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JAYM\OneDrive - Colas\GAÏA\"/>
    </mc:Choice>
  </mc:AlternateContent>
  <bookViews>
    <workbookView xWindow="0" yWindow="0" windowWidth="25200" windowHeight="9285" firstSheet="2" activeTab="3"/>
  </bookViews>
  <sheets>
    <sheet name="FCQ" sheetId="5" state="hidden" r:id="rId1"/>
    <sheet name="Liste" sheetId="2" state="hidden" r:id="rId2"/>
    <sheet name="Suivi Déclassement" sheetId="6" r:id="rId3"/>
    <sheet name="STATS" sheetId="7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7" l="1"/>
  <c r="D12" i="7"/>
  <c r="C12" i="7"/>
  <c r="D1" i="7"/>
  <c r="B1" i="7"/>
  <c r="H55" i="6"/>
  <c r="I55" i="6" s="1"/>
  <c r="H54" i="6"/>
  <c r="I54" i="6" s="1"/>
  <c r="H53" i="6"/>
  <c r="I53" i="6" s="1"/>
  <c r="H52" i="6"/>
  <c r="I52" i="6" s="1"/>
  <c r="H51" i="6"/>
  <c r="I51" i="6" s="1"/>
  <c r="H50" i="6"/>
  <c r="I50" i="6" s="1"/>
  <c r="H49" i="6"/>
  <c r="I49" i="6" s="1"/>
  <c r="H48" i="6"/>
  <c r="I48" i="6" s="1"/>
  <c r="H47" i="6"/>
  <c r="I47" i="6" s="1"/>
  <c r="H46" i="6"/>
  <c r="I46" i="6" s="1"/>
  <c r="H45" i="6"/>
  <c r="I45" i="6" s="1"/>
  <c r="H44" i="6"/>
  <c r="I44" i="6" s="1"/>
  <c r="H43" i="6"/>
  <c r="I43" i="6" s="1"/>
  <c r="H42" i="6"/>
  <c r="I42" i="6" s="1"/>
  <c r="H41" i="6"/>
  <c r="I41" i="6" s="1"/>
  <c r="H40" i="6"/>
  <c r="I40" i="6" s="1"/>
  <c r="H39" i="6"/>
  <c r="I39" i="6" s="1"/>
  <c r="H38" i="6"/>
  <c r="I38" i="6" s="1"/>
  <c r="H37" i="6"/>
  <c r="I37" i="6" s="1"/>
  <c r="H36" i="6"/>
  <c r="I36" i="6" s="1"/>
  <c r="H35" i="6"/>
  <c r="I35" i="6" s="1"/>
  <c r="H34" i="6"/>
  <c r="I34" i="6" s="1"/>
  <c r="H33" i="6"/>
  <c r="I33" i="6" s="1"/>
  <c r="H32" i="6"/>
  <c r="I32" i="6" s="1"/>
  <c r="H31" i="6"/>
  <c r="I31" i="6" s="1"/>
  <c r="H30" i="6"/>
  <c r="I30" i="6" s="1"/>
  <c r="H29" i="6"/>
  <c r="I29" i="6" s="1"/>
  <c r="H28" i="6"/>
  <c r="I28" i="6" s="1"/>
  <c r="H27" i="6"/>
  <c r="I27" i="6" s="1"/>
  <c r="H26" i="6"/>
  <c r="I26" i="6" s="1"/>
  <c r="H25" i="6"/>
  <c r="I25" i="6" s="1"/>
  <c r="H24" i="6"/>
  <c r="I24" i="6" s="1"/>
  <c r="H23" i="6"/>
  <c r="I23" i="6" s="1"/>
  <c r="H22" i="6"/>
  <c r="I22" i="6" s="1"/>
  <c r="H21" i="6"/>
  <c r="I21" i="6" s="1"/>
  <c r="H20" i="6"/>
  <c r="I20" i="6" s="1"/>
  <c r="H19" i="6"/>
  <c r="I19" i="6" s="1"/>
  <c r="H18" i="6"/>
  <c r="I18" i="6" s="1"/>
  <c r="H17" i="6"/>
  <c r="I17" i="6" s="1"/>
  <c r="H16" i="6"/>
  <c r="I16" i="6" s="1"/>
  <c r="H15" i="6"/>
  <c r="I15" i="6" s="1"/>
  <c r="H14" i="6"/>
  <c r="I14" i="6" s="1"/>
  <c r="H13" i="6"/>
  <c r="I13" i="6" s="1"/>
  <c r="H12" i="6"/>
  <c r="I12" i="6" s="1"/>
  <c r="H11" i="6"/>
  <c r="I11" i="6" s="1"/>
  <c r="H10" i="6"/>
  <c r="I10" i="6" s="1"/>
  <c r="H9" i="6"/>
  <c r="I9" i="6" s="1"/>
  <c r="H8" i="6"/>
  <c r="I8" i="6" s="1"/>
  <c r="H7" i="6"/>
  <c r="I7" i="6" s="1"/>
  <c r="H6" i="6"/>
  <c r="I6" i="6" s="1"/>
  <c r="H5" i="6"/>
  <c r="I5" i="6" s="1"/>
  <c r="H4" i="6"/>
  <c r="I4" i="6" s="1"/>
  <c r="H3" i="6"/>
  <c r="I3" i="6" s="1"/>
  <c r="F12" i="7" l="1"/>
  <c r="B10" i="7"/>
  <c r="D3" i="7"/>
  <c r="E4" i="7"/>
  <c r="B5" i="7"/>
  <c r="C6" i="7"/>
  <c r="I6" i="7" s="1"/>
  <c r="G6" i="7"/>
  <c r="D7" i="7"/>
  <c r="E8" i="7"/>
  <c r="B9" i="7"/>
  <c r="C10" i="7"/>
  <c r="G10" i="7"/>
  <c r="E3" i="7"/>
  <c r="B4" i="7"/>
  <c r="C5" i="7"/>
  <c r="G5" i="7"/>
  <c r="D6" i="7"/>
  <c r="E7" i="7"/>
  <c r="B8" i="7"/>
  <c r="C9" i="7"/>
  <c r="G9" i="7"/>
  <c r="D10" i="7"/>
  <c r="B3" i="7"/>
  <c r="C4" i="7"/>
  <c r="G4" i="7"/>
  <c r="D5" i="7"/>
  <c r="E6" i="7"/>
  <c r="B7" i="7"/>
  <c r="C8" i="7"/>
  <c r="G8" i="7"/>
  <c r="D9" i="7"/>
  <c r="E10" i="7"/>
  <c r="C3" i="7"/>
  <c r="G3" i="7"/>
  <c r="D4" i="7"/>
  <c r="E5" i="7"/>
  <c r="B6" i="7"/>
  <c r="C7" i="7"/>
  <c r="G7" i="7"/>
  <c r="D8" i="7"/>
  <c r="E9" i="7"/>
  <c r="I5" i="7" l="1"/>
  <c r="I10" i="7"/>
  <c r="I7" i="7"/>
  <c r="I8" i="7"/>
  <c r="I4" i="7"/>
  <c r="I9" i="7"/>
  <c r="I3" i="7"/>
  <c r="H10" i="7"/>
  <c r="H8" i="7"/>
  <c r="F5" i="7"/>
  <c r="F10" i="7"/>
  <c r="H7" i="7"/>
  <c r="F4" i="7"/>
  <c r="F9" i="7"/>
  <c r="H6" i="7"/>
  <c r="F3" i="7"/>
  <c r="F8" i="7"/>
  <c r="H5" i="7"/>
  <c r="B12" i="7"/>
  <c r="H3" i="7"/>
  <c r="F7" i="7"/>
  <c r="G12" i="7"/>
  <c r="H4" i="7"/>
  <c r="H9" i="7"/>
  <c r="F6" i="7"/>
</calcChain>
</file>

<file path=xl/sharedStrings.xml><?xml version="1.0" encoding="utf-8"?>
<sst xmlns="http://schemas.openxmlformats.org/spreadsheetml/2006/main" count="160" uniqueCount="63">
  <si>
    <t>Déchetterie</t>
  </si>
  <si>
    <t>Déclassement</t>
  </si>
  <si>
    <t>Date</t>
  </si>
  <si>
    <t>Andernos-les-bains</t>
  </si>
  <si>
    <t>Arès</t>
  </si>
  <si>
    <t>Audenge</t>
  </si>
  <si>
    <t>Biganos</t>
  </si>
  <si>
    <t>Lanton</t>
  </si>
  <si>
    <t>Lège-Cap-Ferret</t>
  </si>
  <si>
    <t>Andernos-les-Bains</t>
  </si>
  <si>
    <t>Marcheprime</t>
  </si>
  <si>
    <t>Mios</t>
  </si>
  <si>
    <t>Partiel</t>
  </si>
  <si>
    <t>Accepté necessitant un tri manuel</t>
  </si>
  <si>
    <t>X</t>
  </si>
  <si>
    <t>Client</t>
  </si>
  <si>
    <t>Marché / Chantier</t>
  </si>
  <si>
    <t>N° bon sortie déchèterie :</t>
  </si>
  <si>
    <t>Transporteur :</t>
  </si>
  <si>
    <t>Plaque d'immatriculation :</t>
  </si>
  <si>
    <t xml:space="preserve">Classification des entrants : </t>
  </si>
  <si>
    <t>Présence de :</t>
  </si>
  <si>
    <t>Conformité :</t>
  </si>
  <si>
    <t>Contrôleur qualité :</t>
  </si>
  <si>
    <t>Rédacteur :</t>
  </si>
  <si>
    <t>Déchèterie d'origine :</t>
  </si>
  <si>
    <t>59-HJ-856</t>
  </si>
  <si>
    <t>Code déchet</t>
  </si>
  <si>
    <t>Description</t>
  </si>
  <si>
    <t>Désignation</t>
  </si>
  <si>
    <t xml:space="preserve">20 03 07 </t>
  </si>
  <si>
    <t>ENCOM</t>
  </si>
  <si>
    <t>Déchets encombrants / Tout venant déchèterie</t>
  </si>
  <si>
    <t>Déclassement :</t>
  </si>
  <si>
    <t>N° de benne
ou caisson :</t>
  </si>
  <si>
    <t>Béton cellulaire / plâtre</t>
  </si>
  <si>
    <t>Masse (tonnes) :</t>
  </si>
  <si>
    <t>Blablabla</t>
  </si>
  <si>
    <t>Noms et signatures</t>
  </si>
  <si>
    <t>Observations :</t>
  </si>
  <si>
    <t>Fiche Contrôle Qualité n°</t>
  </si>
  <si>
    <t xml:space="preserve">Masse indésirable </t>
  </si>
  <si>
    <t>Présence Fibrociment</t>
  </si>
  <si>
    <t>Masse béton cellulaire</t>
  </si>
  <si>
    <t>Ref Fiche</t>
  </si>
  <si>
    <t>Masse totale</t>
  </si>
  <si>
    <t>Pourcentage déclassement</t>
  </si>
  <si>
    <t>OUI</t>
  </si>
  <si>
    <t>NON</t>
  </si>
  <si>
    <t>Suivi du déclassement communautaire</t>
  </si>
  <si>
    <t xml:space="preserve">Masse totale </t>
  </si>
  <si>
    <t>Masse indésirables</t>
  </si>
  <si>
    <t>Ensemble déchetterie</t>
  </si>
  <si>
    <t>Nb déclasemment</t>
  </si>
  <si>
    <t>\</t>
  </si>
  <si>
    <t>% Moyen indésirables</t>
  </si>
  <si>
    <t>Nb présence fibrociment</t>
  </si>
  <si>
    <t>Du</t>
  </si>
  <si>
    <t>au</t>
  </si>
  <si>
    <t>Pas de fibrociment</t>
  </si>
  <si>
    <t>Dont béton cellulaire</t>
  </si>
  <si>
    <t>Masse sans indé</t>
  </si>
  <si>
    <t>Colonnes pour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</si>
</sst>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0&quot; T&quot;"/>
    <numFmt numFmtId="166" formatCode="#,##0.00&quot; T&quot;"/>
  </numFmts>
  <fonts count="2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48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</font>
    <font>
      <b/>
      <sz val="28"/>
      <color theme="0"/>
      <name val="Calibri"/>
      <family val="2"/>
      <scheme val="minor"/>
    </font>
    <font>
      <b/>
      <sz val="11"/>
      <name val="Calibri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6990"/>
        <bgColor indexed="64"/>
      </patternFill>
    </fill>
    <fill>
      <patternFill patternType="solid">
        <fgColor rgb="FF1B946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9E1B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1B946F"/>
      </left>
      <right/>
      <top style="medium">
        <color rgb="FF1B946F"/>
      </top>
      <bottom style="medium">
        <color rgb="FF1B946F"/>
      </bottom>
      <diagonal/>
    </border>
    <border>
      <left/>
      <right/>
      <top style="medium">
        <color rgb="FF1B946F"/>
      </top>
      <bottom style="medium">
        <color rgb="FF1B946F"/>
      </bottom>
      <diagonal/>
    </border>
    <border>
      <left/>
      <right style="medium">
        <color rgb="FF1B946F"/>
      </right>
      <top style="medium">
        <color rgb="FF1B946F"/>
      </top>
      <bottom style="medium">
        <color rgb="FF1B946F"/>
      </bottom>
      <diagonal/>
    </border>
    <border>
      <left/>
      <right/>
      <top style="thin">
        <color theme="8" tint="0.79998168889431442"/>
      </top>
      <bottom/>
      <diagonal/>
    </border>
    <border>
      <left style="medium">
        <color theme="8" tint="0.59999389629810485"/>
      </left>
      <right/>
      <top style="medium">
        <color theme="8" tint="0.59999389629810485"/>
      </top>
      <bottom/>
      <diagonal/>
    </border>
    <border>
      <left/>
      <right/>
      <top style="medium">
        <color theme="8" tint="0.59999389629810485"/>
      </top>
      <bottom/>
      <diagonal/>
    </border>
    <border>
      <left/>
      <right style="medium">
        <color theme="8" tint="0.59999389629810485"/>
      </right>
      <top style="medium">
        <color theme="8" tint="0.59999389629810485"/>
      </top>
      <bottom/>
      <diagonal/>
    </border>
    <border>
      <left style="medium">
        <color theme="8" tint="0.59999389629810485"/>
      </left>
      <right/>
      <top/>
      <bottom/>
      <diagonal/>
    </border>
    <border>
      <left/>
      <right style="medium">
        <color theme="8" tint="0.59999389629810485"/>
      </right>
      <top/>
      <bottom/>
      <diagonal/>
    </border>
    <border>
      <left style="medium">
        <color theme="8" tint="0.59999389629810485"/>
      </left>
      <right/>
      <top/>
      <bottom style="medium">
        <color theme="8" tint="0.59999389629810485"/>
      </bottom>
      <diagonal/>
    </border>
    <border>
      <left/>
      <right/>
      <top/>
      <bottom style="medium">
        <color theme="8" tint="0.59999389629810485"/>
      </bottom>
      <diagonal/>
    </border>
    <border>
      <left/>
      <right style="medium">
        <color theme="8" tint="0.59999389629810485"/>
      </right>
      <top/>
      <bottom style="medium">
        <color theme="8" tint="0.59999389629810485"/>
      </bottom>
      <diagonal/>
    </border>
    <border>
      <left style="medium">
        <color theme="8" tint="0.59999389629810485"/>
      </left>
      <right/>
      <top style="medium">
        <color theme="8" tint="0.59999389629810485"/>
      </top>
      <bottom style="medium">
        <color theme="8" tint="0.59999389629810485"/>
      </bottom>
      <diagonal/>
    </border>
    <border>
      <left/>
      <right/>
      <top style="medium">
        <color theme="8" tint="0.59999389629810485"/>
      </top>
      <bottom style="medium">
        <color theme="8" tint="0.59999389629810485"/>
      </bottom>
      <diagonal/>
    </border>
    <border>
      <left/>
      <right style="medium">
        <color theme="8" tint="0.59999389629810485"/>
      </right>
      <top style="medium">
        <color theme="8" tint="0.59999389629810485"/>
      </top>
      <bottom style="medium">
        <color theme="8" tint="0.59999389629810485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52">
    <xf numFmtId="0" fontId="0" fillId="0" borderId="0" xfId="0"/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left"/>
    </xf>
    <xf numFmtId="0" fontId="3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9" xfId="0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7" fillId="0" borderId="16" xfId="0" applyFont="1" applyFill="1" applyBorder="1" applyAlignment="1">
      <alignment vertical="center"/>
    </xf>
    <xf numFmtId="0" fontId="0" fillId="0" borderId="14" xfId="0" applyFill="1" applyBorder="1" applyAlignment="1">
      <alignment horizontal="left"/>
    </xf>
    <xf numFmtId="0" fontId="0" fillId="0" borderId="16" xfId="0" applyFill="1" applyBorder="1" applyAlignment="1">
      <alignment horizontal="left" vertical="center"/>
    </xf>
    <xf numFmtId="0" fontId="0" fillId="0" borderId="17" xfId="0" applyFill="1" applyBorder="1" applyAlignment="1">
      <alignment horizontal="left"/>
    </xf>
    <xf numFmtId="0" fontId="10" fillId="0" borderId="18" xfId="0" applyFont="1" applyFill="1" applyBorder="1" applyAlignment="1">
      <alignment horizontal="left" vertical="center" wrapText="1"/>
    </xf>
    <xf numFmtId="0" fontId="0" fillId="0" borderId="19" xfId="0" applyFill="1" applyBorder="1" applyAlignment="1">
      <alignment horizontal="left" vertical="center"/>
    </xf>
    <xf numFmtId="0" fontId="0" fillId="0" borderId="20" xfId="0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/>
    </xf>
    <xf numFmtId="0" fontId="0" fillId="0" borderId="11" xfId="0" applyFill="1" applyBorder="1" applyAlignment="1">
      <alignment vertical="center"/>
    </xf>
    <xf numFmtId="0" fontId="2" fillId="0" borderId="11" xfId="0" applyFont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/>
    </xf>
    <xf numFmtId="0" fontId="2" fillId="0" borderId="13" xfId="0" applyFont="1" applyFill="1" applyBorder="1" applyAlignment="1">
      <alignment vertical="center"/>
    </xf>
    <xf numFmtId="0" fontId="2" fillId="0" borderId="15" xfId="0" applyFont="1" applyFill="1" applyBorder="1" applyAlignment="1">
      <alignment horizontal="left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16" xfId="0" applyFill="1" applyBorder="1" applyAlignment="1">
      <alignment vertical="center"/>
    </xf>
    <xf numFmtId="0" fontId="2" fillId="0" borderId="16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left" vertical="center"/>
    </xf>
    <xf numFmtId="0" fontId="2" fillId="0" borderId="16" xfId="0" applyFont="1" applyFill="1" applyBorder="1" applyAlignment="1">
      <alignment horizontal="left" vertical="center"/>
    </xf>
    <xf numFmtId="164" fontId="2" fillId="0" borderId="16" xfId="0" applyNumberFormat="1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left" vertical="center"/>
    </xf>
    <xf numFmtId="0" fontId="2" fillId="0" borderId="20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left"/>
    </xf>
    <xf numFmtId="0" fontId="7" fillId="0" borderId="11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left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0" fillId="0" borderId="11" xfId="0" applyFill="1" applyBorder="1" applyAlignment="1">
      <alignment horizontal="left"/>
    </xf>
    <xf numFmtId="0" fontId="3" fillId="0" borderId="12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164" fontId="6" fillId="0" borderId="2" xfId="0" applyNumberFormat="1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0" fontId="6" fillId="0" borderId="0" xfId="0" applyNumberFormat="1" applyFont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5" fontId="6" fillId="0" borderId="4" xfId="0" applyNumberFormat="1" applyFont="1" applyBorder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165" fontId="15" fillId="0" borderId="2" xfId="0" applyNumberFormat="1" applyFont="1" applyBorder="1" applyAlignment="1">
      <alignment horizontal="center" vertical="center" wrapText="1"/>
    </xf>
    <xf numFmtId="0" fontId="15" fillId="0" borderId="2" xfId="0" applyNumberFormat="1" applyFont="1" applyBorder="1" applyAlignment="1">
      <alignment horizontal="center" vertical="center" wrapText="1"/>
    </xf>
    <xf numFmtId="165" fontId="13" fillId="0" borderId="2" xfId="1" applyNumberFormat="1" applyFont="1" applyFill="1" applyBorder="1" applyAlignment="1" applyProtection="1">
      <alignment horizontal="center" vertical="center" wrapText="1"/>
      <protection locked="0"/>
    </xf>
    <xf numFmtId="166" fontId="17" fillId="0" borderId="0" xfId="0" applyNumberFormat="1" applyFont="1" applyAlignment="1">
      <alignment horizontal="center" vertical="center"/>
    </xf>
    <xf numFmtId="10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2" borderId="28" xfId="0" applyFont="1" applyFill="1" applyBorder="1" applyAlignment="1">
      <alignment horizontal="center" vertical="center" wrapText="1"/>
    </xf>
    <xf numFmtId="166" fontId="18" fillId="2" borderId="26" xfId="0" applyNumberFormat="1" applyFont="1" applyFill="1" applyBorder="1" applyAlignment="1">
      <alignment horizontal="center" vertical="center" wrapText="1"/>
    </xf>
    <xf numFmtId="10" fontId="18" fillId="2" borderId="26" xfId="0" applyNumberFormat="1" applyFont="1" applyFill="1" applyBorder="1" applyAlignment="1">
      <alignment horizontal="center" vertical="center" wrapText="1"/>
    </xf>
    <xf numFmtId="0" fontId="18" fillId="2" borderId="27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/>
    </xf>
    <xf numFmtId="0" fontId="18" fillId="9" borderId="30" xfId="0" applyFont="1" applyFill="1" applyBorder="1" applyAlignment="1">
      <alignment horizontal="center" vertical="center"/>
    </xf>
    <xf numFmtId="14" fontId="7" fillId="6" borderId="1" xfId="0" applyNumberFormat="1" applyFont="1" applyFill="1" applyBorder="1" applyAlignment="1">
      <alignment horizontal="center" vertical="center"/>
    </xf>
    <xf numFmtId="14" fontId="7" fillId="6" borderId="25" xfId="0" applyNumberFormat="1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0" fontId="16" fillId="6" borderId="24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/>
    </xf>
    <xf numFmtId="0" fontId="18" fillId="2" borderId="29" xfId="0" applyFont="1" applyFill="1" applyBorder="1" applyAlignment="1">
      <alignment horizontal="center" vertical="center"/>
    </xf>
    <xf numFmtId="0" fontId="16" fillId="8" borderId="34" xfId="0" applyFont="1" applyFill="1" applyBorder="1" applyAlignment="1">
      <alignment horizontal="center" vertical="center"/>
    </xf>
    <xf numFmtId="166" fontId="16" fillId="8" borderId="35" xfId="0" applyNumberFormat="1" applyFont="1" applyFill="1" applyBorder="1" applyAlignment="1">
      <alignment horizontal="center" vertical="center"/>
    </xf>
    <xf numFmtId="10" fontId="16" fillId="8" borderId="35" xfId="0" applyNumberFormat="1" applyFont="1" applyFill="1" applyBorder="1" applyAlignment="1">
      <alignment horizontal="center" vertical="center"/>
    </xf>
    <xf numFmtId="0" fontId="16" fillId="10" borderId="21" xfId="0" applyFont="1" applyFill="1" applyBorder="1" applyAlignment="1">
      <alignment horizontal="center" vertical="center"/>
    </xf>
    <xf numFmtId="166" fontId="16" fillId="10" borderId="2" xfId="0" applyNumberFormat="1" applyFont="1" applyFill="1" applyBorder="1" applyAlignment="1">
      <alignment horizontal="center" vertical="center"/>
    </xf>
    <xf numFmtId="10" fontId="16" fillId="10" borderId="2" xfId="0" applyNumberFormat="1" applyFont="1" applyFill="1" applyBorder="1" applyAlignment="1">
      <alignment horizontal="center" vertical="center"/>
    </xf>
    <xf numFmtId="0" fontId="16" fillId="8" borderId="21" xfId="0" applyFont="1" applyFill="1" applyBorder="1" applyAlignment="1">
      <alignment horizontal="center" vertical="center"/>
    </xf>
    <xf numFmtId="166" fontId="16" fillId="8" borderId="2" xfId="0" applyNumberFormat="1" applyFont="1" applyFill="1" applyBorder="1" applyAlignment="1">
      <alignment horizontal="center" vertical="center"/>
    </xf>
    <xf numFmtId="10" fontId="16" fillId="8" borderId="2" xfId="0" applyNumberFormat="1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166" fontId="16" fillId="0" borderId="2" xfId="0" applyNumberFormat="1" applyFont="1" applyBorder="1" applyAlignment="1">
      <alignment horizontal="center" vertical="center"/>
    </xf>
    <xf numFmtId="10" fontId="16" fillId="0" borderId="2" xfId="0" applyNumberFormat="1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7" borderId="22" xfId="0" applyFont="1" applyFill="1" applyBorder="1" applyAlignment="1">
      <alignment horizontal="center" vertical="center"/>
    </xf>
    <xf numFmtId="166" fontId="16" fillId="7" borderId="5" xfId="0" applyNumberFormat="1" applyFont="1" applyFill="1" applyBorder="1" applyAlignment="1">
      <alignment horizontal="center" vertical="center"/>
    </xf>
    <xf numFmtId="10" fontId="16" fillId="7" borderId="5" xfId="0" applyNumberFormat="1" applyFont="1" applyFill="1" applyBorder="1" applyAlignment="1">
      <alignment horizontal="center" vertical="center"/>
    </xf>
    <xf numFmtId="0" fontId="16" fillId="7" borderId="37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 wrapText="1"/>
    </xf>
    <xf numFmtId="14" fontId="6" fillId="0" borderId="32" xfId="0" applyNumberFormat="1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165" fontId="6" fillId="0" borderId="32" xfId="0" applyNumberFormat="1" applyFont="1" applyBorder="1" applyAlignment="1">
      <alignment horizontal="center" vertical="center" wrapText="1"/>
    </xf>
    <xf numFmtId="165" fontId="13" fillId="0" borderId="38" xfId="1" applyNumberFormat="1" applyFont="1" applyFill="1" applyBorder="1" applyAlignment="1" applyProtection="1">
      <alignment horizontal="center" vertical="center" wrapText="1"/>
      <protection locked="0"/>
    </xf>
    <xf numFmtId="164" fontId="6" fillId="0" borderId="32" xfId="0" applyNumberFormat="1" applyFont="1" applyBorder="1" applyAlignment="1">
      <alignment horizontal="center" vertical="center" wrapText="1"/>
    </xf>
    <xf numFmtId="10" fontId="6" fillId="0" borderId="32" xfId="0" applyNumberFormat="1" applyFont="1" applyBorder="1" applyAlignment="1">
      <alignment horizontal="center" vertical="center" wrapText="1"/>
    </xf>
    <xf numFmtId="10" fontId="6" fillId="0" borderId="2" xfId="0" applyNumberFormat="1" applyFont="1" applyBorder="1" applyAlignment="1">
      <alignment horizontal="center" vertical="center" wrapText="1"/>
    </xf>
    <xf numFmtId="164" fontId="15" fillId="0" borderId="2" xfId="0" applyNumberFormat="1" applyFont="1" applyBorder="1" applyAlignment="1">
      <alignment horizontal="center" vertical="center" wrapText="1"/>
    </xf>
    <xf numFmtId="10" fontId="15" fillId="0" borderId="2" xfId="0" applyNumberFormat="1" applyFont="1" applyBorder="1" applyAlignment="1">
      <alignment horizontal="center" vertical="center" wrapText="1"/>
    </xf>
    <xf numFmtId="0" fontId="4" fillId="11" borderId="3" xfId="0" applyFont="1" applyFill="1" applyBorder="1" applyAlignment="1">
      <alignment horizontal="center" vertical="center" wrapText="1"/>
    </xf>
    <xf numFmtId="165" fontId="4" fillId="11" borderId="3" xfId="0" applyNumberFormat="1" applyFont="1" applyFill="1" applyBorder="1" applyAlignment="1">
      <alignment horizontal="center" vertical="center" wrapText="1"/>
    </xf>
    <xf numFmtId="165" fontId="4" fillId="11" borderId="23" xfId="0" applyNumberFormat="1" applyFont="1" applyFill="1" applyBorder="1" applyAlignment="1">
      <alignment horizontal="center" vertical="center" wrapText="1"/>
    </xf>
    <xf numFmtId="10" fontId="4" fillId="11" borderId="3" xfId="0" applyNumberFormat="1" applyFont="1" applyFill="1" applyBorder="1" applyAlignment="1">
      <alignment horizontal="center" vertical="center" wrapText="1"/>
    </xf>
    <xf numFmtId="0" fontId="16" fillId="8" borderId="39" xfId="0" applyFont="1" applyFill="1" applyBorder="1" applyAlignment="1">
      <alignment horizontal="center" vertical="center"/>
    </xf>
    <xf numFmtId="0" fontId="16" fillId="10" borderId="40" xfId="0" applyFont="1" applyFill="1" applyBorder="1" applyAlignment="1">
      <alignment horizontal="center" vertical="center"/>
    </xf>
    <xf numFmtId="0" fontId="16" fillId="8" borderId="40" xfId="0" applyFont="1" applyFill="1" applyBorder="1" applyAlignment="1">
      <alignment horizontal="center" vertical="center"/>
    </xf>
    <xf numFmtId="0" fontId="19" fillId="13" borderId="31" xfId="0" applyFont="1" applyFill="1" applyBorder="1" applyAlignment="1">
      <alignment horizontal="center" vertical="center" wrapText="1"/>
    </xf>
    <xf numFmtId="0" fontId="19" fillId="13" borderId="2" xfId="0" applyFont="1" applyFill="1" applyBorder="1" applyAlignment="1">
      <alignment horizontal="center" vertical="center"/>
    </xf>
    <xf numFmtId="4" fontId="19" fillId="13" borderId="2" xfId="0" applyNumberFormat="1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8" fillId="12" borderId="41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color auto="1"/>
        <name val="Calibri"/>
        <scheme val="minor"/>
      </font>
      <numFmt numFmtId="165" formatCode="#,##0.000&quot; T&quot;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&quot; T&quot;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color auto="1"/>
        <name val="Calibri"/>
        <scheme val="none"/>
      </font>
      <alignment horizontal="center" vertical="center" textRotation="0" wrapText="1" indent="0" justifyLastLine="0" shrinkToFit="0" readingOrder="0"/>
    </dxf>
    <dxf>
      <border outline="0">
        <top style="medium">
          <color rgb="FF000000"/>
        </top>
      </border>
    </dxf>
    <dxf>
      <font>
        <b/>
        <strike val="0"/>
        <outline val="0"/>
        <shadow val="0"/>
        <u val="none"/>
        <vertAlign val="baseline"/>
        <color auto="1"/>
        <name val="Calibri"/>
        <scheme val="none"/>
      </font>
      <alignment horizontal="center" vertical="center" textRotation="0" wrapText="1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>
          <bgColor rgb="FFFF6565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</dxfs>
  <tableStyles count="0" defaultTableStyle="TableStyleMedium2" defaultPivotStyle="PivotStyleLight16"/>
  <colors>
    <mruColors>
      <color rgb="FFFF4747"/>
      <color rgb="FFFF6565"/>
      <color rgb="FFFF7575"/>
      <color rgb="FFFF6D6D"/>
      <color rgb="FF59E1B7"/>
      <color rgb="FF006990"/>
      <color rgb="FF1B946F"/>
      <color rgb="FFE2FAF3"/>
      <color rgb="FFC4F4E5"/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Nbr de déclassement / déchetterie 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Sans fibrociment</c:v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lin ang="16200000" scaled="1"/>
              <a:tileRect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STATS!$A$3:$A$10</c:f>
              <c:strCache>
                <c:ptCount val="8"/>
                <c:pt idx="0">
                  <c:v>Andernos-les-Bains</c:v>
                </c:pt>
                <c:pt idx="1">
                  <c:v>Arès</c:v>
                </c:pt>
                <c:pt idx="2">
                  <c:v>Audenge</c:v>
                </c:pt>
                <c:pt idx="3">
                  <c:v>Biganos</c:v>
                </c:pt>
                <c:pt idx="4">
                  <c:v>Lanton</c:v>
                </c:pt>
                <c:pt idx="5">
                  <c:v>Lège-Cap-Ferret</c:v>
                </c:pt>
                <c:pt idx="6">
                  <c:v>Marcheprime</c:v>
                </c:pt>
                <c:pt idx="7">
                  <c:v>Mios</c:v>
                </c:pt>
              </c:strCache>
            </c:strRef>
          </c:cat>
          <c:val>
            <c:numRef>
              <c:f>STATS!$H$3:$H$10</c:f>
              <c:numCache>
                <c:formatCode>General</c:formatCode>
                <c:ptCount val="8"/>
                <c:pt idx="0">
                  <c:v>6</c:v>
                </c:pt>
                <c:pt idx="1">
                  <c:v>9</c:v>
                </c:pt>
                <c:pt idx="2">
                  <c:v>2</c:v>
                </c:pt>
                <c:pt idx="3">
                  <c:v>4</c:v>
                </c:pt>
                <c:pt idx="4">
                  <c:v>2</c:v>
                </c:pt>
                <c:pt idx="5">
                  <c:v>4</c:v>
                </c:pt>
                <c:pt idx="6">
                  <c:v>3</c:v>
                </c:pt>
                <c:pt idx="7">
                  <c:v>2</c:v>
                </c:pt>
              </c:numCache>
            </c:numRef>
          </c:val>
        </c:ser>
        <c:ser>
          <c:idx val="1"/>
          <c:order val="1"/>
          <c:tx>
            <c:v>Avec fibrociment</c:v>
          </c:tx>
          <c:spPr>
            <a:gradFill flip="none" rotWithShape="1">
              <a:gsLst>
                <a:gs pos="0">
                  <a:srgbClr val="FF4747">
                    <a:shade val="30000"/>
                    <a:satMod val="115000"/>
                  </a:srgbClr>
                </a:gs>
                <a:gs pos="50000">
                  <a:srgbClr val="FF4747">
                    <a:shade val="67500"/>
                    <a:satMod val="115000"/>
                  </a:srgbClr>
                </a:gs>
                <a:gs pos="100000">
                  <a:srgbClr val="FF4747">
                    <a:shade val="100000"/>
                    <a:satMod val="115000"/>
                  </a:srgbClr>
                </a:gs>
              </a:gsLst>
              <a:lin ang="5400000" scaled="1"/>
              <a:tileRect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STATS!$G$3:$G$10</c:f>
              <c:numCache>
                <c:formatCode>General</c:formatCode>
                <c:ptCount val="8"/>
                <c:pt idx="0">
                  <c:v>1</c:v>
                </c:pt>
                <c:pt idx="1">
                  <c:v>0</c:v>
                </c:pt>
                <c:pt idx="2">
                  <c:v>4</c:v>
                </c:pt>
                <c:pt idx="3">
                  <c:v>2</c:v>
                </c:pt>
                <c:pt idx="4">
                  <c:v>0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4691952"/>
        <c:axId val="204692344"/>
      </c:barChart>
      <c:catAx>
        <c:axId val="204691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92344"/>
        <c:crosses val="autoZero"/>
        <c:auto val="1"/>
        <c:lblAlgn val="ctr"/>
        <c:lblOffset val="100"/>
        <c:noMultiLvlLbl val="0"/>
      </c:catAx>
      <c:valAx>
        <c:axId val="204692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9195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Masse</a:t>
            </a:r>
            <a:r>
              <a:rPr lang="fr-FR" baseline="0"/>
              <a:t> indésirables / masse totale</a:t>
            </a:r>
            <a:r>
              <a:rPr lang="fr-FR"/>
              <a:t>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Sans indésirables</c:v>
          </c:tx>
          <c:spPr>
            <a:gradFill flip="none" rotWithShape="1">
              <a:gsLst>
                <a:gs pos="0">
                  <a:srgbClr val="00B050">
                    <a:shade val="30000"/>
                    <a:satMod val="115000"/>
                  </a:srgbClr>
                </a:gs>
                <a:gs pos="50000">
                  <a:srgbClr val="00B050">
                    <a:shade val="67500"/>
                    <a:satMod val="115000"/>
                  </a:srgbClr>
                </a:gs>
                <a:gs pos="100000">
                  <a:srgbClr val="00B050">
                    <a:shade val="100000"/>
                    <a:satMod val="115000"/>
                  </a:srgbClr>
                </a:gs>
              </a:gsLst>
              <a:lin ang="16200000" scaled="1"/>
              <a:tileRect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STATS!$A$3:$A$10</c:f>
              <c:strCache>
                <c:ptCount val="8"/>
                <c:pt idx="0">
                  <c:v>Andernos-les-Bains</c:v>
                </c:pt>
                <c:pt idx="1">
                  <c:v>Arès</c:v>
                </c:pt>
                <c:pt idx="2">
                  <c:v>Audenge</c:v>
                </c:pt>
                <c:pt idx="3">
                  <c:v>Biganos</c:v>
                </c:pt>
                <c:pt idx="4">
                  <c:v>Lanton</c:v>
                </c:pt>
                <c:pt idx="5">
                  <c:v>Lège-Cap-Ferret</c:v>
                </c:pt>
                <c:pt idx="6">
                  <c:v>Marcheprime</c:v>
                </c:pt>
                <c:pt idx="7">
                  <c:v>Mios</c:v>
                </c:pt>
              </c:strCache>
            </c:strRef>
          </c:cat>
          <c:val>
            <c:numRef>
              <c:f>STATS!$I$3:$I$10</c:f>
              <c:numCache>
                <c:formatCode>#,##0.00</c:formatCode>
                <c:ptCount val="8"/>
                <c:pt idx="0">
                  <c:v>41.120000000000005</c:v>
                </c:pt>
                <c:pt idx="1">
                  <c:v>65.919999999999973</c:v>
                </c:pt>
                <c:pt idx="2">
                  <c:v>12.459999999999994</c:v>
                </c:pt>
                <c:pt idx="3">
                  <c:v>23.929999999999996</c:v>
                </c:pt>
                <c:pt idx="4">
                  <c:v>16.690000000000001</c:v>
                </c:pt>
                <c:pt idx="5">
                  <c:v>18.11</c:v>
                </c:pt>
                <c:pt idx="6">
                  <c:v>35.119999999999997</c:v>
                </c:pt>
                <c:pt idx="7">
                  <c:v>15.09</c:v>
                </c:pt>
              </c:numCache>
            </c:numRef>
          </c:val>
        </c:ser>
        <c:ser>
          <c:idx val="1"/>
          <c:order val="1"/>
          <c:tx>
            <c:v>Avec indésirables</c:v>
          </c:tx>
          <c:spPr>
            <a:gradFill flip="none" rotWithShape="1">
              <a:gsLst>
                <a:gs pos="0">
                  <a:schemeClr val="accent6">
                    <a:lumMod val="75000"/>
                    <a:shade val="30000"/>
                    <a:satMod val="115000"/>
                  </a:schemeClr>
                </a:gs>
                <a:gs pos="50000">
                  <a:schemeClr val="accent6">
                    <a:lumMod val="75000"/>
                    <a:shade val="67500"/>
                    <a:satMod val="115000"/>
                  </a:schemeClr>
                </a:gs>
                <a:gs pos="100000">
                  <a:schemeClr val="accent6">
                    <a:lumMod val="75000"/>
                    <a:shade val="100000"/>
                    <a:satMod val="115000"/>
                  </a:schemeClr>
                </a:gs>
              </a:gsLst>
              <a:lin ang="5400000" scaled="1"/>
              <a:tileRect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STATS!$A$3:$A$10</c:f>
              <c:strCache>
                <c:ptCount val="8"/>
                <c:pt idx="0">
                  <c:v>Andernos-les-Bains</c:v>
                </c:pt>
                <c:pt idx="1">
                  <c:v>Arès</c:v>
                </c:pt>
                <c:pt idx="2">
                  <c:v>Audenge</c:v>
                </c:pt>
                <c:pt idx="3">
                  <c:v>Biganos</c:v>
                </c:pt>
                <c:pt idx="4">
                  <c:v>Lanton</c:v>
                </c:pt>
                <c:pt idx="5">
                  <c:v>Lège-Cap-Ferret</c:v>
                </c:pt>
                <c:pt idx="6">
                  <c:v>Marcheprime</c:v>
                </c:pt>
                <c:pt idx="7">
                  <c:v>Mios</c:v>
                </c:pt>
              </c:strCache>
            </c:strRef>
          </c:cat>
          <c:val>
            <c:numRef>
              <c:f>STATS!$D$3:$D$10</c:f>
              <c:numCache>
                <c:formatCode>#\ ##0.00" T"</c:formatCode>
                <c:ptCount val="8"/>
                <c:pt idx="0">
                  <c:v>12.680000000000001</c:v>
                </c:pt>
                <c:pt idx="1">
                  <c:v>5.6800000000000006</c:v>
                </c:pt>
                <c:pt idx="2">
                  <c:v>34.92</c:v>
                </c:pt>
                <c:pt idx="3">
                  <c:v>14.629999999999999</c:v>
                </c:pt>
                <c:pt idx="4">
                  <c:v>1.0900000000000001</c:v>
                </c:pt>
                <c:pt idx="5">
                  <c:v>15.65</c:v>
                </c:pt>
                <c:pt idx="6">
                  <c:v>13.420000000000002</c:v>
                </c:pt>
                <c:pt idx="7">
                  <c:v>9.61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4693520"/>
        <c:axId val="204693912"/>
      </c:barChart>
      <c:catAx>
        <c:axId val="204693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93912"/>
        <c:crosses val="autoZero"/>
        <c:auto val="1"/>
        <c:lblAlgn val="ctr"/>
        <c:lblOffset val="100"/>
        <c:noMultiLvlLbl val="0"/>
      </c:catAx>
      <c:valAx>
        <c:axId val="204693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935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79692</xdr:colOff>
      <xdr:row>2</xdr:row>
      <xdr:rowOff>85725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918017" cy="790575"/>
        </a:xfrm>
        <a:prstGeom prst="rect">
          <a:avLst/>
        </a:prstGeom>
      </xdr:spPr>
    </xdr:pic>
    <xdr:clientData/>
  </xdr:twoCellAnchor>
  <xdr:twoCellAnchor editAs="oneCell">
    <xdr:from>
      <xdr:col>0</xdr:col>
      <xdr:colOff>881685</xdr:colOff>
      <xdr:row>3</xdr:row>
      <xdr:rowOff>236468</xdr:rowOff>
    </xdr:from>
    <xdr:to>
      <xdr:col>2</xdr:col>
      <xdr:colOff>20294</xdr:colOff>
      <xdr:row>5</xdr:row>
      <xdr:rowOff>198368</xdr:rowOff>
    </xdr:to>
    <xdr:pic>
      <xdr:nvPicPr>
        <xdr:cNvPr id="3" name="Imag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1685" y="1304925"/>
          <a:ext cx="2029239" cy="674204"/>
        </a:xfrm>
        <a:prstGeom prst="rect">
          <a:avLst/>
        </a:prstGeom>
      </xdr:spPr>
    </xdr:pic>
    <xdr:clientData/>
  </xdr:twoCellAnchor>
  <xdr:twoCellAnchor editAs="oneCell">
    <xdr:from>
      <xdr:col>3</xdr:col>
      <xdr:colOff>690769</xdr:colOff>
      <xdr:row>3</xdr:row>
      <xdr:rowOff>133349</xdr:rowOff>
    </xdr:from>
    <xdr:to>
      <xdr:col>4</xdr:col>
      <xdr:colOff>862219</xdr:colOff>
      <xdr:row>5</xdr:row>
      <xdr:rowOff>333374</xdr:rowOff>
    </xdr:to>
    <xdr:pic>
      <xdr:nvPicPr>
        <xdr:cNvPr id="4" name="Image 3" descr="C:\Users\delamel\OneDrive - Colas\My Pictures\Logo COBAN petit.png"/>
        <xdr:cNvPicPr/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447" b="11382"/>
        <a:stretch/>
      </xdr:blipFill>
      <xdr:spPr bwMode="auto">
        <a:xfrm>
          <a:off x="4509052" y="1201806"/>
          <a:ext cx="1579493" cy="91232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1503</xdr:colOff>
      <xdr:row>0</xdr:row>
      <xdr:rowOff>7527</xdr:rowOff>
    </xdr:from>
    <xdr:to>
      <xdr:col>2</xdr:col>
      <xdr:colOff>327118</xdr:colOff>
      <xdr:row>0</xdr:row>
      <xdr:rowOff>859175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03" y="7527"/>
          <a:ext cx="2048398" cy="85164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12</xdr:row>
      <xdr:rowOff>52386</xdr:rowOff>
    </xdr:from>
    <xdr:to>
      <xdr:col>3</xdr:col>
      <xdr:colOff>714375</xdr:colOff>
      <xdr:row>26</xdr:row>
      <xdr:rowOff>171449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742949</xdr:colOff>
      <xdr:row>12</xdr:row>
      <xdr:rowOff>52387</xdr:rowOff>
    </xdr:from>
    <xdr:to>
      <xdr:col>7</xdr:col>
      <xdr:colOff>0</xdr:colOff>
      <xdr:row>26</xdr:row>
      <xdr:rowOff>171450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32" displayName="Tableau32" ref="A2:I55" headerRowDxfId="13" dataDxfId="11" totalsRowDxfId="9" headerRowBorderDxfId="12" tableBorderDxfId="10">
  <autoFilter ref="A2:I55"/>
  <sortState ref="A3:I55">
    <sortCondition ref="A2:A55"/>
  </sortState>
  <tableColumns count="9">
    <tableColumn id="19" name="Ref Fiche" dataDxfId="8"/>
    <tableColumn id="2" name="Date" dataDxfId="7"/>
    <tableColumn id="3" name="Déchetterie" dataDxfId="6"/>
    <tableColumn id="26" name="Masse totale" dataDxfId="5">
      <calculatedColumnFormula>Tableau32[[#This Row],[Masse indésirable ]]+#REF!+#REF!+#REF!+#REF!+Tableau32[[#This Row],[Présence Fibrociment]]+#REF!</calculatedColumnFormula>
    </tableColumn>
    <tableColumn id="9" name="Masse indésirable " dataDxfId="4"/>
    <tableColumn id="1" name="Masse béton cellulaire" dataDxfId="3"/>
    <tableColumn id="21" name="Présence Fibrociment" dataDxfId="2"/>
    <tableColumn id="10" name="Déclassement" dataDxfId="1">
      <calculatedColumnFormula>IF(G3="","",IF(G3="OUI","Total",IF(E3&lt;&gt;0,"Partiel","Pas de déclassement")))</calculatedColumnFormula>
    </tableColumn>
    <tableColumn id="27" name="Pourcentage déclassement" dataDxfId="0">
      <calculatedColumnFormula>IF(H3="","",IF(H3="Total",100%,E3/D3))</calculatedColumnFormula>
    </tableColumn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3"/>
  <sheetViews>
    <sheetView topLeftCell="A4" zoomScaleNormal="100" zoomScalePageLayoutView="130" workbookViewId="0">
      <selection activeCell="D18" sqref="D18"/>
    </sheetView>
  </sheetViews>
  <sheetFormatPr baseColWidth="10" defaultColWidth="11.42578125" defaultRowHeight="15" x14ac:dyDescent="0.25"/>
  <cols>
    <col min="1" max="1" width="25.7109375" style="6" customWidth="1"/>
    <col min="2" max="2" width="14.7109375" style="6" customWidth="1"/>
    <col min="3" max="3" width="12.85546875" style="6" customWidth="1"/>
    <col min="4" max="4" width="19.7109375" style="6" customWidth="1"/>
    <col min="5" max="5" width="15.5703125" style="6" customWidth="1"/>
    <col min="6" max="16384" width="11.42578125" style="6"/>
  </cols>
  <sheetData>
    <row r="1" spans="1:8" ht="28.35" customHeight="1" thickBot="1" x14ac:dyDescent="0.3">
      <c r="A1" s="5"/>
      <c r="B1" s="5"/>
      <c r="C1" s="5"/>
      <c r="D1" s="142" t="s">
        <v>40</v>
      </c>
      <c r="E1" s="143"/>
      <c r="F1" s="144"/>
      <c r="G1" s="5"/>
      <c r="H1" s="5"/>
    </row>
    <row r="2" spans="1:8" ht="28.35" customHeight="1" thickBot="1" x14ac:dyDescent="0.3">
      <c r="A2" s="5"/>
      <c r="B2" s="5"/>
      <c r="C2" s="5"/>
      <c r="D2" s="145" t="s">
        <v>14</v>
      </c>
      <c r="E2" s="146"/>
      <c r="F2" s="147"/>
      <c r="G2" s="4"/>
      <c r="H2" s="4"/>
    </row>
    <row r="3" spans="1:8" ht="28.35" customHeight="1" thickBot="1" x14ac:dyDescent="0.3">
      <c r="A3" s="5"/>
      <c r="B3" s="5"/>
      <c r="C3" s="5"/>
      <c r="H3" s="5"/>
    </row>
    <row r="4" spans="1:8" ht="28.35" customHeight="1" x14ac:dyDescent="0.25">
      <c r="A4" s="29"/>
      <c r="B4" s="30"/>
      <c r="C4" s="30"/>
      <c r="D4" s="30"/>
      <c r="E4" s="30"/>
      <c r="F4" s="31"/>
      <c r="G4" s="7"/>
      <c r="H4" s="7"/>
    </row>
    <row r="5" spans="1:8" ht="28.35" customHeight="1" x14ac:dyDescent="0.25">
      <c r="A5" s="32"/>
      <c r="B5" s="11"/>
      <c r="C5" s="11"/>
      <c r="D5" s="11"/>
      <c r="E5" s="11"/>
      <c r="F5" s="33"/>
      <c r="G5" s="7"/>
      <c r="H5" s="7"/>
    </row>
    <row r="6" spans="1:8" ht="28.35" customHeight="1" x14ac:dyDescent="0.25">
      <c r="A6" s="32"/>
      <c r="B6" s="27"/>
      <c r="C6" s="11"/>
      <c r="D6" s="11"/>
      <c r="E6" s="11"/>
      <c r="F6" s="36"/>
      <c r="G6" s="7"/>
      <c r="H6" s="7"/>
    </row>
    <row r="7" spans="1:8" ht="28.35" customHeight="1" thickBot="1" x14ac:dyDescent="0.3">
      <c r="A7" s="34"/>
      <c r="B7" s="35" t="s">
        <v>15</v>
      </c>
      <c r="C7" s="35"/>
      <c r="D7" s="35" t="s">
        <v>16</v>
      </c>
      <c r="E7" s="37"/>
      <c r="F7" s="38"/>
      <c r="G7" s="9"/>
      <c r="H7" s="7"/>
    </row>
    <row r="8" spans="1:8" ht="28.35" customHeight="1" thickBot="1" x14ac:dyDescent="0.3">
      <c r="A8" s="15"/>
      <c r="B8" s="15"/>
      <c r="C8" s="15"/>
      <c r="D8" s="15"/>
      <c r="E8" s="15"/>
      <c r="F8" s="15"/>
      <c r="G8" s="5"/>
      <c r="H8" s="28"/>
    </row>
    <row r="9" spans="1:8" ht="27.75" customHeight="1" thickBot="1" x14ac:dyDescent="0.3">
      <c r="A9" s="39" t="s">
        <v>25</v>
      </c>
      <c r="B9" s="149" t="s">
        <v>3</v>
      </c>
      <c r="C9" s="149"/>
      <c r="D9" s="40"/>
      <c r="E9" s="40"/>
      <c r="F9" s="41"/>
      <c r="G9" s="7"/>
      <c r="H9" s="7"/>
    </row>
    <row r="10" spans="1:8" ht="15.75" customHeight="1" thickBot="1" x14ac:dyDescent="0.3">
      <c r="A10" s="11"/>
      <c r="B10" s="11"/>
      <c r="C10" s="11"/>
      <c r="D10" s="11"/>
      <c r="E10" s="11"/>
      <c r="F10" s="11"/>
      <c r="G10" s="7"/>
      <c r="H10" s="7"/>
    </row>
    <row r="11" spans="1:8" ht="39.6" customHeight="1" x14ac:dyDescent="0.25">
      <c r="A11" s="42" t="s">
        <v>17</v>
      </c>
      <c r="B11" s="43">
        <v>48694919</v>
      </c>
      <c r="C11" s="44"/>
      <c r="D11" s="45" t="s">
        <v>34</v>
      </c>
      <c r="E11" s="43">
        <v>591843</v>
      </c>
      <c r="F11" s="46"/>
      <c r="G11" s="7"/>
      <c r="H11" s="7"/>
    </row>
    <row r="12" spans="1:8" ht="5.85" customHeight="1" x14ac:dyDescent="0.25">
      <c r="A12" s="47"/>
      <c r="B12" s="10"/>
      <c r="C12" s="20"/>
      <c r="D12" s="21"/>
      <c r="E12" s="10"/>
      <c r="F12" s="36"/>
      <c r="G12" s="7"/>
      <c r="H12" s="7"/>
    </row>
    <row r="13" spans="1:8" ht="39.6" customHeight="1" thickBot="1" x14ac:dyDescent="0.3">
      <c r="A13" s="48" t="s">
        <v>18</v>
      </c>
      <c r="B13" s="49" t="s">
        <v>37</v>
      </c>
      <c r="C13" s="50"/>
      <c r="D13" s="51" t="s">
        <v>19</v>
      </c>
      <c r="E13" s="49" t="s">
        <v>26</v>
      </c>
      <c r="F13" s="38"/>
      <c r="G13" s="7"/>
      <c r="H13" s="7"/>
    </row>
    <row r="14" spans="1:8" ht="24" customHeight="1" x14ac:dyDescent="0.25">
      <c r="A14" s="11"/>
      <c r="B14" s="11"/>
      <c r="C14" s="11"/>
      <c r="D14" s="11"/>
      <c r="E14" s="11"/>
      <c r="F14" s="11"/>
      <c r="G14" s="7"/>
      <c r="H14" s="7"/>
    </row>
    <row r="15" spans="1:8" ht="28.35" customHeight="1" x14ac:dyDescent="0.25">
      <c r="A15" s="22"/>
      <c r="B15" s="23" t="s">
        <v>27</v>
      </c>
      <c r="C15" s="23" t="s">
        <v>29</v>
      </c>
      <c r="D15" s="148" t="s">
        <v>28</v>
      </c>
      <c r="E15" s="148"/>
      <c r="F15" s="148"/>
      <c r="G15" s="7"/>
      <c r="H15" s="7"/>
    </row>
    <row r="16" spans="1:8" ht="28.35" customHeight="1" x14ac:dyDescent="0.25">
      <c r="A16" s="24" t="s">
        <v>20</v>
      </c>
      <c r="B16" s="23" t="s">
        <v>30</v>
      </c>
      <c r="C16" s="23" t="s">
        <v>31</v>
      </c>
      <c r="D16" s="148" t="s">
        <v>32</v>
      </c>
      <c r="E16" s="148"/>
      <c r="F16" s="148"/>
      <c r="G16" s="5"/>
      <c r="H16" s="5"/>
    </row>
    <row r="17" spans="1:8" ht="28.35" customHeight="1" thickBot="1" x14ac:dyDescent="0.3">
      <c r="A17" s="25"/>
      <c r="B17" s="25"/>
      <c r="C17" s="25"/>
      <c r="D17" s="25"/>
      <c r="E17" s="25"/>
      <c r="F17" s="25"/>
      <c r="G17" s="5"/>
      <c r="H17" s="5"/>
    </row>
    <row r="18" spans="1:8" ht="52.35" customHeight="1" x14ac:dyDescent="0.25">
      <c r="A18" s="42" t="s">
        <v>21</v>
      </c>
      <c r="B18" s="52" t="s">
        <v>35</v>
      </c>
      <c r="C18" s="53"/>
      <c r="D18" s="53" t="s">
        <v>33</v>
      </c>
      <c r="E18" s="43" t="s">
        <v>12</v>
      </c>
      <c r="F18" s="54"/>
      <c r="G18" s="5"/>
      <c r="H18" s="5"/>
    </row>
    <row r="19" spans="1:8" s="16" customFormat="1" ht="5.85" customHeight="1" x14ac:dyDescent="0.25">
      <c r="A19" s="55"/>
      <c r="B19" s="18"/>
      <c r="C19" s="19"/>
      <c r="D19" s="19"/>
      <c r="E19" s="19"/>
      <c r="F19" s="56"/>
      <c r="G19" s="15"/>
      <c r="H19" s="15"/>
    </row>
    <row r="20" spans="1:8" ht="52.35" customHeight="1" thickBot="1" x14ac:dyDescent="0.3">
      <c r="A20" s="48"/>
      <c r="B20" s="57"/>
      <c r="C20" s="57"/>
      <c r="D20" s="57" t="s">
        <v>36</v>
      </c>
      <c r="E20" s="58">
        <v>2.8</v>
      </c>
      <c r="F20" s="59"/>
      <c r="G20" s="5"/>
      <c r="H20" s="5"/>
    </row>
    <row r="21" spans="1:8" ht="28.35" customHeight="1" thickBot="1" x14ac:dyDescent="0.3">
      <c r="A21" s="25"/>
      <c r="B21" s="25"/>
      <c r="C21" s="25"/>
      <c r="D21" s="25"/>
      <c r="E21" s="25"/>
      <c r="F21" s="25"/>
      <c r="G21" s="5"/>
      <c r="H21" s="5"/>
    </row>
    <row r="22" spans="1:8" ht="28.35" customHeight="1" thickBot="1" x14ac:dyDescent="0.3">
      <c r="A22" s="60" t="s">
        <v>22</v>
      </c>
      <c r="B22" s="141" t="s">
        <v>13</v>
      </c>
      <c r="C22" s="141"/>
      <c r="D22" s="141"/>
      <c r="E22" s="61"/>
      <c r="F22" s="62"/>
      <c r="G22" s="5"/>
      <c r="H22" s="5"/>
    </row>
    <row r="23" spans="1:8" ht="28.35" customHeight="1" thickBot="1" x14ac:dyDescent="0.3">
      <c r="A23" s="13"/>
      <c r="B23" s="13"/>
      <c r="C23" s="13"/>
      <c r="D23" s="13"/>
      <c r="E23" s="13"/>
      <c r="F23" s="13"/>
      <c r="G23" s="5"/>
      <c r="H23" s="5"/>
    </row>
    <row r="24" spans="1:8" ht="18.75" customHeight="1" x14ac:dyDescent="0.25">
      <c r="A24" s="63"/>
      <c r="B24" s="53"/>
      <c r="C24" s="64" t="s">
        <v>38</v>
      </c>
      <c r="D24" s="53"/>
      <c r="E24" s="53"/>
      <c r="F24" s="54"/>
      <c r="G24" s="5"/>
      <c r="H24" s="5"/>
    </row>
    <row r="25" spans="1:8" ht="9" customHeight="1" x14ac:dyDescent="0.25">
      <c r="A25" s="65"/>
      <c r="B25" s="19"/>
      <c r="C25" s="12"/>
      <c r="D25" s="19"/>
      <c r="E25" s="19"/>
      <c r="F25" s="56"/>
      <c r="G25" s="5"/>
      <c r="H25" s="5"/>
    </row>
    <row r="26" spans="1:8" ht="22.5" customHeight="1" x14ac:dyDescent="0.25">
      <c r="A26" s="55" t="s">
        <v>23</v>
      </c>
      <c r="B26" s="19"/>
      <c r="C26" s="19"/>
      <c r="D26" s="19" t="s">
        <v>24</v>
      </c>
      <c r="E26" s="26"/>
      <c r="F26" s="56"/>
      <c r="G26" s="5"/>
      <c r="H26" s="5"/>
    </row>
    <row r="27" spans="1:8" ht="36.75" customHeight="1" thickBot="1" x14ac:dyDescent="0.3">
      <c r="A27" s="66"/>
      <c r="B27" s="67"/>
      <c r="C27" s="67"/>
      <c r="D27" s="67"/>
      <c r="E27" s="67"/>
      <c r="F27" s="68"/>
      <c r="G27" s="5"/>
      <c r="H27" s="5"/>
    </row>
    <row r="28" spans="1:8" ht="14.1" customHeight="1" thickBot="1" x14ac:dyDescent="0.3">
      <c r="A28" s="14"/>
      <c r="B28" s="14"/>
      <c r="C28" s="14"/>
      <c r="D28" s="14"/>
      <c r="E28" s="14"/>
      <c r="F28" s="14"/>
      <c r="G28" s="5"/>
      <c r="H28" s="5"/>
    </row>
    <row r="29" spans="1:8" ht="28.35" customHeight="1" x14ac:dyDescent="0.25">
      <c r="A29" s="42" t="s">
        <v>39</v>
      </c>
      <c r="B29" s="69"/>
      <c r="C29" s="70"/>
      <c r="D29" s="70"/>
      <c r="E29" s="70"/>
      <c r="F29" s="71"/>
      <c r="G29" s="5"/>
      <c r="H29" s="5"/>
    </row>
    <row r="30" spans="1:8" ht="28.35" customHeight="1" thickBot="1" x14ac:dyDescent="0.3">
      <c r="A30" s="66"/>
      <c r="B30" s="67"/>
      <c r="C30" s="67"/>
      <c r="D30" s="72"/>
      <c r="E30" s="72"/>
      <c r="F30" s="73"/>
      <c r="G30" s="5"/>
      <c r="H30" s="5"/>
    </row>
    <row r="31" spans="1:8" ht="28.35" customHeight="1" x14ac:dyDescent="0.25">
      <c r="A31" s="8"/>
      <c r="B31" s="8"/>
      <c r="C31" s="8"/>
      <c r="D31" s="17"/>
      <c r="E31" s="17"/>
      <c r="F31" s="17"/>
      <c r="G31" s="5"/>
      <c r="H31" s="5"/>
    </row>
    <row r="32" spans="1:8" ht="28.35" customHeight="1" x14ac:dyDescent="0.25">
      <c r="A32" s="5"/>
      <c r="B32" s="5"/>
      <c r="C32" s="5"/>
      <c r="D32" s="5"/>
      <c r="E32" s="5"/>
      <c r="F32" s="5"/>
      <c r="G32" s="5"/>
      <c r="H32" s="5"/>
    </row>
    <row r="33" spans="1:8" ht="28.35" customHeight="1" x14ac:dyDescent="0.25">
      <c r="A33" s="5"/>
      <c r="B33" s="5"/>
      <c r="C33" s="5"/>
      <c r="D33" s="5"/>
      <c r="E33" s="5"/>
      <c r="F33" s="5"/>
      <c r="G33" s="5"/>
      <c r="H33" s="5"/>
    </row>
    <row r="34" spans="1:8" ht="28.35" customHeight="1" x14ac:dyDescent="0.25">
      <c r="A34" s="5"/>
      <c r="B34" s="5"/>
      <c r="C34" s="5"/>
      <c r="D34" s="5"/>
      <c r="E34" s="5"/>
      <c r="F34" s="5"/>
      <c r="G34" s="5"/>
      <c r="H34" s="5"/>
    </row>
    <row r="35" spans="1:8" ht="28.35" customHeight="1" x14ac:dyDescent="0.25">
      <c r="A35" s="5"/>
      <c r="B35" s="5"/>
      <c r="C35" s="5"/>
      <c r="D35" s="5"/>
      <c r="E35" s="5"/>
      <c r="F35" s="5"/>
      <c r="G35" s="5"/>
      <c r="H35" s="5"/>
    </row>
    <row r="36" spans="1:8" ht="28.35" customHeight="1" x14ac:dyDescent="0.25">
      <c r="A36" s="5"/>
      <c r="B36" s="5"/>
      <c r="C36" s="5"/>
      <c r="D36" s="5"/>
      <c r="E36" s="5"/>
      <c r="F36" s="5"/>
      <c r="G36" s="5"/>
      <c r="H36" s="5"/>
    </row>
    <row r="37" spans="1:8" ht="28.35" customHeight="1" x14ac:dyDescent="0.25">
      <c r="A37" s="5"/>
      <c r="B37" s="5"/>
      <c r="C37" s="5"/>
      <c r="D37" s="5"/>
      <c r="E37" s="5"/>
      <c r="F37" s="5"/>
      <c r="G37" s="5"/>
      <c r="H37" s="5"/>
    </row>
    <row r="38" spans="1:8" ht="28.35" customHeight="1" x14ac:dyDescent="0.25">
      <c r="A38" s="5"/>
      <c r="B38" s="5"/>
      <c r="C38" s="5"/>
      <c r="D38" s="5"/>
      <c r="E38" s="5"/>
      <c r="F38" s="5"/>
      <c r="G38" s="5"/>
      <c r="H38" s="5"/>
    </row>
    <row r="39" spans="1:8" ht="28.35" customHeight="1" x14ac:dyDescent="0.25">
      <c r="A39" s="5"/>
      <c r="B39" s="5"/>
      <c r="C39" s="5"/>
      <c r="D39" s="5"/>
      <c r="E39" s="5"/>
      <c r="F39" s="5"/>
      <c r="G39" s="5"/>
      <c r="H39" s="5"/>
    </row>
    <row r="40" spans="1:8" ht="28.35" customHeight="1" x14ac:dyDescent="0.25">
      <c r="A40" s="5"/>
      <c r="B40" s="5"/>
      <c r="C40" s="5"/>
      <c r="D40" s="5"/>
      <c r="E40" s="5"/>
      <c r="F40" s="5"/>
      <c r="G40" s="5"/>
      <c r="H40" s="5"/>
    </row>
    <row r="41" spans="1:8" ht="28.35" customHeight="1" x14ac:dyDescent="0.25">
      <c r="A41" s="5"/>
      <c r="B41" s="5"/>
      <c r="C41" s="5"/>
      <c r="D41" s="5"/>
      <c r="E41" s="5"/>
      <c r="F41" s="5"/>
      <c r="G41" s="5"/>
      <c r="H41" s="5"/>
    </row>
    <row r="42" spans="1:8" ht="28.35" customHeight="1" x14ac:dyDescent="0.25">
      <c r="A42" s="5"/>
      <c r="B42" s="5"/>
      <c r="C42" s="5"/>
      <c r="D42" s="5"/>
      <c r="E42" s="5"/>
      <c r="F42" s="5"/>
      <c r="G42" s="5"/>
      <c r="H42" s="5"/>
    </row>
    <row r="43" spans="1:8" ht="28.35" customHeight="1" x14ac:dyDescent="0.25">
      <c r="A43" s="5"/>
      <c r="B43" s="5"/>
      <c r="C43" s="5"/>
      <c r="D43" s="5"/>
      <c r="E43" s="5"/>
      <c r="F43" s="5"/>
      <c r="G43" s="5"/>
      <c r="H43" s="5"/>
    </row>
    <row r="44" spans="1:8" ht="28.35" customHeight="1" x14ac:dyDescent="0.25">
      <c r="A44" s="5"/>
      <c r="B44" s="5"/>
      <c r="C44" s="5"/>
      <c r="D44" s="5"/>
      <c r="E44" s="5"/>
      <c r="F44" s="5"/>
      <c r="G44" s="5"/>
      <c r="H44" s="5"/>
    </row>
    <row r="45" spans="1:8" ht="28.35" customHeight="1" x14ac:dyDescent="0.25">
      <c r="A45" s="5"/>
      <c r="B45" s="5"/>
      <c r="C45" s="5"/>
      <c r="D45" s="5"/>
      <c r="E45" s="5"/>
      <c r="F45" s="5"/>
      <c r="G45" s="5"/>
      <c r="H45" s="5"/>
    </row>
    <row r="46" spans="1:8" ht="28.35" customHeight="1" x14ac:dyDescent="0.25">
      <c r="A46" s="5"/>
      <c r="B46" s="5"/>
      <c r="C46" s="5"/>
      <c r="D46" s="5"/>
      <c r="E46" s="5"/>
      <c r="F46" s="5"/>
      <c r="G46" s="5"/>
      <c r="H46" s="5"/>
    </row>
    <row r="47" spans="1:8" ht="28.35" customHeight="1" x14ac:dyDescent="0.25">
      <c r="A47" s="5"/>
      <c r="B47" s="5"/>
      <c r="C47" s="5"/>
      <c r="D47" s="5"/>
      <c r="E47" s="5"/>
      <c r="F47" s="5"/>
      <c r="G47" s="5"/>
      <c r="H47" s="5"/>
    </row>
    <row r="48" spans="1:8" ht="28.35" customHeight="1" x14ac:dyDescent="0.25">
      <c r="A48" s="5"/>
      <c r="B48" s="5"/>
      <c r="C48" s="5"/>
      <c r="D48" s="5"/>
      <c r="E48" s="5"/>
      <c r="F48" s="5"/>
      <c r="G48" s="5"/>
      <c r="H48" s="5"/>
    </row>
    <row r="49" spans="1:8" ht="28.35" customHeight="1" x14ac:dyDescent="0.25">
      <c r="A49" s="5"/>
      <c r="B49" s="5"/>
      <c r="C49" s="5"/>
      <c r="D49" s="5"/>
      <c r="E49" s="5"/>
      <c r="F49" s="5"/>
      <c r="G49" s="5"/>
      <c r="H49" s="5"/>
    </row>
    <row r="50" spans="1:8" ht="28.35" customHeight="1" x14ac:dyDescent="0.25">
      <c r="A50" s="5"/>
      <c r="B50" s="5"/>
      <c r="C50" s="5"/>
      <c r="D50" s="5"/>
      <c r="E50" s="5"/>
      <c r="F50" s="5"/>
      <c r="G50" s="5"/>
      <c r="H50" s="5"/>
    </row>
    <row r="51" spans="1:8" ht="28.35" customHeight="1" x14ac:dyDescent="0.25">
      <c r="A51" s="5"/>
      <c r="B51" s="5"/>
      <c r="C51" s="5"/>
      <c r="D51" s="5"/>
      <c r="E51" s="5"/>
      <c r="F51" s="5"/>
      <c r="G51" s="5"/>
      <c r="H51" s="5"/>
    </row>
    <row r="52" spans="1:8" ht="28.35" customHeight="1" x14ac:dyDescent="0.25">
      <c r="A52" s="5"/>
      <c r="B52" s="5"/>
      <c r="C52" s="5"/>
      <c r="D52" s="5"/>
      <c r="E52" s="5"/>
      <c r="F52" s="5"/>
      <c r="G52" s="5"/>
      <c r="H52" s="5"/>
    </row>
    <row r="53" spans="1:8" ht="28.35" customHeight="1" x14ac:dyDescent="0.25">
      <c r="A53" s="5"/>
      <c r="B53" s="5"/>
      <c r="C53" s="5"/>
      <c r="D53" s="5"/>
      <c r="E53" s="5"/>
      <c r="F53" s="5"/>
      <c r="G53" s="5"/>
      <c r="H53" s="5"/>
    </row>
    <row r="54" spans="1:8" ht="28.35" customHeight="1" x14ac:dyDescent="0.25">
      <c r="A54" s="5"/>
      <c r="B54" s="5"/>
      <c r="C54" s="5"/>
      <c r="D54" s="5"/>
      <c r="E54" s="5"/>
      <c r="F54" s="5"/>
      <c r="G54" s="5"/>
      <c r="H54" s="5"/>
    </row>
    <row r="55" spans="1:8" ht="28.35" customHeight="1" x14ac:dyDescent="0.25">
      <c r="A55" s="5"/>
      <c r="B55" s="5"/>
      <c r="C55" s="5"/>
      <c r="D55" s="5"/>
      <c r="E55" s="5"/>
      <c r="F55" s="5"/>
      <c r="G55" s="5"/>
      <c r="H55" s="5"/>
    </row>
    <row r="56" spans="1:8" ht="28.35" customHeight="1" x14ac:dyDescent="0.25">
      <c r="A56" s="5"/>
      <c r="B56" s="5"/>
      <c r="C56" s="5"/>
      <c r="D56" s="5"/>
      <c r="E56" s="5"/>
      <c r="F56" s="5"/>
      <c r="G56" s="5"/>
      <c r="H56" s="5"/>
    </row>
    <row r="57" spans="1:8" ht="28.35" customHeight="1" x14ac:dyDescent="0.25">
      <c r="A57" s="5"/>
      <c r="B57" s="5"/>
      <c r="C57" s="5"/>
      <c r="D57" s="5"/>
      <c r="E57" s="5"/>
      <c r="F57" s="5"/>
      <c r="G57" s="5"/>
      <c r="H57" s="5"/>
    </row>
    <row r="58" spans="1:8" ht="28.35" customHeight="1" x14ac:dyDescent="0.25">
      <c r="A58" s="5"/>
      <c r="B58" s="5"/>
      <c r="C58" s="5"/>
      <c r="D58" s="5"/>
      <c r="E58" s="5"/>
      <c r="F58" s="5"/>
      <c r="G58" s="5"/>
      <c r="H58" s="5"/>
    </row>
    <row r="59" spans="1:8" ht="28.35" customHeight="1" x14ac:dyDescent="0.25">
      <c r="A59" s="5"/>
      <c r="B59" s="5"/>
      <c r="C59" s="5"/>
      <c r="D59" s="5"/>
      <c r="E59" s="5"/>
      <c r="F59" s="5"/>
      <c r="G59" s="5"/>
      <c r="H59" s="5"/>
    </row>
    <row r="60" spans="1:8" ht="28.35" customHeight="1" x14ac:dyDescent="0.25">
      <c r="A60" s="5"/>
      <c r="B60" s="5"/>
      <c r="C60" s="5"/>
      <c r="D60" s="5"/>
      <c r="E60" s="5"/>
      <c r="F60" s="5"/>
      <c r="G60" s="5"/>
      <c r="H60" s="5"/>
    </row>
    <row r="61" spans="1:8" ht="28.35" customHeight="1" x14ac:dyDescent="0.25">
      <c r="A61" s="5"/>
      <c r="B61" s="5"/>
      <c r="C61" s="5"/>
      <c r="D61" s="5"/>
      <c r="E61" s="5"/>
      <c r="F61" s="5"/>
      <c r="G61" s="5"/>
      <c r="H61" s="5"/>
    </row>
    <row r="62" spans="1:8" x14ac:dyDescent="0.25">
      <c r="A62" s="5"/>
      <c r="B62" s="5"/>
      <c r="C62" s="5"/>
      <c r="D62" s="5"/>
      <c r="E62" s="5"/>
      <c r="F62" s="5"/>
      <c r="G62" s="5"/>
      <c r="H62" s="5"/>
    </row>
    <row r="63" spans="1:8" x14ac:dyDescent="0.25">
      <c r="A63" s="5" t="s">
        <v>14</v>
      </c>
      <c r="B63" s="5"/>
      <c r="C63" s="5"/>
      <c r="D63" s="5"/>
      <c r="E63" s="5"/>
      <c r="F63" s="5"/>
      <c r="G63" s="5"/>
      <c r="H63" s="5" t="s">
        <v>14</v>
      </c>
    </row>
  </sheetData>
  <mergeCells count="6">
    <mergeCell ref="B22:D22"/>
    <mergeCell ref="D1:F1"/>
    <mergeCell ref="D2:F2"/>
    <mergeCell ref="D15:F15"/>
    <mergeCell ref="D16:F16"/>
    <mergeCell ref="B9:C9"/>
  </mergeCells>
  <printOptions horizontalCentered="1" verticalCentered="1"/>
  <pageMargins left="0" right="0" top="0" bottom="0" header="0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</sheetPr>
  <dimension ref="A1:B10"/>
  <sheetViews>
    <sheetView workbookViewId="0">
      <selection activeCell="A3" sqref="A3:A10"/>
    </sheetView>
  </sheetViews>
  <sheetFormatPr baseColWidth="10" defaultRowHeight="15" x14ac:dyDescent="0.25"/>
  <cols>
    <col min="1" max="1" width="18.42578125" bestFit="1" customWidth="1"/>
  </cols>
  <sheetData>
    <row r="1" spans="1:2" x14ac:dyDescent="0.25">
      <c r="A1" t="s">
        <v>0</v>
      </c>
    </row>
    <row r="3" spans="1:2" x14ac:dyDescent="0.25">
      <c r="A3" t="s">
        <v>9</v>
      </c>
      <c r="B3" t="s">
        <v>47</v>
      </c>
    </row>
    <row r="4" spans="1:2" x14ac:dyDescent="0.25">
      <c r="A4" t="s">
        <v>4</v>
      </c>
      <c r="B4" t="s">
        <v>48</v>
      </c>
    </row>
    <row r="5" spans="1:2" x14ac:dyDescent="0.25">
      <c r="A5" t="s">
        <v>5</v>
      </c>
    </row>
    <row r="6" spans="1:2" x14ac:dyDescent="0.25">
      <c r="A6" t="s">
        <v>6</v>
      </c>
    </row>
    <row r="7" spans="1:2" x14ac:dyDescent="0.25">
      <c r="A7" t="s">
        <v>7</v>
      </c>
    </row>
    <row r="8" spans="1:2" x14ac:dyDescent="0.25">
      <c r="A8" t="s">
        <v>8</v>
      </c>
    </row>
    <row r="9" spans="1:2" x14ac:dyDescent="0.25">
      <c r="A9" t="s">
        <v>10</v>
      </c>
    </row>
    <row r="10" spans="1:2" x14ac:dyDescent="0.25">
      <c r="A10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20"/>
  <sheetViews>
    <sheetView zoomScale="115" zoomScaleNormal="115" workbookViewId="0">
      <pane ySplit="2" topLeftCell="A3" activePane="bottomLeft" state="frozen"/>
      <selection pane="bottomLeft" activeCell="F7" sqref="F7"/>
    </sheetView>
  </sheetViews>
  <sheetFormatPr baseColWidth="10" defaultRowHeight="15" x14ac:dyDescent="0.25"/>
  <cols>
    <col min="1" max="1" width="11.42578125" style="2"/>
    <col min="2" max="2" width="14.42578125" style="2" bestFit="1" customWidth="1"/>
    <col min="3" max="3" width="18.42578125" style="2" bestFit="1" customWidth="1"/>
    <col min="4" max="4" width="17" style="79" customWidth="1"/>
    <col min="5" max="5" width="15.5703125" style="79" customWidth="1"/>
    <col min="6" max="7" width="15.5703125" style="2" customWidth="1"/>
    <col min="8" max="8" width="17" style="2" customWidth="1"/>
    <col min="9" max="9" width="14.28515625" style="76" customWidth="1"/>
    <col min="10" max="10" width="21.7109375" style="2" customWidth="1"/>
    <col min="11" max="16384" width="11.42578125" style="2"/>
  </cols>
  <sheetData>
    <row r="1" spans="1:9" ht="69" customHeight="1" thickBot="1" x14ac:dyDescent="0.3">
      <c r="A1" s="1"/>
      <c r="B1" s="1"/>
      <c r="C1" s="150" t="s">
        <v>49</v>
      </c>
      <c r="D1" s="150"/>
      <c r="E1" s="150"/>
      <c r="F1" s="150"/>
      <c r="G1" s="150"/>
      <c r="H1" s="150"/>
      <c r="I1" s="150"/>
    </row>
    <row r="2" spans="1:9" ht="52.5" customHeight="1" thickBot="1" x14ac:dyDescent="0.3">
      <c r="A2" s="131" t="s">
        <v>44</v>
      </c>
      <c r="B2" s="131" t="s">
        <v>2</v>
      </c>
      <c r="C2" s="131" t="s">
        <v>0</v>
      </c>
      <c r="D2" s="132" t="s">
        <v>45</v>
      </c>
      <c r="E2" s="133" t="s">
        <v>41</v>
      </c>
      <c r="F2" s="131" t="s">
        <v>43</v>
      </c>
      <c r="G2" s="131" t="s">
        <v>42</v>
      </c>
      <c r="H2" s="131" t="s">
        <v>1</v>
      </c>
      <c r="I2" s="134" t="s">
        <v>46</v>
      </c>
    </row>
    <row r="3" spans="1:9" ht="45" customHeight="1" x14ac:dyDescent="0.25">
      <c r="A3" s="121">
        <v>34</v>
      </c>
      <c r="B3" s="122">
        <v>43609</v>
      </c>
      <c r="C3" s="123" t="s">
        <v>4</v>
      </c>
      <c r="D3" s="124">
        <v>8.1</v>
      </c>
      <c r="E3" s="125">
        <v>0.2</v>
      </c>
      <c r="F3" s="78"/>
      <c r="G3" s="126" t="s">
        <v>48</v>
      </c>
      <c r="H3" s="123" t="str">
        <f t="shared" ref="H3:H34" si="0">IF(G3="","",IF(G3="OUI","Total",IF(E3&lt;&gt;0,"Partiel","Pas de déclassement")))</f>
        <v>Partiel</v>
      </c>
      <c r="I3" s="127">
        <f t="shared" ref="I3:I34" si="1">IF(H3="","",IF(H3="Total",100%,E3/D3))</f>
        <v>2.469135802469136E-2</v>
      </c>
    </row>
    <row r="4" spans="1:9" ht="45" customHeight="1" x14ac:dyDescent="0.25">
      <c r="A4" s="3">
        <v>35</v>
      </c>
      <c r="B4" s="80">
        <v>43610</v>
      </c>
      <c r="C4" s="3" t="s">
        <v>10</v>
      </c>
      <c r="D4" s="77">
        <v>27.2</v>
      </c>
      <c r="E4" s="77">
        <v>10.38</v>
      </c>
      <c r="F4" s="77"/>
      <c r="G4" s="74" t="s">
        <v>47</v>
      </c>
      <c r="H4" s="3" t="str">
        <f t="shared" si="0"/>
        <v>Total</v>
      </c>
      <c r="I4" s="128">
        <f t="shared" si="1"/>
        <v>1</v>
      </c>
    </row>
    <row r="5" spans="1:9" ht="45" customHeight="1" x14ac:dyDescent="0.25">
      <c r="A5" s="3">
        <v>36</v>
      </c>
      <c r="B5" s="80">
        <v>43612</v>
      </c>
      <c r="C5" s="3" t="s">
        <v>4</v>
      </c>
      <c r="D5" s="77">
        <v>8.66</v>
      </c>
      <c r="E5" s="77">
        <v>0.19</v>
      </c>
      <c r="F5" s="77"/>
      <c r="G5" s="74" t="s">
        <v>48</v>
      </c>
      <c r="H5" s="3" t="str">
        <f t="shared" si="0"/>
        <v>Partiel</v>
      </c>
      <c r="I5" s="128">
        <f t="shared" si="1"/>
        <v>2.1939953810623556E-2</v>
      </c>
    </row>
    <row r="6" spans="1:9" ht="45" customHeight="1" x14ac:dyDescent="0.25">
      <c r="A6" s="3">
        <v>37</v>
      </c>
      <c r="B6" s="80">
        <v>43612</v>
      </c>
      <c r="C6" s="3" t="s">
        <v>5</v>
      </c>
      <c r="D6" s="77">
        <v>8.92</v>
      </c>
      <c r="E6" s="77">
        <v>8.92</v>
      </c>
      <c r="F6" s="77"/>
      <c r="G6" s="74" t="s">
        <v>47</v>
      </c>
      <c r="H6" s="3" t="str">
        <f t="shared" si="0"/>
        <v>Total</v>
      </c>
      <c r="I6" s="128">
        <f t="shared" si="1"/>
        <v>1</v>
      </c>
    </row>
    <row r="7" spans="1:9" ht="45" customHeight="1" x14ac:dyDescent="0.25">
      <c r="A7" s="3">
        <v>38</v>
      </c>
      <c r="B7" s="80">
        <v>43614</v>
      </c>
      <c r="C7" s="3" t="s">
        <v>8</v>
      </c>
      <c r="D7" s="77">
        <v>5.12</v>
      </c>
      <c r="E7" s="77">
        <v>2.13</v>
      </c>
      <c r="F7" s="77"/>
      <c r="G7" s="74" t="s">
        <v>48</v>
      </c>
      <c r="H7" s="3" t="str">
        <f t="shared" si="0"/>
        <v>Partiel</v>
      </c>
      <c r="I7" s="128">
        <f t="shared" si="1"/>
        <v>0.41601562499999994</v>
      </c>
    </row>
    <row r="8" spans="1:9" ht="45" customHeight="1" x14ac:dyDescent="0.25">
      <c r="A8" s="3">
        <v>39</v>
      </c>
      <c r="B8" s="80">
        <v>43616</v>
      </c>
      <c r="C8" s="3" t="s">
        <v>6</v>
      </c>
      <c r="D8" s="77">
        <v>8.36</v>
      </c>
      <c r="E8" s="87">
        <v>0.74</v>
      </c>
      <c r="F8" s="77"/>
      <c r="G8" s="74" t="s">
        <v>48</v>
      </c>
      <c r="H8" s="3" t="str">
        <f t="shared" si="0"/>
        <v>Partiel</v>
      </c>
      <c r="I8" s="128">
        <f t="shared" si="1"/>
        <v>8.8516746411483258E-2</v>
      </c>
    </row>
    <row r="9" spans="1:9" ht="45" customHeight="1" x14ac:dyDescent="0.25">
      <c r="A9" s="3">
        <v>40</v>
      </c>
      <c r="B9" s="80">
        <v>43616</v>
      </c>
      <c r="C9" s="3" t="s">
        <v>8</v>
      </c>
      <c r="D9" s="77">
        <v>4.16</v>
      </c>
      <c r="E9" s="87">
        <v>4.16</v>
      </c>
      <c r="F9" s="77"/>
      <c r="G9" s="74" t="s">
        <v>47</v>
      </c>
      <c r="H9" s="3" t="str">
        <f t="shared" si="0"/>
        <v>Total</v>
      </c>
      <c r="I9" s="128">
        <f t="shared" si="1"/>
        <v>1</v>
      </c>
    </row>
    <row r="10" spans="1:9" ht="45" customHeight="1" x14ac:dyDescent="0.25">
      <c r="A10" s="3">
        <v>41</v>
      </c>
      <c r="B10" s="80">
        <v>43616</v>
      </c>
      <c r="C10" s="3" t="s">
        <v>4</v>
      </c>
      <c r="D10" s="77">
        <v>8.1999999999999993</v>
      </c>
      <c r="E10" s="77">
        <v>0.71</v>
      </c>
      <c r="F10" s="77"/>
      <c r="G10" s="74" t="s">
        <v>48</v>
      </c>
      <c r="H10" s="3" t="str">
        <f t="shared" si="0"/>
        <v>Partiel</v>
      </c>
      <c r="I10" s="128">
        <f t="shared" si="1"/>
        <v>8.6585365853658544E-2</v>
      </c>
    </row>
    <row r="11" spans="1:9" ht="45" customHeight="1" x14ac:dyDescent="0.25">
      <c r="A11" s="3">
        <v>42</v>
      </c>
      <c r="B11" s="80">
        <v>43616</v>
      </c>
      <c r="C11" s="3" t="s">
        <v>11</v>
      </c>
      <c r="D11" s="77">
        <v>6.84</v>
      </c>
      <c r="E11" s="77">
        <v>0.41</v>
      </c>
      <c r="F11" s="77">
        <v>0.15</v>
      </c>
      <c r="G11" s="74" t="s">
        <v>48</v>
      </c>
      <c r="H11" s="3" t="str">
        <f t="shared" si="0"/>
        <v>Partiel</v>
      </c>
      <c r="I11" s="128">
        <f t="shared" si="1"/>
        <v>5.9941520467836254E-2</v>
      </c>
    </row>
    <row r="12" spans="1:9" ht="45" customHeight="1" x14ac:dyDescent="0.25">
      <c r="A12" s="3">
        <v>43</v>
      </c>
      <c r="B12" s="80">
        <v>43616</v>
      </c>
      <c r="C12" s="3" t="s">
        <v>7</v>
      </c>
      <c r="D12" s="77">
        <v>8.94</v>
      </c>
      <c r="E12" s="77">
        <v>0.81</v>
      </c>
      <c r="F12" s="77"/>
      <c r="G12" s="74" t="s">
        <v>48</v>
      </c>
      <c r="H12" s="3" t="str">
        <f t="shared" si="0"/>
        <v>Partiel</v>
      </c>
      <c r="I12" s="128">
        <f t="shared" si="1"/>
        <v>9.0604026845637592E-2</v>
      </c>
    </row>
    <row r="13" spans="1:9" ht="45" customHeight="1" x14ac:dyDescent="0.25">
      <c r="A13" s="3">
        <v>44</v>
      </c>
      <c r="B13" s="80">
        <v>43616</v>
      </c>
      <c r="C13" s="3" t="s">
        <v>9</v>
      </c>
      <c r="D13" s="77">
        <v>7.56</v>
      </c>
      <c r="E13" s="77">
        <v>0.24</v>
      </c>
      <c r="F13" s="77"/>
      <c r="G13" s="74" t="s">
        <v>48</v>
      </c>
      <c r="H13" s="3" t="str">
        <f t="shared" si="0"/>
        <v>Partiel</v>
      </c>
      <c r="I13" s="128">
        <f t="shared" si="1"/>
        <v>3.1746031746031744E-2</v>
      </c>
    </row>
    <row r="14" spans="1:9" ht="45" customHeight="1" x14ac:dyDescent="0.25">
      <c r="A14" s="3">
        <v>45</v>
      </c>
      <c r="B14" s="80">
        <v>43617</v>
      </c>
      <c r="C14" s="3" t="s">
        <v>10</v>
      </c>
      <c r="D14" s="77">
        <v>7.7</v>
      </c>
      <c r="E14" s="77">
        <v>1.3</v>
      </c>
      <c r="F14" s="77"/>
      <c r="G14" s="74" t="s">
        <v>48</v>
      </c>
      <c r="H14" s="3" t="str">
        <f t="shared" si="0"/>
        <v>Partiel</v>
      </c>
      <c r="I14" s="128">
        <f t="shared" si="1"/>
        <v>0.16883116883116883</v>
      </c>
    </row>
    <row r="15" spans="1:9" ht="45" customHeight="1" x14ac:dyDescent="0.25">
      <c r="A15" s="3">
        <v>46</v>
      </c>
      <c r="B15" s="80">
        <v>43617</v>
      </c>
      <c r="C15" s="3" t="s">
        <v>6</v>
      </c>
      <c r="D15" s="77">
        <v>6.04</v>
      </c>
      <c r="E15" s="77">
        <v>0.98</v>
      </c>
      <c r="F15" s="77"/>
      <c r="G15" s="74" t="s">
        <v>48</v>
      </c>
      <c r="H15" s="3" t="str">
        <f t="shared" si="0"/>
        <v>Partiel</v>
      </c>
      <c r="I15" s="128">
        <f t="shared" si="1"/>
        <v>0.16225165562913907</v>
      </c>
    </row>
    <row r="16" spans="1:9" ht="45" customHeight="1" x14ac:dyDescent="0.25">
      <c r="A16" s="3">
        <v>47</v>
      </c>
      <c r="B16" s="80">
        <v>43617</v>
      </c>
      <c r="C16" s="3" t="s">
        <v>11</v>
      </c>
      <c r="D16" s="77">
        <v>8.42</v>
      </c>
      <c r="E16" s="77">
        <v>8.42</v>
      </c>
      <c r="F16" s="77"/>
      <c r="G16" s="74" t="s">
        <v>47</v>
      </c>
      <c r="H16" s="3" t="str">
        <f t="shared" si="0"/>
        <v>Total</v>
      </c>
      <c r="I16" s="128">
        <f t="shared" si="1"/>
        <v>1</v>
      </c>
    </row>
    <row r="17" spans="1:9" ht="45" customHeight="1" x14ac:dyDescent="0.25">
      <c r="A17" s="3">
        <v>48</v>
      </c>
      <c r="B17" s="80">
        <v>43619</v>
      </c>
      <c r="C17" s="3" t="s">
        <v>5</v>
      </c>
      <c r="D17" s="77">
        <v>6.98</v>
      </c>
      <c r="E17" s="77">
        <v>6.98</v>
      </c>
      <c r="F17" s="77"/>
      <c r="G17" s="74" t="s">
        <v>47</v>
      </c>
      <c r="H17" s="3" t="str">
        <f t="shared" si="0"/>
        <v>Total</v>
      </c>
      <c r="I17" s="128">
        <f t="shared" si="1"/>
        <v>1</v>
      </c>
    </row>
    <row r="18" spans="1:9" ht="45" customHeight="1" x14ac:dyDescent="0.25">
      <c r="A18" s="3">
        <v>49</v>
      </c>
      <c r="B18" s="80">
        <v>43620</v>
      </c>
      <c r="C18" s="3" t="s">
        <v>6</v>
      </c>
      <c r="D18" s="77">
        <v>6.28</v>
      </c>
      <c r="E18" s="77">
        <v>6.28</v>
      </c>
      <c r="F18" s="77"/>
      <c r="G18" s="74" t="s">
        <v>47</v>
      </c>
      <c r="H18" s="3" t="str">
        <f t="shared" si="0"/>
        <v>Total</v>
      </c>
      <c r="I18" s="128">
        <f t="shared" si="1"/>
        <v>1</v>
      </c>
    </row>
    <row r="19" spans="1:9" ht="45" customHeight="1" x14ac:dyDescent="0.25">
      <c r="A19" s="3">
        <v>50</v>
      </c>
      <c r="B19" s="80">
        <v>43620</v>
      </c>
      <c r="C19" s="3" t="s">
        <v>8</v>
      </c>
      <c r="D19" s="77">
        <v>7.02</v>
      </c>
      <c r="E19" s="77">
        <v>1.36</v>
      </c>
      <c r="F19" s="77"/>
      <c r="G19" s="74" t="s">
        <v>48</v>
      </c>
      <c r="H19" s="3" t="str">
        <f t="shared" si="0"/>
        <v>Partiel</v>
      </c>
      <c r="I19" s="128">
        <f t="shared" si="1"/>
        <v>0.19373219373219375</v>
      </c>
    </row>
    <row r="20" spans="1:9" ht="45" customHeight="1" x14ac:dyDescent="0.25">
      <c r="A20" s="3">
        <v>51</v>
      </c>
      <c r="B20" s="80">
        <v>43620</v>
      </c>
      <c r="C20" s="3" t="s">
        <v>9</v>
      </c>
      <c r="D20" s="77">
        <v>7.74</v>
      </c>
      <c r="E20" s="77">
        <v>0.68</v>
      </c>
      <c r="F20" s="77">
        <v>0.68</v>
      </c>
      <c r="G20" s="74" t="s">
        <v>48</v>
      </c>
      <c r="H20" s="3" t="str">
        <f t="shared" si="0"/>
        <v>Partiel</v>
      </c>
      <c r="I20" s="128">
        <f t="shared" si="1"/>
        <v>8.7855297157622747E-2</v>
      </c>
    </row>
    <row r="21" spans="1:9" ht="45" customHeight="1" x14ac:dyDescent="0.25">
      <c r="A21" s="3">
        <v>52</v>
      </c>
      <c r="B21" s="80">
        <v>43620</v>
      </c>
      <c r="C21" s="3" t="s">
        <v>4</v>
      </c>
      <c r="D21" s="77">
        <v>8.3000000000000007</v>
      </c>
      <c r="E21" s="77">
        <v>0.46</v>
      </c>
      <c r="F21" s="77"/>
      <c r="G21" s="74" t="s">
        <v>48</v>
      </c>
      <c r="H21" s="3" t="str">
        <f t="shared" si="0"/>
        <v>Partiel</v>
      </c>
      <c r="I21" s="128">
        <f t="shared" si="1"/>
        <v>5.5421686746987948E-2</v>
      </c>
    </row>
    <row r="22" spans="1:9" ht="45" customHeight="1" x14ac:dyDescent="0.25">
      <c r="A22" s="3">
        <v>53</v>
      </c>
      <c r="B22" s="80">
        <v>43621</v>
      </c>
      <c r="C22" s="3" t="s">
        <v>9</v>
      </c>
      <c r="D22" s="77">
        <v>6.4</v>
      </c>
      <c r="E22" s="77">
        <v>1.98</v>
      </c>
      <c r="F22" s="77"/>
      <c r="G22" s="74" t="s">
        <v>48</v>
      </c>
      <c r="H22" s="3" t="str">
        <f t="shared" si="0"/>
        <v>Partiel</v>
      </c>
      <c r="I22" s="128">
        <f t="shared" si="1"/>
        <v>0.30937499999999996</v>
      </c>
    </row>
    <row r="23" spans="1:9" ht="45" customHeight="1" x14ac:dyDescent="0.25">
      <c r="A23" s="3">
        <v>54</v>
      </c>
      <c r="B23" s="80">
        <v>43622</v>
      </c>
      <c r="C23" s="3" t="s">
        <v>4</v>
      </c>
      <c r="D23" s="77">
        <v>8.26</v>
      </c>
      <c r="E23" s="77">
        <v>0.94</v>
      </c>
      <c r="F23" s="77">
        <v>0.54</v>
      </c>
      <c r="G23" s="74" t="s">
        <v>48</v>
      </c>
      <c r="H23" s="3" t="str">
        <f t="shared" si="0"/>
        <v>Partiel</v>
      </c>
      <c r="I23" s="128">
        <f t="shared" si="1"/>
        <v>0.11380145278450363</v>
      </c>
    </row>
    <row r="24" spans="1:9" ht="45" customHeight="1" x14ac:dyDescent="0.25">
      <c r="A24" s="3">
        <v>55</v>
      </c>
      <c r="B24" s="80">
        <v>43623</v>
      </c>
      <c r="C24" s="3" t="s">
        <v>8</v>
      </c>
      <c r="D24" s="77">
        <v>5.6</v>
      </c>
      <c r="E24" s="77">
        <v>1.45</v>
      </c>
      <c r="F24" s="77"/>
      <c r="G24" s="74" t="s">
        <v>48</v>
      </c>
      <c r="H24" s="3" t="str">
        <f t="shared" si="0"/>
        <v>Partiel</v>
      </c>
      <c r="I24" s="128">
        <f t="shared" si="1"/>
        <v>0.25892857142857145</v>
      </c>
    </row>
    <row r="25" spans="1:9" ht="45" customHeight="1" x14ac:dyDescent="0.25">
      <c r="A25" s="3">
        <v>56</v>
      </c>
      <c r="B25" s="80">
        <v>43623</v>
      </c>
      <c r="C25" s="3" t="s">
        <v>9</v>
      </c>
      <c r="D25" s="77">
        <v>6.44</v>
      </c>
      <c r="E25" s="77">
        <v>0.52</v>
      </c>
      <c r="F25" s="77">
        <v>0.1</v>
      </c>
      <c r="G25" s="74" t="s">
        <v>48</v>
      </c>
      <c r="H25" s="3" t="str">
        <f t="shared" si="0"/>
        <v>Partiel</v>
      </c>
      <c r="I25" s="128">
        <f t="shared" si="1"/>
        <v>8.0745341614906832E-2</v>
      </c>
    </row>
    <row r="26" spans="1:9" ht="45" customHeight="1" x14ac:dyDescent="0.25">
      <c r="A26" s="3">
        <v>57</v>
      </c>
      <c r="B26" s="80">
        <v>43624</v>
      </c>
      <c r="C26" s="3" t="s">
        <v>10</v>
      </c>
      <c r="D26" s="77">
        <v>7.72</v>
      </c>
      <c r="E26" s="77">
        <v>1.32</v>
      </c>
      <c r="F26" s="77"/>
      <c r="G26" s="74" t="s">
        <v>48</v>
      </c>
      <c r="H26" s="3" t="str">
        <f t="shared" si="0"/>
        <v>Partiel</v>
      </c>
      <c r="I26" s="128">
        <f t="shared" si="1"/>
        <v>0.17098445595854925</v>
      </c>
    </row>
    <row r="27" spans="1:9" ht="45" customHeight="1" x14ac:dyDescent="0.25">
      <c r="A27" s="3">
        <v>58</v>
      </c>
      <c r="B27" s="80">
        <v>43624</v>
      </c>
      <c r="C27" s="3" t="s">
        <v>7</v>
      </c>
      <c r="D27" s="77">
        <v>8.84</v>
      </c>
      <c r="E27" s="77">
        <v>0.28000000000000003</v>
      </c>
      <c r="F27" s="77"/>
      <c r="G27" s="74" t="s">
        <v>48</v>
      </c>
      <c r="H27" s="3" t="str">
        <f t="shared" si="0"/>
        <v>Partiel</v>
      </c>
      <c r="I27" s="128">
        <f t="shared" si="1"/>
        <v>3.1674208144796386E-2</v>
      </c>
    </row>
    <row r="28" spans="1:9" ht="45" customHeight="1" x14ac:dyDescent="0.25">
      <c r="A28" s="3">
        <v>59</v>
      </c>
      <c r="B28" s="80">
        <v>43627</v>
      </c>
      <c r="C28" s="3" t="s">
        <v>5</v>
      </c>
      <c r="D28" s="77">
        <v>6.62</v>
      </c>
      <c r="E28" s="77">
        <v>0.39</v>
      </c>
      <c r="F28" s="77"/>
      <c r="G28" s="74" t="s">
        <v>48</v>
      </c>
      <c r="H28" s="3" t="str">
        <f t="shared" si="0"/>
        <v>Partiel</v>
      </c>
      <c r="I28" s="128">
        <f t="shared" si="1"/>
        <v>5.8912386706948643E-2</v>
      </c>
    </row>
    <row r="29" spans="1:9" ht="45" customHeight="1" x14ac:dyDescent="0.25">
      <c r="A29" s="3">
        <v>60</v>
      </c>
      <c r="B29" s="80">
        <v>43624</v>
      </c>
      <c r="C29" s="3" t="s">
        <v>6</v>
      </c>
      <c r="D29" s="77">
        <v>5.0599999999999996</v>
      </c>
      <c r="E29" s="77">
        <v>5.0599999999999996</v>
      </c>
      <c r="F29" s="77"/>
      <c r="G29" s="74" t="s">
        <v>47</v>
      </c>
      <c r="H29" s="3" t="str">
        <f t="shared" si="0"/>
        <v>Total</v>
      </c>
      <c r="I29" s="128">
        <f t="shared" si="1"/>
        <v>1</v>
      </c>
    </row>
    <row r="30" spans="1:9" ht="45" customHeight="1" x14ac:dyDescent="0.25">
      <c r="A30" s="3">
        <v>61</v>
      </c>
      <c r="B30" s="80">
        <v>43627</v>
      </c>
      <c r="C30" s="3" t="s">
        <v>5</v>
      </c>
      <c r="D30" s="77">
        <v>6.62</v>
      </c>
      <c r="E30" s="77">
        <v>0.39</v>
      </c>
      <c r="F30" s="77"/>
      <c r="G30" s="74" t="s">
        <v>48</v>
      </c>
      <c r="H30" s="3" t="str">
        <f t="shared" si="0"/>
        <v>Partiel</v>
      </c>
      <c r="I30" s="128">
        <f t="shared" si="1"/>
        <v>5.8912386706948643E-2</v>
      </c>
    </row>
    <row r="31" spans="1:9" ht="45" customHeight="1" x14ac:dyDescent="0.25">
      <c r="A31" s="3">
        <v>62</v>
      </c>
      <c r="B31" s="80">
        <v>43627</v>
      </c>
      <c r="C31" s="3" t="s">
        <v>11</v>
      </c>
      <c r="D31" s="77">
        <v>9.44</v>
      </c>
      <c r="E31" s="77">
        <v>0.78</v>
      </c>
      <c r="F31" s="77"/>
      <c r="G31" s="74" t="s">
        <v>48</v>
      </c>
      <c r="H31" s="3" t="str">
        <f t="shared" si="0"/>
        <v>Partiel</v>
      </c>
      <c r="I31" s="128">
        <f t="shared" si="1"/>
        <v>8.2627118644067798E-2</v>
      </c>
    </row>
    <row r="32" spans="1:9" ht="45" customHeight="1" x14ac:dyDescent="0.25">
      <c r="A32" s="3">
        <v>63</v>
      </c>
      <c r="B32" s="80">
        <v>43627</v>
      </c>
      <c r="C32" s="3" t="s">
        <v>9</v>
      </c>
      <c r="D32" s="77">
        <v>10.24</v>
      </c>
      <c r="E32" s="77">
        <v>0.96</v>
      </c>
      <c r="F32" s="77"/>
      <c r="G32" s="74" t="s">
        <v>48</v>
      </c>
      <c r="H32" s="3" t="str">
        <f t="shared" si="0"/>
        <v>Partiel</v>
      </c>
      <c r="I32" s="128">
        <f t="shared" si="1"/>
        <v>9.375E-2</v>
      </c>
    </row>
    <row r="33" spans="1:9" ht="45" customHeight="1" x14ac:dyDescent="0.25">
      <c r="A33" s="3">
        <v>64</v>
      </c>
      <c r="B33" s="80">
        <v>43627</v>
      </c>
      <c r="C33" s="3" t="s">
        <v>8</v>
      </c>
      <c r="D33" s="77">
        <v>6.32</v>
      </c>
      <c r="E33" s="77">
        <v>6.32</v>
      </c>
      <c r="F33" s="77"/>
      <c r="G33" s="74" t="s">
        <v>47</v>
      </c>
      <c r="H33" s="3" t="str">
        <f t="shared" si="0"/>
        <v>Total</v>
      </c>
      <c r="I33" s="128">
        <f t="shared" si="1"/>
        <v>1</v>
      </c>
    </row>
    <row r="34" spans="1:9" ht="45" customHeight="1" x14ac:dyDescent="0.25">
      <c r="A34" s="3">
        <v>66</v>
      </c>
      <c r="B34" s="80">
        <v>43631</v>
      </c>
      <c r="C34" s="3" t="s">
        <v>9</v>
      </c>
      <c r="D34" s="77">
        <v>8.2200000000000006</v>
      </c>
      <c r="E34" s="77">
        <v>8.2200000000000006</v>
      </c>
      <c r="F34" s="77"/>
      <c r="G34" s="74" t="s">
        <v>47</v>
      </c>
      <c r="H34" s="3" t="str">
        <f t="shared" si="0"/>
        <v>Total</v>
      </c>
      <c r="I34" s="128">
        <f t="shared" si="1"/>
        <v>1</v>
      </c>
    </row>
    <row r="35" spans="1:9" ht="45" customHeight="1" x14ac:dyDescent="0.25">
      <c r="A35" s="3">
        <v>67</v>
      </c>
      <c r="B35" s="80">
        <v>43631</v>
      </c>
      <c r="C35" s="3" t="s">
        <v>10</v>
      </c>
      <c r="D35" s="77">
        <v>5.92</v>
      </c>
      <c r="E35" s="77">
        <v>0.42</v>
      </c>
      <c r="F35" s="77"/>
      <c r="G35" s="74" t="s">
        <v>48</v>
      </c>
      <c r="H35" s="3" t="str">
        <f t="shared" ref="H35:H55" si="2">IF(G35="","",IF(G35="OUI","Total",IF(E35&lt;&gt;0,"Partiel","Pas de déclassement")))</f>
        <v>Partiel</v>
      </c>
      <c r="I35" s="128">
        <f t="shared" ref="I35:I55" si="3">IF(H35="","",IF(H35="Total",100%,E35/D35))</f>
        <v>7.0945945945945943E-2</v>
      </c>
    </row>
    <row r="36" spans="1:9" ht="45" customHeight="1" x14ac:dyDescent="0.25">
      <c r="A36" s="3">
        <v>68</v>
      </c>
      <c r="B36" s="80">
        <v>43631</v>
      </c>
      <c r="C36" s="3" t="s">
        <v>6</v>
      </c>
      <c r="D36" s="77">
        <v>7.28</v>
      </c>
      <c r="E36" s="77">
        <v>0.38</v>
      </c>
      <c r="F36" s="77"/>
      <c r="G36" s="74" t="s">
        <v>48</v>
      </c>
      <c r="H36" s="3" t="str">
        <f t="shared" si="2"/>
        <v>Partiel</v>
      </c>
      <c r="I36" s="128">
        <f t="shared" si="3"/>
        <v>5.21978021978022E-2</v>
      </c>
    </row>
    <row r="37" spans="1:9" ht="45" customHeight="1" x14ac:dyDescent="0.25">
      <c r="A37" s="3">
        <v>69</v>
      </c>
      <c r="B37" s="80">
        <v>43633</v>
      </c>
      <c r="C37" s="3" t="s">
        <v>9</v>
      </c>
      <c r="D37" s="77">
        <v>7.2</v>
      </c>
      <c r="E37" s="77">
        <v>0.08</v>
      </c>
      <c r="F37" s="77"/>
      <c r="G37" s="74" t="s">
        <v>48</v>
      </c>
      <c r="H37" s="3" t="str">
        <f t="shared" si="2"/>
        <v>Partiel</v>
      </c>
      <c r="I37" s="128">
        <f t="shared" si="3"/>
        <v>1.1111111111111112E-2</v>
      </c>
    </row>
    <row r="38" spans="1:9" ht="45" customHeight="1" x14ac:dyDescent="0.25">
      <c r="A38" s="3">
        <v>70</v>
      </c>
      <c r="B38" s="80">
        <v>43633</v>
      </c>
      <c r="C38" s="3" t="s">
        <v>4</v>
      </c>
      <c r="D38" s="77">
        <v>8.66</v>
      </c>
      <c r="E38" s="77">
        <v>1.66</v>
      </c>
      <c r="F38" s="77"/>
      <c r="G38" s="74" t="s">
        <v>48</v>
      </c>
      <c r="H38" s="3" t="str">
        <f t="shared" si="2"/>
        <v>Partiel</v>
      </c>
      <c r="I38" s="128">
        <f t="shared" si="3"/>
        <v>0.19168591224018475</v>
      </c>
    </row>
    <row r="39" spans="1:9" ht="45" customHeight="1" x14ac:dyDescent="0.25">
      <c r="A39" s="3">
        <v>71</v>
      </c>
      <c r="B39" s="80">
        <v>43633</v>
      </c>
      <c r="C39" s="3" t="s">
        <v>4</v>
      </c>
      <c r="D39" s="77">
        <v>8.66</v>
      </c>
      <c r="E39" s="77">
        <v>0.5</v>
      </c>
      <c r="F39" s="77">
        <v>0.5</v>
      </c>
      <c r="G39" s="74" t="s">
        <v>48</v>
      </c>
      <c r="H39" s="3" t="str">
        <f t="shared" si="2"/>
        <v>Partiel</v>
      </c>
      <c r="I39" s="128">
        <f t="shared" si="3"/>
        <v>5.7736720554272515E-2</v>
      </c>
    </row>
    <row r="40" spans="1:9" ht="45" customHeight="1" x14ac:dyDescent="0.25">
      <c r="A40" s="3">
        <v>72</v>
      </c>
      <c r="B40" s="80">
        <v>43633</v>
      </c>
      <c r="C40" s="3" t="s">
        <v>5</v>
      </c>
      <c r="D40" s="77">
        <v>7.4</v>
      </c>
      <c r="E40" s="77">
        <v>7.4</v>
      </c>
      <c r="F40" s="77"/>
      <c r="G40" s="74" t="s">
        <v>47</v>
      </c>
      <c r="H40" s="3" t="str">
        <f t="shared" si="2"/>
        <v>Total</v>
      </c>
      <c r="I40" s="128">
        <f t="shared" si="3"/>
        <v>1</v>
      </c>
    </row>
    <row r="41" spans="1:9" ht="45" customHeight="1" x14ac:dyDescent="0.25">
      <c r="A41" s="3">
        <v>73</v>
      </c>
      <c r="B41" s="80">
        <v>43635</v>
      </c>
      <c r="C41" s="3" t="s">
        <v>6</v>
      </c>
      <c r="D41" s="77">
        <v>5.54</v>
      </c>
      <c r="E41" s="77">
        <v>1.19</v>
      </c>
      <c r="F41" s="77"/>
      <c r="G41" s="74" t="s">
        <v>48</v>
      </c>
      <c r="H41" s="3" t="str">
        <f t="shared" si="2"/>
        <v>Partiel</v>
      </c>
      <c r="I41" s="128">
        <f t="shared" si="3"/>
        <v>0.2148014440433213</v>
      </c>
    </row>
    <row r="42" spans="1:9" ht="45" customHeight="1" x14ac:dyDescent="0.25">
      <c r="A42" s="3">
        <v>74</v>
      </c>
      <c r="B42" s="80">
        <v>43635</v>
      </c>
      <c r="C42" s="3" t="s">
        <v>4</v>
      </c>
      <c r="D42" s="77">
        <v>6.38</v>
      </c>
      <c r="E42" s="77">
        <v>0.82</v>
      </c>
      <c r="F42" s="77"/>
      <c r="G42" s="74" t="s">
        <v>48</v>
      </c>
      <c r="H42" s="3" t="str">
        <f t="shared" si="2"/>
        <v>Partiel</v>
      </c>
      <c r="I42" s="128">
        <f t="shared" si="3"/>
        <v>0.12852664576802508</v>
      </c>
    </row>
    <row r="43" spans="1:9" ht="45" customHeight="1" x14ac:dyDescent="0.25">
      <c r="A43" s="3">
        <v>75</v>
      </c>
      <c r="B43" s="80">
        <v>43635</v>
      </c>
      <c r="C43" s="3" t="s">
        <v>4</v>
      </c>
      <c r="D43" s="77">
        <v>6.38</v>
      </c>
      <c r="E43" s="77">
        <v>0.2</v>
      </c>
      <c r="F43" s="77">
        <v>0.2</v>
      </c>
      <c r="G43" s="74" t="s">
        <v>48</v>
      </c>
      <c r="H43" s="3" t="str">
        <f t="shared" si="2"/>
        <v>Partiel</v>
      </c>
      <c r="I43" s="128">
        <f t="shared" si="3"/>
        <v>3.1347962382445145E-2</v>
      </c>
    </row>
    <row r="44" spans="1:9" ht="45" customHeight="1" x14ac:dyDescent="0.25">
      <c r="A44" s="3">
        <v>76</v>
      </c>
      <c r="B44" s="80">
        <v>43636</v>
      </c>
      <c r="C44" s="3" t="s">
        <v>5</v>
      </c>
      <c r="D44" s="77">
        <v>10.84</v>
      </c>
      <c r="E44" s="77">
        <v>10.84</v>
      </c>
      <c r="F44" s="77"/>
      <c r="G44" s="74" t="s">
        <v>47</v>
      </c>
      <c r="H44" s="3" t="str">
        <f t="shared" si="2"/>
        <v>Total</v>
      </c>
      <c r="I44" s="128">
        <f t="shared" si="3"/>
        <v>1</v>
      </c>
    </row>
    <row r="45" spans="1:9" ht="45" customHeight="1" x14ac:dyDescent="0.25">
      <c r="A45" s="3">
        <v>77</v>
      </c>
      <c r="B45" s="80">
        <v>43636</v>
      </c>
      <c r="C45" s="3" t="s">
        <v>8</v>
      </c>
      <c r="D45" s="77">
        <v>5.54</v>
      </c>
      <c r="E45" s="77">
        <v>0.23</v>
      </c>
      <c r="F45" s="77"/>
      <c r="G45" s="74" t="s">
        <v>48</v>
      </c>
      <c r="H45" s="3" t="str">
        <f t="shared" si="2"/>
        <v>Partiel</v>
      </c>
      <c r="I45" s="128">
        <f t="shared" si="3"/>
        <v>4.1516245487364621E-2</v>
      </c>
    </row>
    <row r="46" spans="1:9" ht="45" customHeight="1" x14ac:dyDescent="0.25">
      <c r="A46" s="3"/>
      <c r="B46" s="3"/>
      <c r="C46" s="3"/>
      <c r="D46" s="77"/>
      <c r="E46" s="77"/>
      <c r="F46" s="77"/>
      <c r="G46" s="74"/>
      <c r="H46" s="3" t="str">
        <f t="shared" si="2"/>
        <v/>
      </c>
      <c r="I46" s="128" t="str">
        <f t="shared" si="3"/>
        <v/>
      </c>
    </row>
    <row r="47" spans="1:9" ht="45" customHeight="1" x14ac:dyDescent="0.25">
      <c r="A47" s="3"/>
      <c r="B47" s="3"/>
      <c r="C47" s="3"/>
      <c r="D47" s="77"/>
      <c r="E47" s="77"/>
      <c r="F47" s="77"/>
      <c r="G47" s="74"/>
      <c r="H47" s="3" t="str">
        <f t="shared" si="2"/>
        <v/>
      </c>
      <c r="I47" s="128" t="str">
        <f t="shared" si="3"/>
        <v/>
      </c>
    </row>
    <row r="48" spans="1:9" ht="45" customHeight="1" x14ac:dyDescent="0.25">
      <c r="A48" s="3"/>
      <c r="B48" s="3"/>
      <c r="C48" s="3"/>
      <c r="D48" s="77"/>
      <c r="E48" s="77"/>
      <c r="F48" s="77"/>
      <c r="G48" s="74"/>
      <c r="H48" s="3" t="str">
        <f t="shared" si="2"/>
        <v/>
      </c>
      <c r="I48" s="128" t="str">
        <f t="shared" si="3"/>
        <v/>
      </c>
    </row>
    <row r="49" spans="1:9" ht="45" customHeight="1" x14ac:dyDescent="0.25">
      <c r="A49" s="84"/>
      <c r="B49" s="84"/>
      <c r="C49" s="84"/>
      <c r="D49" s="85"/>
      <c r="E49" s="85"/>
      <c r="F49" s="129"/>
      <c r="G49" s="129"/>
      <c r="H49" s="86" t="str">
        <f t="shared" si="2"/>
        <v/>
      </c>
      <c r="I49" s="130" t="str">
        <f t="shared" si="3"/>
        <v/>
      </c>
    </row>
    <row r="50" spans="1:9" ht="45" customHeight="1" x14ac:dyDescent="0.25">
      <c r="A50" s="84"/>
      <c r="B50" s="84"/>
      <c r="C50" s="84"/>
      <c r="D50" s="85"/>
      <c r="E50" s="85"/>
      <c r="F50" s="129"/>
      <c r="G50" s="129"/>
      <c r="H50" s="86" t="str">
        <f t="shared" si="2"/>
        <v/>
      </c>
      <c r="I50" s="130" t="str">
        <f t="shared" si="3"/>
        <v/>
      </c>
    </row>
    <row r="51" spans="1:9" ht="45" customHeight="1" x14ac:dyDescent="0.25">
      <c r="A51" s="84"/>
      <c r="B51" s="84"/>
      <c r="C51" s="84"/>
      <c r="D51" s="85"/>
      <c r="E51" s="85"/>
      <c r="F51" s="129"/>
      <c r="G51" s="129"/>
      <c r="H51" s="86" t="str">
        <f t="shared" si="2"/>
        <v/>
      </c>
      <c r="I51" s="130" t="str">
        <f t="shared" si="3"/>
        <v/>
      </c>
    </row>
    <row r="52" spans="1:9" ht="45" customHeight="1" x14ac:dyDescent="0.25">
      <c r="A52" s="84"/>
      <c r="B52" s="84"/>
      <c r="C52" s="84"/>
      <c r="D52" s="85"/>
      <c r="E52" s="85"/>
      <c r="F52" s="129"/>
      <c r="G52" s="129"/>
      <c r="H52" s="86" t="str">
        <f t="shared" si="2"/>
        <v/>
      </c>
      <c r="I52" s="130" t="str">
        <f t="shared" si="3"/>
        <v/>
      </c>
    </row>
    <row r="53" spans="1:9" ht="45" customHeight="1" x14ac:dyDescent="0.25">
      <c r="A53" s="84"/>
      <c r="B53" s="84"/>
      <c r="C53" s="84"/>
      <c r="D53" s="85"/>
      <c r="E53" s="85"/>
      <c r="F53" s="129"/>
      <c r="G53" s="129"/>
      <c r="H53" s="86" t="str">
        <f t="shared" si="2"/>
        <v/>
      </c>
      <c r="I53" s="130" t="str">
        <f t="shared" si="3"/>
        <v/>
      </c>
    </row>
    <row r="54" spans="1:9" ht="45" customHeight="1" x14ac:dyDescent="0.25">
      <c r="A54" s="84"/>
      <c r="B54" s="84"/>
      <c r="C54" s="84"/>
      <c r="D54" s="85"/>
      <c r="E54" s="85"/>
      <c r="F54" s="129"/>
      <c r="G54" s="129"/>
      <c r="H54" s="86" t="str">
        <f t="shared" si="2"/>
        <v/>
      </c>
      <c r="I54" s="130" t="str">
        <f t="shared" si="3"/>
        <v/>
      </c>
    </row>
    <row r="55" spans="1:9" ht="45" customHeight="1" x14ac:dyDescent="0.25">
      <c r="A55" s="84"/>
      <c r="B55" s="84"/>
      <c r="C55" s="84"/>
      <c r="D55" s="85"/>
      <c r="E55" s="85"/>
      <c r="F55" s="129"/>
      <c r="G55" s="129"/>
      <c r="H55" s="86" t="str">
        <f t="shared" si="2"/>
        <v/>
      </c>
      <c r="I55" s="130" t="str">
        <f t="shared" si="3"/>
        <v/>
      </c>
    </row>
    <row r="56" spans="1:9" ht="45" customHeight="1" x14ac:dyDescent="0.25">
      <c r="F56" s="75"/>
      <c r="G56" s="75"/>
    </row>
    <row r="57" spans="1:9" ht="45" customHeight="1" x14ac:dyDescent="0.25">
      <c r="F57" s="75"/>
      <c r="G57" s="75"/>
    </row>
    <row r="58" spans="1:9" ht="45" customHeight="1" x14ac:dyDescent="0.25">
      <c r="F58" s="75"/>
      <c r="G58" s="75"/>
    </row>
    <row r="59" spans="1:9" ht="45" customHeight="1" x14ac:dyDescent="0.25">
      <c r="F59" s="75"/>
      <c r="G59" s="75"/>
    </row>
    <row r="60" spans="1:9" ht="45" customHeight="1" x14ac:dyDescent="0.25">
      <c r="F60" s="75"/>
      <c r="G60" s="75"/>
    </row>
    <row r="61" spans="1:9" ht="45" customHeight="1" x14ac:dyDescent="0.25">
      <c r="F61" s="75"/>
      <c r="G61" s="75"/>
    </row>
    <row r="62" spans="1:9" ht="45" customHeight="1" x14ac:dyDescent="0.25">
      <c r="F62" s="75"/>
      <c r="G62" s="75"/>
    </row>
    <row r="63" spans="1:9" ht="45" customHeight="1" x14ac:dyDescent="0.25">
      <c r="F63" s="75"/>
      <c r="G63" s="75"/>
    </row>
    <row r="64" spans="1:9" ht="45" customHeight="1" x14ac:dyDescent="0.25">
      <c r="F64" s="75"/>
      <c r="G64" s="75"/>
    </row>
    <row r="65" spans="6:7" ht="45" customHeight="1" x14ac:dyDescent="0.25">
      <c r="F65" s="75"/>
      <c r="G65" s="75"/>
    </row>
    <row r="66" spans="6:7" ht="45" customHeight="1" x14ac:dyDescent="0.25">
      <c r="F66" s="75"/>
      <c r="G66" s="75"/>
    </row>
    <row r="67" spans="6:7" ht="45" customHeight="1" x14ac:dyDescent="0.25">
      <c r="F67" s="75"/>
      <c r="G67" s="75"/>
    </row>
    <row r="68" spans="6:7" ht="45" customHeight="1" x14ac:dyDescent="0.25">
      <c r="F68" s="75"/>
      <c r="G68" s="75"/>
    </row>
    <row r="69" spans="6:7" ht="45" customHeight="1" x14ac:dyDescent="0.25">
      <c r="F69" s="75"/>
      <c r="G69" s="75"/>
    </row>
    <row r="70" spans="6:7" ht="45" customHeight="1" x14ac:dyDescent="0.25">
      <c r="F70" s="75"/>
      <c r="G70" s="75"/>
    </row>
    <row r="71" spans="6:7" ht="45" customHeight="1" x14ac:dyDescent="0.25">
      <c r="F71" s="75"/>
      <c r="G71" s="75"/>
    </row>
    <row r="72" spans="6:7" ht="45" customHeight="1" x14ac:dyDescent="0.25">
      <c r="F72" s="75"/>
      <c r="G72" s="75"/>
    </row>
    <row r="73" spans="6:7" ht="45" customHeight="1" x14ac:dyDescent="0.25">
      <c r="F73" s="75"/>
      <c r="G73" s="75"/>
    </row>
    <row r="74" spans="6:7" ht="45" customHeight="1" x14ac:dyDescent="0.25">
      <c r="F74" s="75"/>
      <c r="G74" s="75"/>
    </row>
    <row r="75" spans="6:7" ht="45" customHeight="1" x14ac:dyDescent="0.25">
      <c r="F75" s="75"/>
      <c r="G75" s="75"/>
    </row>
    <row r="76" spans="6:7" ht="45" customHeight="1" x14ac:dyDescent="0.25">
      <c r="F76" s="75"/>
      <c r="G76" s="75"/>
    </row>
    <row r="77" spans="6:7" ht="45" customHeight="1" x14ac:dyDescent="0.25">
      <c r="F77" s="75"/>
      <c r="G77" s="75"/>
    </row>
    <row r="78" spans="6:7" ht="45" customHeight="1" x14ac:dyDescent="0.25">
      <c r="F78" s="75"/>
      <c r="G78" s="75"/>
    </row>
    <row r="79" spans="6:7" ht="45" customHeight="1" x14ac:dyDescent="0.25">
      <c r="F79" s="75"/>
      <c r="G79" s="75"/>
    </row>
    <row r="80" spans="6:7" ht="45" customHeight="1" x14ac:dyDescent="0.25">
      <c r="F80" s="75"/>
      <c r="G80" s="75"/>
    </row>
    <row r="81" spans="6:7" ht="45" customHeight="1" x14ac:dyDescent="0.25">
      <c r="F81" s="75"/>
      <c r="G81" s="75"/>
    </row>
    <row r="82" spans="6:7" ht="45" customHeight="1" x14ac:dyDescent="0.25">
      <c r="F82" s="75"/>
      <c r="G82" s="75"/>
    </row>
    <row r="83" spans="6:7" ht="45" customHeight="1" x14ac:dyDescent="0.25">
      <c r="F83" s="75"/>
      <c r="G83" s="75"/>
    </row>
    <row r="84" spans="6:7" ht="45" customHeight="1" x14ac:dyDescent="0.25">
      <c r="F84" s="75"/>
      <c r="G84" s="75"/>
    </row>
    <row r="85" spans="6:7" ht="45" customHeight="1" x14ac:dyDescent="0.25">
      <c r="F85" s="75"/>
      <c r="G85" s="75"/>
    </row>
    <row r="86" spans="6:7" ht="45" customHeight="1" x14ac:dyDescent="0.25">
      <c r="F86" s="75"/>
      <c r="G86" s="75"/>
    </row>
    <row r="87" spans="6:7" ht="45" customHeight="1" x14ac:dyDescent="0.25">
      <c r="F87" s="75"/>
      <c r="G87" s="75"/>
    </row>
    <row r="88" spans="6:7" ht="45" customHeight="1" x14ac:dyDescent="0.25">
      <c r="F88" s="75"/>
      <c r="G88" s="75"/>
    </row>
    <row r="89" spans="6:7" ht="45" customHeight="1" x14ac:dyDescent="0.25">
      <c r="F89" s="75"/>
      <c r="G89" s="75"/>
    </row>
    <row r="90" spans="6:7" ht="45" customHeight="1" x14ac:dyDescent="0.25">
      <c r="F90" s="75"/>
      <c r="G90" s="75"/>
    </row>
    <row r="91" spans="6:7" ht="45" customHeight="1" x14ac:dyDescent="0.25">
      <c r="F91" s="75"/>
      <c r="G91" s="75"/>
    </row>
    <row r="92" spans="6:7" ht="45" customHeight="1" x14ac:dyDescent="0.25">
      <c r="F92" s="75"/>
      <c r="G92" s="75"/>
    </row>
    <row r="93" spans="6:7" ht="45" customHeight="1" x14ac:dyDescent="0.25">
      <c r="F93" s="75"/>
      <c r="G93" s="75"/>
    </row>
    <row r="94" spans="6:7" ht="45" customHeight="1" x14ac:dyDescent="0.25">
      <c r="F94" s="75"/>
      <c r="G94" s="75"/>
    </row>
    <row r="95" spans="6:7" ht="45" customHeight="1" x14ac:dyDescent="0.25">
      <c r="F95" s="75"/>
      <c r="G95" s="75"/>
    </row>
    <row r="96" spans="6:7" ht="45" customHeight="1" x14ac:dyDescent="0.25">
      <c r="F96" s="75"/>
      <c r="G96" s="75"/>
    </row>
    <row r="97" spans="6:7" ht="45" customHeight="1" x14ac:dyDescent="0.25">
      <c r="F97" s="75"/>
      <c r="G97" s="75"/>
    </row>
    <row r="98" spans="6:7" ht="45" customHeight="1" x14ac:dyDescent="0.25">
      <c r="F98" s="75"/>
      <c r="G98" s="75"/>
    </row>
    <row r="99" spans="6:7" ht="45" customHeight="1" x14ac:dyDescent="0.25">
      <c r="F99" s="75"/>
      <c r="G99" s="75"/>
    </row>
    <row r="100" spans="6:7" ht="45" customHeight="1" x14ac:dyDescent="0.25">
      <c r="F100" s="75"/>
      <c r="G100" s="75"/>
    </row>
    <row r="101" spans="6:7" ht="45" customHeight="1" x14ac:dyDescent="0.25">
      <c r="F101" s="75"/>
      <c r="G101" s="75"/>
    </row>
    <row r="102" spans="6:7" ht="45" customHeight="1" x14ac:dyDescent="0.25">
      <c r="F102" s="75"/>
      <c r="G102" s="75"/>
    </row>
    <row r="103" spans="6:7" ht="45" customHeight="1" x14ac:dyDescent="0.25">
      <c r="F103" s="75"/>
      <c r="G103" s="75"/>
    </row>
    <row r="104" spans="6:7" ht="45" customHeight="1" x14ac:dyDescent="0.25">
      <c r="F104" s="75"/>
      <c r="G104" s="75"/>
    </row>
    <row r="105" spans="6:7" ht="45" customHeight="1" x14ac:dyDescent="0.25">
      <c r="F105" s="75"/>
      <c r="G105" s="75"/>
    </row>
    <row r="106" spans="6:7" ht="45" customHeight="1" x14ac:dyDescent="0.25">
      <c r="F106" s="75"/>
      <c r="G106" s="75"/>
    </row>
    <row r="107" spans="6:7" ht="45" customHeight="1" x14ac:dyDescent="0.25">
      <c r="F107" s="75"/>
      <c r="G107" s="75"/>
    </row>
    <row r="108" spans="6:7" ht="45" customHeight="1" x14ac:dyDescent="0.25">
      <c r="F108" s="75"/>
      <c r="G108" s="75"/>
    </row>
    <row r="109" spans="6:7" ht="45" customHeight="1" x14ac:dyDescent="0.25">
      <c r="F109" s="75"/>
      <c r="G109" s="75"/>
    </row>
    <row r="110" spans="6:7" ht="45" customHeight="1" x14ac:dyDescent="0.25">
      <c r="F110" s="75"/>
      <c r="G110" s="75"/>
    </row>
    <row r="111" spans="6:7" ht="45" customHeight="1" x14ac:dyDescent="0.25">
      <c r="F111" s="75"/>
      <c r="G111" s="75"/>
    </row>
    <row r="112" spans="6:7" ht="45" customHeight="1" x14ac:dyDescent="0.25">
      <c r="F112" s="75"/>
      <c r="G112" s="75"/>
    </row>
    <row r="113" spans="6:7" ht="45" customHeight="1" x14ac:dyDescent="0.25">
      <c r="F113" s="75"/>
      <c r="G113" s="75"/>
    </row>
    <row r="114" spans="6:7" ht="45" customHeight="1" x14ac:dyDescent="0.25">
      <c r="F114" s="75"/>
      <c r="G114" s="75"/>
    </row>
    <row r="115" spans="6:7" ht="45" customHeight="1" x14ac:dyDescent="0.25">
      <c r="F115" s="75"/>
      <c r="G115" s="75"/>
    </row>
    <row r="116" spans="6:7" ht="45" customHeight="1" x14ac:dyDescent="0.25">
      <c r="F116" s="75"/>
      <c r="G116" s="75"/>
    </row>
    <row r="117" spans="6:7" ht="45" customHeight="1" x14ac:dyDescent="0.25">
      <c r="F117" s="75"/>
      <c r="G117" s="75"/>
    </row>
    <row r="118" spans="6:7" ht="45" customHeight="1" x14ac:dyDescent="0.25">
      <c r="F118" s="75"/>
      <c r="G118" s="75"/>
    </row>
    <row r="119" spans="6:7" ht="45" customHeight="1" x14ac:dyDescent="0.25">
      <c r="F119" s="75"/>
      <c r="G119" s="75"/>
    </row>
    <row r="120" spans="6:7" ht="45" customHeight="1" x14ac:dyDescent="0.25">
      <c r="F120" s="75"/>
      <c r="G120" s="75"/>
    </row>
    <row r="121" spans="6:7" ht="45" customHeight="1" x14ac:dyDescent="0.25">
      <c r="F121" s="75"/>
      <c r="G121" s="75"/>
    </row>
    <row r="122" spans="6:7" ht="45" customHeight="1" x14ac:dyDescent="0.25">
      <c r="F122" s="75"/>
      <c r="G122" s="75"/>
    </row>
    <row r="123" spans="6:7" ht="45" customHeight="1" x14ac:dyDescent="0.25">
      <c r="F123" s="75"/>
      <c r="G123" s="75"/>
    </row>
    <row r="124" spans="6:7" ht="45" customHeight="1" x14ac:dyDescent="0.25">
      <c r="F124" s="75"/>
      <c r="G124" s="75"/>
    </row>
    <row r="125" spans="6:7" ht="45" customHeight="1" x14ac:dyDescent="0.25">
      <c r="F125" s="75"/>
      <c r="G125" s="75"/>
    </row>
    <row r="126" spans="6:7" ht="45" customHeight="1" x14ac:dyDescent="0.25">
      <c r="F126" s="75"/>
      <c r="G126" s="75"/>
    </row>
    <row r="127" spans="6:7" ht="45" customHeight="1" x14ac:dyDescent="0.25">
      <c r="F127" s="75"/>
      <c r="G127" s="75"/>
    </row>
    <row r="128" spans="6:7" ht="45" customHeight="1" x14ac:dyDescent="0.25">
      <c r="F128" s="75"/>
      <c r="G128" s="75"/>
    </row>
    <row r="129" spans="6:7" ht="45" customHeight="1" x14ac:dyDescent="0.25">
      <c r="F129" s="75"/>
      <c r="G129" s="75"/>
    </row>
    <row r="130" spans="6:7" ht="45" customHeight="1" x14ac:dyDescent="0.25">
      <c r="F130" s="75"/>
      <c r="G130" s="75"/>
    </row>
    <row r="131" spans="6:7" ht="45" customHeight="1" x14ac:dyDescent="0.25">
      <c r="F131" s="75"/>
      <c r="G131" s="75"/>
    </row>
    <row r="132" spans="6:7" ht="45" customHeight="1" x14ac:dyDescent="0.25">
      <c r="F132" s="75"/>
      <c r="G132" s="75"/>
    </row>
    <row r="133" spans="6:7" ht="45" customHeight="1" x14ac:dyDescent="0.25">
      <c r="F133" s="75"/>
      <c r="G133" s="75"/>
    </row>
    <row r="134" spans="6:7" ht="45" customHeight="1" x14ac:dyDescent="0.25">
      <c r="F134" s="75"/>
      <c r="G134" s="75"/>
    </row>
    <row r="135" spans="6:7" ht="45" customHeight="1" x14ac:dyDescent="0.25">
      <c r="F135" s="75"/>
      <c r="G135" s="75"/>
    </row>
    <row r="136" spans="6:7" ht="45" customHeight="1" x14ac:dyDescent="0.25">
      <c r="F136" s="75"/>
      <c r="G136" s="75"/>
    </row>
    <row r="137" spans="6:7" ht="45" customHeight="1" x14ac:dyDescent="0.25">
      <c r="F137" s="75"/>
      <c r="G137" s="75"/>
    </row>
    <row r="138" spans="6:7" ht="45" customHeight="1" x14ac:dyDescent="0.25">
      <c r="F138" s="75"/>
      <c r="G138" s="75"/>
    </row>
    <row r="139" spans="6:7" ht="45" customHeight="1" x14ac:dyDescent="0.25">
      <c r="F139" s="75"/>
      <c r="G139" s="75"/>
    </row>
    <row r="140" spans="6:7" ht="45" customHeight="1" x14ac:dyDescent="0.25">
      <c r="F140" s="75"/>
      <c r="G140" s="75"/>
    </row>
    <row r="141" spans="6:7" ht="45" customHeight="1" x14ac:dyDescent="0.25">
      <c r="F141" s="75"/>
      <c r="G141" s="75"/>
    </row>
    <row r="142" spans="6:7" ht="45" customHeight="1" x14ac:dyDescent="0.25">
      <c r="F142" s="75"/>
      <c r="G142" s="75"/>
    </row>
    <row r="143" spans="6:7" ht="45" customHeight="1" x14ac:dyDescent="0.25">
      <c r="F143" s="75"/>
      <c r="G143" s="75"/>
    </row>
    <row r="144" spans="6:7" ht="45" customHeight="1" x14ac:dyDescent="0.25">
      <c r="F144" s="75"/>
      <c r="G144" s="75"/>
    </row>
    <row r="145" spans="6:7" ht="45" customHeight="1" x14ac:dyDescent="0.25">
      <c r="F145" s="75"/>
      <c r="G145" s="75"/>
    </row>
    <row r="146" spans="6:7" ht="45" customHeight="1" x14ac:dyDescent="0.25">
      <c r="F146" s="75"/>
      <c r="G146" s="75"/>
    </row>
    <row r="147" spans="6:7" ht="45" customHeight="1" x14ac:dyDescent="0.25">
      <c r="F147" s="75"/>
      <c r="G147" s="75"/>
    </row>
    <row r="148" spans="6:7" ht="45" customHeight="1" x14ac:dyDescent="0.25">
      <c r="F148" s="75"/>
      <c r="G148" s="75"/>
    </row>
    <row r="149" spans="6:7" ht="45" customHeight="1" x14ac:dyDescent="0.25">
      <c r="F149" s="75"/>
      <c r="G149" s="75"/>
    </row>
    <row r="150" spans="6:7" ht="45" customHeight="1" x14ac:dyDescent="0.25">
      <c r="F150" s="75"/>
      <c r="G150" s="75"/>
    </row>
    <row r="151" spans="6:7" ht="45" customHeight="1" x14ac:dyDescent="0.25">
      <c r="F151" s="75"/>
      <c r="G151" s="75"/>
    </row>
    <row r="152" spans="6:7" ht="45" customHeight="1" x14ac:dyDescent="0.25">
      <c r="F152" s="75"/>
      <c r="G152" s="75"/>
    </row>
    <row r="153" spans="6:7" ht="45" customHeight="1" x14ac:dyDescent="0.25">
      <c r="F153" s="75"/>
      <c r="G153" s="75"/>
    </row>
    <row r="154" spans="6:7" ht="45" customHeight="1" x14ac:dyDescent="0.25">
      <c r="F154" s="75"/>
      <c r="G154" s="75"/>
    </row>
    <row r="155" spans="6:7" ht="45" customHeight="1" x14ac:dyDescent="0.25">
      <c r="F155" s="75"/>
      <c r="G155" s="75"/>
    </row>
    <row r="156" spans="6:7" ht="45" customHeight="1" x14ac:dyDescent="0.25">
      <c r="F156" s="75"/>
      <c r="G156" s="75"/>
    </row>
    <row r="157" spans="6:7" ht="45" customHeight="1" x14ac:dyDescent="0.25">
      <c r="F157" s="75"/>
      <c r="G157" s="75"/>
    </row>
    <row r="158" spans="6:7" ht="45" customHeight="1" x14ac:dyDescent="0.25">
      <c r="F158" s="75"/>
      <c r="G158" s="75"/>
    </row>
    <row r="159" spans="6:7" ht="45" customHeight="1" x14ac:dyDescent="0.25">
      <c r="F159" s="75"/>
      <c r="G159" s="75"/>
    </row>
    <row r="160" spans="6:7" ht="45" customHeight="1" x14ac:dyDescent="0.25">
      <c r="F160" s="75"/>
      <c r="G160" s="75"/>
    </row>
    <row r="161" spans="6:7" ht="45" customHeight="1" x14ac:dyDescent="0.25">
      <c r="F161" s="75"/>
      <c r="G161" s="75"/>
    </row>
    <row r="162" spans="6:7" ht="45" customHeight="1" x14ac:dyDescent="0.25">
      <c r="F162" s="75"/>
      <c r="G162" s="75"/>
    </row>
    <row r="163" spans="6:7" ht="45" customHeight="1" x14ac:dyDescent="0.25">
      <c r="F163" s="75"/>
      <c r="G163" s="75"/>
    </row>
    <row r="164" spans="6:7" ht="45" customHeight="1" x14ac:dyDescent="0.25">
      <c r="F164" s="75"/>
      <c r="G164" s="75"/>
    </row>
    <row r="165" spans="6:7" ht="45" customHeight="1" x14ac:dyDescent="0.25">
      <c r="F165" s="75"/>
      <c r="G165" s="75"/>
    </row>
    <row r="166" spans="6:7" ht="45" customHeight="1" x14ac:dyDescent="0.25">
      <c r="F166" s="75"/>
      <c r="G166" s="75"/>
    </row>
    <row r="167" spans="6:7" ht="45" customHeight="1" x14ac:dyDescent="0.25">
      <c r="F167" s="75"/>
      <c r="G167" s="75"/>
    </row>
    <row r="168" spans="6:7" ht="45" customHeight="1" x14ac:dyDescent="0.25">
      <c r="F168" s="75"/>
      <c r="G168" s="75"/>
    </row>
    <row r="169" spans="6:7" ht="45" customHeight="1" x14ac:dyDescent="0.25">
      <c r="F169" s="75"/>
      <c r="G169" s="75"/>
    </row>
    <row r="170" spans="6:7" ht="45" customHeight="1" x14ac:dyDescent="0.25">
      <c r="F170" s="75"/>
      <c r="G170" s="75"/>
    </row>
    <row r="171" spans="6:7" ht="45" customHeight="1" x14ac:dyDescent="0.25">
      <c r="F171" s="75"/>
      <c r="G171" s="75"/>
    </row>
    <row r="172" spans="6:7" ht="45" customHeight="1" x14ac:dyDescent="0.25">
      <c r="F172" s="75"/>
      <c r="G172" s="75"/>
    </row>
    <row r="173" spans="6:7" ht="45" customHeight="1" x14ac:dyDescent="0.25">
      <c r="F173" s="75"/>
      <c r="G173" s="75"/>
    </row>
    <row r="174" spans="6:7" ht="45" customHeight="1" x14ac:dyDescent="0.25">
      <c r="F174" s="75"/>
      <c r="G174" s="75"/>
    </row>
    <row r="175" spans="6:7" ht="45" customHeight="1" x14ac:dyDescent="0.25">
      <c r="F175" s="75"/>
      <c r="G175" s="75"/>
    </row>
    <row r="176" spans="6:7" ht="45" customHeight="1" x14ac:dyDescent="0.25">
      <c r="F176" s="75"/>
      <c r="G176" s="75"/>
    </row>
    <row r="177" spans="6:7" ht="45" customHeight="1" x14ac:dyDescent="0.25">
      <c r="F177" s="75"/>
      <c r="G177" s="75"/>
    </row>
    <row r="178" spans="6:7" ht="45" customHeight="1" x14ac:dyDescent="0.25">
      <c r="F178" s="75"/>
      <c r="G178" s="75"/>
    </row>
    <row r="179" spans="6:7" ht="45" customHeight="1" x14ac:dyDescent="0.25">
      <c r="F179" s="75"/>
      <c r="G179" s="75"/>
    </row>
    <row r="180" spans="6:7" ht="45" customHeight="1" x14ac:dyDescent="0.25">
      <c r="F180" s="75"/>
      <c r="G180" s="75"/>
    </row>
    <row r="181" spans="6:7" ht="45" customHeight="1" x14ac:dyDescent="0.25">
      <c r="F181" s="75"/>
      <c r="G181" s="75"/>
    </row>
    <row r="182" spans="6:7" ht="45" customHeight="1" x14ac:dyDescent="0.25">
      <c r="F182" s="75"/>
      <c r="G182" s="75"/>
    </row>
    <row r="183" spans="6:7" ht="45" customHeight="1" x14ac:dyDescent="0.25">
      <c r="F183" s="75"/>
      <c r="G183" s="75"/>
    </row>
    <row r="184" spans="6:7" ht="45" customHeight="1" x14ac:dyDescent="0.25">
      <c r="F184" s="75"/>
      <c r="G184" s="75"/>
    </row>
    <row r="185" spans="6:7" ht="45" customHeight="1" x14ac:dyDescent="0.25">
      <c r="F185" s="75"/>
      <c r="G185" s="75"/>
    </row>
    <row r="186" spans="6:7" ht="45" customHeight="1" x14ac:dyDescent="0.25">
      <c r="F186" s="75"/>
      <c r="G186" s="75"/>
    </row>
    <row r="187" spans="6:7" ht="45" customHeight="1" x14ac:dyDescent="0.25">
      <c r="F187" s="75"/>
      <c r="G187" s="75"/>
    </row>
    <row r="188" spans="6:7" ht="45" customHeight="1" x14ac:dyDescent="0.25">
      <c r="F188" s="75"/>
      <c r="G188" s="75"/>
    </row>
    <row r="189" spans="6:7" ht="45" customHeight="1" x14ac:dyDescent="0.25">
      <c r="F189" s="75"/>
      <c r="G189" s="75"/>
    </row>
    <row r="190" spans="6:7" ht="45" customHeight="1" x14ac:dyDescent="0.25">
      <c r="F190" s="75"/>
      <c r="G190" s="75"/>
    </row>
    <row r="191" spans="6:7" ht="45" customHeight="1" x14ac:dyDescent="0.25">
      <c r="F191" s="75"/>
      <c r="G191" s="75"/>
    </row>
    <row r="192" spans="6:7" ht="45" customHeight="1" x14ac:dyDescent="0.25">
      <c r="F192" s="75"/>
      <c r="G192" s="75"/>
    </row>
    <row r="193" spans="6:7" ht="45" customHeight="1" x14ac:dyDescent="0.25">
      <c r="F193" s="75"/>
      <c r="G193" s="75"/>
    </row>
    <row r="194" spans="6:7" ht="45" customHeight="1" x14ac:dyDescent="0.25">
      <c r="F194" s="75"/>
      <c r="G194" s="75"/>
    </row>
    <row r="195" spans="6:7" ht="45" customHeight="1" x14ac:dyDescent="0.25">
      <c r="F195" s="75"/>
      <c r="G195" s="75"/>
    </row>
    <row r="196" spans="6:7" ht="45" customHeight="1" x14ac:dyDescent="0.25">
      <c r="F196" s="75"/>
      <c r="G196" s="75"/>
    </row>
    <row r="197" spans="6:7" ht="45" customHeight="1" x14ac:dyDescent="0.25">
      <c r="F197" s="75"/>
      <c r="G197" s="75"/>
    </row>
    <row r="198" spans="6:7" ht="45" customHeight="1" x14ac:dyDescent="0.25">
      <c r="F198" s="75"/>
      <c r="G198" s="75"/>
    </row>
    <row r="199" spans="6:7" ht="45" customHeight="1" x14ac:dyDescent="0.25">
      <c r="F199" s="75"/>
      <c r="G199" s="75"/>
    </row>
    <row r="200" spans="6:7" ht="45" customHeight="1" x14ac:dyDescent="0.25">
      <c r="F200" s="75"/>
      <c r="G200" s="75"/>
    </row>
    <row r="201" spans="6:7" ht="45" customHeight="1" x14ac:dyDescent="0.25">
      <c r="F201" s="75"/>
      <c r="G201" s="75"/>
    </row>
    <row r="202" spans="6:7" ht="45" customHeight="1" x14ac:dyDescent="0.25">
      <c r="F202" s="75"/>
      <c r="G202" s="75"/>
    </row>
    <row r="203" spans="6:7" ht="45" customHeight="1" x14ac:dyDescent="0.25">
      <c r="F203" s="75"/>
      <c r="G203" s="75"/>
    </row>
    <row r="204" spans="6:7" ht="45" customHeight="1" x14ac:dyDescent="0.25">
      <c r="F204" s="75"/>
      <c r="G204" s="75"/>
    </row>
    <row r="205" spans="6:7" ht="45" customHeight="1" x14ac:dyDescent="0.25">
      <c r="F205" s="75"/>
      <c r="G205" s="75"/>
    </row>
    <row r="206" spans="6:7" ht="45" customHeight="1" x14ac:dyDescent="0.25">
      <c r="F206" s="75"/>
      <c r="G206" s="75"/>
    </row>
    <row r="207" spans="6:7" ht="45" customHeight="1" x14ac:dyDescent="0.25">
      <c r="F207" s="75"/>
      <c r="G207" s="75"/>
    </row>
    <row r="208" spans="6:7" ht="45" customHeight="1" x14ac:dyDescent="0.25">
      <c r="F208" s="75"/>
      <c r="G208" s="75"/>
    </row>
    <row r="209" spans="6:7" ht="45" customHeight="1" x14ac:dyDescent="0.25">
      <c r="F209" s="75"/>
      <c r="G209" s="75"/>
    </row>
    <row r="210" spans="6:7" ht="45" customHeight="1" x14ac:dyDescent="0.25">
      <c r="F210" s="75"/>
      <c r="G210" s="75"/>
    </row>
    <row r="211" spans="6:7" ht="45" customHeight="1" x14ac:dyDescent="0.25">
      <c r="F211" s="75"/>
      <c r="G211" s="75"/>
    </row>
    <row r="212" spans="6:7" ht="45" customHeight="1" x14ac:dyDescent="0.25">
      <c r="F212" s="75"/>
      <c r="G212" s="75"/>
    </row>
    <row r="213" spans="6:7" ht="45" customHeight="1" x14ac:dyDescent="0.25">
      <c r="F213" s="75"/>
      <c r="G213" s="75"/>
    </row>
    <row r="214" spans="6:7" ht="45" customHeight="1" x14ac:dyDescent="0.25">
      <c r="F214" s="75"/>
      <c r="G214" s="75"/>
    </row>
    <row r="215" spans="6:7" ht="45" customHeight="1" x14ac:dyDescent="0.25">
      <c r="F215" s="75"/>
      <c r="G215" s="75"/>
    </row>
    <row r="216" spans="6:7" ht="45" customHeight="1" x14ac:dyDescent="0.25">
      <c r="F216" s="75"/>
      <c r="G216" s="75"/>
    </row>
    <row r="217" spans="6:7" ht="45" customHeight="1" x14ac:dyDescent="0.25">
      <c r="F217" s="75"/>
      <c r="G217" s="75"/>
    </row>
    <row r="218" spans="6:7" ht="45" customHeight="1" x14ac:dyDescent="0.25">
      <c r="F218" s="75"/>
      <c r="G218" s="75"/>
    </row>
    <row r="219" spans="6:7" ht="45" customHeight="1" x14ac:dyDescent="0.25">
      <c r="F219" s="75"/>
      <c r="G219" s="75"/>
    </row>
    <row r="220" spans="6:7" ht="45" customHeight="1" x14ac:dyDescent="0.25">
      <c r="F220" s="75"/>
      <c r="G220" s="75"/>
    </row>
    <row r="221" spans="6:7" ht="45" customHeight="1" x14ac:dyDescent="0.25">
      <c r="F221" s="75"/>
      <c r="G221" s="75"/>
    </row>
    <row r="222" spans="6:7" ht="45" customHeight="1" x14ac:dyDescent="0.25">
      <c r="F222" s="75"/>
      <c r="G222" s="75"/>
    </row>
    <row r="223" spans="6:7" ht="45" customHeight="1" x14ac:dyDescent="0.25">
      <c r="F223" s="75"/>
      <c r="G223" s="75"/>
    </row>
    <row r="224" spans="6:7" ht="45" customHeight="1" x14ac:dyDescent="0.25">
      <c r="F224" s="75"/>
      <c r="G224" s="75"/>
    </row>
    <row r="225" spans="6:7" ht="45" customHeight="1" x14ac:dyDescent="0.25">
      <c r="F225" s="75"/>
      <c r="G225" s="75"/>
    </row>
    <row r="226" spans="6:7" ht="45" customHeight="1" x14ac:dyDescent="0.25">
      <c r="F226" s="75"/>
      <c r="G226" s="75"/>
    </row>
    <row r="227" spans="6:7" ht="45" customHeight="1" x14ac:dyDescent="0.25">
      <c r="F227" s="75"/>
      <c r="G227" s="75"/>
    </row>
    <row r="228" spans="6:7" ht="45" customHeight="1" x14ac:dyDescent="0.25">
      <c r="F228" s="75"/>
      <c r="G228" s="75"/>
    </row>
    <row r="229" spans="6:7" ht="45" customHeight="1" x14ac:dyDescent="0.25">
      <c r="F229" s="75"/>
      <c r="G229" s="75"/>
    </row>
    <row r="230" spans="6:7" ht="45" customHeight="1" x14ac:dyDescent="0.25">
      <c r="F230" s="75"/>
      <c r="G230" s="75"/>
    </row>
    <row r="231" spans="6:7" ht="45" customHeight="1" x14ac:dyDescent="0.25">
      <c r="F231" s="75"/>
      <c r="G231" s="75"/>
    </row>
    <row r="232" spans="6:7" ht="45" customHeight="1" x14ac:dyDescent="0.25">
      <c r="F232" s="75"/>
      <c r="G232" s="75"/>
    </row>
    <row r="233" spans="6:7" ht="45" customHeight="1" x14ac:dyDescent="0.25">
      <c r="F233" s="75"/>
      <c r="G233" s="75"/>
    </row>
    <row r="234" spans="6:7" ht="45" customHeight="1" x14ac:dyDescent="0.25">
      <c r="F234" s="75"/>
      <c r="G234" s="75"/>
    </row>
    <row r="235" spans="6:7" ht="45" customHeight="1" x14ac:dyDescent="0.25">
      <c r="F235" s="75"/>
      <c r="G235" s="75"/>
    </row>
    <row r="236" spans="6:7" ht="45" customHeight="1" x14ac:dyDescent="0.25">
      <c r="F236" s="75"/>
      <c r="G236" s="75"/>
    </row>
    <row r="237" spans="6:7" ht="45" customHeight="1" x14ac:dyDescent="0.25">
      <c r="F237" s="75"/>
      <c r="G237" s="75"/>
    </row>
    <row r="238" spans="6:7" ht="45" customHeight="1" x14ac:dyDescent="0.25">
      <c r="F238" s="75"/>
      <c r="G238" s="75"/>
    </row>
    <row r="239" spans="6:7" ht="45" customHeight="1" x14ac:dyDescent="0.25">
      <c r="F239" s="75"/>
      <c r="G239" s="75"/>
    </row>
    <row r="240" spans="6:7" ht="45" customHeight="1" x14ac:dyDescent="0.25">
      <c r="F240" s="75"/>
      <c r="G240" s="75"/>
    </row>
    <row r="241" spans="6:7" ht="45" customHeight="1" x14ac:dyDescent="0.25">
      <c r="F241" s="75"/>
      <c r="G241" s="75"/>
    </row>
    <row r="242" spans="6:7" ht="45" customHeight="1" x14ac:dyDescent="0.25">
      <c r="F242" s="75"/>
      <c r="G242" s="75"/>
    </row>
    <row r="243" spans="6:7" ht="45" customHeight="1" x14ac:dyDescent="0.25">
      <c r="F243" s="75"/>
      <c r="G243" s="75"/>
    </row>
    <row r="244" spans="6:7" ht="45" customHeight="1" x14ac:dyDescent="0.25">
      <c r="F244" s="75"/>
      <c r="G244" s="75"/>
    </row>
    <row r="245" spans="6:7" ht="45" customHeight="1" x14ac:dyDescent="0.25">
      <c r="F245" s="75"/>
      <c r="G245" s="75"/>
    </row>
    <row r="246" spans="6:7" ht="45" customHeight="1" x14ac:dyDescent="0.25">
      <c r="F246" s="75"/>
      <c r="G246" s="75"/>
    </row>
    <row r="247" spans="6:7" ht="45" customHeight="1" x14ac:dyDescent="0.25">
      <c r="F247" s="75"/>
      <c r="G247" s="75"/>
    </row>
    <row r="248" spans="6:7" ht="45" customHeight="1" x14ac:dyDescent="0.25">
      <c r="F248" s="75"/>
      <c r="G248" s="75"/>
    </row>
    <row r="249" spans="6:7" ht="45" customHeight="1" x14ac:dyDescent="0.25">
      <c r="F249" s="75"/>
      <c r="G249" s="75"/>
    </row>
    <row r="250" spans="6:7" ht="45" customHeight="1" x14ac:dyDescent="0.25">
      <c r="F250" s="75"/>
      <c r="G250" s="75"/>
    </row>
    <row r="251" spans="6:7" ht="45" customHeight="1" x14ac:dyDescent="0.25">
      <c r="F251" s="75"/>
      <c r="G251" s="75"/>
    </row>
    <row r="252" spans="6:7" ht="45" customHeight="1" x14ac:dyDescent="0.25">
      <c r="F252" s="75"/>
      <c r="G252" s="75"/>
    </row>
    <row r="253" spans="6:7" ht="45" customHeight="1" x14ac:dyDescent="0.25">
      <c r="F253" s="75"/>
      <c r="G253" s="75"/>
    </row>
    <row r="254" spans="6:7" ht="45" customHeight="1" x14ac:dyDescent="0.25">
      <c r="F254" s="75"/>
      <c r="G254" s="75"/>
    </row>
    <row r="255" spans="6:7" ht="45" customHeight="1" x14ac:dyDescent="0.25">
      <c r="F255" s="75"/>
      <c r="G255" s="75"/>
    </row>
    <row r="256" spans="6:7" ht="45" customHeight="1" x14ac:dyDescent="0.25">
      <c r="F256" s="75"/>
      <c r="G256" s="75"/>
    </row>
    <row r="257" spans="6:7" ht="45" customHeight="1" x14ac:dyDescent="0.25">
      <c r="F257" s="75"/>
      <c r="G257" s="75"/>
    </row>
    <row r="258" spans="6:7" ht="45" customHeight="1" x14ac:dyDescent="0.25">
      <c r="F258" s="75"/>
      <c r="G258" s="75"/>
    </row>
    <row r="259" spans="6:7" ht="45" customHeight="1" x14ac:dyDescent="0.25">
      <c r="F259" s="75"/>
      <c r="G259" s="75"/>
    </row>
    <row r="260" spans="6:7" ht="45" customHeight="1" x14ac:dyDescent="0.25">
      <c r="F260" s="75"/>
      <c r="G260" s="75"/>
    </row>
    <row r="261" spans="6:7" ht="45" customHeight="1" x14ac:dyDescent="0.25">
      <c r="F261" s="75"/>
      <c r="G261" s="75"/>
    </row>
    <row r="262" spans="6:7" ht="45" customHeight="1" x14ac:dyDescent="0.25">
      <c r="F262" s="75"/>
      <c r="G262" s="75"/>
    </row>
    <row r="263" spans="6:7" ht="45" customHeight="1" x14ac:dyDescent="0.25">
      <c r="F263" s="75"/>
      <c r="G263" s="75"/>
    </row>
    <row r="264" spans="6:7" ht="45" customHeight="1" x14ac:dyDescent="0.25">
      <c r="F264" s="75"/>
      <c r="G264" s="75"/>
    </row>
    <row r="265" spans="6:7" ht="45" customHeight="1" x14ac:dyDescent="0.25">
      <c r="F265" s="75"/>
      <c r="G265" s="75"/>
    </row>
    <row r="266" spans="6:7" ht="45" customHeight="1" x14ac:dyDescent="0.25">
      <c r="F266" s="75"/>
      <c r="G266" s="75"/>
    </row>
    <row r="267" spans="6:7" ht="45" customHeight="1" x14ac:dyDescent="0.25">
      <c r="F267" s="75"/>
      <c r="G267" s="75"/>
    </row>
    <row r="268" spans="6:7" ht="45" customHeight="1" x14ac:dyDescent="0.25">
      <c r="F268" s="75"/>
      <c r="G268" s="75"/>
    </row>
    <row r="269" spans="6:7" ht="45" customHeight="1" x14ac:dyDescent="0.25">
      <c r="F269" s="75"/>
      <c r="G269" s="75"/>
    </row>
    <row r="270" spans="6:7" ht="45" customHeight="1" x14ac:dyDescent="0.25">
      <c r="F270" s="75"/>
      <c r="G270" s="75"/>
    </row>
    <row r="271" spans="6:7" ht="45" customHeight="1" x14ac:dyDescent="0.25">
      <c r="F271" s="75"/>
      <c r="G271" s="75"/>
    </row>
    <row r="272" spans="6:7" ht="45" customHeight="1" x14ac:dyDescent="0.25">
      <c r="F272" s="75"/>
      <c r="G272" s="75"/>
    </row>
    <row r="273" spans="6:7" ht="45" customHeight="1" x14ac:dyDescent="0.25">
      <c r="F273" s="75"/>
      <c r="G273" s="75"/>
    </row>
    <row r="274" spans="6:7" ht="45" customHeight="1" x14ac:dyDescent="0.25">
      <c r="F274" s="75"/>
      <c r="G274" s="75"/>
    </row>
    <row r="275" spans="6:7" ht="45" customHeight="1" x14ac:dyDescent="0.25">
      <c r="F275" s="75"/>
      <c r="G275" s="75"/>
    </row>
    <row r="276" spans="6:7" ht="45" customHeight="1" x14ac:dyDescent="0.25">
      <c r="F276" s="75"/>
      <c r="G276" s="75"/>
    </row>
    <row r="277" spans="6:7" ht="45" customHeight="1" x14ac:dyDescent="0.25">
      <c r="F277" s="75"/>
      <c r="G277" s="75"/>
    </row>
    <row r="278" spans="6:7" ht="45" customHeight="1" x14ac:dyDescent="0.25">
      <c r="F278" s="75"/>
      <c r="G278" s="75"/>
    </row>
    <row r="279" spans="6:7" ht="45" customHeight="1" x14ac:dyDescent="0.25">
      <c r="F279" s="75"/>
      <c r="G279" s="75"/>
    </row>
    <row r="280" spans="6:7" ht="45" customHeight="1" x14ac:dyDescent="0.25">
      <c r="F280" s="75"/>
      <c r="G280" s="75"/>
    </row>
    <row r="281" spans="6:7" ht="45" customHeight="1" x14ac:dyDescent="0.25">
      <c r="F281" s="75"/>
      <c r="G281" s="75"/>
    </row>
    <row r="282" spans="6:7" ht="45" customHeight="1" x14ac:dyDescent="0.25">
      <c r="F282" s="75"/>
      <c r="G282" s="75"/>
    </row>
    <row r="283" spans="6:7" ht="45" customHeight="1" x14ac:dyDescent="0.25">
      <c r="F283" s="75"/>
      <c r="G283" s="75"/>
    </row>
    <row r="284" spans="6:7" ht="45" customHeight="1" x14ac:dyDescent="0.25">
      <c r="F284" s="75"/>
      <c r="G284" s="75"/>
    </row>
    <row r="285" spans="6:7" ht="45" customHeight="1" x14ac:dyDescent="0.25">
      <c r="F285" s="75"/>
      <c r="G285" s="75"/>
    </row>
    <row r="286" spans="6:7" ht="45" customHeight="1" x14ac:dyDescent="0.25">
      <c r="F286" s="75"/>
      <c r="G286" s="75"/>
    </row>
    <row r="287" spans="6:7" ht="45" customHeight="1" x14ac:dyDescent="0.25">
      <c r="F287" s="75"/>
      <c r="G287" s="75"/>
    </row>
    <row r="288" spans="6:7" ht="45" customHeight="1" x14ac:dyDescent="0.25">
      <c r="F288" s="75"/>
      <c r="G288" s="75"/>
    </row>
    <row r="289" spans="6:7" ht="45" customHeight="1" x14ac:dyDescent="0.25">
      <c r="F289" s="75"/>
      <c r="G289" s="75"/>
    </row>
    <row r="290" spans="6:7" ht="45" customHeight="1" x14ac:dyDescent="0.25">
      <c r="F290" s="75"/>
      <c r="G290" s="75"/>
    </row>
    <row r="291" spans="6:7" ht="45" customHeight="1" x14ac:dyDescent="0.25">
      <c r="F291" s="75"/>
      <c r="G291" s="75"/>
    </row>
    <row r="292" spans="6:7" ht="45" customHeight="1" x14ac:dyDescent="0.25">
      <c r="F292" s="75"/>
      <c r="G292" s="75"/>
    </row>
    <row r="293" spans="6:7" ht="45" customHeight="1" x14ac:dyDescent="0.25">
      <c r="F293" s="75"/>
      <c r="G293" s="75"/>
    </row>
    <row r="294" spans="6:7" ht="45" customHeight="1" x14ac:dyDescent="0.25">
      <c r="F294" s="75"/>
      <c r="G294" s="75"/>
    </row>
    <row r="295" spans="6:7" ht="45" customHeight="1" x14ac:dyDescent="0.25">
      <c r="F295" s="75"/>
      <c r="G295" s="75"/>
    </row>
    <row r="296" spans="6:7" ht="45" customHeight="1" x14ac:dyDescent="0.25">
      <c r="F296" s="75"/>
      <c r="G296" s="75"/>
    </row>
    <row r="297" spans="6:7" ht="45" customHeight="1" x14ac:dyDescent="0.25">
      <c r="F297" s="75"/>
      <c r="G297" s="75"/>
    </row>
    <row r="298" spans="6:7" ht="45" customHeight="1" x14ac:dyDescent="0.25">
      <c r="F298" s="75"/>
      <c r="G298" s="75"/>
    </row>
    <row r="299" spans="6:7" ht="45" customHeight="1" x14ac:dyDescent="0.25">
      <c r="F299" s="75"/>
      <c r="G299" s="75"/>
    </row>
    <row r="300" spans="6:7" ht="45" customHeight="1" x14ac:dyDescent="0.25">
      <c r="F300" s="75"/>
      <c r="G300" s="75"/>
    </row>
    <row r="301" spans="6:7" ht="45" customHeight="1" x14ac:dyDescent="0.25">
      <c r="F301" s="75"/>
      <c r="G301" s="75"/>
    </row>
    <row r="302" spans="6:7" ht="45" customHeight="1" x14ac:dyDescent="0.25">
      <c r="F302" s="75"/>
      <c r="G302" s="75"/>
    </row>
    <row r="303" spans="6:7" ht="45" customHeight="1" x14ac:dyDescent="0.25">
      <c r="F303" s="75"/>
      <c r="G303" s="75"/>
    </row>
    <row r="304" spans="6:7" ht="45" customHeight="1" x14ac:dyDescent="0.25">
      <c r="F304" s="75"/>
      <c r="G304" s="75"/>
    </row>
    <row r="305" spans="6:7" ht="45" customHeight="1" x14ac:dyDescent="0.25">
      <c r="F305" s="75"/>
      <c r="G305" s="75"/>
    </row>
    <row r="306" spans="6:7" ht="45" customHeight="1" x14ac:dyDescent="0.25">
      <c r="F306" s="75"/>
      <c r="G306" s="75"/>
    </row>
    <row r="307" spans="6:7" ht="45" customHeight="1" x14ac:dyDescent="0.25">
      <c r="F307" s="75"/>
      <c r="G307" s="75"/>
    </row>
    <row r="308" spans="6:7" ht="45" customHeight="1" x14ac:dyDescent="0.25"/>
    <row r="309" spans="6:7" ht="45" customHeight="1" x14ac:dyDescent="0.25"/>
    <row r="310" spans="6:7" ht="45" customHeight="1" x14ac:dyDescent="0.25"/>
    <row r="311" spans="6:7" ht="45" customHeight="1" x14ac:dyDescent="0.25"/>
    <row r="312" spans="6:7" ht="45" customHeight="1" x14ac:dyDescent="0.25"/>
    <row r="313" spans="6:7" ht="45" customHeight="1" x14ac:dyDescent="0.25"/>
    <row r="314" spans="6:7" ht="45" customHeight="1" x14ac:dyDescent="0.25"/>
    <row r="315" spans="6:7" ht="35.1" customHeight="1" x14ac:dyDescent="0.25"/>
    <row r="316" spans="6:7" ht="35.1" customHeight="1" x14ac:dyDescent="0.25"/>
    <row r="317" spans="6:7" ht="35.1" customHeight="1" x14ac:dyDescent="0.25"/>
    <row r="318" spans="6:7" ht="35.1" customHeight="1" x14ac:dyDescent="0.25"/>
    <row r="319" spans="6:7" ht="35.1" customHeight="1" x14ac:dyDescent="0.25"/>
    <row r="320" spans="6:7" ht="35.1" customHeight="1" x14ac:dyDescent="0.25"/>
  </sheetData>
  <mergeCells count="1">
    <mergeCell ref="C1:I1"/>
  </mergeCells>
  <conditionalFormatting sqref="A3:I10000">
    <cfRule type="expression" dxfId="14" priority="1">
      <formula>$G3="OUI"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Liste!$A$3:$A$10</xm:f>
          </x14:formula1>
          <xm:sqref>C3:C1048576</xm:sqref>
        </x14:dataValidation>
        <x14:dataValidation type="list" allowBlank="1" showInputMessage="1" showErrorMessage="1">
          <x14:formula1>
            <xm:f>Liste!$B$3:$B$4</xm:f>
          </x14:formula1>
          <xm:sqref>G1:G1048576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2"/>
  <sheetViews>
    <sheetView tabSelected="1" zoomScaleNormal="100" workbookViewId="0">
      <selection activeCell="D5" sqref="D5"/>
    </sheetView>
  </sheetViews>
  <sheetFormatPr baseColWidth="10" defaultRowHeight="15" x14ac:dyDescent="0.25"/>
  <cols>
    <col min="1" max="1" width="29.28515625" style="81" customWidth="1"/>
    <col min="2" max="2" width="21.42578125" style="81" customWidth="1"/>
    <col min="3" max="3" width="15.5703125" style="82" customWidth="1"/>
    <col min="4" max="4" width="22.5703125" style="82" customWidth="1"/>
    <col min="5" max="5" width="23" style="82" customWidth="1"/>
    <col min="6" max="6" width="23.42578125" style="83" customWidth="1"/>
    <col min="7" max="7" width="19.28515625" style="81" customWidth="1"/>
    <col min="8" max="8" width="18" style="81" customWidth="1"/>
    <col min="9" max="9" width="21.5703125" style="81" bestFit="1" customWidth="1"/>
    <col min="10" max="16384" width="11.42578125" style="81"/>
  </cols>
  <sheetData>
    <row r="1" spans="1:9" s="90" customFormat="1" ht="36.75" customHeight="1" thickBot="1" x14ac:dyDescent="0.3">
      <c r="A1" s="100" t="s">
        <v>57</v>
      </c>
      <c r="B1" s="97">
        <f>SUBTOTAL(5,'Suivi Déclassement'!B:B)</f>
        <v>43609</v>
      </c>
      <c r="C1" s="99" t="s">
        <v>58</v>
      </c>
      <c r="D1" s="98">
        <f>SUBTOTAL(4,'Suivi Déclassement'!B:B)</f>
        <v>43636</v>
      </c>
      <c r="E1" s="88"/>
      <c r="F1" s="89"/>
      <c r="H1" s="151" t="s">
        <v>62</v>
      </c>
      <c r="I1" s="151"/>
    </row>
    <row r="2" spans="1:9" ht="37.5" customHeight="1" thickBot="1" x14ac:dyDescent="0.3">
      <c r="A2" s="101" t="s">
        <v>54</v>
      </c>
      <c r="B2" s="91" t="s">
        <v>53</v>
      </c>
      <c r="C2" s="92" t="s">
        <v>50</v>
      </c>
      <c r="D2" s="92" t="s">
        <v>51</v>
      </c>
      <c r="E2" s="92" t="s">
        <v>60</v>
      </c>
      <c r="F2" s="93" t="s">
        <v>55</v>
      </c>
      <c r="G2" s="94" t="s">
        <v>56</v>
      </c>
      <c r="H2" s="138" t="s">
        <v>59</v>
      </c>
      <c r="I2" s="138" t="s">
        <v>61</v>
      </c>
    </row>
    <row r="3" spans="1:9" ht="21" x14ac:dyDescent="0.25">
      <c r="A3" s="102" t="s">
        <v>9</v>
      </c>
      <c r="B3" s="104">
        <f>COUNTIFS('Suivi Déclassement'!$C$3:$C$10002,$A3,'Suivi Déclassement'!$B$3:$B$10002,"&gt;="&amp;$B$1,'Suivi Déclassement'!$B$3:$B$10002,"&lt;="&amp;$D$1)</f>
        <v>7</v>
      </c>
      <c r="C3" s="105">
        <f>SUMIFS('Suivi Déclassement'!$D$3:$D$10002,'Suivi Déclassement'!$C$3:$C$10002,$A3,'Suivi Déclassement'!$B$3:$B$10002,"&gt;="&amp;$B$1,'Suivi Déclassement'!$B$3:$B$10002,"&lt;="&amp;$D$1)</f>
        <v>53.800000000000004</v>
      </c>
      <c r="D3" s="105">
        <f>SUMIFS('Suivi Déclassement'!$E$3:$E$10002,'Suivi Déclassement'!$C$3:$C$10002,$A3,'Suivi Déclassement'!$B$3:$B$10002,"&gt;="&amp;$B$1,'Suivi Déclassement'!$B$3:$B$10002,"&lt;="&amp;$D$1)</f>
        <v>12.680000000000001</v>
      </c>
      <c r="E3" s="105">
        <f>SUMIFS('Suivi Déclassement'!$F$3:$F$10002,'Suivi Déclassement'!$C$3:$C$10002,$A3,'Suivi Déclassement'!$B$3:$B$10002,"&gt;="&amp;$B$1,'Suivi Déclassement'!$B$3:$B$10002,"&lt;="&amp;$D$1)</f>
        <v>0.78</v>
      </c>
      <c r="F3" s="106">
        <f>IF(OR(C3=0,D3=0),0,D3/C3)</f>
        <v>0.23568773234200743</v>
      </c>
      <c r="G3" s="135">
        <f>COUNTIFS('Suivi Déclassement'!$C$3:$C$10002,$A3,'Suivi Déclassement'!$G$3:$G$10002,"OUI",'Suivi Déclassement'!$B$3:$B$10002,"&gt;="&amp;$B$1,'Suivi Déclassement'!$B$3:$B$10002,"&lt;="&amp;$D$1)</f>
        <v>1</v>
      </c>
      <c r="H3" s="139">
        <f>B3-G3</f>
        <v>6</v>
      </c>
      <c r="I3" s="140">
        <f>C3-D3</f>
        <v>41.120000000000005</v>
      </c>
    </row>
    <row r="4" spans="1:9" ht="21" x14ac:dyDescent="0.25">
      <c r="A4" s="103" t="s">
        <v>4</v>
      </c>
      <c r="B4" s="107">
        <f>COUNTIFS('Suivi Déclassement'!$C$3:$C$10002,$A4,'Suivi Déclassement'!$B$3:$B$10002,"&gt;="&amp;$B$1,'Suivi Déclassement'!$B$3:$B$10002,"&lt;="&amp;$D$1)</f>
        <v>9</v>
      </c>
      <c r="C4" s="108">
        <f>SUMIFS('Suivi Déclassement'!$D$3:$D$10002,'Suivi Déclassement'!$C$3:$C$10002,$A4,'Suivi Déclassement'!$B$3:$B$10002,"&gt;="&amp;$B$1,'Suivi Déclassement'!$B$3:$B$10002,"&lt;="&amp;$D$1)</f>
        <v>71.59999999999998</v>
      </c>
      <c r="D4" s="108">
        <f>SUMIFS('Suivi Déclassement'!$E$3:$E$10002,'Suivi Déclassement'!$C$3:$C$10002,$A4,'Suivi Déclassement'!$B$3:$B$10002,"&gt;="&amp;$B$1,'Suivi Déclassement'!$B$3:$B$10002,"&lt;="&amp;$D$1)</f>
        <v>5.6800000000000006</v>
      </c>
      <c r="E4" s="108">
        <f>SUMIFS('Suivi Déclassement'!$F$3:$F$10002,'Suivi Déclassement'!$C$3:$C$10002,$A4,'Suivi Déclassement'!$B$3:$B$10002,"&gt;="&amp;$B$1,'Suivi Déclassement'!$B$3:$B$10002,"&lt;="&amp;$D$1)</f>
        <v>1.24</v>
      </c>
      <c r="F4" s="109">
        <f>IF(OR(C4=0,D4=0),0,D4/C4)</f>
        <v>7.9329608938547513E-2</v>
      </c>
      <c r="G4" s="136">
        <f>COUNTIFS('Suivi Déclassement'!$C$3:$C$10002,$A4,'Suivi Déclassement'!$G$3:$G$10002,"OUI",'Suivi Déclassement'!$B$3:$B$10002,"&gt;="&amp;$B$1,'Suivi Déclassement'!$B$3:$B$10002,"&lt;="&amp;$D$1)</f>
        <v>0</v>
      </c>
      <c r="H4" s="139">
        <f t="shared" ref="H4:H10" si="0">B4-G4</f>
        <v>9</v>
      </c>
      <c r="I4" s="140">
        <f t="shared" ref="I4:I10" si="1">C4-D4</f>
        <v>65.919999999999973</v>
      </c>
    </row>
    <row r="5" spans="1:9" ht="21" x14ac:dyDescent="0.25">
      <c r="A5" s="103" t="s">
        <v>5</v>
      </c>
      <c r="B5" s="110">
        <f>COUNTIFS('Suivi Déclassement'!$C$3:$C$10002,$A5,'Suivi Déclassement'!$B$3:$B$10002,"&gt;="&amp;$B$1,'Suivi Déclassement'!$B$3:$B$10002,"&lt;="&amp;$D$1)</f>
        <v>6</v>
      </c>
      <c r="C5" s="111">
        <f>SUMIFS('Suivi Déclassement'!$D$3:$D$10002,'Suivi Déclassement'!$C$3:$C$10002,$A5,'Suivi Déclassement'!$B$3:$B$10002,"&gt;="&amp;$B$1,'Suivi Déclassement'!$B$3:$B$10002,"&lt;="&amp;$D$1)</f>
        <v>47.379999999999995</v>
      </c>
      <c r="D5" s="111">
        <f>SUMIFS('Suivi Déclassement'!$E$3:$E$10002,'Suivi Déclassement'!$C$3:$C$10002,$A5,'Suivi Déclassement'!$B$3:$B$10002,"&gt;="&amp;$B$1,'Suivi Déclassement'!$B$3:$B$10002,"&lt;="&amp;$D$1)</f>
        <v>34.92</v>
      </c>
      <c r="E5" s="111">
        <f>SUMIFS('Suivi Déclassement'!$F$3:$F$10002,'Suivi Déclassement'!$C$3:$C$10002,$A5,'Suivi Déclassement'!$B$3:$B$10002,"&gt;="&amp;$B$1,'Suivi Déclassement'!$B$3:$B$10002,"&lt;="&amp;$D$1)</f>
        <v>0</v>
      </c>
      <c r="F5" s="112">
        <f t="shared" ref="F5:F10" si="2">IF(OR(C5=0,D5=0),0,D5/C5)</f>
        <v>0.7370198395947658</v>
      </c>
      <c r="G5" s="137">
        <f>COUNTIFS('Suivi Déclassement'!$C$3:$C$10002,$A5,'Suivi Déclassement'!$G$3:$G$10002,"OUI",'Suivi Déclassement'!$B$3:$B$10002,"&gt;="&amp;$B$1,'Suivi Déclassement'!$B$3:$B$10002,"&lt;="&amp;$D$1)</f>
        <v>4</v>
      </c>
      <c r="H5" s="139">
        <f t="shared" si="0"/>
        <v>2</v>
      </c>
      <c r="I5" s="140">
        <f>C5-D5</f>
        <v>12.459999999999994</v>
      </c>
    </row>
    <row r="6" spans="1:9" ht="21" x14ac:dyDescent="0.25">
      <c r="A6" s="103" t="s">
        <v>6</v>
      </c>
      <c r="B6" s="107">
        <f>COUNTIFS('Suivi Déclassement'!$C$3:$C$10002,$A6,'Suivi Déclassement'!$B$3:$B$10002,"&gt;="&amp;$B$1,'Suivi Déclassement'!$B$3:$B$10002,"&lt;="&amp;$D$1)</f>
        <v>6</v>
      </c>
      <c r="C6" s="108">
        <f>SUMIFS('Suivi Déclassement'!$D$3:$D$10002,'Suivi Déclassement'!$C$3:$C$10002,$A6,'Suivi Déclassement'!$B$3:$B$10002,"&gt;="&amp;$B$1,'Suivi Déclassement'!$B$3:$B$10002,"&lt;="&amp;$D$1)</f>
        <v>38.559999999999995</v>
      </c>
      <c r="D6" s="108">
        <f>SUMIFS('Suivi Déclassement'!$E$3:$E$10002,'Suivi Déclassement'!$C$3:$C$10002,$A6,'Suivi Déclassement'!$B$3:$B$10002,"&gt;="&amp;$B$1,'Suivi Déclassement'!$B$3:$B$10002,"&lt;="&amp;$D$1)</f>
        <v>14.629999999999999</v>
      </c>
      <c r="E6" s="108">
        <f>SUMIFS('Suivi Déclassement'!$F$3:$F$10002,'Suivi Déclassement'!$C$3:$C$10002,$A6,'Suivi Déclassement'!$B$3:$B$10002,"&gt;="&amp;$B$1,'Suivi Déclassement'!$B$3:$B$10002,"&lt;="&amp;$D$1)</f>
        <v>0</v>
      </c>
      <c r="F6" s="109">
        <f t="shared" si="2"/>
        <v>0.3794087136929461</v>
      </c>
      <c r="G6" s="136">
        <f>COUNTIFS('Suivi Déclassement'!$C$3:$C$10002,$A6,'Suivi Déclassement'!$G$3:$G$10002,"OUI",'Suivi Déclassement'!$B$3:$B$10002,"&gt;="&amp;$B$1,'Suivi Déclassement'!$B$3:$B$10002,"&lt;="&amp;$D$1)</f>
        <v>2</v>
      </c>
      <c r="H6" s="139">
        <f t="shared" si="0"/>
        <v>4</v>
      </c>
      <c r="I6" s="140">
        <f t="shared" si="1"/>
        <v>23.929999999999996</v>
      </c>
    </row>
    <row r="7" spans="1:9" ht="21" x14ac:dyDescent="0.25">
      <c r="A7" s="103" t="s">
        <v>7</v>
      </c>
      <c r="B7" s="110">
        <f>COUNTIFS('Suivi Déclassement'!$C$3:$C$10002,$A7,'Suivi Déclassement'!$B$3:$B$10002,"&gt;="&amp;$B$1,'Suivi Déclassement'!$B$3:$B$10002,"&lt;="&amp;$D$1)</f>
        <v>2</v>
      </c>
      <c r="C7" s="111">
        <f>SUMIFS('Suivi Déclassement'!$D$3:$D$10002,'Suivi Déclassement'!$C$3:$C$10002,$A7,'Suivi Déclassement'!$B$3:$B$10002,"&gt;="&amp;$B$1,'Suivi Déclassement'!$B$3:$B$10002,"&lt;="&amp;$D$1)</f>
        <v>17.78</v>
      </c>
      <c r="D7" s="111">
        <f>SUMIFS('Suivi Déclassement'!$E$3:$E$10002,'Suivi Déclassement'!$C$3:$C$10002,$A7,'Suivi Déclassement'!$B$3:$B$10002,"&gt;="&amp;$B$1,'Suivi Déclassement'!$B$3:$B$10002,"&lt;="&amp;$D$1)</f>
        <v>1.0900000000000001</v>
      </c>
      <c r="E7" s="111">
        <f>SUMIFS('Suivi Déclassement'!$F$3:$F$10002,'Suivi Déclassement'!$C$3:$C$10002,$A7,'Suivi Déclassement'!$B$3:$B$10002,"&gt;="&amp;$B$1,'Suivi Déclassement'!$B$3:$B$10002,"&lt;="&amp;$D$1)</f>
        <v>0</v>
      </c>
      <c r="F7" s="112">
        <f t="shared" si="2"/>
        <v>6.1304836895388078E-2</v>
      </c>
      <c r="G7" s="137">
        <f>COUNTIFS('Suivi Déclassement'!$C$3:$C$10002,$A7,'Suivi Déclassement'!$G$3:$G$10002,"OUI",'Suivi Déclassement'!$B$3:$B$10002,"&gt;="&amp;$B$1,'Suivi Déclassement'!$B$3:$B$10002,"&lt;="&amp;$D$1)</f>
        <v>0</v>
      </c>
      <c r="H7" s="139">
        <f t="shared" si="0"/>
        <v>2</v>
      </c>
      <c r="I7" s="140">
        <f t="shared" si="1"/>
        <v>16.690000000000001</v>
      </c>
    </row>
    <row r="8" spans="1:9" ht="21" x14ac:dyDescent="0.25">
      <c r="A8" s="103" t="s">
        <v>8</v>
      </c>
      <c r="B8" s="107">
        <f>COUNTIFS('Suivi Déclassement'!$C$3:$C$10002,$A8,'Suivi Déclassement'!$B$3:$B$10002,"&gt;="&amp;$B$1,'Suivi Déclassement'!$B$3:$B$10002,"&lt;="&amp;$D$1)</f>
        <v>6</v>
      </c>
      <c r="C8" s="108">
        <f>SUMIFS('Suivi Déclassement'!$D$3:$D$10002,'Suivi Déclassement'!$C$3:$C$10002,$A8,'Suivi Déclassement'!$B$3:$B$10002,"&gt;="&amp;$B$1,'Suivi Déclassement'!$B$3:$B$10002,"&lt;="&amp;$D$1)</f>
        <v>33.76</v>
      </c>
      <c r="D8" s="108">
        <f>SUMIFS('Suivi Déclassement'!$E$3:$E$10002,'Suivi Déclassement'!$C$3:$C$10002,$A8,'Suivi Déclassement'!$B$3:$B$10002,"&gt;="&amp;$B$1,'Suivi Déclassement'!$B$3:$B$10002,"&lt;="&amp;$D$1)</f>
        <v>15.65</v>
      </c>
      <c r="E8" s="108">
        <f>SUMIFS('Suivi Déclassement'!$F$3:$F$10002,'Suivi Déclassement'!$C$3:$C$10002,$A8,'Suivi Déclassement'!$B$3:$B$10002,"&gt;="&amp;$B$1,'Suivi Déclassement'!$B$3:$B$10002,"&lt;="&amp;$D$1)</f>
        <v>0</v>
      </c>
      <c r="F8" s="109">
        <f t="shared" si="2"/>
        <v>0.46356635071090052</v>
      </c>
      <c r="G8" s="136">
        <f>COUNTIFS('Suivi Déclassement'!$C$3:$C$10002,$A8,'Suivi Déclassement'!$G$3:$G$10002,"OUI",'Suivi Déclassement'!$B$3:$B$10002,"&gt;="&amp;$B$1,'Suivi Déclassement'!$B$3:$B$10002,"&lt;="&amp;$D$1)</f>
        <v>2</v>
      </c>
      <c r="H8" s="139">
        <f t="shared" si="0"/>
        <v>4</v>
      </c>
      <c r="I8" s="140">
        <f t="shared" si="1"/>
        <v>18.11</v>
      </c>
    </row>
    <row r="9" spans="1:9" ht="21" x14ac:dyDescent="0.25">
      <c r="A9" s="103" t="s">
        <v>10</v>
      </c>
      <c r="B9" s="110">
        <f>COUNTIFS('Suivi Déclassement'!$C$3:$C$10002,$A9,'Suivi Déclassement'!$B$3:$B$10002,"&gt;="&amp;$B$1,'Suivi Déclassement'!$B$3:$B$10002,"&lt;="&amp;$D$1)</f>
        <v>4</v>
      </c>
      <c r="C9" s="111">
        <f>SUMIFS('Suivi Déclassement'!$D$3:$D$10002,'Suivi Déclassement'!$C$3:$C$10002,$A9,'Suivi Déclassement'!$B$3:$B$10002,"&gt;="&amp;$B$1,'Suivi Déclassement'!$B$3:$B$10002,"&lt;="&amp;$D$1)</f>
        <v>48.54</v>
      </c>
      <c r="D9" s="111">
        <f>SUMIFS('Suivi Déclassement'!$E$3:$E$10002,'Suivi Déclassement'!$C$3:$C$10002,$A9,'Suivi Déclassement'!$B$3:$B$10002,"&gt;="&amp;$B$1,'Suivi Déclassement'!$B$3:$B$10002,"&lt;="&amp;$D$1)</f>
        <v>13.420000000000002</v>
      </c>
      <c r="E9" s="111">
        <f>SUMIFS('Suivi Déclassement'!$F$3:$F$10002,'Suivi Déclassement'!$C$3:$C$10002,$A9,'Suivi Déclassement'!$B$3:$B$10002,"&gt;="&amp;$B$1,'Suivi Déclassement'!$B$3:$B$10002,"&lt;="&amp;$D$1)</f>
        <v>0</v>
      </c>
      <c r="F9" s="112">
        <f t="shared" si="2"/>
        <v>0.27647301194890817</v>
      </c>
      <c r="G9" s="137">
        <f>COUNTIFS('Suivi Déclassement'!$C$3:$C$10002,$A9,'Suivi Déclassement'!$G$3:$G$10002,"OUI",'Suivi Déclassement'!$B$3:$B$10002,"&gt;="&amp;$B$1,'Suivi Déclassement'!$B$3:$B$10002,"&lt;="&amp;$D$1)</f>
        <v>1</v>
      </c>
      <c r="H9" s="139">
        <f t="shared" si="0"/>
        <v>3</v>
      </c>
      <c r="I9" s="140">
        <f t="shared" si="1"/>
        <v>35.119999999999997</v>
      </c>
    </row>
    <row r="10" spans="1:9" ht="21" x14ac:dyDescent="0.25">
      <c r="A10" s="103" t="s">
        <v>11</v>
      </c>
      <c r="B10" s="107">
        <f>COUNTIFS('Suivi Déclassement'!$C$3:$C$10002,$A10,'Suivi Déclassement'!$B$3:$B$10002,"&gt;="&amp;$B$1,'Suivi Déclassement'!$B$3:$B$10002,"&lt;="&amp;$D$1)</f>
        <v>3</v>
      </c>
      <c r="C10" s="108">
        <f>SUMIFS('Suivi Déclassement'!$D$3:$D$10002,'Suivi Déclassement'!$C$3:$C$10002,$A10,'Suivi Déclassement'!$B$3:$B$10002,"&gt;="&amp;$B$1,'Suivi Déclassement'!$B$3:$B$10002,"&lt;="&amp;$D$1)</f>
        <v>24.7</v>
      </c>
      <c r="D10" s="108">
        <f>SUMIFS('Suivi Déclassement'!$E$3:$E$10002,'Suivi Déclassement'!$C$3:$C$10002,$A10,'Suivi Déclassement'!$B$3:$B$10002,"&gt;="&amp;$B$1,'Suivi Déclassement'!$B$3:$B$10002,"&lt;="&amp;$D$1)</f>
        <v>9.61</v>
      </c>
      <c r="E10" s="108">
        <f>SUMIFS('Suivi Déclassement'!$F$3:$F$10002,'Suivi Déclassement'!$C$3:$C$10002,$A10,'Suivi Déclassement'!$B$3:$B$10002,"&gt;="&amp;$B$1,'Suivi Déclassement'!$B$3:$B$10002,"&lt;="&amp;$D$1)</f>
        <v>0.15</v>
      </c>
      <c r="F10" s="109">
        <f t="shared" si="2"/>
        <v>0.38906882591093117</v>
      </c>
      <c r="G10" s="136">
        <f>COUNTIFS('Suivi Déclassement'!$C$3:$C$10002,$A10,'Suivi Déclassement'!$G$3:$G$10002,"OUI",'Suivi Déclassement'!$B$3:$B$10002,"&gt;="&amp;$B$1,'Suivi Déclassement'!$B$3:$B$10002,"&lt;="&amp;$D$1)</f>
        <v>1</v>
      </c>
      <c r="H10" s="139">
        <f t="shared" si="0"/>
        <v>2</v>
      </c>
      <c r="I10" s="140">
        <f t="shared" si="1"/>
        <v>15.09</v>
      </c>
    </row>
    <row r="11" spans="1:9" ht="21" x14ac:dyDescent="0.25">
      <c r="A11" s="95"/>
      <c r="B11" s="113"/>
      <c r="C11" s="114"/>
      <c r="D11" s="114"/>
      <c r="E11" s="114"/>
      <c r="F11" s="115"/>
      <c r="G11" s="116"/>
    </row>
    <row r="12" spans="1:9" ht="21.75" thickBot="1" x14ac:dyDescent="0.3">
      <c r="A12" s="96" t="s">
        <v>52</v>
      </c>
      <c r="B12" s="117">
        <f>SUM(B3:B10)</f>
        <v>43</v>
      </c>
      <c r="C12" s="118">
        <f>SUM('Suivi Déclassement'!$D$3:$D$10002)</f>
        <v>336.12000000000006</v>
      </c>
      <c r="D12" s="118">
        <f>SUM('Suivi Déclassement'!$E$3:$E$10002)</f>
        <v>107.67999999999998</v>
      </c>
      <c r="E12" s="118">
        <f>SUM('Suivi Déclassement'!$F$3:$F$10002)</f>
        <v>2.1700000000000004</v>
      </c>
      <c r="F12" s="119">
        <f>D12/C12</f>
        <v>0.32036177555634882</v>
      </c>
      <c r="G12" s="120">
        <f>SUM(G3:G10)</f>
        <v>11</v>
      </c>
    </row>
  </sheetData>
  <mergeCells count="1">
    <mergeCell ref="H1:I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FCQ</vt:lpstr>
      <vt:lpstr>Liste</vt:lpstr>
      <vt:lpstr>Suivi Déclassement</vt:lpstr>
      <vt:lpstr>STATS</vt:lpstr>
    </vt:vector>
  </TitlesOfParts>
  <Company>COLAS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LEJAY, Martin (SIEGE CSO)</dc:creator>
  <cp:lastModifiedBy>LEJAY, Martin (SIEGE CSO)</cp:lastModifiedBy>
  <cp:lastPrinted>2019-06-21T08:00:04Z</cp:lastPrinted>
  <dcterms:created xsi:type="dcterms:W3CDTF">2019-05-22T09:39:56Z</dcterms:created>
  <dcterms:modified xsi:type="dcterms:W3CDTF">2019-06-21T15:03:51Z</dcterms:modified>
</cp:coreProperties>
</file>