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180" windowWidth="22905" windowHeight="15405"/>
  </bookViews>
  <sheets>
    <sheet name="Saisie" sheetId="1" r:id="rId1"/>
    <sheet name="Journaux" sheetId="6" r:id="rId2"/>
    <sheet name="Famille comptes" sheetId="9" r:id="rId3"/>
    <sheet name="Plan comptable" sheetId="4" r:id="rId4"/>
    <sheet name="Plan analytique" sheetId="5" r:id="rId5"/>
  </sheets>
  <definedNames>
    <definedName name="_xlnm._FilterDatabase" localSheetId="2" hidden="1">'Famille comptes'!$A$1:$C$165</definedName>
    <definedName name="_xlnm._FilterDatabase" localSheetId="3" hidden="1">'Plan comptable'!$A$1:$B$165</definedName>
    <definedName name="Charges">'Famille comptes'!$D$2:$D$47</definedName>
    <definedName name="FAMILLE">'Famille comptes'!$B$1:$G$1</definedName>
    <definedName name="Financiers">'Famille comptes'!$C$2:$C$5</definedName>
    <definedName name="Partenaires">'Famille comptes'!$F$2:$F$32</definedName>
    <definedName name="Produits">'Famille comptes'!$E$2:$E$28</definedName>
    <definedName name="Subvention">'Famille comptes'!$G$2:$G$37</definedName>
    <definedName name="Tiers">'Famille comptes'!$B$2:$B$21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E4" i="1"/>
  <c r="F4" i="1"/>
  <c r="F5" i="1" s="1"/>
  <c r="F6" i="1" s="1"/>
  <c r="F7" i="1" s="1"/>
  <c r="F8" i="1" s="1"/>
  <c r="F9" i="1" s="1"/>
  <c r="L4" i="1"/>
  <c r="E5" i="1"/>
  <c r="L5" i="1"/>
  <c r="E6" i="1"/>
  <c r="L6" i="1"/>
  <c r="E7" i="1"/>
  <c r="L7" i="1"/>
  <c r="E8" i="1"/>
  <c r="L8" i="1"/>
  <c r="E9" i="1"/>
  <c r="L9" i="1"/>
  <c r="B1" i="1" l="1"/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I1" i="1" l="1"/>
  <c r="H1" i="1"/>
  <c r="J1" i="1" l="1"/>
</calcChain>
</file>

<file path=xl/sharedStrings.xml><?xml version="1.0" encoding="utf-8"?>
<sst xmlns="http://schemas.openxmlformats.org/spreadsheetml/2006/main" count="558" uniqueCount="281">
  <si>
    <t>E</t>
  </si>
  <si>
    <t>TOTAUX</t>
  </si>
  <si>
    <t>Ecart</t>
  </si>
  <si>
    <t>Date</t>
  </si>
  <si>
    <t>Journal</t>
  </si>
  <si>
    <t>Compte</t>
  </si>
  <si>
    <t>Pièce</t>
  </si>
  <si>
    <t>Libellé</t>
  </si>
  <si>
    <t>Débit</t>
  </si>
  <si>
    <t>Crédit</t>
  </si>
  <si>
    <t>Monnaie</t>
  </si>
  <si>
    <t>Analytique</t>
  </si>
  <si>
    <t>Fournisseur collectif</t>
  </si>
  <si>
    <t>Fournisseurs factures non parvenues</t>
  </si>
  <si>
    <t>Usagers collectif</t>
  </si>
  <si>
    <t>Personnel rémunérations dues</t>
  </si>
  <si>
    <t>Congés  à payer</t>
  </si>
  <si>
    <t>Personnel charges à payer</t>
  </si>
  <si>
    <t>Urssaf</t>
  </si>
  <si>
    <t>Charges fiscales et sociales s/Cp</t>
  </si>
  <si>
    <t>Organismes sociaux charges à payer</t>
  </si>
  <si>
    <t>Formation professionnelle à payer</t>
  </si>
  <si>
    <t>Psm (Pistes Solidaires Méditéranée)</t>
  </si>
  <si>
    <t>Decq Mathieu</t>
  </si>
  <si>
    <t>Lansalot Magali</t>
  </si>
  <si>
    <t>Errecart Flora</t>
  </si>
  <si>
    <t>Rodriguez Anais</t>
  </si>
  <si>
    <t>Pauline Baudou</t>
  </si>
  <si>
    <t>Delphine Cazenave</t>
  </si>
  <si>
    <t>Divers charges à payer</t>
  </si>
  <si>
    <t>Annulations d'écritures</t>
  </si>
  <si>
    <t>Charges constatées d'avance</t>
  </si>
  <si>
    <t>Caisse d'Epargne c/c</t>
  </si>
  <si>
    <t>Caisse d'Epargne Livret A 321</t>
  </si>
  <si>
    <t>Caisse d'Epargne Csl Associatis</t>
  </si>
  <si>
    <t>Virements internes</t>
  </si>
  <si>
    <t>Etudes et prestations travaux</t>
  </si>
  <si>
    <t>Electricité et gaz</t>
  </si>
  <si>
    <t>Carburants</t>
  </si>
  <si>
    <t>Fournitures ateliers et petit équipement</t>
  </si>
  <si>
    <t>Fournitures bureau et informatique</t>
  </si>
  <si>
    <t>Fournitures diverses</t>
  </si>
  <si>
    <t>Sous traitance générale</t>
  </si>
  <si>
    <t>Locations immobilières</t>
  </si>
  <si>
    <t>Locations matériel</t>
  </si>
  <si>
    <t>Entretien réparations s/biens immobilier</t>
  </si>
  <si>
    <t>Entretien répar. matériel transport</t>
  </si>
  <si>
    <t>Maintenance informatique</t>
  </si>
  <si>
    <t>Primes d'assurance</t>
  </si>
  <si>
    <t>Documentation générale</t>
  </si>
  <si>
    <t>Frais de formation</t>
  </si>
  <si>
    <t>Honoraires</t>
  </si>
  <si>
    <t>Indemnités Présidence</t>
  </si>
  <si>
    <t>Frais d'actes et contentieux</t>
  </si>
  <si>
    <t>Annonces et insertions</t>
  </si>
  <si>
    <t>Catalogues et imprimés</t>
  </si>
  <si>
    <t>Dons et cotisations</t>
  </si>
  <si>
    <t>Voyages déplacements hébergement repas</t>
  </si>
  <si>
    <t>Voyages déplacements transports</t>
  </si>
  <si>
    <t>Rembt voyages étrangers</t>
  </si>
  <si>
    <t>Participations voyages étrangers</t>
  </si>
  <si>
    <t>Voyages déplacements des salariés</t>
  </si>
  <si>
    <t>Réceptions</t>
  </si>
  <si>
    <t>Affranchissements</t>
  </si>
  <si>
    <t>Télécommunications</t>
  </si>
  <si>
    <t>Services bancaires</t>
  </si>
  <si>
    <t>Cotisations adhésions</t>
  </si>
  <si>
    <t>Allocations</t>
  </si>
  <si>
    <t>Formation continue</t>
  </si>
  <si>
    <t>Salaires et appointements</t>
  </si>
  <si>
    <t>Congés payés</t>
  </si>
  <si>
    <t>Primes et gratifications</t>
  </si>
  <si>
    <t>Cotisations sociales s/salariés</t>
  </si>
  <si>
    <t>Charges soc et fisc s/Cp</t>
  </si>
  <si>
    <t>Stages, formations et perfectionnements</t>
  </si>
  <si>
    <t>Redevances concessions brevets</t>
  </si>
  <si>
    <t>Subventions reversées aux partenaires</t>
  </si>
  <si>
    <t>Charges diverses gestion courante</t>
  </si>
  <si>
    <t>Charges s/exercices antérieurs</t>
  </si>
  <si>
    <t>VNC éléments d'actif cédés</t>
  </si>
  <si>
    <t>Dotation amort. immo corporelles</t>
  </si>
  <si>
    <t>Dotation provisions risques et charges</t>
  </si>
  <si>
    <t>Participations échanges</t>
  </si>
  <si>
    <t>Participation café bureau</t>
  </si>
  <si>
    <t>Prestations Leonardo / KA2 Youth</t>
  </si>
  <si>
    <t>Prestations Sve</t>
  </si>
  <si>
    <t>Prestations services diverses</t>
  </si>
  <si>
    <t>Produits activités annexes</t>
  </si>
  <si>
    <t>Subv Erasmus +</t>
  </si>
  <si>
    <t>Subv Commission Européenne</t>
  </si>
  <si>
    <t>Subv Europe indirectes</t>
  </si>
  <si>
    <t>Subv Europe Grundtvig / Ka2Adulte</t>
  </si>
  <si>
    <t>Subv Leonardo / Ka2Youth</t>
  </si>
  <si>
    <t>Subv C.R. Aquitaine</t>
  </si>
  <si>
    <t>Subv C.D. 64</t>
  </si>
  <si>
    <t>Subv Etat Fonjep</t>
  </si>
  <si>
    <t>Subv Etat Drdjs</t>
  </si>
  <si>
    <t>Subv Etat Gip Dsu</t>
  </si>
  <si>
    <t>Subv Asp Cui Cae</t>
  </si>
  <si>
    <t>Subv Asp service civique</t>
  </si>
  <si>
    <t>Subv Fonjep</t>
  </si>
  <si>
    <t>Subv Cap Coopération</t>
  </si>
  <si>
    <t>Subvention Drjscs</t>
  </si>
  <si>
    <t>Cotisations des adhérents</t>
  </si>
  <si>
    <t>Produits divers gestion courante</t>
  </si>
  <si>
    <t>Autres produits financiers</t>
  </si>
  <si>
    <t>Produits s/exercices antérieurs</t>
  </si>
  <si>
    <t xml:space="preserve">Report ressources non utilisées </t>
  </si>
  <si>
    <t>Tranferts charges exploitation</t>
  </si>
  <si>
    <t>0AILE</t>
  </si>
  <si>
    <t>Aile Va Sosyal Politikar</t>
  </si>
  <si>
    <t>0AMC</t>
  </si>
  <si>
    <t>Associacia Mais Cidadania</t>
  </si>
  <si>
    <t>0ASSE</t>
  </si>
  <si>
    <t>Asse</t>
  </si>
  <si>
    <t>0CAZALLA</t>
  </si>
  <si>
    <t>Cazalla Intercultural</t>
  </si>
  <si>
    <t>0CESIE</t>
  </si>
  <si>
    <t>Cesie</t>
  </si>
  <si>
    <t>0CHESTER</t>
  </si>
  <si>
    <t>Chester UK</t>
  </si>
  <si>
    <t>0COOKIE</t>
  </si>
  <si>
    <t>Cookie</t>
  </si>
  <si>
    <t>0COVENTR</t>
  </si>
  <si>
    <t>Coventry</t>
  </si>
  <si>
    <t>0FANTOM</t>
  </si>
  <si>
    <t>Fantom</t>
  </si>
  <si>
    <t>0FEKETE</t>
  </si>
  <si>
    <t>Fekete Sereg</t>
  </si>
  <si>
    <t>0FOLIGNO</t>
  </si>
  <si>
    <t>Foligno IT</t>
  </si>
  <si>
    <t>0FSLINDI</t>
  </si>
  <si>
    <t>Fsl India</t>
  </si>
  <si>
    <t>0GARBEST</t>
  </si>
  <si>
    <t>Gardeniser Best</t>
  </si>
  <si>
    <t>0GARCEME</t>
  </si>
  <si>
    <t>Gardeniser Cemea</t>
  </si>
  <si>
    <t>0GARFED</t>
  </si>
  <si>
    <t>Gardeniser FED</t>
  </si>
  <si>
    <t>0GARRJSM</t>
  </si>
  <si>
    <t>Subv à reverser Gardeniser RJSM</t>
  </si>
  <si>
    <t>0GULBENE</t>
  </si>
  <si>
    <t>Gulbenes novads</t>
  </si>
  <si>
    <t>0HELSINK</t>
  </si>
  <si>
    <t>Helsinky</t>
  </si>
  <si>
    <t>0KNOWAND</t>
  </si>
  <si>
    <t>Know and Can</t>
  </si>
  <si>
    <t>0MARIBOR</t>
  </si>
  <si>
    <t>Maribor SL</t>
  </si>
  <si>
    <t>0OLTENIA</t>
  </si>
  <si>
    <t>Oltenia RO</t>
  </si>
  <si>
    <t>0PINA</t>
  </si>
  <si>
    <t>Pina</t>
  </si>
  <si>
    <t>0POINTEU</t>
  </si>
  <si>
    <t>POINT EUROPA</t>
  </si>
  <si>
    <t>0REPLAYN</t>
  </si>
  <si>
    <t>Replay Network</t>
  </si>
  <si>
    <t>0RISORSA</t>
  </si>
  <si>
    <t>Risorsa IT</t>
  </si>
  <si>
    <t>0SABADEL</t>
  </si>
  <si>
    <t>Sabadell</t>
  </si>
  <si>
    <t>0SEMPER</t>
  </si>
  <si>
    <t>Semper aventi PL</t>
  </si>
  <si>
    <t>0TARRES</t>
  </si>
  <si>
    <t>Pedro TARRES ES</t>
  </si>
  <si>
    <t>0TARTU</t>
  </si>
  <si>
    <t>Tartu Ulikool EE</t>
  </si>
  <si>
    <t>0WWE</t>
  </si>
  <si>
    <t>Working With Europe</t>
  </si>
  <si>
    <t>0YSDA</t>
  </si>
  <si>
    <t>Ysda</t>
  </si>
  <si>
    <t>9EMPFONJ</t>
  </si>
  <si>
    <t>Subv emploi Fonjep</t>
  </si>
  <si>
    <t>9EURBBC</t>
  </si>
  <si>
    <t>Subv europe EVS in BBC KA105-000829</t>
  </si>
  <si>
    <t>9EURBBC2</t>
  </si>
  <si>
    <t>Subv europe EVS in BBC2 KA105-010231</t>
  </si>
  <si>
    <t>9EURCAMP</t>
  </si>
  <si>
    <t>Subv europe Campus 2 KA105-010237</t>
  </si>
  <si>
    <t>9EURCIED</t>
  </si>
  <si>
    <t>Subv europe Cied</t>
  </si>
  <si>
    <t>9EURCMPP</t>
  </si>
  <si>
    <t>Subv europe Campus +</t>
  </si>
  <si>
    <t>9EURCOMP</t>
  </si>
  <si>
    <t>subv europe comp pass</t>
  </si>
  <si>
    <t>9EUREDUM</t>
  </si>
  <si>
    <t>Subv europe Edumob KA104-014112</t>
  </si>
  <si>
    <t>9EUREVS</t>
  </si>
  <si>
    <t>Subv europe Evs In 64</t>
  </si>
  <si>
    <t>9EURGAMI</t>
  </si>
  <si>
    <t>Subv europe Gamification</t>
  </si>
  <si>
    <t>9EURHERE</t>
  </si>
  <si>
    <t>Subv europe Here U Go For 64 2016-1-FR02</t>
  </si>
  <si>
    <t>9EURHUMA</t>
  </si>
  <si>
    <t>Subv europe Human library</t>
  </si>
  <si>
    <t>9EURLEOG</t>
  </si>
  <si>
    <t>Subv europe Leo Gardeniser</t>
  </si>
  <si>
    <t>9EURLEOP</t>
  </si>
  <si>
    <t>Subv europe Leo PFR</t>
  </si>
  <si>
    <t>9EURNEET</t>
  </si>
  <si>
    <t>Subv europe Neet U</t>
  </si>
  <si>
    <t>9EURONGE</t>
  </si>
  <si>
    <t>Subv europe Onge</t>
  </si>
  <si>
    <t>9EURONGI</t>
  </si>
  <si>
    <t>Subv europe Ongi Etorri EVS 2016-1-FR02-</t>
  </si>
  <si>
    <t>9EURSINV</t>
  </si>
  <si>
    <t>Subv europe Euro. s'invite KA105-000217</t>
  </si>
  <si>
    <t>9EURSTEP</t>
  </si>
  <si>
    <t>Subv europe Step 1 KA105-009718</t>
  </si>
  <si>
    <t>9EURSTP2</t>
  </si>
  <si>
    <t>Subv europe Step II 2016-1-FR02-KA105</t>
  </si>
  <si>
    <t>9EURTELL</t>
  </si>
  <si>
    <t>Subv europe Tell Your Story</t>
  </si>
  <si>
    <t>9EURWAPP</t>
  </si>
  <si>
    <t>Subv europe Wappy</t>
  </si>
  <si>
    <t>9INDCARM</t>
  </si>
  <si>
    <t>Subv e indirecte Carma</t>
  </si>
  <si>
    <t>9INDCHAR</t>
  </si>
  <si>
    <t>Subv e indirecte Charger</t>
  </si>
  <si>
    <t>9INDGLOB</t>
  </si>
  <si>
    <t>Subv e indirecte Global place</t>
  </si>
  <si>
    <t>9INDHAPP</t>
  </si>
  <si>
    <t>Subv e indirecte Happy 2015-3601-001-001</t>
  </si>
  <si>
    <t>9INDMPV</t>
  </si>
  <si>
    <t>Subv e indirecte MPV</t>
  </si>
  <si>
    <t>9INDOVPE</t>
  </si>
  <si>
    <t>Subv e indirecte Ovpelo</t>
  </si>
  <si>
    <t>9INDSENP</t>
  </si>
  <si>
    <t>Subv e indirecte Senior Plus</t>
  </si>
  <si>
    <t>9INDSMAU</t>
  </si>
  <si>
    <t>Subv e indirecte Smau</t>
  </si>
  <si>
    <t>9INDSOMO</t>
  </si>
  <si>
    <t>Subv e indirecte So Mobilité</t>
  </si>
  <si>
    <t>9INDTIME</t>
  </si>
  <si>
    <t>Subv e indirecte Time @Net</t>
  </si>
  <si>
    <t>9NATCD64</t>
  </si>
  <si>
    <t>Subv nationale Conseil Départ. 64</t>
  </si>
  <si>
    <t>9NATDRJS</t>
  </si>
  <si>
    <t>Subv nationale Drjscs</t>
  </si>
  <si>
    <t>9NATGIPD</t>
  </si>
  <si>
    <t>Subv nationale GIP DSU</t>
  </si>
  <si>
    <t>9NATRAQ</t>
  </si>
  <si>
    <t>Subv nationale Région Aquitaine</t>
  </si>
  <si>
    <t>010000</t>
  </si>
  <si>
    <t>SVE</t>
  </si>
  <si>
    <t>ECHANGES INTERCULTURELS</t>
  </si>
  <si>
    <t>GRUNDTVIG/KA2  ADULTE</t>
  </si>
  <si>
    <t>LEONARDO / KA2YOUTH</t>
  </si>
  <si>
    <t>CIED</t>
  </si>
  <si>
    <t>LEMON</t>
  </si>
  <si>
    <t>FORMATION</t>
  </si>
  <si>
    <t>COMMUN</t>
  </si>
  <si>
    <t>020000</t>
  </si>
  <si>
    <t>030000</t>
  </si>
  <si>
    <t>040000</t>
  </si>
  <si>
    <t>050000</t>
  </si>
  <si>
    <t>060000</t>
  </si>
  <si>
    <t>060500</t>
  </si>
  <si>
    <t>070000</t>
  </si>
  <si>
    <t>090000</t>
  </si>
  <si>
    <t>Code</t>
  </si>
  <si>
    <t>EUROPE AUTRE</t>
  </si>
  <si>
    <t>050400</t>
  </si>
  <si>
    <t>SO MOB</t>
  </si>
  <si>
    <t>Libellé Analytique</t>
  </si>
  <si>
    <t>Code Journal</t>
  </si>
  <si>
    <t>CE</t>
  </si>
  <si>
    <t>Caisse d'Epargne</t>
  </si>
  <si>
    <t>AC</t>
  </si>
  <si>
    <t>Achats</t>
  </si>
  <si>
    <t>Solde au 31/01/2017</t>
  </si>
  <si>
    <t>Tiers</t>
  </si>
  <si>
    <t>Financiers</t>
  </si>
  <si>
    <t>Charges</t>
  </si>
  <si>
    <t>Produits</t>
  </si>
  <si>
    <t>Partenaires</t>
  </si>
  <si>
    <t>Subvention</t>
  </si>
  <si>
    <t>FAMILLE</t>
  </si>
  <si>
    <t>Famille comptes</t>
  </si>
  <si>
    <t>Libellé compte</t>
  </si>
  <si>
    <t>LIBELLES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</si>
</sst>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CC99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2">
    <xf numFmtId="0" fontId="0" fillId="0" borderId="0"/>
    <xf numFmtId="0" fontId="1" fillId="3" borderId="1" applyNumberFormat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right"/>
    </xf>
    <xf numFmtId="0" fontId="0" fillId="2" borderId="0" xfId="0" applyFill="1"/>
    <xf numFmtId="49" fontId="0" fillId="0" borderId="0" xfId="0" applyNumberFormat="1"/>
    <xf numFmtId="0" fontId="1" fillId="3" borderId="1" xfId="1" applyAlignment="1">
      <alignment horizontal="left"/>
    </xf>
    <xf numFmtId="1" fontId="1" fillId="3" borderId="1" xfId="1" applyNumberFormat="1" applyAlignment="1">
      <alignment horizontal="left"/>
    </xf>
    <xf numFmtId="1" fontId="0" fillId="0" borderId="0" xfId="0" applyNumberFormat="1" applyAlignment="1">
      <alignment horizontal="center"/>
    </xf>
    <xf numFmtId="0" fontId="3" fillId="0" borderId="0" xfId="0" applyFont="1"/>
    <xf numFmtId="14" fontId="2" fillId="0" borderId="0" xfId="0" applyNumberFormat="1" applyFont="1" applyFill="1" applyBorder="1" applyAlignment="1">
      <alignment horizontal="center" vertical="top"/>
    </xf>
    <xf numFmtId="0" fontId="2" fillId="0" borderId="3" xfId="0" applyFont="1" applyFill="1" applyBorder="1" applyAlignment="1">
      <alignment horizontal="center" vertical="top"/>
    </xf>
    <xf numFmtId="1" fontId="2" fillId="0" borderId="3" xfId="0" applyNumberFormat="1" applyFont="1" applyFill="1" applyBorder="1" applyAlignment="1">
      <alignment horizontal="center" vertical="top"/>
    </xf>
    <xf numFmtId="0" fontId="2" fillId="0" borderId="3" xfId="0" applyFont="1" applyFill="1" applyBorder="1" applyAlignment="1">
      <alignment horizontal="center" vertical="top" wrapText="1"/>
    </xf>
    <xf numFmtId="14" fontId="0" fillId="0" borderId="4" xfId="0" applyNumberFormat="1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1" fontId="0" fillId="0" borderId="5" xfId="0" applyNumberFormat="1" applyFont="1" applyFill="1" applyBorder="1" applyAlignment="1">
      <alignment horizontal="center"/>
    </xf>
    <xf numFmtId="49" fontId="0" fillId="0" borderId="5" xfId="0" applyNumberFormat="1" applyFont="1" applyFill="1" applyBorder="1"/>
    <xf numFmtId="2" fontId="0" fillId="0" borderId="5" xfId="0" applyNumberFormat="1" applyFont="1" applyFill="1" applyBorder="1"/>
    <xf numFmtId="14" fontId="0" fillId="0" borderId="6" xfId="0" applyNumberFormat="1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1" fontId="0" fillId="0" borderId="2" xfId="0" applyNumberFormat="1" applyFont="1" applyFill="1" applyBorder="1" applyAlignment="1">
      <alignment horizontal="left"/>
    </xf>
    <xf numFmtId="49" fontId="0" fillId="0" borderId="2" xfId="0" applyNumberFormat="1" applyFont="1" applyFill="1" applyBorder="1"/>
    <xf numFmtId="2" fontId="0" fillId="0" borderId="2" xfId="0" applyNumberFormat="1" applyFont="1" applyFill="1" applyBorder="1"/>
    <xf numFmtId="0" fontId="0" fillId="0" borderId="2" xfId="0" applyFont="1" applyFill="1" applyBorder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1" fillId="3" borderId="1" xfId="1" applyAlignment="1"/>
    <xf numFmtId="0" fontId="2" fillId="0" borderId="3" xfId="0" applyFont="1" applyFill="1" applyBorder="1" applyAlignment="1">
      <alignment vertical="top"/>
    </xf>
    <xf numFmtId="0" fontId="0" fillId="0" borderId="5" xfId="0" applyFont="1" applyFill="1" applyBorder="1" applyAlignment="1"/>
    <xf numFmtId="0" fontId="0" fillId="0" borderId="2" xfId="0" applyFont="1" applyFill="1" applyBorder="1" applyAlignment="1"/>
    <xf numFmtId="0" fontId="0" fillId="0" borderId="0" xfId="0" applyAlignment="1"/>
    <xf numFmtId="0" fontId="4" fillId="0" borderId="0" xfId="0" applyFont="1" applyAlignment="1">
      <alignment horizontal="center" vertical="center"/>
    </xf>
  </cellXfs>
  <cellStyles count="2">
    <cellStyle name="Entrée" xfId="1" builtinId="20"/>
    <cellStyle name="Normal" xfId="0" builtinId="0"/>
  </cellStyles>
  <dxfs count="15">
    <dxf>
      <fill>
        <patternFill>
          <bgColor rgb="FFCC99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A2:L100" totalsRowShown="0" headerRowDxfId="14" dataDxfId="13">
  <autoFilter ref="A2:L100"/>
  <tableColumns count="12">
    <tableColumn id="1" name="Date" dataDxfId="12"/>
    <tableColumn id="2" name="Journal" dataDxfId="11"/>
    <tableColumn id="3" name="Famille comptes" dataDxfId="10"/>
    <tableColumn id="13" name="Libellé compte" dataDxfId="9"/>
    <tableColumn id="4" name="Compte" dataDxfId="8">
      <calculatedColumnFormula>VLOOKUP(C3,'Plan comptable'!A2:B164,2,FALSE)</calculatedColumnFormula>
    </tableColumn>
    <tableColumn id="5" name="Pièce" dataDxfId="7"/>
    <tableColumn id="6" name="Libellé" dataDxfId="6"/>
    <tableColumn id="7" name="Débit" dataDxfId="5"/>
    <tableColumn id="8" name="Crédit" dataDxfId="4"/>
    <tableColumn id="9" name="Monnaie" dataDxfId="3"/>
    <tableColumn id="10" name="Analytique" dataDxfId="2"/>
    <tableColumn id="11" name="Libellé Analytique" dataDxfId="1">
      <calculatedColumnFormula>LOOKUP(K3,'Plan analytique'!A2:B11)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0"/>
  <sheetViews>
    <sheetView tabSelected="1" workbookViewId="0">
      <selection activeCell="L3" sqref="L3"/>
    </sheetView>
  </sheetViews>
  <sheetFormatPr baseColWidth="10" defaultRowHeight="15" x14ac:dyDescent="0.25"/>
  <cols>
    <col min="1" max="2" width="11.5703125" style="1" customWidth="1"/>
    <col min="3" max="3" width="23.28515625" style="1" customWidth="1"/>
    <col min="4" max="4" width="28.7109375" style="32" bestFit="1" customWidth="1"/>
    <col min="5" max="5" width="11.5703125" style="8" customWidth="1"/>
    <col min="6" max="6" width="11.5703125" style="1" customWidth="1"/>
    <col min="7" max="7" width="52.7109375" customWidth="1"/>
    <col min="8" max="10" width="11.5703125" customWidth="1"/>
    <col min="11" max="11" width="14.5703125" style="1" customWidth="1"/>
    <col min="12" max="12" width="27.7109375" customWidth="1"/>
  </cols>
  <sheetData>
    <row r="1" spans="1:16" x14ac:dyDescent="0.25">
      <c r="A1" s="2"/>
      <c r="B1" s="6" t="e">
        <f>VLOOKUP(B3,Journaux!A3:B21,2,FALSE)</f>
        <v>#N/A</v>
      </c>
      <c r="C1" s="6"/>
      <c r="D1" s="28"/>
      <c r="E1" s="7"/>
      <c r="F1" s="2"/>
      <c r="G1" s="3" t="s">
        <v>1</v>
      </c>
      <c r="H1" s="4">
        <f>SUM(H3:H100)</f>
        <v>0</v>
      </c>
      <c r="I1" s="4">
        <f>SUM(I3:I100)</f>
        <v>0</v>
      </c>
      <c r="J1" s="4">
        <f>+H1-I1</f>
        <v>0</v>
      </c>
      <c r="K1" s="2" t="s">
        <v>2</v>
      </c>
    </row>
    <row r="2" spans="1:16" ht="34.5" customHeight="1" thickBot="1" x14ac:dyDescent="0.3">
      <c r="A2" s="10" t="s">
        <v>3</v>
      </c>
      <c r="B2" s="11" t="s">
        <v>4</v>
      </c>
      <c r="C2" s="11" t="s">
        <v>278</v>
      </c>
      <c r="D2" s="29" t="s">
        <v>279</v>
      </c>
      <c r="E2" s="12" t="s">
        <v>5</v>
      </c>
      <c r="F2" s="11" t="s">
        <v>6</v>
      </c>
      <c r="G2" s="11" t="s">
        <v>7</v>
      </c>
      <c r="H2" s="11" t="s">
        <v>8</v>
      </c>
      <c r="I2" s="11" t="s">
        <v>9</v>
      </c>
      <c r="J2" s="11" t="s">
        <v>10</v>
      </c>
      <c r="K2" s="11" t="s">
        <v>11</v>
      </c>
      <c r="L2" s="13" t="s">
        <v>264</v>
      </c>
    </row>
    <row r="3" spans="1:16" ht="15.75" thickTop="1" x14ac:dyDescent="0.25">
      <c r="A3" s="14"/>
      <c r="B3" s="15"/>
      <c r="C3" s="15"/>
      <c r="D3" s="30"/>
      <c r="E3" s="16"/>
      <c r="F3" s="15"/>
      <c r="G3" s="17" t="s">
        <v>270</v>
      </c>
      <c r="H3" s="18"/>
      <c r="I3" s="18"/>
      <c r="J3" s="15" t="s">
        <v>0</v>
      </c>
      <c r="K3" s="15"/>
      <c r="L3" s="24" t="str">
        <f>IF(ISBLANK(K3),"",LOOKUP(K3,'Plan analytique'!A2:B11))</f>
        <v/>
      </c>
    </row>
    <row r="4" spans="1:16" x14ac:dyDescent="0.25">
      <c r="A4" s="19"/>
      <c r="B4" s="20"/>
      <c r="C4" s="20" t="s">
        <v>273</v>
      </c>
      <c r="D4" s="31" t="s">
        <v>37</v>
      </c>
      <c r="E4" s="21">
        <f>IF(ISBLANK(D4),"",VLOOKUP(D4,'Plan comptable'!$A$3:$B$166,2,FALSE))</f>
        <v>60612000</v>
      </c>
      <c r="F4" s="20" t="str">
        <f>CONCATENATE("CE020"&amp;1)</f>
        <v>CE0201</v>
      </c>
      <c r="G4" s="22"/>
      <c r="H4" s="23"/>
      <c r="I4" s="23"/>
      <c r="J4" s="20" t="s">
        <v>0</v>
      </c>
      <c r="K4" s="20"/>
      <c r="L4" s="24" t="str">
        <f>IF(ISBLANK(K4),"",LOOKUP(K4,'Plan analytique'!$A$3:$B$12))</f>
        <v/>
      </c>
      <c r="P4" s="9"/>
    </row>
    <row r="5" spans="1:16" x14ac:dyDescent="0.25">
      <c r="A5" s="19"/>
      <c r="B5" s="20"/>
      <c r="C5" s="20" t="s">
        <v>273</v>
      </c>
      <c r="D5" s="31" t="s">
        <v>43</v>
      </c>
      <c r="E5" s="21">
        <f>IF(ISBLANK(D5),"",VLOOKUP(D5,'Plan comptable'!$A$3:$B$166,2,FALSE))</f>
        <v>61320000</v>
      </c>
      <c r="F5" s="20" t="str">
        <f>CONCATENATE("CE020"&amp;RIGHT(F4,2)+1)</f>
        <v>CE0202</v>
      </c>
      <c r="G5" s="22"/>
      <c r="H5" s="23"/>
      <c r="I5" s="23"/>
      <c r="J5" s="20" t="s">
        <v>0</v>
      </c>
      <c r="K5" s="20"/>
      <c r="L5" s="24" t="str">
        <f>IF(ISBLANK(K5),"",LOOKUP(K5,'Plan analytique'!$A$3:$B$12))</f>
        <v/>
      </c>
    </row>
    <row r="6" spans="1:16" x14ac:dyDescent="0.25">
      <c r="A6" s="19"/>
      <c r="B6" s="20"/>
      <c r="C6" s="20" t="s">
        <v>273</v>
      </c>
      <c r="D6" s="31" t="s">
        <v>58</v>
      </c>
      <c r="E6" s="21">
        <f>IF(ISBLANK(D6),"",VLOOKUP(D6,'Plan comptable'!$A$3:$B$166,2,FALSE))</f>
        <v>62510100</v>
      </c>
      <c r="F6" s="20" t="str">
        <f>CONCATENATE("CE020"&amp;RIGHT(F5,2)+1)</f>
        <v>CE0203</v>
      </c>
      <c r="G6" s="22"/>
      <c r="H6" s="23"/>
      <c r="I6" s="23"/>
      <c r="J6" s="20" t="s">
        <v>0</v>
      </c>
      <c r="K6" s="20"/>
      <c r="L6" s="24" t="str">
        <f>IF(ISBLANK(K6),"",LOOKUP(K6,'Plan analytique'!$A$3:$B$12))</f>
        <v/>
      </c>
    </row>
    <row r="7" spans="1:16" x14ac:dyDescent="0.25">
      <c r="A7" s="19"/>
      <c r="B7" s="20"/>
      <c r="C7" s="20" t="s">
        <v>274</v>
      </c>
      <c r="D7" s="31" t="s">
        <v>85</v>
      </c>
      <c r="E7" s="21">
        <f>IF(ISBLANK(D7),"",VLOOKUP(D7,'Plan comptable'!$A$3:$B$166,2,FALSE))</f>
        <v>70613000</v>
      </c>
      <c r="F7" s="20" t="str">
        <f>CONCATENATE("CE020"&amp;RIGHT(F6,2)+1)</f>
        <v>CE0204</v>
      </c>
      <c r="G7" s="22"/>
      <c r="H7" s="23"/>
      <c r="I7" s="23"/>
      <c r="J7" s="20" t="s">
        <v>0</v>
      </c>
      <c r="K7" s="20"/>
      <c r="L7" s="24" t="str">
        <f>IF(ISBLANK(K7),"",LOOKUP(K7,'Plan analytique'!$A$3:$B$12))</f>
        <v/>
      </c>
    </row>
    <row r="8" spans="1:16" x14ac:dyDescent="0.25">
      <c r="A8" s="19"/>
      <c r="B8" s="20"/>
      <c r="C8" s="20" t="s">
        <v>273</v>
      </c>
      <c r="D8" s="31" t="s">
        <v>63</v>
      </c>
      <c r="E8" s="21">
        <f>IF(ISBLANK(D8),"",VLOOKUP(D8,'Plan comptable'!$A$3:$B$166,2,FALSE))</f>
        <v>62610000</v>
      </c>
      <c r="F8" s="20" t="str">
        <f t="shared" ref="F8:F9" si="0">CONCATENATE("CE020"&amp;RIGHT(F7,2)+1)</f>
        <v>CE0205</v>
      </c>
      <c r="G8" s="22"/>
      <c r="H8" s="23"/>
      <c r="I8" s="23"/>
      <c r="J8" s="20" t="s">
        <v>0</v>
      </c>
      <c r="K8" s="20"/>
      <c r="L8" s="24" t="str">
        <f>IF(ISBLANK(K8),"",LOOKUP(K8,'Plan analytique'!$A$3:$B$12))</f>
        <v/>
      </c>
    </row>
    <row r="9" spans="1:16" x14ac:dyDescent="0.25">
      <c r="A9" s="19"/>
      <c r="B9" s="20"/>
      <c r="C9" s="20" t="s">
        <v>273</v>
      </c>
      <c r="D9" s="31" t="s">
        <v>64</v>
      </c>
      <c r="E9" s="21">
        <f>IF(ISBLANK(D9),"",VLOOKUP(D9,'Plan comptable'!$A$3:$B$166,2,FALSE))</f>
        <v>62620000</v>
      </c>
      <c r="F9" s="20" t="str">
        <f t="shared" si="0"/>
        <v>CE0206</v>
      </c>
      <c r="G9" s="22"/>
      <c r="H9" s="23"/>
      <c r="I9" s="23"/>
      <c r="J9" s="20" t="s">
        <v>0</v>
      </c>
      <c r="K9" s="20"/>
      <c r="L9" s="24" t="str">
        <f>IF(ISBLANK(K9),"",LOOKUP(K9,'Plan analytique'!$A$3:$B$12))</f>
        <v/>
      </c>
    </row>
    <row r="10" spans="1:16" x14ac:dyDescent="0.25">
      <c r="A10" s="19"/>
      <c r="B10" s="20"/>
      <c r="C10" s="20"/>
      <c r="D10" s="31"/>
      <c r="E10" s="21" t="str">
        <f>IF(ISBLANK(D10),"",VLOOKUP(D10,'Plan comptable'!$A$3:$B$166,2,FALSE))</f>
        <v/>
      </c>
      <c r="F10" s="20"/>
      <c r="G10" s="22"/>
      <c r="H10" s="23"/>
      <c r="I10" s="23"/>
      <c r="J10" s="20" t="s">
        <v>0</v>
      </c>
      <c r="K10" s="20"/>
      <c r="L10" s="24" t="str">
        <f>IF(ISBLANK(K10),"",LOOKUP(K10,'Plan analytique'!$A$3:$B$12))</f>
        <v/>
      </c>
    </row>
    <row r="11" spans="1:16" x14ac:dyDescent="0.25">
      <c r="A11" s="19"/>
      <c r="B11" s="20"/>
      <c r="C11" s="20"/>
      <c r="D11" s="31"/>
      <c r="E11" s="21" t="str">
        <f>IF(ISBLANK(D11),"",VLOOKUP(D11,'Plan comptable'!$A$3:$B$166,2,FALSE))</f>
        <v/>
      </c>
      <c r="F11" s="20"/>
      <c r="G11" s="22"/>
      <c r="H11" s="23"/>
      <c r="I11" s="23"/>
      <c r="J11" s="20" t="s">
        <v>0</v>
      </c>
      <c r="K11" s="20"/>
      <c r="L11" s="24" t="str">
        <f>IF(ISBLANK(K11),"",LOOKUP(K11,'Plan analytique'!$A$3:$B$12))</f>
        <v/>
      </c>
    </row>
    <row r="12" spans="1:16" x14ac:dyDescent="0.25">
      <c r="A12" s="19"/>
      <c r="B12" s="20"/>
      <c r="C12" s="20"/>
      <c r="D12" s="31"/>
      <c r="E12" s="21" t="str">
        <f>IF(ISBLANK(D12),"",VLOOKUP(D12,'Plan comptable'!$A$3:$B$166,2,FALSE))</f>
        <v/>
      </c>
      <c r="F12" s="20"/>
      <c r="G12" s="22"/>
      <c r="H12" s="23"/>
      <c r="I12" s="23"/>
      <c r="J12" s="20" t="s">
        <v>0</v>
      </c>
      <c r="K12" s="20"/>
      <c r="L12" s="24" t="str">
        <f>IF(ISBLANK(K12),"",LOOKUP(K12,'Plan analytique'!$A$3:$B$12))</f>
        <v/>
      </c>
    </row>
    <row r="13" spans="1:16" x14ac:dyDescent="0.25">
      <c r="A13" s="19"/>
      <c r="B13" s="20"/>
      <c r="C13" s="20"/>
      <c r="D13" s="31"/>
      <c r="E13" s="21" t="str">
        <f>IF(ISBLANK(D13),"",VLOOKUP(D13,'Plan comptable'!$A$3:$B$166,2,FALSE))</f>
        <v/>
      </c>
      <c r="F13" s="20"/>
      <c r="G13" s="22"/>
      <c r="H13" s="23"/>
      <c r="I13" s="23"/>
      <c r="J13" s="20" t="s">
        <v>0</v>
      </c>
      <c r="K13" s="20"/>
      <c r="L13" s="24" t="str">
        <f>IF(ISBLANK(K13),"",LOOKUP(K13,'Plan analytique'!$A$3:$B$12))</f>
        <v/>
      </c>
    </row>
    <row r="14" spans="1:16" x14ac:dyDescent="0.25">
      <c r="A14" s="19"/>
      <c r="B14" s="20"/>
      <c r="C14" s="20"/>
      <c r="D14" s="31"/>
      <c r="E14" s="21" t="str">
        <f>IF(ISBLANK(D14),"",VLOOKUP(D14,'Plan comptable'!$A$3:$B$166,2,FALSE))</f>
        <v/>
      </c>
      <c r="F14" s="20"/>
      <c r="G14" s="22"/>
      <c r="H14" s="23"/>
      <c r="I14" s="23"/>
      <c r="J14" s="20" t="s">
        <v>0</v>
      </c>
      <c r="K14" s="20"/>
      <c r="L14" s="24" t="str">
        <f>IF(ISBLANK(K14),"",LOOKUP(K14,'Plan analytique'!$A$3:$B$12))</f>
        <v/>
      </c>
    </row>
    <row r="15" spans="1:16" x14ac:dyDescent="0.25">
      <c r="A15" s="19"/>
      <c r="B15" s="20"/>
      <c r="C15" s="20"/>
      <c r="D15" s="31"/>
      <c r="E15" s="21" t="str">
        <f>IF(ISBLANK(D15),"",VLOOKUP(D15,'Plan comptable'!$A$3:$B$166,2,FALSE))</f>
        <v/>
      </c>
      <c r="F15" s="20"/>
      <c r="G15" s="22"/>
      <c r="H15" s="23"/>
      <c r="I15" s="23"/>
      <c r="J15" s="20" t="s">
        <v>0</v>
      </c>
      <c r="K15" s="20"/>
      <c r="L15" s="24" t="str">
        <f>IF(ISBLANK(K15),"",LOOKUP(K15,'Plan analytique'!$A$3:$B$12))</f>
        <v/>
      </c>
    </row>
    <row r="16" spans="1:16" x14ac:dyDescent="0.25">
      <c r="A16" s="19"/>
      <c r="B16" s="20"/>
      <c r="C16" s="20"/>
      <c r="D16" s="31"/>
      <c r="E16" s="21" t="str">
        <f>IF(ISBLANK(D16),"",VLOOKUP(D16,'Plan comptable'!$A$3:$B$166,2,FALSE))</f>
        <v/>
      </c>
      <c r="F16" s="20"/>
      <c r="G16" s="22"/>
      <c r="H16" s="23"/>
      <c r="I16" s="23"/>
      <c r="J16" s="20" t="s">
        <v>0</v>
      </c>
      <c r="K16" s="20"/>
      <c r="L16" s="24" t="str">
        <f>IF(ISBLANK(K16),"",LOOKUP(K16,'Plan analytique'!$A$3:$B$12))</f>
        <v/>
      </c>
    </row>
    <row r="17" spans="1:12" x14ac:dyDescent="0.25">
      <c r="A17" s="19"/>
      <c r="B17" s="20"/>
      <c r="C17" s="20"/>
      <c r="D17" s="31"/>
      <c r="E17" s="21" t="str">
        <f>IF(ISBLANK(D17),"",VLOOKUP(D17,'Plan comptable'!$A$3:$B$166,2,FALSE))</f>
        <v/>
      </c>
      <c r="F17" s="20"/>
      <c r="G17" s="22"/>
      <c r="H17" s="23"/>
      <c r="I17" s="23"/>
      <c r="J17" s="20" t="s">
        <v>0</v>
      </c>
      <c r="K17" s="20"/>
      <c r="L17" s="24" t="str">
        <f>IF(ISBLANK(K17),"",LOOKUP(K17,'Plan analytique'!$A$3:$B$12))</f>
        <v/>
      </c>
    </row>
    <row r="18" spans="1:12" x14ac:dyDescent="0.25">
      <c r="A18" s="19"/>
      <c r="B18" s="20"/>
      <c r="C18" s="20"/>
      <c r="D18" s="31"/>
      <c r="E18" s="21" t="str">
        <f>IF(ISBLANK(D18),"",VLOOKUP(D18,'Plan comptable'!$A$3:$B$166,2,FALSE))</f>
        <v/>
      </c>
      <c r="F18" s="20"/>
      <c r="G18" s="22"/>
      <c r="H18" s="23"/>
      <c r="I18" s="23"/>
      <c r="J18" s="20" t="s">
        <v>0</v>
      </c>
      <c r="K18" s="20"/>
      <c r="L18" s="24" t="str">
        <f>IF(ISBLANK(K18),"",LOOKUP(K18,'Plan analytique'!$A$3:$B$12))</f>
        <v/>
      </c>
    </row>
    <row r="19" spans="1:12" x14ac:dyDescent="0.25">
      <c r="A19" s="19"/>
      <c r="B19" s="20"/>
      <c r="C19" s="20"/>
      <c r="D19" s="31"/>
      <c r="E19" s="21" t="str">
        <f>IF(ISBLANK(D19),"",VLOOKUP(D19,'Plan comptable'!$A$3:$B$166,2,FALSE))</f>
        <v/>
      </c>
      <c r="F19" s="20"/>
      <c r="G19" s="22"/>
      <c r="H19" s="23"/>
      <c r="I19" s="23"/>
      <c r="J19" s="20" t="s">
        <v>0</v>
      </c>
      <c r="K19" s="20"/>
      <c r="L19" s="24" t="str">
        <f>IF(ISBLANK(K19),"",LOOKUP(K19,'Plan analytique'!$A$3:$B$12))</f>
        <v/>
      </c>
    </row>
    <row r="20" spans="1:12" x14ac:dyDescent="0.25">
      <c r="A20" s="19"/>
      <c r="B20" s="20"/>
      <c r="C20" s="20"/>
      <c r="D20" s="31"/>
      <c r="E20" s="21" t="str">
        <f>IF(ISBLANK(D20),"",VLOOKUP(D20,'Plan comptable'!$A$3:$B$166,2,FALSE))</f>
        <v/>
      </c>
      <c r="F20" s="20"/>
      <c r="G20" s="22"/>
      <c r="H20" s="23"/>
      <c r="I20" s="23"/>
      <c r="J20" s="20" t="s">
        <v>0</v>
      </c>
      <c r="K20" s="20"/>
      <c r="L20" s="24" t="str">
        <f>IF(ISBLANK(K20),"",LOOKUP(K20,'Plan analytique'!$A$3:$B$12))</f>
        <v/>
      </c>
    </row>
    <row r="21" spans="1:12" x14ac:dyDescent="0.25">
      <c r="A21" s="19"/>
      <c r="B21" s="20"/>
      <c r="C21" s="20"/>
      <c r="D21" s="31"/>
      <c r="E21" s="21" t="str">
        <f>IF(ISBLANK(D21),"",VLOOKUP(D21,'Plan comptable'!$A$3:$B$166,2,FALSE))</f>
        <v/>
      </c>
      <c r="F21" s="20"/>
      <c r="G21" s="22"/>
      <c r="H21" s="23"/>
      <c r="I21" s="23"/>
      <c r="J21" s="20" t="s">
        <v>0</v>
      </c>
      <c r="K21" s="20"/>
      <c r="L21" s="24" t="str">
        <f>IF(ISBLANK(K21),"",LOOKUP(K21,'Plan analytique'!$A$3:$B$12))</f>
        <v/>
      </c>
    </row>
    <row r="22" spans="1:12" x14ac:dyDescent="0.25">
      <c r="A22" s="19"/>
      <c r="B22" s="20"/>
      <c r="C22" s="20"/>
      <c r="D22" s="31"/>
      <c r="E22" s="21" t="str">
        <f>IF(ISBLANK(D22),"",VLOOKUP(D22,'Plan comptable'!$A$3:$B$166,2,FALSE))</f>
        <v/>
      </c>
      <c r="F22" s="20"/>
      <c r="G22" s="22"/>
      <c r="H22" s="23"/>
      <c r="I22" s="23"/>
      <c r="J22" s="20" t="s">
        <v>0</v>
      </c>
      <c r="K22" s="20"/>
      <c r="L22" s="24" t="str">
        <f>IF(ISBLANK(K22),"",LOOKUP(K22,'Plan analytique'!$A$3:$B$12))</f>
        <v/>
      </c>
    </row>
    <row r="23" spans="1:12" x14ac:dyDescent="0.25">
      <c r="A23" s="19"/>
      <c r="B23" s="20"/>
      <c r="C23" s="20"/>
      <c r="D23" s="31"/>
      <c r="E23" s="21" t="str">
        <f>IF(ISBLANK(D23),"",VLOOKUP(D23,'Plan comptable'!$A$3:$B$166,2,FALSE))</f>
        <v/>
      </c>
      <c r="F23" s="20"/>
      <c r="G23" s="22"/>
      <c r="H23" s="23"/>
      <c r="I23" s="23"/>
      <c r="J23" s="20" t="s">
        <v>0</v>
      </c>
      <c r="K23" s="20"/>
      <c r="L23" s="24" t="str">
        <f>IF(ISBLANK(K23),"",LOOKUP(K23,'Plan analytique'!$A$3:$B$12))</f>
        <v/>
      </c>
    </row>
    <row r="24" spans="1:12" x14ac:dyDescent="0.25">
      <c r="A24" s="19"/>
      <c r="B24" s="20"/>
      <c r="C24" s="20"/>
      <c r="D24" s="31"/>
      <c r="E24" s="21" t="str">
        <f>IF(ISBLANK(D24),"",VLOOKUP(D24,'Plan comptable'!$A$3:$B$166,2,FALSE))</f>
        <v/>
      </c>
      <c r="F24" s="20"/>
      <c r="G24" s="22"/>
      <c r="H24" s="23"/>
      <c r="I24" s="23"/>
      <c r="J24" s="20" t="s">
        <v>0</v>
      </c>
      <c r="K24" s="20"/>
      <c r="L24" s="24" t="str">
        <f>IF(ISBLANK(K24),"",LOOKUP(K24,'Plan analytique'!$A$3:$B$12))</f>
        <v/>
      </c>
    </row>
    <row r="25" spans="1:12" x14ac:dyDescent="0.25">
      <c r="A25" s="19"/>
      <c r="B25" s="20"/>
      <c r="C25" s="20"/>
      <c r="D25" s="31"/>
      <c r="E25" s="21" t="str">
        <f>IF(ISBLANK(D25),"",VLOOKUP(D25,'Plan comptable'!$A$3:$B$166,2,FALSE))</f>
        <v/>
      </c>
      <c r="F25" s="20"/>
      <c r="G25" s="22"/>
      <c r="H25" s="23"/>
      <c r="I25" s="23"/>
      <c r="J25" s="20" t="s">
        <v>0</v>
      </c>
      <c r="K25" s="20"/>
      <c r="L25" s="24" t="str">
        <f>IF(ISBLANK(K25),"",LOOKUP(K25,'Plan analytique'!$A$3:$B$12))</f>
        <v/>
      </c>
    </row>
    <row r="26" spans="1:12" x14ac:dyDescent="0.25">
      <c r="A26" s="19"/>
      <c r="B26" s="20"/>
      <c r="C26" s="20"/>
      <c r="D26" s="31"/>
      <c r="E26" s="21" t="str">
        <f>IF(ISBLANK(D26),"",VLOOKUP(D26,'Plan comptable'!$A$3:$B$166,2,FALSE))</f>
        <v/>
      </c>
      <c r="F26" s="20"/>
      <c r="G26" s="22"/>
      <c r="H26" s="23"/>
      <c r="I26" s="23"/>
      <c r="J26" s="20" t="s">
        <v>0</v>
      </c>
      <c r="K26" s="20"/>
      <c r="L26" s="24" t="str">
        <f>IF(ISBLANK(K26),"",LOOKUP(K26,'Plan analytique'!$A$3:$B$12))</f>
        <v/>
      </c>
    </row>
    <row r="27" spans="1:12" x14ac:dyDescent="0.25">
      <c r="A27" s="19"/>
      <c r="B27" s="20"/>
      <c r="C27" s="20"/>
      <c r="D27" s="31"/>
      <c r="E27" s="21" t="str">
        <f>IF(ISBLANK(D27),"",VLOOKUP(D27,'Plan comptable'!$A$3:$B$166,2,FALSE))</f>
        <v/>
      </c>
      <c r="F27" s="20"/>
      <c r="G27" s="22"/>
      <c r="H27" s="23"/>
      <c r="I27" s="23"/>
      <c r="J27" s="20" t="s">
        <v>0</v>
      </c>
      <c r="K27" s="20"/>
      <c r="L27" s="24" t="str">
        <f>IF(ISBLANK(K27),"",LOOKUP(K27,'Plan analytique'!$A$3:$B$12))</f>
        <v/>
      </c>
    </row>
    <row r="28" spans="1:12" x14ac:dyDescent="0.25">
      <c r="A28" s="19"/>
      <c r="B28" s="20"/>
      <c r="C28" s="20"/>
      <c r="D28" s="31"/>
      <c r="E28" s="21" t="str">
        <f>IF(ISBLANK(D28),"",VLOOKUP(D28,'Plan comptable'!$A$3:$B$166,2,FALSE))</f>
        <v/>
      </c>
      <c r="F28" s="20"/>
      <c r="G28" s="22"/>
      <c r="H28" s="23"/>
      <c r="I28" s="23"/>
      <c r="J28" s="20" t="s">
        <v>0</v>
      </c>
      <c r="K28" s="20"/>
      <c r="L28" s="24" t="str">
        <f>IF(ISBLANK(K28),"",LOOKUP(K28,'Plan analytique'!$A$3:$B$12))</f>
        <v/>
      </c>
    </row>
    <row r="29" spans="1:12" x14ac:dyDescent="0.25">
      <c r="A29" s="19"/>
      <c r="B29" s="20"/>
      <c r="C29" s="20"/>
      <c r="D29" s="31"/>
      <c r="E29" s="21" t="str">
        <f>IF(ISBLANK(D29),"",VLOOKUP(D29,'Plan comptable'!$A$3:$B$166,2,FALSE))</f>
        <v/>
      </c>
      <c r="F29" s="20"/>
      <c r="G29" s="22"/>
      <c r="H29" s="23"/>
      <c r="I29" s="23"/>
      <c r="J29" s="20" t="s">
        <v>0</v>
      </c>
      <c r="K29" s="20"/>
      <c r="L29" s="24" t="str">
        <f>IF(ISBLANK(K29),"",LOOKUP(K29,'Plan analytique'!$A$3:$B$12))</f>
        <v/>
      </c>
    </row>
    <row r="30" spans="1:12" x14ac:dyDescent="0.25">
      <c r="A30" s="19"/>
      <c r="B30" s="20"/>
      <c r="C30" s="20"/>
      <c r="D30" s="31"/>
      <c r="E30" s="21" t="str">
        <f>IF(ISBLANK(D30),"",VLOOKUP(D30,'Plan comptable'!$A$3:$B$166,2,FALSE))</f>
        <v/>
      </c>
      <c r="F30" s="20"/>
      <c r="G30" s="22"/>
      <c r="H30" s="23"/>
      <c r="I30" s="23"/>
      <c r="J30" s="20" t="s">
        <v>0</v>
      </c>
      <c r="K30" s="20"/>
      <c r="L30" s="24" t="str">
        <f>IF(ISBLANK(K30),"",LOOKUP(K30,'Plan analytique'!$A$3:$B$12))</f>
        <v/>
      </c>
    </row>
    <row r="31" spans="1:12" x14ac:dyDescent="0.25">
      <c r="A31" s="19"/>
      <c r="B31" s="20"/>
      <c r="C31" s="20"/>
      <c r="D31" s="31"/>
      <c r="E31" s="21" t="str">
        <f>IF(ISBLANK(D31),"",VLOOKUP(D31,'Plan comptable'!$A$3:$B$166,2,FALSE))</f>
        <v/>
      </c>
      <c r="F31" s="20"/>
      <c r="G31" s="22"/>
      <c r="H31" s="23"/>
      <c r="I31" s="23"/>
      <c r="J31" s="20" t="s">
        <v>0</v>
      </c>
      <c r="K31" s="20"/>
      <c r="L31" s="24" t="str">
        <f>IF(ISBLANK(K31),"",LOOKUP(K31,'Plan analytique'!$A$3:$B$12))</f>
        <v/>
      </c>
    </row>
    <row r="32" spans="1:12" x14ac:dyDescent="0.25">
      <c r="A32" s="19"/>
      <c r="B32" s="20"/>
      <c r="C32" s="20"/>
      <c r="D32" s="31"/>
      <c r="E32" s="21" t="str">
        <f>IF(ISBLANK(D32),"",VLOOKUP(D32,'Plan comptable'!$A$3:$B$166,2,FALSE))</f>
        <v/>
      </c>
      <c r="F32" s="20"/>
      <c r="G32" s="22"/>
      <c r="H32" s="23"/>
      <c r="I32" s="23"/>
      <c r="J32" s="20" t="s">
        <v>0</v>
      </c>
      <c r="K32" s="20"/>
      <c r="L32" s="24" t="str">
        <f>IF(ISBLANK(K32),"",LOOKUP(K32,'Plan analytique'!$A$3:$B$12))</f>
        <v/>
      </c>
    </row>
    <row r="33" spans="1:12" x14ac:dyDescent="0.25">
      <c r="A33" s="19"/>
      <c r="B33" s="20"/>
      <c r="C33" s="20"/>
      <c r="D33" s="31"/>
      <c r="E33" s="21" t="str">
        <f>IF(ISBLANK(D33),"",VLOOKUP(D33,'Plan comptable'!$A$3:$B$166,2,FALSE))</f>
        <v/>
      </c>
      <c r="F33" s="20"/>
      <c r="G33" s="22"/>
      <c r="H33" s="23"/>
      <c r="I33" s="23"/>
      <c r="J33" s="20" t="s">
        <v>0</v>
      </c>
      <c r="K33" s="20"/>
      <c r="L33" s="24" t="str">
        <f>IF(ISBLANK(K33),"",LOOKUP(K33,'Plan analytique'!$A$3:$B$12))</f>
        <v/>
      </c>
    </row>
    <row r="34" spans="1:12" x14ac:dyDescent="0.25">
      <c r="A34" s="19"/>
      <c r="B34" s="20"/>
      <c r="C34" s="20"/>
      <c r="D34" s="31"/>
      <c r="E34" s="21" t="str">
        <f>IF(ISBLANK(D34),"",VLOOKUP(D34,'Plan comptable'!$A$3:$B$166,2,FALSE))</f>
        <v/>
      </c>
      <c r="F34" s="20"/>
      <c r="G34" s="22"/>
      <c r="H34" s="23"/>
      <c r="I34" s="23"/>
      <c r="J34" s="20" t="s">
        <v>0</v>
      </c>
      <c r="K34" s="20"/>
      <c r="L34" s="24" t="str">
        <f>IF(ISBLANK(K34),"",LOOKUP(K34,'Plan analytique'!$A$3:$B$12))</f>
        <v/>
      </c>
    </row>
    <row r="35" spans="1:12" x14ac:dyDescent="0.25">
      <c r="A35" s="19"/>
      <c r="B35" s="20"/>
      <c r="C35" s="20"/>
      <c r="D35" s="31"/>
      <c r="E35" s="21" t="str">
        <f>IF(ISBLANK(D35),"",VLOOKUP(D35,'Plan comptable'!$A$3:$B$166,2,FALSE))</f>
        <v/>
      </c>
      <c r="F35" s="20"/>
      <c r="G35" s="22"/>
      <c r="H35" s="23"/>
      <c r="I35" s="23"/>
      <c r="J35" s="20" t="s">
        <v>0</v>
      </c>
      <c r="K35" s="20"/>
      <c r="L35" s="24" t="str">
        <f>IF(ISBLANK(K35),"",LOOKUP(K35,'Plan analytique'!$A$3:$B$12))</f>
        <v/>
      </c>
    </row>
    <row r="36" spans="1:12" x14ac:dyDescent="0.25">
      <c r="A36" s="19"/>
      <c r="B36" s="20"/>
      <c r="C36" s="20"/>
      <c r="D36" s="31"/>
      <c r="E36" s="21" t="str">
        <f>IF(ISBLANK(D36),"",VLOOKUP(D36,'Plan comptable'!$A$3:$B$166,2,FALSE))</f>
        <v/>
      </c>
      <c r="F36" s="20"/>
      <c r="G36" s="22"/>
      <c r="H36" s="23"/>
      <c r="I36" s="23"/>
      <c r="J36" s="20" t="s">
        <v>0</v>
      </c>
      <c r="K36" s="20"/>
      <c r="L36" s="24" t="str">
        <f>IF(ISBLANK(K36),"",LOOKUP(K36,'Plan analytique'!$A$3:$B$12))</f>
        <v/>
      </c>
    </row>
    <row r="37" spans="1:12" x14ac:dyDescent="0.25">
      <c r="A37" s="19"/>
      <c r="B37" s="20"/>
      <c r="C37" s="20"/>
      <c r="D37" s="31"/>
      <c r="E37" s="21" t="str">
        <f>IF(ISBLANK(D37),"",VLOOKUP(D37,'Plan comptable'!$A$3:$B$166,2,FALSE))</f>
        <v/>
      </c>
      <c r="F37" s="20"/>
      <c r="G37" s="22"/>
      <c r="H37" s="23"/>
      <c r="I37" s="23"/>
      <c r="J37" s="20" t="s">
        <v>0</v>
      </c>
      <c r="K37" s="20"/>
      <c r="L37" s="24" t="str">
        <f>IF(ISBLANK(K37),"",LOOKUP(K37,'Plan analytique'!$A$3:$B$12))</f>
        <v/>
      </c>
    </row>
    <row r="38" spans="1:12" x14ac:dyDescent="0.25">
      <c r="A38" s="19"/>
      <c r="B38" s="20"/>
      <c r="C38" s="20"/>
      <c r="D38" s="31"/>
      <c r="E38" s="21" t="str">
        <f>IF(ISBLANK(D38),"",VLOOKUP(D38,'Plan comptable'!$A$3:$B$166,2,FALSE))</f>
        <v/>
      </c>
      <c r="F38" s="20"/>
      <c r="G38" s="22"/>
      <c r="H38" s="23"/>
      <c r="I38" s="23"/>
      <c r="J38" s="20" t="s">
        <v>0</v>
      </c>
      <c r="K38" s="20"/>
      <c r="L38" s="24" t="str">
        <f>IF(ISBLANK(K38),"",LOOKUP(K38,'Plan analytique'!$A$3:$B$12))</f>
        <v/>
      </c>
    </row>
    <row r="39" spans="1:12" x14ac:dyDescent="0.25">
      <c r="A39" s="19"/>
      <c r="B39" s="20"/>
      <c r="C39" s="20"/>
      <c r="D39" s="31"/>
      <c r="E39" s="21" t="str">
        <f>IF(ISBLANK(D39),"",VLOOKUP(D39,'Plan comptable'!$A$3:$B$166,2,FALSE))</f>
        <v/>
      </c>
      <c r="F39" s="20"/>
      <c r="G39" s="22"/>
      <c r="H39" s="23"/>
      <c r="I39" s="23"/>
      <c r="J39" s="20" t="s">
        <v>0</v>
      </c>
      <c r="K39" s="20"/>
      <c r="L39" s="24" t="str">
        <f>IF(ISBLANK(K39),"",LOOKUP(K39,'Plan analytique'!$A$3:$B$12))</f>
        <v/>
      </c>
    </row>
    <row r="40" spans="1:12" x14ac:dyDescent="0.25">
      <c r="A40" s="19"/>
      <c r="B40" s="20"/>
      <c r="C40" s="20"/>
      <c r="D40" s="31"/>
      <c r="E40" s="21" t="str">
        <f>IF(ISBLANK(D40),"",VLOOKUP(D40,'Plan comptable'!$A$3:$B$166,2,FALSE))</f>
        <v/>
      </c>
      <c r="F40" s="20"/>
      <c r="G40" s="22"/>
      <c r="H40" s="23"/>
      <c r="I40" s="23"/>
      <c r="J40" s="20" t="s">
        <v>0</v>
      </c>
      <c r="K40" s="20"/>
      <c r="L40" s="24" t="str">
        <f>IF(ISBLANK(K40),"",LOOKUP(K40,'Plan analytique'!$A$3:$B$12))</f>
        <v/>
      </c>
    </row>
    <row r="41" spans="1:12" x14ac:dyDescent="0.25">
      <c r="A41" s="19"/>
      <c r="B41" s="20"/>
      <c r="C41" s="20"/>
      <c r="D41" s="31"/>
      <c r="E41" s="21" t="str">
        <f>IF(ISBLANK(D41),"",VLOOKUP(D41,'Plan comptable'!$A$3:$B$166,2,FALSE))</f>
        <v/>
      </c>
      <c r="F41" s="20"/>
      <c r="G41" s="22"/>
      <c r="H41" s="23"/>
      <c r="I41" s="23"/>
      <c r="J41" s="20" t="s">
        <v>0</v>
      </c>
      <c r="K41" s="20"/>
      <c r="L41" s="24" t="str">
        <f>IF(ISBLANK(K41),"",LOOKUP(K41,'Plan analytique'!$A$3:$B$12))</f>
        <v/>
      </c>
    </row>
    <row r="42" spans="1:12" x14ac:dyDescent="0.25">
      <c r="A42" s="19"/>
      <c r="B42" s="20"/>
      <c r="C42" s="20"/>
      <c r="D42" s="31"/>
      <c r="E42" s="21" t="str">
        <f>IF(ISBLANK(D42),"",VLOOKUP(D42,'Plan comptable'!$A$3:$B$166,2,FALSE))</f>
        <v/>
      </c>
      <c r="F42" s="20"/>
      <c r="G42" s="22"/>
      <c r="H42" s="23"/>
      <c r="I42" s="23"/>
      <c r="J42" s="20" t="s">
        <v>0</v>
      </c>
      <c r="K42" s="20"/>
      <c r="L42" s="24" t="str">
        <f>IF(ISBLANK(K42),"",LOOKUP(K42,'Plan analytique'!$A$3:$B$12))</f>
        <v/>
      </c>
    </row>
    <row r="43" spans="1:12" x14ac:dyDescent="0.25">
      <c r="A43" s="19"/>
      <c r="B43" s="20"/>
      <c r="C43" s="20"/>
      <c r="D43" s="31"/>
      <c r="E43" s="21" t="str">
        <f>IF(ISBLANK(D43),"",VLOOKUP(D43,'Plan comptable'!$A$3:$B$166,2,FALSE))</f>
        <v/>
      </c>
      <c r="F43" s="20"/>
      <c r="G43" s="22"/>
      <c r="H43" s="23"/>
      <c r="I43" s="23"/>
      <c r="J43" s="20" t="s">
        <v>0</v>
      </c>
      <c r="K43" s="20"/>
      <c r="L43" s="24" t="str">
        <f>IF(ISBLANK(K43),"",LOOKUP(K43,'Plan analytique'!$A$3:$B$12))</f>
        <v/>
      </c>
    </row>
    <row r="44" spans="1:12" x14ac:dyDescent="0.25">
      <c r="A44" s="19"/>
      <c r="B44" s="20"/>
      <c r="C44" s="20"/>
      <c r="D44" s="31"/>
      <c r="E44" s="21" t="str">
        <f>IF(ISBLANK(D44),"",VLOOKUP(D44,'Plan comptable'!$A$3:$B$166,2,FALSE))</f>
        <v/>
      </c>
      <c r="F44" s="20"/>
      <c r="G44" s="22"/>
      <c r="H44" s="23"/>
      <c r="I44" s="23"/>
      <c r="J44" s="20" t="s">
        <v>0</v>
      </c>
      <c r="K44" s="20"/>
      <c r="L44" s="24" t="str">
        <f>IF(ISBLANK(K44),"",LOOKUP(K44,'Plan analytique'!$A$3:$B$12))</f>
        <v/>
      </c>
    </row>
    <row r="45" spans="1:12" x14ac:dyDescent="0.25">
      <c r="A45" s="19"/>
      <c r="B45" s="20"/>
      <c r="C45" s="20"/>
      <c r="D45" s="31"/>
      <c r="E45" s="21" t="str">
        <f>IF(ISBLANK(D45),"",VLOOKUP(D45,'Plan comptable'!$A$3:$B$166,2,FALSE))</f>
        <v/>
      </c>
      <c r="F45" s="20"/>
      <c r="G45" s="22"/>
      <c r="H45" s="23"/>
      <c r="I45" s="23"/>
      <c r="J45" s="20" t="s">
        <v>0</v>
      </c>
      <c r="K45" s="20"/>
      <c r="L45" s="24" t="str">
        <f>IF(ISBLANK(K45),"",LOOKUP(K45,'Plan analytique'!$A$3:$B$12))</f>
        <v/>
      </c>
    </row>
    <row r="46" spans="1:12" x14ac:dyDescent="0.25">
      <c r="A46" s="19"/>
      <c r="B46" s="20"/>
      <c r="C46" s="20"/>
      <c r="D46" s="31"/>
      <c r="E46" s="21" t="str">
        <f>IF(ISBLANK(D46),"",VLOOKUP(D46,'Plan comptable'!$A$3:$B$166,2,FALSE))</f>
        <v/>
      </c>
      <c r="F46" s="20"/>
      <c r="G46" s="22"/>
      <c r="H46" s="23"/>
      <c r="I46" s="23"/>
      <c r="J46" s="20" t="s">
        <v>0</v>
      </c>
      <c r="K46" s="20"/>
      <c r="L46" s="24" t="str">
        <f>IF(ISBLANK(K46),"",LOOKUP(K46,'Plan analytique'!$A$3:$B$12))</f>
        <v/>
      </c>
    </row>
    <row r="47" spans="1:12" x14ac:dyDescent="0.25">
      <c r="A47" s="19"/>
      <c r="B47" s="20"/>
      <c r="C47" s="20"/>
      <c r="D47" s="31"/>
      <c r="E47" s="21" t="str">
        <f>IF(ISBLANK(D47),"",VLOOKUP(D47,'Plan comptable'!$A$3:$B$166,2,FALSE))</f>
        <v/>
      </c>
      <c r="F47" s="20"/>
      <c r="G47" s="22"/>
      <c r="H47" s="23"/>
      <c r="I47" s="23"/>
      <c r="J47" s="20" t="s">
        <v>0</v>
      </c>
      <c r="K47" s="20"/>
      <c r="L47" s="24" t="str">
        <f>IF(ISBLANK(K47),"",LOOKUP(K47,'Plan analytique'!$A$3:$B$12))</f>
        <v/>
      </c>
    </row>
    <row r="48" spans="1:12" x14ac:dyDescent="0.25">
      <c r="A48" s="19"/>
      <c r="B48" s="20"/>
      <c r="C48" s="20"/>
      <c r="D48" s="31"/>
      <c r="E48" s="21" t="str">
        <f>IF(ISBLANK(D48),"",VLOOKUP(D48,'Plan comptable'!$A$3:$B$166,2,FALSE))</f>
        <v/>
      </c>
      <c r="F48" s="20"/>
      <c r="G48" s="22"/>
      <c r="H48" s="23"/>
      <c r="I48" s="23"/>
      <c r="J48" s="20" t="s">
        <v>0</v>
      </c>
      <c r="K48" s="20"/>
      <c r="L48" s="24" t="str">
        <f>IF(ISBLANK(K48),"",LOOKUP(K48,'Plan analytique'!$A$3:$B$12))</f>
        <v/>
      </c>
    </row>
    <row r="49" spans="1:12" x14ac:dyDescent="0.25">
      <c r="A49" s="19"/>
      <c r="B49" s="20"/>
      <c r="C49" s="20"/>
      <c r="D49" s="31"/>
      <c r="E49" s="21" t="str">
        <f>IF(ISBLANK(D49),"",VLOOKUP(D49,'Plan comptable'!$A$3:$B$166,2,FALSE))</f>
        <v/>
      </c>
      <c r="F49" s="20"/>
      <c r="G49" s="22"/>
      <c r="H49" s="23"/>
      <c r="I49" s="23"/>
      <c r="J49" s="20" t="s">
        <v>0</v>
      </c>
      <c r="K49" s="20"/>
      <c r="L49" s="24" t="str">
        <f>IF(ISBLANK(K49),"",LOOKUP(K49,'Plan analytique'!$A$3:$B$12))</f>
        <v/>
      </c>
    </row>
    <row r="50" spans="1:12" x14ac:dyDescent="0.25">
      <c r="A50" s="19"/>
      <c r="B50" s="20"/>
      <c r="C50" s="20"/>
      <c r="D50" s="31"/>
      <c r="E50" s="21" t="str">
        <f>IF(ISBLANK(D50),"",VLOOKUP(D50,'Plan comptable'!$A$3:$B$166,2,FALSE))</f>
        <v/>
      </c>
      <c r="F50" s="20"/>
      <c r="G50" s="22"/>
      <c r="H50" s="23"/>
      <c r="I50" s="23"/>
      <c r="J50" s="20" t="s">
        <v>0</v>
      </c>
      <c r="K50" s="20"/>
      <c r="L50" s="24" t="str">
        <f>IF(ISBLANK(K50),"",LOOKUP(K50,'Plan analytique'!$A$3:$B$12))</f>
        <v/>
      </c>
    </row>
    <row r="51" spans="1:12" x14ac:dyDescent="0.25">
      <c r="A51" s="19"/>
      <c r="B51" s="20"/>
      <c r="C51" s="20"/>
      <c r="D51" s="31"/>
      <c r="E51" s="21" t="str">
        <f>IF(ISBLANK(D51),"",VLOOKUP(D51,'Plan comptable'!$A$3:$B$166,2,FALSE))</f>
        <v/>
      </c>
      <c r="F51" s="20"/>
      <c r="G51" s="22"/>
      <c r="H51" s="23"/>
      <c r="I51" s="23"/>
      <c r="J51" s="20" t="s">
        <v>0</v>
      </c>
      <c r="K51" s="20"/>
      <c r="L51" s="24" t="str">
        <f>IF(ISBLANK(K51),"",LOOKUP(K51,'Plan analytique'!$A$3:$B$12))</f>
        <v/>
      </c>
    </row>
    <row r="52" spans="1:12" x14ac:dyDescent="0.25">
      <c r="A52" s="19"/>
      <c r="B52" s="20"/>
      <c r="C52" s="20"/>
      <c r="D52" s="31"/>
      <c r="E52" s="21" t="str">
        <f>IF(ISBLANK(D52),"",VLOOKUP(D52,'Plan comptable'!$A$3:$B$166,2,FALSE))</f>
        <v/>
      </c>
      <c r="F52" s="20"/>
      <c r="G52" s="22"/>
      <c r="H52" s="23"/>
      <c r="I52" s="23"/>
      <c r="J52" s="20" t="s">
        <v>0</v>
      </c>
      <c r="K52" s="20"/>
      <c r="L52" s="24" t="str">
        <f>IF(ISBLANK(K52),"",LOOKUP(K52,'Plan analytique'!$A$3:$B$12))</f>
        <v/>
      </c>
    </row>
    <row r="53" spans="1:12" x14ac:dyDescent="0.25">
      <c r="A53" s="19"/>
      <c r="B53" s="20"/>
      <c r="C53" s="20"/>
      <c r="D53" s="31"/>
      <c r="E53" s="21" t="str">
        <f>IF(ISBLANK(D53),"",VLOOKUP(D53,'Plan comptable'!$A$3:$B$166,2,FALSE))</f>
        <v/>
      </c>
      <c r="F53" s="20"/>
      <c r="G53" s="22"/>
      <c r="H53" s="23"/>
      <c r="I53" s="23"/>
      <c r="J53" s="20" t="s">
        <v>0</v>
      </c>
      <c r="K53" s="20"/>
      <c r="L53" s="24" t="str">
        <f>IF(ISBLANK(K53),"",LOOKUP(K53,'Plan analytique'!$A$3:$B$12))</f>
        <v/>
      </c>
    </row>
    <row r="54" spans="1:12" x14ac:dyDescent="0.25">
      <c r="A54" s="19"/>
      <c r="B54" s="20"/>
      <c r="C54" s="20"/>
      <c r="D54" s="31"/>
      <c r="E54" s="21" t="str">
        <f>IF(ISBLANK(D54),"",VLOOKUP(D54,'Plan comptable'!$A$3:$B$166,2,FALSE))</f>
        <v/>
      </c>
      <c r="F54" s="20"/>
      <c r="G54" s="22"/>
      <c r="H54" s="23"/>
      <c r="I54" s="23"/>
      <c r="J54" s="20" t="s">
        <v>0</v>
      </c>
      <c r="K54" s="20"/>
      <c r="L54" s="24" t="str">
        <f>IF(ISBLANK(K54),"",LOOKUP(K54,'Plan analytique'!$A$3:$B$12))</f>
        <v/>
      </c>
    </row>
    <row r="55" spans="1:12" x14ac:dyDescent="0.25">
      <c r="A55" s="19"/>
      <c r="B55" s="20"/>
      <c r="C55" s="20"/>
      <c r="D55" s="31"/>
      <c r="E55" s="21" t="str">
        <f>IF(ISBLANK(D55),"",VLOOKUP(D55,'Plan comptable'!$A$3:$B$166,2,FALSE))</f>
        <v/>
      </c>
      <c r="F55" s="20"/>
      <c r="G55" s="22"/>
      <c r="H55" s="23"/>
      <c r="I55" s="23"/>
      <c r="J55" s="20" t="s">
        <v>0</v>
      </c>
      <c r="K55" s="20"/>
      <c r="L55" s="24" t="str">
        <f>IF(ISBLANK(K55),"",LOOKUP(K55,'Plan analytique'!$A$3:$B$12))</f>
        <v/>
      </c>
    </row>
    <row r="56" spans="1:12" x14ac:dyDescent="0.25">
      <c r="A56" s="19"/>
      <c r="B56" s="20"/>
      <c r="C56" s="20"/>
      <c r="D56" s="31"/>
      <c r="E56" s="21" t="str">
        <f>IF(ISBLANK(D56),"",VLOOKUP(D56,'Plan comptable'!$A$3:$B$166,2,FALSE))</f>
        <v/>
      </c>
      <c r="F56" s="20"/>
      <c r="G56" s="22"/>
      <c r="H56" s="23"/>
      <c r="I56" s="23"/>
      <c r="J56" s="20" t="s">
        <v>0</v>
      </c>
      <c r="K56" s="20"/>
      <c r="L56" s="24" t="str">
        <f>IF(ISBLANK(K56),"",LOOKUP(K56,'Plan analytique'!$A$3:$B$12))</f>
        <v/>
      </c>
    </row>
    <row r="57" spans="1:12" x14ac:dyDescent="0.25">
      <c r="A57" s="19"/>
      <c r="B57" s="20"/>
      <c r="C57" s="20"/>
      <c r="D57" s="31"/>
      <c r="E57" s="21" t="str">
        <f>IF(ISBLANK(D57),"",VLOOKUP(D57,'Plan comptable'!$A$3:$B$166,2,FALSE))</f>
        <v/>
      </c>
      <c r="F57" s="20"/>
      <c r="G57" s="22"/>
      <c r="H57" s="23"/>
      <c r="I57" s="23"/>
      <c r="J57" s="20" t="s">
        <v>0</v>
      </c>
      <c r="K57" s="20"/>
      <c r="L57" s="24" t="str">
        <f>IF(ISBLANK(K57),"",LOOKUP(K57,'Plan analytique'!$A$3:$B$12))</f>
        <v/>
      </c>
    </row>
    <row r="58" spans="1:12" x14ac:dyDescent="0.25">
      <c r="A58" s="19"/>
      <c r="B58" s="20"/>
      <c r="C58" s="20"/>
      <c r="D58" s="31"/>
      <c r="E58" s="21" t="str">
        <f>IF(ISBLANK(D58),"",VLOOKUP(D58,'Plan comptable'!$A$3:$B$166,2,FALSE))</f>
        <v/>
      </c>
      <c r="F58" s="20"/>
      <c r="G58" s="22"/>
      <c r="H58" s="23"/>
      <c r="I58" s="23"/>
      <c r="J58" s="20" t="s">
        <v>0</v>
      </c>
      <c r="K58" s="20"/>
      <c r="L58" s="24" t="str">
        <f>IF(ISBLANK(K58),"",LOOKUP(K58,'Plan analytique'!$A$3:$B$12))</f>
        <v/>
      </c>
    </row>
    <row r="59" spans="1:12" x14ac:dyDescent="0.25">
      <c r="A59" s="19"/>
      <c r="B59" s="20"/>
      <c r="C59" s="20"/>
      <c r="D59" s="31"/>
      <c r="E59" s="21" t="str">
        <f>IF(ISBLANK(D59),"",VLOOKUP(D59,'Plan comptable'!$A$3:$B$166,2,FALSE))</f>
        <v/>
      </c>
      <c r="F59" s="20"/>
      <c r="G59" s="22"/>
      <c r="H59" s="23"/>
      <c r="I59" s="23"/>
      <c r="J59" s="20" t="s">
        <v>0</v>
      </c>
      <c r="K59" s="20"/>
      <c r="L59" s="24" t="str">
        <f>IF(ISBLANK(K59),"",LOOKUP(K59,'Plan analytique'!$A$3:$B$12))</f>
        <v/>
      </c>
    </row>
    <row r="60" spans="1:12" x14ac:dyDescent="0.25">
      <c r="A60" s="19"/>
      <c r="B60" s="20"/>
      <c r="C60" s="20"/>
      <c r="D60" s="31"/>
      <c r="E60" s="21" t="str">
        <f>IF(ISBLANK(D60),"",VLOOKUP(D60,'Plan comptable'!$A$3:$B$166,2,FALSE))</f>
        <v/>
      </c>
      <c r="F60" s="20"/>
      <c r="G60" s="22"/>
      <c r="H60" s="23"/>
      <c r="I60" s="23"/>
      <c r="J60" s="20" t="s">
        <v>0</v>
      </c>
      <c r="K60" s="20"/>
      <c r="L60" s="24" t="str">
        <f>IF(ISBLANK(K60),"",LOOKUP(K60,'Plan analytique'!$A$3:$B$12))</f>
        <v/>
      </c>
    </row>
    <row r="61" spans="1:12" x14ac:dyDescent="0.25">
      <c r="A61" s="19"/>
      <c r="B61" s="20"/>
      <c r="C61" s="20"/>
      <c r="D61" s="31"/>
      <c r="E61" s="21" t="str">
        <f>IF(ISBLANK(D61),"",VLOOKUP(D61,'Plan comptable'!$A$3:$B$166,2,FALSE))</f>
        <v/>
      </c>
      <c r="F61" s="20"/>
      <c r="G61" s="22"/>
      <c r="H61" s="23"/>
      <c r="I61" s="23"/>
      <c r="J61" s="20" t="s">
        <v>0</v>
      </c>
      <c r="K61" s="20"/>
      <c r="L61" s="24" t="str">
        <f>IF(ISBLANK(K61),"",LOOKUP(K61,'Plan analytique'!$A$3:$B$12))</f>
        <v/>
      </c>
    </row>
    <row r="62" spans="1:12" x14ac:dyDescent="0.25">
      <c r="A62" s="19"/>
      <c r="B62" s="20"/>
      <c r="C62" s="20"/>
      <c r="D62" s="31"/>
      <c r="E62" s="21" t="str">
        <f>IF(ISBLANK(D62),"",VLOOKUP(D62,'Plan comptable'!$A$3:$B$166,2,FALSE))</f>
        <v/>
      </c>
      <c r="F62" s="20"/>
      <c r="G62" s="22"/>
      <c r="H62" s="23"/>
      <c r="I62" s="23"/>
      <c r="J62" s="20" t="s">
        <v>0</v>
      </c>
      <c r="K62" s="20"/>
      <c r="L62" s="24" t="str">
        <f>IF(ISBLANK(K62),"",LOOKUP(K62,'Plan analytique'!$A$3:$B$12))</f>
        <v/>
      </c>
    </row>
    <row r="63" spans="1:12" x14ac:dyDescent="0.25">
      <c r="A63" s="19"/>
      <c r="B63" s="20"/>
      <c r="C63" s="20"/>
      <c r="D63" s="31"/>
      <c r="E63" s="21" t="str">
        <f>IF(ISBLANK(D63),"",VLOOKUP(D63,'Plan comptable'!$A$3:$B$166,2,FALSE))</f>
        <v/>
      </c>
      <c r="F63" s="20"/>
      <c r="G63" s="22"/>
      <c r="H63" s="23"/>
      <c r="I63" s="23"/>
      <c r="J63" s="20" t="s">
        <v>0</v>
      </c>
      <c r="K63" s="20"/>
      <c r="L63" s="24" t="str">
        <f>IF(ISBLANK(K63),"",LOOKUP(K63,'Plan analytique'!$A$3:$B$12))</f>
        <v/>
      </c>
    </row>
    <row r="64" spans="1:12" x14ac:dyDescent="0.25">
      <c r="A64" s="19"/>
      <c r="B64" s="20"/>
      <c r="C64" s="20"/>
      <c r="D64" s="31"/>
      <c r="E64" s="21" t="str">
        <f>IF(ISBLANK(D64),"",VLOOKUP(D64,'Plan comptable'!$A$3:$B$166,2,FALSE))</f>
        <v/>
      </c>
      <c r="F64" s="20"/>
      <c r="G64" s="22"/>
      <c r="H64" s="23"/>
      <c r="I64" s="23"/>
      <c r="J64" s="20" t="s">
        <v>0</v>
      </c>
      <c r="K64" s="20"/>
      <c r="L64" s="24" t="str">
        <f>IF(ISBLANK(K64),"",LOOKUP(K64,'Plan analytique'!$A$3:$B$12))</f>
        <v/>
      </c>
    </row>
    <row r="65" spans="1:12" x14ac:dyDescent="0.25">
      <c r="A65" s="19"/>
      <c r="B65" s="20"/>
      <c r="C65" s="20"/>
      <c r="D65" s="31"/>
      <c r="E65" s="21" t="str">
        <f>IF(ISBLANK(D65),"",VLOOKUP(D65,'Plan comptable'!$A$3:$B$166,2,FALSE))</f>
        <v/>
      </c>
      <c r="F65" s="20"/>
      <c r="G65" s="22"/>
      <c r="H65" s="23"/>
      <c r="I65" s="23"/>
      <c r="J65" s="20" t="s">
        <v>0</v>
      </c>
      <c r="K65" s="20"/>
      <c r="L65" s="24" t="str">
        <f>IF(ISBLANK(K65),"",LOOKUP(K65,'Plan analytique'!$A$3:$B$12))</f>
        <v/>
      </c>
    </row>
    <row r="66" spans="1:12" x14ac:dyDescent="0.25">
      <c r="A66" s="19"/>
      <c r="B66" s="20"/>
      <c r="C66" s="20"/>
      <c r="D66" s="31"/>
      <c r="E66" s="21" t="str">
        <f>IF(ISBLANK(D66),"",VLOOKUP(D66,'Plan comptable'!$A$3:$B$166,2,FALSE))</f>
        <v/>
      </c>
      <c r="F66" s="20"/>
      <c r="G66" s="22"/>
      <c r="H66" s="23"/>
      <c r="I66" s="23"/>
      <c r="J66" s="20" t="s">
        <v>0</v>
      </c>
      <c r="K66" s="20"/>
      <c r="L66" s="24" t="str">
        <f>IF(ISBLANK(K66),"",LOOKUP(K66,'Plan analytique'!$A$3:$B$12))</f>
        <v/>
      </c>
    </row>
    <row r="67" spans="1:12" x14ac:dyDescent="0.25">
      <c r="A67" s="19"/>
      <c r="B67" s="20"/>
      <c r="C67" s="20"/>
      <c r="D67" s="31"/>
      <c r="E67" s="21" t="str">
        <f>IF(ISBLANK(D67),"",VLOOKUP(D67,'Plan comptable'!$A$3:$B$166,2,FALSE))</f>
        <v/>
      </c>
      <c r="F67" s="20"/>
      <c r="G67" s="22"/>
      <c r="H67" s="23"/>
      <c r="I67" s="23"/>
      <c r="J67" s="20" t="s">
        <v>0</v>
      </c>
      <c r="K67" s="20"/>
      <c r="L67" s="24" t="str">
        <f>IF(ISBLANK(K67),"",LOOKUP(K67,'Plan analytique'!$A$3:$B$12))</f>
        <v/>
      </c>
    </row>
    <row r="68" spans="1:12" x14ac:dyDescent="0.25">
      <c r="A68" s="19"/>
      <c r="B68" s="20"/>
      <c r="C68" s="20"/>
      <c r="D68" s="31"/>
      <c r="E68" s="21" t="str">
        <f>IF(ISBLANK(D68),"",VLOOKUP(D68,'Plan comptable'!$A$3:$B$166,2,FALSE))</f>
        <v/>
      </c>
      <c r="F68" s="20"/>
      <c r="G68" s="22"/>
      <c r="H68" s="23"/>
      <c r="I68" s="23"/>
      <c r="J68" s="20" t="s">
        <v>0</v>
      </c>
      <c r="K68" s="20"/>
      <c r="L68" s="24" t="str">
        <f>IF(ISBLANK(K68),"",LOOKUP(K68,'Plan analytique'!$A$3:$B$12))</f>
        <v/>
      </c>
    </row>
    <row r="69" spans="1:12" x14ac:dyDescent="0.25">
      <c r="A69" s="19"/>
      <c r="B69" s="20"/>
      <c r="C69" s="20"/>
      <c r="D69" s="31"/>
      <c r="E69" s="21" t="str">
        <f>IF(ISBLANK(D69),"",VLOOKUP(D69,'Plan comptable'!$A$3:$B$166,2,FALSE))</f>
        <v/>
      </c>
      <c r="F69" s="20"/>
      <c r="G69" s="22"/>
      <c r="H69" s="23"/>
      <c r="I69" s="23"/>
      <c r="J69" s="20" t="s">
        <v>0</v>
      </c>
      <c r="K69" s="20"/>
      <c r="L69" s="24" t="str">
        <f>IF(ISBLANK(K69),"",LOOKUP(K69,'Plan analytique'!$A$3:$B$12))</f>
        <v/>
      </c>
    </row>
    <row r="70" spans="1:12" x14ac:dyDescent="0.25">
      <c r="A70" s="19"/>
      <c r="B70" s="20"/>
      <c r="C70" s="20"/>
      <c r="D70" s="31"/>
      <c r="E70" s="21" t="str">
        <f>IF(ISBLANK(D70),"",VLOOKUP(D70,'Plan comptable'!$A$3:$B$166,2,FALSE))</f>
        <v/>
      </c>
      <c r="F70" s="20"/>
      <c r="G70" s="22"/>
      <c r="H70" s="23"/>
      <c r="I70" s="23"/>
      <c r="J70" s="20" t="s">
        <v>0</v>
      </c>
      <c r="K70" s="20"/>
      <c r="L70" s="24" t="str">
        <f>IF(ISBLANK(K70),"",LOOKUP(K70,'Plan analytique'!$A$3:$B$12))</f>
        <v/>
      </c>
    </row>
    <row r="71" spans="1:12" x14ac:dyDescent="0.25">
      <c r="A71" s="19"/>
      <c r="B71" s="20"/>
      <c r="C71" s="20"/>
      <c r="D71" s="31"/>
      <c r="E71" s="21" t="str">
        <f>IF(ISBLANK(D71),"",VLOOKUP(D71,'Plan comptable'!$A$3:$B$166,2,FALSE))</f>
        <v/>
      </c>
      <c r="F71" s="20"/>
      <c r="G71" s="22"/>
      <c r="H71" s="23"/>
      <c r="I71" s="23"/>
      <c r="J71" s="20" t="s">
        <v>0</v>
      </c>
      <c r="K71" s="20"/>
      <c r="L71" s="24" t="str">
        <f>IF(ISBLANK(K71),"",LOOKUP(K71,'Plan analytique'!$A$3:$B$12))</f>
        <v/>
      </c>
    </row>
    <row r="72" spans="1:12" x14ac:dyDescent="0.25">
      <c r="A72" s="19"/>
      <c r="B72" s="20"/>
      <c r="C72" s="20"/>
      <c r="D72" s="31"/>
      <c r="E72" s="21" t="str">
        <f>IF(ISBLANK(D72),"",VLOOKUP(D72,'Plan comptable'!$A$3:$B$166,2,FALSE))</f>
        <v/>
      </c>
      <c r="F72" s="20"/>
      <c r="G72" s="22"/>
      <c r="H72" s="23"/>
      <c r="I72" s="23"/>
      <c r="J72" s="20" t="s">
        <v>0</v>
      </c>
      <c r="K72" s="20"/>
      <c r="L72" s="24" t="str">
        <f>IF(ISBLANK(K72),"",LOOKUP(K72,'Plan analytique'!$A$3:$B$12))</f>
        <v/>
      </c>
    </row>
    <row r="73" spans="1:12" x14ac:dyDescent="0.25">
      <c r="A73" s="19"/>
      <c r="B73" s="20"/>
      <c r="C73" s="20"/>
      <c r="D73" s="31"/>
      <c r="E73" s="21" t="str">
        <f>IF(ISBLANK(D73),"",VLOOKUP(D73,'Plan comptable'!$A$3:$B$166,2,FALSE))</f>
        <v/>
      </c>
      <c r="F73" s="20"/>
      <c r="G73" s="22"/>
      <c r="H73" s="23"/>
      <c r="I73" s="23"/>
      <c r="J73" s="20" t="s">
        <v>0</v>
      </c>
      <c r="K73" s="20"/>
      <c r="L73" s="24" t="str">
        <f>IF(ISBLANK(K73),"",LOOKUP(K73,'Plan analytique'!$A$3:$B$12))</f>
        <v/>
      </c>
    </row>
    <row r="74" spans="1:12" x14ac:dyDescent="0.25">
      <c r="A74" s="19"/>
      <c r="B74" s="20"/>
      <c r="C74" s="20"/>
      <c r="D74" s="31"/>
      <c r="E74" s="21" t="str">
        <f>IF(ISBLANK(D74),"",VLOOKUP(D74,'Plan comptable'!$A$3:$B$166,2,FALSE))</f>
        <v/>
      </c>
      <c r="F74" s="20"/>
      <c r="G74" s="22"/>
      <c r="H74" s="23"/>
      <c r="I74" s="23"/>
      <c r="J74" s="20" t="s">
        <v>0</v>
      </c>
      <c r="K74" s="20"/>
      <c r="L74" s="24" t="str">
        <f>IF(ISBLANK(K74),"",LOOKUP(K74,'Plan analytique'!$A$3:$B$12))</f>
        <v/>
      </c>
    </row>
    <row r="75" spans="1:12" x14ac:dyDescent="0.25">
      <c r="A75" s="19"/>
      <c r="B75" s="20"/>
      <c r="C75" s="20"/>
      <c r="D75" s="31"/>
      <c r="E75" s="21" t="str">
        <f>IF(ISBLANK(D75),"",VLOOKUP(D75,'Plan comptable'!$A$3:$B$166,2,FALSE))</f>
        <v/>
      </c>
      <c r="F75" s="20"/>
      <c r="G75" s="22"/>
      <c r="H75" s="23"/>
      <c r="I75" s="23"/>
      <c r="J75" s="20" t="s">
        <v>0</v>
      </c>
      <c r="K75" s="20"/>
      <c r="L75" s="24" t="str">
        <f>IF(ISBLANK(K75),"",LOOKUP(K75,'Plan analytique'!$A$3:$B$12))</f>
        <v/>
      </c>
    </row>
    <row r="76" spans="1:12" x14ac:dyDescent="0.25">
      <c r="A76" s="19"/>
      <c r="B76" s="20"/>
      <c r="C76" s="20"/>
      <c r="D76" s="31"/>
      <c r="E76" s="21" t="str">
        <f>IF(ISBLANK(D76),"",VLOOKUP(D76,'Plan comptable'!$A$3:$B$166,2,FALSE))</f>
        <v/>
      </c>
      <c r="F76" s="20"/>
      <c r="G76" s="22"/>
      <c r="H76" s="23"/>
      <c r="I76" s="23"/>
      <c r="J76" s="20" t="s">
        <v>0</v>
      </c>
      <c r="K76" s="20"/>
      <c r="L76" s="24" t="str">
        <f>IF(ISBLANK(K76),"",LOOKUP(K76,'Plan analytique'!$A$3:$B$12))</f>
        <v/>
      </c>
    </row>
    <row r="77" spans="1:12" x14ac:dyDescent="0.25">
      <c r="A77" s="19"/>
      <c r="B77" s="20"/>
      <c r="C77" s="20"/>
      <c r="D77" s="31"/>
      <c r="E77" s="21" t="str">
        <f>IF(ISBLANK(D77),"",VLOOKUP(D77,'Plan comptable'!$A$3:$B$166,2,FALSE))</f>
        <v/>
      </c>
      <c r="F77" s="20"/>
      <c r="G77" s="22"/>
      <c r="H77" s="23"/>
      <c r="I77" s="23"/>
      <c r="J77" s="20" t="s">
        <v>0</v>
      </c>
      <c r="K77" s="20"/>
      <c r="L77" s="24" t="str">
        <f>IF(ISBLANK(K77),"",LOOKUP(K77,'Plan analytique'!$A$3:$B$12))</f>
        <v/>
      </c>
    </row>
    <row r="78" spans="1:12" x14ac:dyDescent="0.25">
      <c r="A78" s="19"/>
      <c r="B78" s="20"/>
      <c r="C78" s="20"/>
      <c r="D78" s="31"/>
      <c r="E78" s="21" t="str">
        <f>IF(ISBLANK(D78),"",VLOOKUP(D78,'Plan comptable'!$A$3:$B$166,2,FALSE))</f>
        <v/>
      </c>
      <c r="F78" s="20"/>
      <c r="G78" s="22"/>
      <c r="H78" s="23"/>
      <c r="I78" s="23"/>
      <c r="J78" s="20" t="s">
        <v>0</v>
      </c>
      <c r="K78" s="20"/>
      <c r="L78" s="24" t="str">
        <f>IF(ISBLANK(K78),"",LOOKUP(K78,'Plan analytique'!$A$3:$B$12))</f>
        <v/>
      </c>
    </row>
    <row r="79" spans="1:12" x14ac:dyDescent="0.25">
      <c r="A79" s="19"/>
      <c r="B79" s="20"/>
      <c r="C79" s="20"/>
      <c r="D79" s="31"/>
      <c r="E79" s="21" t="str">
        <f>IF(ISBLANK(D79),"",VLOOKUP(D79,'Plan comptable'!$A$3:$B$166,2,FALSE))</f>
        <v/>
      </c>
      <c r="F79" s="20"/>
      <c r="G79" s="22"/>
      <c r="H79" s="23"/>
      <c r="I79" s="23"/>
      <c r="J79" s="20" t="s">
        <v>0</v>
      </c>
      <c r="K79" s="20"/>
      <c r="L79" s="24" t="str">
        <f>IF(ISBLANK(K79),"",LOOKUP(K79,'Plan analytique'!$A$3:$B$12))</f>
        <v/>
      </c>
    </row>
    <row r="80" spans="1:12" x14ac:dyDescent="0.25">
      <c r="A80" s="19"/>
      <c r="B80" s="20"/>
      <c r="C80" s="20"/>
      <c r="D80" s="31"/>
      <c r="E80" s="21" t="str">
        <f>IF(ISBLANK(D80),"",VLOOKUP(D80,'Plan comptable'!$A$3:$B$166,2,FALSE))</f>
        <v/>
      </c>
      <c r="F80" s="20"/>
      <c r="G80" s="22"/>
      <c r="H80" s="23"/>
      <c r="I80" s="23"/>
      <c r="J80" s="20" t="s">
        <v>0</v>
      </c>
      <c r="K80" s="20"/>
      <c r="L80" s="24" t="str">
        <f>IF(ISBLANK(K80),"",LOOKUP(K80,'Plan analytique'!$A$3:$B$12))</f>
        <v/>
      </c>
    </row>
    <row r="81" spans="1:12" x14ac:dyDescent="0.25">
      <c r="A81" s="19"/>
      <c r="B81" s="20"/>
      <c r="C81" s="20"/>
      <c r="D81" s="31"/>
      <c r="E81" s="21" t="str">
        <f>IF(ISBLANK(D81),"",VLOOKUP(D81,'Plan comptable'!$A$3:$B$166,2,FALSE))</f>
        <v/>
      </c>
      <c r="F81" s="20"/>
      <c r="G81" s="22"/>
      <c r="H81" s="23"/>
      <c r="I81" s="23"/>
      <c r="J81" s="20" t="s">
        <v>0</v>
      </c>
      <c r="K81" s="20"/>
      <c r="L81" s="24" t="str">
        <f>IF(ISBLANK(K81),"",LOOKUP(K81,'Plan analytique'!$A$3:$B$12))</f>
        <v/>
      </c>
    </row>
    <row r="82" spans="1:12" x14ac:dyDescent="0.25">
      <c r="A82" s="19"/>
      <c r="B82" s="20"/>
      <c r="C82" s="20"/>
      <c r="D82" s="31"/>
      <c r="E82" s="21" t="str">
        <f>IF(ISBLANK(D82),"",VLOOKUP(D82,'Plan comptable'!$A$3:$B$166,2,FALSE))</f>
        <v/>
      </c>
      <c r="F82" s="20"/>
      <c r="G82" s="22"/>
      <c r="H82" s="23"/>
      <c r="I82" s="23"/>
      <c r="J82" s="20" t="s">
        <v>0</v>
      </c>
      <c r="K82" s="20"/>
      <c r="L82" s="24" t="str">
        <f>IF(ISBLANK(K82),"",LOOKUP(K82,'Plan analytique'!$A$3:$B$12))</f>
        <v/>
      </c>
    </row>
    <row r="83" spans="1:12" x14ac:dyDescent="0.25">
      <c r="A83" s="19"/>
      <c r="B83" s="20"/>
      <c r="C83" s="20"/>
      <c r="D83" s="31"/>
      <c r="E83" s="21" t="str">
        <f>IF(ISBLANK(D83),"",VLOOKUP(D83,'Plan comptable'!$A$3:$B$166,2,FALSE))</f>
        <v/>
      </c>
      <c r="F83" s="20"/>
      <c r="G83" s="22"/>
      <c r="H83" s="23"/>
      <c r="I83" s="23"/>
      <c r="J83" s="20" t="s">
        <v>0</v>
      </c>
      <c r="K83" s="20"/>
      <c r="L83" s="24" t="str">
        <f>IF(ISBLANK(K83),"",LOOKUP(K83,'Plan analytique'!$A$3:$B$12))</f>
        <v/>
      </c>
    </row>
    <row r="84" spans="1:12" x14ac:dyDescent="0.25">
      <c r="A84" s="19"/>
      <c r="B84" s="20"/>
      <c r="C84" s="20"/>
      <c r="D84" s="31"/>
      <c r="E84" s="21" t="str">
        <f>IF(ISBLANK(D84),"",VLOOKUP(D84,'Plan comptable'!$A$3:$B$166,2,FALSE))</f>
        <v/>
      </c>
      <c r="F84" s="20"/>
      <c r="G84" s="22"/>
      <c r="H84" s="23"/>
      <c r="I84" s="23"/>
      <c r="J84" s="20" t="s">
        <v>0</v>
      </c>
      <c r="K84" s="20"/>
      <c r="L84" s="24" t="str">
        <f>IF(ISBLANK(K84),"",LOOKUP(K84,'Plan analytique'!$A$3:$B$12))</f>
        <v/>
      </c>
    </row>
    <row r="85" spans="1:12" x14ac:dyDescent="0.25">
      <c r="A85" s="19"/>
      <c r="B85" s="20"/>
      <c r="C85" s="20"/>
      <c r="D85" s="31"/>
      <c r="E85" s="21" t="str">
        <f>IF(ISBLANK(D85),"",VLOOKUP(D85,'Plan comptable'!$A$3:$B$166,2,FALSE))</f>
        <v/>
      </c>
      <c r="F85" s="20"/>
      <c r="G85" s="22"/>
      <c r="H85" s="23"/>
      <c r="I85" s="23"/>
      <c r="J85" s="20" t="s">
        <v>0</v>
      </c>
      <c r="K85" s="20"/>
      <c r="L85" s="24" t="str">
        <f>IF(ISBLANK(K85),"",LOOKUP(K85,'Plan analytique'!$A$3:$B$12))</f>
        <v/>
      </c>
    </row>
    <row r="86" spans="1:12" x14ac:dyDescent="0.25">
      <c r="A86" s="19"/>
      <c r="B86" s="20"/>
      <c r="C86" s="20"/>
      <c r="D86" s="31"/>
      <c r="E86" s="21" t="str">
        <f>IF(ISBLANK(D86),"",VLOOKUP(D86,'Plan comptable'!$A$3:$B$166,2,FALSE))</f>
        <v/>
      </c>
      <c r="F86" s="20"/>
      <c r="G86" s="22"/>
      <c r="H86" s="23"/>
      <c r="I86" s="23"/>
      <c r="J86" s="20" t="s">
        <v>0</v>
      </c>
      <c r="K86" s="20"/>
      <c r="L86" s="24" t="str">
        <f>IF(ISBLANK(K86),"",LOOKUP(K86,'Plan analytique'!$A$3:$B$12))</f>
        <v/>
      </c>
    </row>
    <row r="87" spans="1:12" x14ac:dyDescent="0.25">
      <c r="A87" s="19"/>
      <c r="B87" s="20"/>
      <c r="C87" s="20"/>
      <c r="D87" s="31"/>
      <c r="E87" s="21" t="str">
        <f>IF(ISBLANK(D87),"",VLOOKUP(D87,'Plan comptable'!$A$3:$B$166,2,FALSE))</f>
        <v/>
      </c>
      <c r="F87" s="20"/>
      <c r="G87" s="22"/>
      <c r="H87" s="23"/>
      <c r="I87" s="23"/>
      <c r="J87" s="20" t="s">
        <v>0</v>
      </c>
      <c r="K87" s="20"/>
      <c r="L87" s="24" t="str">
        <f>IF(ISBLANK(K87),"",LOOKUP(K87,'Plan analytique'!$A$3:$B$12))</f>
        <v/>
      </c>
    </row>
    <row r="88" spans="1:12" x14ac:dyDescent="0.25">
      <c r="A88" s="19"/>
      <c r="B88" s="20"/>
      <c r="C88" s="20"/>
      <c r="D88" s="31"/>
      <c r="E88" s="21" t="str">
        <f>IF(ISBLANK(D88),"",VLOOKUP(D88,'Plan comptable'!$A$3:$B$166,2,FALSE))</f>
        <v/>
      </c>
      <c r="F88" s="20"/>
      <c r="G88" s="22"/>
      <c r="H88" s="23"/>
      <c r="I88" s="23"/>
      <c r="J88" s="20" t="s">
        <v>0</v>
      </c>
      <c r="K88" s="20"/>
      <c r="L88" s="24" t="str">
        <f>IF(ISBLANK(K88),"",LOOKUP(K88,'Plan analytique'!$A$3:$B$12))</f>
        <v/>
      </c>
    </row>
    <row r="89" spans="1:12" x14ac:dyDescent="0.25">
      <c r="A89" s="19"/>
      <c r="B89" s="20"/>
      <c r="C89" s="20"/>
      <c r="D89" s="31"/>
      <c r="E89" s="21" t="str">
        <f>IF(ISBLANK(D89),"",VLOOKUP(D89,'Plan comptable'!$A$3:$B$166,2,FALSE))</f>
        <v/>
      </c>
      <c r="F89" s="20"/>
      <c r="G89" s="22"/>
      <c r="H89" s="23"/>
      <c r="I89" s="23"/>
      <c r="J89" s="20" t="s">
        <v>0</v>
      </c>
      <c r="K89" s="20"/>
      <c r="L89" s="24" t="str">
        <f>IF(ISBLANK(K89),"",LOOKUP(K89,'Plan analytique'!$A$3:$B$12))</f>
        <v/>
      </c>
    </row>
    <row r="90" spans="1:12" x14ac:dyDescent="0.25">
      <c r="A90" s="19"/>
      <c r="B90" s="20"/>
      <c r="C90" s="20"/>
      <c r="D90" s="31"/>
      <c r="E90" s="21" t="str">
        <f>IF(ISBLANK(D90),"",VLOOKUP(D90,'Plan comptable'!$A$3:$B$166,2,FALSE))</f>
        <v/>
      </c>
      <c r="F90" s="20"/>
      <c r="G90" s="22"/>
      <c r="H90" s="23"/>
      <c r="I90" s="23"/>
      <c r="J90" s="20" t="s">
        <v>0</v>
      </c>
      <c r="K90" s="20"/>
      <c r="L90" s="24" t="str">
        <f>IF(ISBLANK(K90),"",LOOKUP(K90,'Plan analytique'!$A$3:$B$12))</f>
        <v/>
      </c>
    </row>
    <row r="91" spans="1:12" x14ac:dyDescent="0.25">
      <c r="A91" s="19"/>
      <c r="B91" s="20"/>
      <c r="C91" s="20"/>
      <c r="D91" s="31"/>
      <c r="E91" s="21" t="str">
        <f>IF(ISBLANK(D91),"",VLOOKUP(D91,'Plan comptable'!$A$3:$B$166,2,FALSE))</f>
        <v/>
      </c>
      <c r="F91" s="20"/>
      <c r="G91" s="22"/>
      <c r="H91" s="23"/>
      <c r="I91" s="23"/>
      <c r="J91" s="20" t="s">
        <v>0</v>
      </c>
      <c r="K91" s="20"/>
      <c r="L91" s="24" t="str">
        <f>IF(ISBLANK(K91),"",LOOKUP(K91,'Plan analytique'!$A$3:$B$12))</f>
        <v/>
      </c>
    </row>
    <row r="92" spans="1:12" x14ac:dyDescent="0.25">
      <c r="A92" s="19"/>
      <c r="B92" s="20"/>
      <c r="C92" s="20"/>
      <c r="D92" s="31"/>
      <c r="E92" s="21" t="str">
        <f>IF(ISBLANK(D92),"",VLOOKUP(D92,'Plan comptable'!$A$3:$B$166,2,FALSE))</f>
        <v/>
      </c>
      <c r="F92" s="20"/>
      <c r="G92" s="22"/>
      <c r="H92" s="23"/>
      <c r="I92" s="23"/>
      <c r="J92" s="20" t="s">
        <v>0</v>
      </c>
      <c r="K92" s="20"/>
      <c r="L92" s="24" t="str">
        <f>IF(ISBLANK(K92),"",LOOKUP(K92,'Plan analytique'!$A$3:$B$12))</f>
        <v/>
      </c>
    </row>
    <row r="93" spans="1:12" x14ac:dyDescent="0.25">
      <c r="A93" s="19"/>
      <c r="B93" s="20"/>
      <c r="C93" s="20"/>
      <c r="D93" s="31"/>
      <c r="E93" s="21" t="str">
        <f>IF(ISBLANK(D93),"",VLOOKUP(D93,'Plan comptable'!$A$3:$B$166,2,FALSE))</f>
        <v/>
      </c>
      <c r="F93" s="20"/>
      <c r="G93" s="22"/>
      <c r="H93" s="23"/>
      <c r="I93" s="23"/>
      <c r="J93" s="20" t="s">
        <v>0</v>
      </c>
      <c r="K93" s="20"/>
      <c r="L93" s="24" t="str">
        <f>IF(ISBLANK(K93),"",LOOKUP(K93,'Plan analytique'!$A$3:$B$12))</f>
        <v/>
      </c>
    </row>
    <row r="94" spans="1:12" x14ac:dyDescent="0.25">
      <c r="A94" s="19"/>
      <c r="B94" s="20"/>
      <c r="C94" s="20"/>
      <c r="D94" s="31"/>
      <c r="E94" s="21" t="str">
        <f>IF(ISBLANK(D94),"",VLOOKUP(D94,'Plan comptable'!$A$3:$B$166,2,FALSE))</f>
        <v/>
      </c>
      <c r="F94" s="20"/>
      <c r="G94" s="22"/>
      <c r="H94" s="23"/>
      <c r="I94" s="23"/>
      <c r="J94" s="20" t="s">
        <v>0</v>
      </c>
      <c r="K94" s="20"/>
      <c r="L94" s="24" t="str">
        <f>IF(ISBLANK(K94),"",LOOKUP(K94,'Plan analytique'!$A$3:$B$12))</f>
        <v/>
      </c>
    </row>
    <row r="95" spans="1:12" x14ac:dyDescent="0.25">
      <c r="A95" s="19"/>
      <c r="B95" s="20"/>
      <c r="C95" s="20"/>
      <c r="D95" s="31"/>
      <c r="E95" s="21" t="str">
        <f>IF(ISBLANK(D95),"",VLOOKUP(D95,'Plan comptable'!$A$3:$B$166,2,FALSE))</f>
        <v/>
      </c>
      <c r="F95" s="20"/>
      <c r="G95" s="22"/>
      <c r="H95" s="23"/>
      <c r="I95" s="23"/>
      <c r="J95" s="20" t="s">
        <v>0</v>
      </c>
      <c r="K95" s="20"/>
      <c r="L95" s="24" t="str">
        <f>IF(ISBLANK(K95),"",LOOKUP(K95,'Plan analytique'!$A$3:$B$12))</f>
        <v/>
      </c>
    </row>
    <row r="96" spans="1:12" x14ac:dyDescent="0.25">
      <c r="A96" s="19"/>
      <c r="B96" s="20"/>
      <c r="C96" s="20"/>
      <c r="D96" s="31"/>
      <c r="E96" s="21" t="str">
        <f>IF(ISBLANK(D96),"",VLOOKUP(D96,'Plan comptable'!$A$3:$B$166,2,FALSE))</f>
        <v/>
      </c>
      <c r="F96" s="20"/>
      <c r="G96" s="22"/>
      <c r="H96" s="23"/>
      <c r="I96" s="23"/>
      <c r="J96" s="20" t="s">
        <v>0</v>
      </c>
      <c r="K96" s="20"/>
      <c r="L96" s="24" t="str">
        <f>IF(ISBLANK(K96),"",LOOKUP(K96,'Plan analytique'!$A$3:$B$12))</f>
        <v/>
      </c>
    </row>
    <row r="97" spans="1:12" x14ac:dyDescent="0.25">
      <c r="A97" s="19"/>
      <c r="B97" s="20"/>
      <c r="C97" s="20"/>
      <c r="D97" s="31"/>
      <c r="E97" s="21" t="str">
        <f>IF(ISBLANK(D97),"",VLOOKUP(D97,'Plan comptable'!$A$3:$B$166,2,FALSE))</f>
        <v/>
      </c>
      <c r="F97" s="20"/>
      <c r="G97" s="22"/>
      <c r="H97" s="23"/>
      <c r="I97" s="23"/>
      <c r="J97" s="20" t="s">
        <v>0</v>
      </c>
      <c r="K97" s="20"/>
      <c r="L97" s="24" t="str">
        <f>IF(ISBLANK(K97),"",LOOKUP(K97,'Plan analytique'!$A$3:$B$12))</f>
        <v/>
      </c>
    </row>
    <row r="98" spans="1:12" x14ac:dyDescent="0.25">
      <c r="A98" s="19"/>
      <c r="B98" s="20"/>
      <c r="C98" s="20"/>
      <c r="D98" s="31"/>
      <c r="E98" s="21" t="str">
        <f>IF(ISBLANK(D98),"",VLOOKUP(D98,'Plan comptable'!$A$3:$B$166,2,FALSE))</f>
        <v/>
      </c>
      <c r="F98" s="20"/>
      <c r="G98" s="22"/>
      <c r="H98" s="23"/>
      <c r="I98" s="23"/>
      <c r="J98" s="20" t="s">
        <v>0</v>
      </c>
      <c r="K98" s="20"/>
      <c r="L98" s="24" t="str">
        <f>IF(ISBLANK(K98),"",LOOKUP(K98,'Plan analytique'!$A$3:$B$12))</f>
        <v/>
      </c>
    </row>
    <row r="99" spans="1:12" x14ac:dyDescent="0.25">
      <c r="A99" s="19"/>
      <c r="B99" s="20"/>
      <c r="C99" s="20"/>
      <c r="D99" s="31"/>
      <c r="E99" s="21" t="str">
        <f>IF(ISBLANK(D99),"",VLOOKUP(D99,'Plan comptable'!$A$3:$B$166,2,FALSE))</f>
        <v/>
      </c>
      <c r="F99" s="20"/>
      <c r="G99" s="22"/>
      <c r="H99" s="23"/>
      <c r="I99" s="23"/>
      <c r="J99" s="20" t="s">
        <v>0</v>
      </c>
      <c r="K99" s="20"/>
      <c r="L99" s="24" t="str">
        <f>IF(ISBLANK(K99),"",LOOKUP(K99,'Plan analytique'!$A$3:$B$12))</f>
        <v/>
      </c>
    </row>
    <row r="100" spans="1:12" x14ac:dyDescent="0.25">
      <c r="A100" s="19"/>
      <c r="B100" s="20"/>
      <c r="C100" s="20"/>
      <c r="D100" s="31"/>
      <c r="E100" s="21" t="str">
        <f>IF(ISBLANK(D100),"",VLOOKUP(D100,'Plan comptable'!$A$3:$B$166,2,FALSE))</f>
        <v/>
      </c>
      <c r="F100" s="20"/>
      <c r="G100" s="22"/>
      <c r="H100" s="23"/>
      <c r="I100" s="23"/>
      <c r="J100" s="20" t="s">
        <v>0</v>
      </c>
      <c r="K100" s="20"/>
      <c r="L100" s="24" t="str">
        <f>IF(ISBLANK(K100),"",LOOKUP(K100,'Plan analytique'!$A$3:$B$12))</f>
        <v/>
      </c>
    </row>
  </sheetData>
  <dataConsolidate/>
  <conditionalFormatting sqref="J1">
    <cfRule type="cellIs" dxfId="0" priority="1" operator="notEqual">
      <formula>0</formula>
    </cfRule>
  </conditionalFormatting>
  <dataValidations count="6">
    <dataValidation type="date" allowBlank="1" showInputMessage="1" showErrorMessage="1" errorTitle="Erreur date" error="Date non comprise dans l'exercice" sqref="A3">
      <formula1>42736</formula1>
      <formula2>43100</formula2>
    </dataValidation>
    <dataValidation type="textLength" operator="lessThan" allowBlank="1" showInputMessage="1" showErrorMessage="1" errorTitle="Longueur libellé" error="Libellé trop long" sqref="G3:G4 G6:G76">
      <formula1>40</formula1>
    </dataValidation>
    <dataValidation type="textLength" operator="lessThanOrEqual" allowBlank="1" showInputMessage="1" showErrorMessage="1" error="N° Pièce trop long" sqref="F3">
      <formula1>7</formula1>
    </dataValidation>
    <dataValidation type="textLength" operator="lessThan" allowBlank="1" showInputMessage="1" showErrorMessage="1" errorTitle="Longueur libellé" error="Libellé trop long" sqref="G5">
      <formula1>45</formula1>
    </dataValidation>
    <dataValidation type="list" allowBlank="1" showInputMessage="1" showErrorMessage="1" sqref="C4:C63">
      <formula1>FAMILLE</formula1>
    </dataValidation>
    <dataValidation type="list" allowBlank="1" showInputMessage="1" showErrorMessage="1" sqref="D4:D63">
      <formula1>INDIRECT(C4)</formula1>
    </dataValidation>
  </dataValidations>
  <pageMargins left="0.7" right="0.7" top="0.75" bottom="0.75" header="0.3" footer="0.3"/>
  <pageSetup paperSize="9" orientation="portrait" r:id="rId1"/>
  <ignoredErrors>
    <ignoredError sqref="L4:L100 E4 E7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Journaux!$A$2:$A$16</xm:f>
          </x14:formula1>
          <xm:sqref>B3:B100</xm:sqref>
        </x14:dataValidation>
        <x14:dataValidation type="list" allowBlank="1" showInputMessage="1" showErrorMessage="1" errorTitle="Erreur de saisie" error="Erreur !">
          <x14:formula1>
            <xm:f>'Plan analytique'!$A$2:$A$12</xm:f>
          </x14:formula1>
          <xm:sqref>K3:K100</xm:sqref>
        </x14:dataValidation>
        <x14:dataValidation type="list" allowBlank="1" showInputMessage="1" showErrorMessage="1">
          <x14:formula1>
            <xm:f>'Plan comptable'!$A$2:$A$299</xm:f>
          </x14:formula1>
          <xm:sqref>C64:D100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4"/>
  <sheetViews>
    <sheetView workbookViewId="0">
      <selection activeCell="A5" sqref="A5"/>
    </sheetView>
  </sheetViews>
  <sheetFormatPr baseColWidth="10" defaultRowHeight="15" x14ac:dyDescent="0.25"/>
  <cols>
    <col min="1" max="1" width="16.5703125" customWidth="1"/>
  </cols>
  <sheetData>
    <row r="1" spans="1:2" x14ac:dyDescent="0.25">
      <c r="A1" t="s">
        <v>265</v>
      </c>
      <c r="B1" t="s">
        <v>7</v>
      </c>
    </row>
    <row r="3" spans="1:2" x14ac:dyDescent="0.25">
      <c r="A3" t="s">
        <v>266</v>
      </c>
      <c r="B3" t="s">
        <v>267</v>
      </c>
    </row>
    <row r="4" spans="1:2" x14ac:dyDescent="0.25">
      <c r="A4" t="s">
        <v>268</v>
      </c>
      <c r="B4" t="s">
        <v>269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89"/>
  <sheetViews>
    <sheetView workbookViewId="0">
      <selection activeCell="B44" sqref="B44"/>
    </sheetView>
  </sheetViews>
  <sheetFormatPr baseColWidth="10" defaultRowHeight="15" x14ac:dyDescent="0.25"/>
  <cols>
    <col min="1" max="1" width="40" bestFit="1" customWidth="1"/>
    <col min="2" max="2" width="34" bestFit="1" customWidth="1"/>
    <col min="3" max="3" width="28.28515625" bestFit="1" customWidth="1"/>
    <col min="4" max="4" width="40" bestFit="1" customWidth="1"/>
    <col min="5" max="5" width="38.85546875" bestFit="1" customWidth="1"/>
    <col min="9" max="9" width="40" bestFit="1" customWidth="1"/>
  </cols>
  <sheetData>
    <row r="1" spans="1:7" x14ac:dyDescent="0.25">
      <c r="A1" s="25" t="s">
        <v>277</v>
      </c>
      <c r="B1" s="25" t="s">
        <v>271</v>
      </c>
      <c r="C1" s="26" t="s">
        <v>272</v>
      </c>
      <c r="D1" s="25" t="s">
        <v>273</v>
      </c>
      <c r="E1" s="25" t="s">
        <v>274</v>
      </c>
      <c r="F1" s="25" t="s">
        <v>275</v>
      </c>
      <c r="G1" s="25" t="s">
        <v>276</v>
      </c>
    </row>
    <row r="2" spans="1:7" x14ac:dyDescent="0.25">
      <c r="A2" s="27"/>
      <c r="B2" t="s">
        <v>12</v>
      </c>
      <c r="C2" t="s">
        <v>32</v>
      </c>
      <c r="D2" t="s">
        <v>36</v>
      </c>
      <c r="E2" t="s">
        <v>82</v>
      </c>
      <c r="F2" t="s">
        <v>110</v>
      </c>
      <c r="G2" t="s">
        <v>172</v>
      </c>
    </row>
    <row r="3" spans="1:7" x14ac:dyDescent="0.25">
      <c r="A3" s="27"/>
      <c r="B3" t="s">
        <v>13</v>
      </c>
      <c r="C3" t="s">
        <v>33</v>
      </c>
      <c r="D3" t="s">
        <v>37</v>
      </c>
      <c r="E3" t="s">
        <v>83</v>
      </c>
      <c r="F3" t="s">
        <v>112</v>
      </c>
      <c r="G3" t="s">
        <v>174</v>
      </c>
    </row>
    <row r="4" spans="1:7" x14ac:dyDescent="0.25">
      <c r="A4" s="27"/>
      <c r="B4" t="s">
        <v>14</v>
      </c>
      <c r="C4" t="s">
        <v>34</v>
      </c>
      <c r="D4" t="s">
        <v>38</v>
      </c>
      <c r="E4" t="s">
        <v>84</v>
      </c>
      <c r="F4" t="s">
        <v>114</v>
      </c>
      <c r="G4" t="s">
        <v>176</v>
      </c>
    </row>
    <row r="5" spans="1:7" x14ac:dyDescent="0.25">
      <c r="A5" s="27"/>
      <c r="B5" t="s">
        <v>15</v>
      </c>
      <c r="C5" t="s">
        <v>35</v>
      </c>
      <c r="D5" t="s">
        <v>39</v>
      </c>
      <c r="E5" t="s">
        <v>85</v>
      </c>
      <c r="F5" t="s">
        <v>116</v>
      </c>
      <c r="G5" t="s">
        <v>178</v>
      </c>
    </row>
    <row r="6" spans="1:7" x14ac:dyDescent="0.25">
      <c r="A6" s="27"/>
      <c r="B6" t="s">
        <v>16</v>
      </c>
      <c r="D6" t="s">
        <v>40</v>
      </c>
      <c r="E6" t="s">
        <v>86</v>
      </c>
      <c r="F6" t="s">
        <v>118</v>
      </c>
      <c r="G6" t="s">
        <v>180</v>
      </c>
    </row>
    <row r="7" spans="1:7" x14ac:dyDescent="0.25">
      <c r="A7" s="27"/>
      <c r="B7" t="s">
        <v>17</v>
      </c>
      <c r="D7" t="s">
        <v>41</v>
      </c>
      <c r="E7" t="s">
        <v>87</v>
      </c>
      <c r="F7" t="s">
        <v>120</v>
      </c>
      <c r="G7" t="s">
        <v>182</v>
      </c>
    </row>
    <row r="8" spans="1:7" x14ac:dyDescent="0.25">
      <c r="A8" s="27"/>
      <c r="B8" t="s">
        <v>18</v>
      </c>
      <c r="D8" t="s">
        <v>42</v>
      </c>
      <c r="E8" t="s">
        <v>88</v>
      </c>
      <c r="F8" t="s">
        <v>122</v>
      </c>
      <c r="G8" t="s">
        <v>184</v>
      </c>
    </row>
    <row r="9" spans="1:7" x14ac:dyDescent="0.25">
      <c r="A9" s="27"/>
      <c r="B9" t="s">
        <v>19</v>
      </c>
      <c r="D9" t="s">
        <v>43</v>
      </c>
      <c r="E9" t="s">
        <v>89</v>
      </c>
      <c r="F9" t="s">
        <v>124</v>
      </c>
      <c r="G9" t="s">
        <v>186</v>
      </c>
    </row>
    <row r="10" spans="1:7" x14ac:dyDescent="0.25">
      <c r="A10" s="27"/>
      <c r="B10" t="s">
        <v>20</v>
      </c>
      <c r="D10" t="s">
        <v>44</v>
      </c>
      <c r="E10" t="s">
        <v>90</v>
      </c>
      <c r="F10" t="s">
        <v>126</v>
      </c>
      <c r="G10" t="s">
        <v>188</v>
      </c>
    </row>
    <row r="11" spans="1:7" x14ac:dyDescent="0.25">
      <c r="A11" s="27"/>
      <c r="B11" t="s">
        <v>21</v>
      </c>
      <c r="D11" t="s">
        <v>45</v>
      </c>
      <c r="E11" t="s">
        <v>91</v>
      </c>
      <c r="F11" t="s">
        <v>128</v>
      </c>
      <c r="G11" t="s">
        <v>190</v>
      </c>
    </row>
    <row r="12" spans="1:7" x14ac:dyDescent="0.25">
      <c r="A12" s="27"/>
      <c r="B12" t="s">
        <v>22</v>
      </c>
      <c r="D12" t="s">
        <v>46</v>
      </c>
      <c r="E12" t="s">
        <v>92</v>
      </c>
      <c r="F12" t="s">
        <v>130</v>
      </c>
      <c r="G12" t="s">
        <v>192</v>
      </c>
    </row>
    <row r="13" spans="1:7" x14ac:dyDescent="0.25">
      <c r="A13" s="27"/>
      <c r="B13" t="s">
        <v>23</v>
      </c>
      <c r="D13" t="s">
        <v>47</v>
      </c>
      <c r="E13" t="s">
        <v>93</v>
      </c>
      <c r="F13" t="s">
        <v>132</v>
      </c>
      <c r="G13" t="s">
        <v>194</v>
      </c>
    </row>
    <row r="14" spans="1:7" x14ac:dyDescent="0.25">
      <c r="A14" s="27"/>
      <c r="B14" t="s">
        <v>24</v>
      </c>
      <c r="D14" t="s">
        <v>48</v>
      </c>
      <c r="E14" t="s">
        <v>94</v>
      </c>
      <c r="F14" t="s">
        <v>134</v>
      </c>
      <c r="G14" t="s">
        <v>196</v>
      </c>
    </row>
    <row r="15" spans="1:7" x14ac:dyDescent="0.25">
      <c r="A15" s="27"/>
      <c r="B15" t="s">
        <v>25</v>
      </c>
      <c r="D15" t="s">
        <v>49</v>
      </c>
      <c r="E15" t="s">
        <v>95</v>
      </c>
      <c r="F15" t="s">
        <v>136</v>
      </c>
      <c r="G15" t="s">
        <v>198</v>
      </c>
    </row>
    <row r="16" spans="1:7" x14ac:dyDescent="0.25">
      <c r="A16" s="27"/>
      <c r="B16" t="s">
        <v>26</v>
      </c>
      <c r="D16" t="s">
        <v>50</v>
      </c>
      <c r="E16" t="s">
        <v>96</v>
      </c>
      <c r="F16" t="s">
        <v>138</v>
      </c>
      <c r="G16" t="s">
        <v>200</v>
      </c>
    </row>
    <row r="17" spans="1:7" x14ac:dyDescent="0.25">
      <c r="A17" s="27"/>
      <c r="B17" t="s">
        <v>27</v>
      </c>
      <c r="D17" t="s">
        <v>51</v>
      </c>
      <c r="E17" t="s">
        <v>97</v>
      </c>
      <c r="F17" t="s">
        <v>140</v>
      </c>
      <c r="G17" t="s">
        <v>202</v>
      </c>
    </row>
    <row r="18" spans="1:7" x14ac:dyDescent="0.25">
      <c r="A18" s="27"/>
      <c r="B18" t="s">
        <v>28</v>
      </c>
      <c r="D18" t="s">
        <v>52</v>
      </c>
      <c r="E18" t="s">
        <v>98</v>
      </c>
      <c r="F18" t="s">
        <v>142</v>
      </c>
      <c r="G18" t="s">
        <v>204</v>
      </c>
    </row>
    <row r="19" spans="1:7" x14ac:dyDescent="0.25">
      <c r="A19" s="27"/>
      <c r="B19" t="s">
        <v>29</v>
      </c>
      <c r="D19" t="s">
        <v>53</v>
      </c>
      <c r="E19" t="s">
        <v>99</v>
      </c>
      <c r="F19" t="s">
        <v>144</v>
      </c>
      <c r="G19" t="s">
        <v>206</v>
      </c>
    </row>
    <row r="20" spans="1:7" x14ac:dyDescent="0.25">
      <c r="A20" s="27"/>
      <c r="B20" t="s">
        <v>30</v>
      </c>
      <c r="D20" t="s">
        <v>54</v>
      </c>
      <c r="E20" t="s">
        <v>100</v>
      </c>
      <c r="F20" t="s">
        <v>146</v>
      </c>
      <c r="G20" t="s">
        <v>208</v>
      </c>
    </row>
    <row r="21" spans="1:7" x14ac:dyDescent="0.25">
      <c r="A21" s="27"/>
      <c r="B21" t="s">
        <v>31</v>
      </c>
      <c r="D21" t="s">
        <v>55</v>
      </c>
      <c r="E21" t="s">
        <v>101</v>
      </c>
      <c r="F21" t="s">
        <v>148</v>
      </c>
      <c r="G21" t="s">
        <v>210</v>
      </c>
    </row>
    <row r="22" spans="1:7" x14ac:dyDescent="0.25">
      <c r="A22" s="27"/>
      <c r="D22" t="s">
        <v>56</v>
      </c>
      <c r="E22" t="s">
        <v>102</v>
      </c>
      <c r="F22" t="s">
        <v>150</v>
      </c>
      <c r="G22" t="s">
        <v>212</v>
      </c>
    </row>
    <row r="23" spans="1:7" x14ac:dyDescent="0.25">
      <c r="A23" s="27"/>
      <c r="D23" t="s">
        <v>57</v>
      </c>
      <c r="E23" t="s">
        <v>103</v>
      </c>
      <c r="F23" t="s">
        <v>152</v>
      </c>
      <c r="G23" t="s">
        <v>214</v>
      </c>
    </row>
    <row r="24" spans="1:7" x14ac:dyDescent="0.25">
      <c r="A24" s="27"/>
      <c r="D24" t="s">
        <v>58</v>
      </c>
      <c r="E24" t="s">
        <v>104</v>
      </c>
      <c r="F24" t="s">
        <v>154</v>
      </c>
      <c r="G24" t="s">
        <v>216</v>
      </c>
    </row>
    <row r="25" spans="1:7" x14ac:dyDescent="0.25">
      <c r="A25" s="27"/>
      <c r="D25" t="s">
        <v>59</v>
      </c>
      <c r="E25" t="s">
        <v>105</v>
      </c>
      <c r="F25" t="s">
        <v>156</v>
      </c>
      <c r="G25" t="s">
        <v>218</v>
      </c>
    </row>
    <row r="26" spans="1:7" x14ac:dyDescent="0.25">
      <c r="A26" s="27"/>
      <c r="D26" t="s">
        <v>60</v>
      </c>
      <c r="E26" t="s">
        <v>106</v>
      </c>
      <c r="F26" t="s">
        <v>158</v>
      </c>
      <c r="G26" t="s">
        <v>220</v>
      </c>
    </row>
    <row r="27" spans="1:7" x14ac:dyDescent="0.25">
      <c r="A27" s="27"/>
      <c r="D27" t="s">
        <v>61</v>
      </c>
      <c r="E27" t="s">
        <v>107</v>
      </c>
      <c r="F27" t="s">
        <v>160</v>
      </c>
      <c r="G27" t="s">
        <v>222</v>
      </c>
    </row>
    <row r="28" spans="1:7" x14ac:dyDescent="0.25">
      <c r="A28" s="27"/>
      <c r="D28" t="s">
        <v>62</v>
      </c>
      <c r="E28" t="s">
        <v>108</v>
      </c>
      <c r="F28" t="s">
        <v>162</v>
      </c>
      <c r="G28" t="s">
        <v>224</v>
      </c>
    </row>
    <row r="29" spans="1:7" x14ac:dyDescent="0.25">
      <c r="A29" s="27"/>
      <c r="D29" t="s">
        <v>63</v>
      </c>
      <c r="F29" t="s">
        <v>164</v>
      </c>
      <c r="G29" t="s">
        <v>226</v>
      </c>
    </row>
    <row r="30" spans="1:7" x14ac:dyDescent="0.25">
      <c r="A30" s="27"/>
      <c r="D30" t="s">
        <v>64</v>
      </c>
      <c r="F30" t="s">
        <v>166</v>
      </c>
      <c r="G30" t="s">
        <v>228</v>
      </c>
    </row>
    <row r="31" spans="1:7" x14ac:dyDescent="0.25">
      <c r="A31" s="27"/>
      <c r="D31" t="s">
        <v>65</v>
      </c>
      <c r="F31" t="s">
        <v>168</v>
      </c>
      <c r="G31" t="s">
        <v>230</v>
      </c>
    </row>
    <row r="32" spans="1:7" x14ac:dyDescent="0.25">
      <c r="A32" s="27"/>
      <c r="D32" t="s">
        <v>66</v>
      </c>
      <c r="F32" t="s">
        <v>170</v>
      </c>
      <c r="G32" t="s">
        <v>232</v>
      </c>
    </row>
    <row r="33" spans="1:7" x14ac:dyDescent="0.25">
      <c r="A33" s="27"/>
      <c r="D33" t="s">
        <v>67</v>
      </c>
      <c r="G33" t="s">
        <v>234</v>
      </c>
    </row>
    <row r="34" spans="1:7" x14ac:dyDescent="0.25">
      <c r="A34" s="27"/>
      <c r="D34" t="s">
        <v>68</v>
      </c>
      <c r="G34" t="s">
        <v>236</v>
      </c>
    </row>
    <row r="35" spans="1:7" x14ac:dyDescent="0.25">
      <c r="A35" s="27"/>
      <c r="D35" t="s">
        <v>69</v>
      </c>
      <c r="G35" t="s">
        <v>238</v>
      </c>
    </row>
    <row r="36" spans="1:7" x14ac:dyDescent="0.25">
      <c r="A36" s="27"/>
      <c r="D36" t="s">
        <v>70</v>
      </c>
      <c r="G36" t="s">
        <v>240</v>
      </c>
    </row>
    <row r="37" spans="1:7" x14ac:dyDescent="0.25">
      <c r="A37" s="27"/>
      <c r="D37" t="s">
        <v>71</v>
      </c>
      <c r="G37" t="s">
        <v>242</v>
      </c>
    </row>
    <row r="38" spans="1:7" x14ac:dyDescent="0.25">
      <c r="A38" s="27"/>
      <c r="D38" t="s">
        <v>72</v>
      </c>
    </row>
    <row r="39" spans="1:7" x14ac:dyDescent="0.25">
      <c r="A39" s="27"/>
      <c r="D39" t="s">
        <v>73</v>
      </c>
    </row>
    <row r="40" spans="1:7" x14ac:dyDescent="0.25">
      <c r="A40" s="27"/>
      <c r="D40" t="s">
        <v>74</v>
      </c>
    </row>
    <row r="41" spans="1:7" x14ac:dyDescent="0.25">
      <c r="A41" s="27"/>
      <c r="D41" t="s">
        <v>75</v>
      </c>
    </row>
    <row r="42" spans="1:7" x14ac:dyDescent="0.25">
      <c r="A42" s="27"/>
      <c r="D42" t="s">
        <v>76</v>
      </c>
    </row>
    <row r="43" spans="1:7" x14ac:dyDescent="0.25">
      <c r="A43" s="27"/>
      <c r="D43" t="s">
        <v>77</v>
      </c>
    </row>
    <row r="44" spans="1:7" x14ac:dyDescent="0.25">
      <c r="A44" s="27"/>
      <c r="D44" t="s">
        <v>78</v>
      </c>
    </row>
    <row r="45" spans="1:7" x14ac:dyDescent="0.25">
      <c r="A45" s="27"/>
      <c r="D45" t="s">
        <v>79</v>
      </c>
    </row>
    <row r="46" spans="1:7" x14ac:dyDescent="0.25">
      <c r="A46" s="27"/>
      <c r="D46" t="s">
        <v>80</v>
      </c>
    </row>
    <row r="47" spans="1:7" x14ac:dyDescent="0.25">
      <c r="A47" s="27"/>
      <c r="D47" t="s">
        <v>81</v>
      </c>
    </row>
    <row r="48" spans="1:7" x14ac:dyDescent="0.25">
      <c r="A48" s="33" t="s">
        <v>280</v>
      </c>
      <c r="B48" s="25"/>
    </row>
    <row r="49" spans="1:1" x14ac:dyDescent="0.25">
      <c r="A49" s="33"/>
    </row>
    <row r="50" spans="1:1" x14ac:dyDescent="0.25">
      <c r="A50" s="33"/>
    </row>
    <row r="51" spans="1:1" x14ac:dyDescent="0.25">
      <c r="A51" s="33"/>
    </row>
    <row r="52" spans="1:1" x14ac:dyDescent="0.25">
      <c r="A52" s="33"/>
    </row>
    <row r="53" spans="1:1" x14ac:dyDescent="0.25">
      <c r="A53" s="33"/>
    </row>
    <row r="54" spans="1:1" x14ac:dyDescent="0.25">
      <c r="A54" s="33"/>
    </row>
    <row r="55" spans="1:1" x14ac:dyDescent="0.25">
      <c r="A55" s="33"/>
    </row>
    <row r="56" spans="1:1" x14ac:dyDescent="0.25">
      <c r="A56" s="33"/>
    </row>
    <row r="57" spans="1:1" x14ac:dyDescent="0.25">
      <c r="A57" s="33"/>
    </row>
    <row r="58" spans="1:1" x14ac:dyDescent="0.25">
      <c r="A58" s="33"/>
    </row>
    <row r="59" spans="1:1" x14ac:dyDescent="0.25">
      <c r="A59" s="33"/>
    </row>
    <row r="60" spans="1:1" x14ac:dyDescent="0.25">
      <c r="A60" s="33"/>
    </row>
    <row r="61" spans="1:1" x14ac:dyDescent="0.25">
      <c r="A61" s="33"/>
    </row>
    <row r="62" spans="1:1" x14ac:dyDescent="0.25">
      <c r="A62" s="33"/>
    </row>
    <row r="63" spans="1:1" x14ac:dyDescent="0.25">
      <c r="A63" s="33"/>
    </row>
    <row r="64" spans="1:1" x14ac:dyDescent="0.25">
      <c r="A64" s="33"/>
    </row>
    <row r="65" spans="1:1" x14ac:dyDescent="0.25">
      <c r="A65" s="33"/>
    </row>
    <row r="66" spans="1:1" x14ac:dyDescent="0.25">
      <c r="A66" s="33"/>
    </row>
    <row r="67" spans="1:1" x14ac:dyDescent="0.25">
      <c r="A67" s="33"/>
    </row>
    <row r="68" spans="1:1" x14ac:dyDescent="0.25">
      <c r="A68" s="33"/>
    </row>
    <row r="69" spans="1:1" x14ac:dyDescent="0.25">
      <c r="A69" s="27"/>
    </row>
    <row r="70" spans="1:1" x14ac:dyDescent="0.25">
      <c r="A70" s="27"/>
    </row>
    <row r="71" spans="1:1" x14ac:dyDescent="0.25">
      <c r="A71" s="27"/>
    </row>
    <row r="72" spans="1:1" x14ac:dyDescent="0.25">
      <c r="A72" s="27"/>
    </row>
    <row r="73" spans="1:1" x14ac:dyDescent="0.25">
      <c r="A73" s="27"/>
    </row>
    <row r="74" spans="1:1" x14ac:dyDescent="0.25">
      <c r="A74" s="27"/>
    </row>
    <row r="75" spans="1:1" x14ac:dyDescent="0.25">
      <c r="A75" s="27"/>
    </row>
    <row r="76" spans="1:1" x14ac:dyDescent="0.25">
      <c r="A76" s="27"/>
    </row>
    <row r="77" spans="1:1" x14ac:dyDescent="0.25">
      <c r="A77" s="27"/>
    </row>
    <row r="78" spans="1:1" x14ac:dyDescent="0.25">
      <c r="A78" s="27"/>
    </row>
    <row r="79" spans="1:1" x14ac:dyDescent="0.25">
      <c r="A79" s="27"/>
    </row>
    <row r="80" spans="1:1" x14ac:dyDescent="0.25">
      <c r="A80" s="27"/>
    </row>
    <row r="81" spans="1:1" x14ac:dyDescent="0.25">
      <c r="A81" s="27"/>
    </row>
    <row r="82" spans="1:1" x14ac:dyDescent="0.25">
      <c r="A82" s="27"/>
    </row>
    <row r="83" spans="1:1" x14ac:dyDescent="0.25">
      <c r="A83" s="27"/>
    </row>
    <row r="84" spans="1:1" x14ac:dyDescent="0.25">
      <c r="A84" s="27"/>
    </row>
    <row r="85" spans="1:1" x14ac:dyDescent="0.25">
      <c r="A85" s="27"/>
    </row>
    <row r="86" spans="1:1" x14ac:dyDescent="0.25">
      <c r="A86" s="27"/>
    </row>
    <row r="87" spans="1:1" x14ac:dyDescent="0.25">
      <c r="A87" s="27"/>
    </row>
    <row r="88" spans="1:1" x14ac:dyDescent="0.25">
      <c r="A88" s="27"/>
    </row>
    <row r="89" spans="1:1" x14ac:dyDescent="0.25">
      <c r="A89" s="27"/>
    </row>
  </sheetData>
  <mergeCells count="1">
    <mergeCell ref="A48:A68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65"/>
  <sheetViews>
    <sheetView workbookViewId="0">
      <selection activeCell="A23" sqref="A23"/>
    </sheetView>
  </sheetViews>
  <sheetFormatPr baseColWidth="10" defaultRowHeight="15" x14ac:dyDescent="0.25"/>
  <cols>
    <col min="1" max="1" width="40" bestFit="1" customWidth="1"/>
  </cols>
  <sheetData>
    <row r="1" spans="1:2" x14ac:dyDescent="0.25">
      <c r="A1" s="25" t="s">
        <v>7</v>
      </c>
      <c r="B1" s="25" t="s">
        <v>5</v>
      </c>
    </row>
    <row r="2" spans="1:2" x14ac:dyDescent="0.25">
      <c r="A2" t="s">
        <v>12</v>
      </c>
      <c r="B2">
        <v>40100000</v>
      </c>
    </row>
    <row r="3" spans="1:2" x14ac:dyDescent="0.25">
      <c r="A3" t="s">
        <v>13</v>
      </c>
      <c r="B3">
        <v>40810000</v>
      </c>
    </row>
    <row r="4" spans="1:2" x14ac:dyDescent="0.25">
      <c r="A4" t="s">
        <v>14</v>
      </c>
      <c r="B4">
        <v>41100000</v>
      </c>
    </row>
    <row r="5" spans="1:2" x14ac:dyDescent="0.25">
      <c r="A5" t="s">
        <v>15</v>
      </c>
      <c r="B5">
        <v>42100000</v>
      </c>
    </row>
    <row r="6" spans="1:2" x14ac:dyDescent="0.25">
      <c r="A6" t="s">
        <v>16</v>
      </c>
      <c r="B6">
        <v>42820000</v>
      </c>
    </row>
    <row r="7" spans="1:2" x14ac:dyDescent="0.25">
      <c r="A7" t="s">
        <v>17</v>
      </c>
      <c r="B7">
        <v>42860000</v>
      </c>
    </row>
    <row r="8" spans="1:2" x14ac:dyDescent="0.25">
      <c r="A8" t="s">
        <v>18</v>
      </c>
      <c r="B8">
        <v>43100000</v>
      </c>
    </row>
    <row r="9" spans="1:2" x14ac:dyDescent="0.25">
      <c r="A9" t="s">
        <v>19</v>
      </c>
      <c r="B9">
        <v>43820000</v>
      </c>
    </row>
    <row r="10" spans="1:2" x14ac:dyDescent="0.25">
      <c r="A10" t="s">
        <v>20</v>
      </c>
      <c r="B10">
        <v>43860000</v>
      </c>
    </row>
    <row r="11" spans="1:2" x14ac:dyDescent="0.25">
      <c r="A11" t="s">
        <v>21</v>
      </c>
      <c r="B11">
        <v>44863330</v>
      </c>
    </row>
    <row r="12" spans="1:2" x14ac:dyDescent="0.25">
      <c r="A12" t="s">
        <v>22</v>
      </c>
      <c r="B12">
        <v>46701000</v>
      </c>
    </row>
    <row r="13" spans="1:2" x14ac:dyDescent="0.25">
      <c r="A13" t="s">
        <v>23</v>
      </c>
      <c r="B13">
        <v>46710000</v>
      </c>
    </row>
    <row r="14" spans="1:2" x14ac:dyDescent="0.25">
      <c r="A14" t="s">
        <v>24</v>
      </c>
      <c r="B14">
        <v>46734000</v>
      </c>
    </row>
    <row r="15" spans="1:2" x14ac:dyDescent="0.25">
      <c r="A15" t="s">
        <v>25</v>
      </c>
      <c r="B15">
        <v>46739000</v>
      </c>
    </row>
    <row r="16" spans="1:2" x14ac:dyDescent="0.25">
      <c r="A16" t="s">
        <v>26</v>
      </c>
      <c r="B16">
        <v>46742000</v>
      </c>
    </row>
    <row r="17" spans="1:2" x14ac:dyDescent="0.25">
      <c r="A17" t="s">
        <v>27</v>
      </c>
      <c r="B17">
        <v>46744000</v>
      </c>
    </row>
    <row r="18" spans="1:2" x14ac:dyDescent="0.25">
      <c r="A18" t="s">
        <v>28</v>
      </c>
      <c r="B18">
        <v>46745000</v>
      </c>
    </row>
    <row r="19" spans="1:2" x14ac:dyDescent="0.25">
      <c r="A19" t="s">
        <v>29</v>
      </c>
      <c r="B19">
        <v>46860000</v>
      </c>
    </row>
    <row r="20" spans="1:2" x14ac:dyDescent="0.25">
      <c r="A20" t="s">
        <v>30</v>
      </c>
      <c r="B20">
        <v>47300000</v>
      </c>
    </row>
    <row r="21" spans="1:2" x14ac:dyDescent="0.25">
      <c r="A21" t="s">
        <v>31</v>
      </c>
      <c r="B21">
        <v>48610000</v>
      </c>
    </row>
    <row r="22" spans="1:2" x14ac:dyDescent="0.25">
      <c r="A22" t="s">
        <v>32</v>
      </c>
      <c r="B22">
        <v>51220000</v>
      </c>
    </row>
    <row r="23" spans="1:2" x14ac:dyDescent="0.25">
      <c r="A23" t="s">
        <v>33</v>
      </c>
      <c r="B23">
        <v>51710000</v>
      </c>
    </row>
    <row r="24" spans="1:2" x14ac:dyDescent="0.25">
      <c r="A24" t="s">
        <v>34</v>
      </c>
      <c r="B24">
        <v>51720000</v>
      </c>
    </row>
    <row r="25" spans="1:2" x14ac:dyDescent="0.25">
      <c r="A25" t="s">
        <v>35</v>
      </c>
      <c r="B25">
        <v>58000000</v>
      </c>
    </row>
    <row r="26" spans="1:2" x14ac:dyDescent="0.25">
      <c r="A26" t="s">
        <v>36</v>
      </c>
      <c r="B26">
        <v>60400000</v>
      </c>
    </row>
    <row r="27" spans="1:2" x14ac:dyDescent="0.25">
      <c r="A27" t="s">
        <v>37</v>
      </c>
      <c r="B27">
        <v>60612000</v>
      </c>
    </row>
    <row r="28" spans="1:2" x14ac:dyDescent="0.25">
      <c r="A28" t="s">
        <v>38</v>
      </c>
      <c r="B28">
        <v>60615000</v>
      </c>
    </row>
    <row r="29" spans="1:2" x14ac:dyDescent="0.25">
      <c r="A29" t="s">
        <v>39</v>
      </c>
      <c r="B29">
        <v>60630000</v>
      </c>
    </row>
    <row r="30" spans="1:2" x14ac:dyDescent="0.25">
      <c r="A30" t="s">
        <v>40</v>
      </c>
      <c r="B30">
        <v>60640000</v>
      </c>
    </row>
    <row r="31" spans="1:2" x14ac:dyDescent="0.25">
      <c r="A31" t="s">
        <v>41</v>
      </c>
      <c r="B31">
        <v>60680000</v>
      </c>
    </row>
    <row r="32" spans="1:2" x14ac:dyDescent="0.25">
      <c r="A32" t="s">
        <v>42</v>
      </c>
      <c r="B32">
        <v>61100000</v>
      </c>
    </row>
    <row r="33" spans="1:2" x14ac:dyDescent="0.25">
      <c r="A33" t="s">
        <v>43</v>
      </c>
      <c r="B33">
        <v>61320000</v>
      </c>
    </row>
    <row r="34" spans="1:2" x14ac:dyDescent="0.25">
      <c r="A34" t="s">
        <v>44</v>
      </c>
      <c r="B34">
        <v>61350000</v>
      </c>
    </row>
    <row r="35" spans="1:2" x14ac:dyDescent="0.25">
      <c r="A35" t="s">
        <v>45</v>
      </c>
      <c r="B35">
        <v>61520000</v>
      </c>
    </row>
    <row r="36" spans="1:2" x14ac:dyDescent="0.25">
      <c r="A36" t="s">
        <v>46</v>
      </c>
      <c r="B36">
        <v>61552000</v>
      </c>
    </row>
    <row r="37" spans="1:2" x14ac:dyDescent="0.25">
      <c r="A37" t="s">
        <v>47</v>
      </c>
      <c r="B37">
        <v>61560000</v>
      </c>
    </row>
    <row r="38" spans="1:2" x14ac:dyDescent="0.25">
      <c r="A38" t="s">
        <v>48</v>
      </c>
      <c r="B38">
        <v>61600000</v>
      </c>
    </row>
    <row r="39" spans="1:2" x14ac:dyDescent="0.25">
      <c r="A39" t="s">
        <v>49</v>
      </c>
      <c r="B39">
        <v>61821000</v>
      </c>
    </row>
    <row r="40" spans="1:2" x14ac:dyDescent="0.25">
      <c r="A40" t="s">
        <v>50</v>
      </c>
      <c r="B40">
        <v>61860000</v>
      </c>
    </row>
    <row r="41" spans="1:2" x14ac:dyDescent="0.25">
      <c r="A41" t="s">
        <v>51</v>
      </c>
      <c r="B41">
        <v>62260000</v>
      </c>
    </row>
    <row r="42" spans="1:2" x14ac:dyDescent="0.25">
      <c r="A42" t="s">
        <v>52</v>
      </c>
      <c r="B42">
        <v>62262000</v>
      </c>
    </row>
    <row r="43" spans="1:2" x14ac:dyDescent="0.25">
      <c r="A43" t="s">
        <v>53</v>
      </c>
      <c r="B43">
        <v>62270000</v>
      </c>
    </row>
    <row r="44" spans="1:2" x14ac:dyDescent="0.25">
      <c r="A44" t="s">
        <v>54</v>
      </c>
      <c r="B44">
        <v>62310000</v>
      </c>
    </row>
    <row r="45" spans="1:2" x14ac:dyDescent="0.25">
      <c r="A45" t="s">
        <v>55</v>
      </c>
      <c r="B45">
        <v>62360000</v>
      </c>
    </row>
    <row r="46" spans="1:2" x14ac:dyDescent="0.25">
      <c r="A46" t="s">
        <v>56</v>
      </c>
      <c r="B46">
        <v>62380000</v>
      </c>
    </row>
    <row r="47" spans="1:2" x14ac:dyDescent="0.25">
      <c r="A47" t="s">
        <v>57</v>
      </c>
      <c r="B47">
        <v>62510000</v>
      </c>
    </row>
    <row r="48" spans="1:2" x14ac:dyDescent="0.25">
      <c r="A48" t="s">
        <v>58</v>
      </c>
      <c r="B48">
        <v>62510100</v>
      </c>
    </row>
    <row r="49" spans="1:2" x14ac:dyDescent="0.25">
      <c r="A49" t="s">
        <v>59</v>
      </c>
      <c r="B49">
        <v>62510200</v>
      </c>
    </row>
    <row r="50" spans="1:2" x14ac:dyDescent="0.25">
      <c r="A50" t="s">
        <v>60</v>
      </c>
      <c r="B50">
        <v>62510300</v>
      </c>
    </row>
    <row r="51" spans="1:2" x14ac:dyDescent="0.25">
      <c r="A51" t="s">
        <v>61</v>
      </c>
      <c r="B51">
        <v>62511000</v>
      </c>
    </row>
    <row r="52" spans="1:2" x14ac:dyDescent="0.25">
      <c r="A52" t="s">
        <v>62</v>
      </c>
      <c r="B52">
        <v>62570000</v>
      </c>
    </row>
    <row r="53" spans="1:2" x14ac:dyDescent="0.25">
      <c r="A53" t="s">
        <v>63</v>
      </c>
      <c r="B53">
        <v>62610000</v>
      </c>
    </row>
    <row r="54" spans="1:2" x14ac:dyDescent="0.25">
      <c r="A54" t="s">
        <v>64</v>
      </c>
      <c r="B54">
        <v>62620000</v>
      </c>
    </row>
    <row r="55" spans="1:2" x14ac:dyDescent="0.25">
      <c r="A55" t="s">
        <v>65</v>
      </c>
      <c r="B55">
        <v>62700000</v>
      </c>
    </row>
    <row r="56" spans="1:2" x14ac:dyDescent="0.25">
      <c r="A56" t="s">
        <v>66</v>
      </c>
      <c r="B56">
        <v>62800000</v>
      </c>
    </row>
    <row r="57" spans="1:2" x14ac:dyDescent="0.25">
      <c r="A57" t="s">
        <v>67</v>
      </c>
      <c r="B57">
        <v>62820000</v>
      </c>
    </row>
    <row r="58" spans="1:2" x14ac:dyDescent="0.25">
      <c r="A58" t="s">
        <v>68</v>
      </c>
      <c r="B58">
        <v>63333000</v>
      </c>
    </row>
    <row r="59" spans="1:2" x14ac:dyDescent="0.25">
      <c r="A59" t="s">
        <v>69</v>
      </c>
      <c r="B59">
        <v>64110000</v>
      </c>
    </row>
    <row r="60" spans="1:2" x14ac:dyDescent="0.25">
      <c r="A60" t="s">
        <v>70</v>
      </c>
      <c r="B60">
        <v>64120000</v>
      </c>
    </row>
    <row r="61" spans="1:2" x14ac:dyDescent="0.25">
      <c r="A61" t="s">
        <v>71</v>
      </c>
      <c r="B61">
        <v>64130000</v>
      </c>
    </row>
    <row r="62" spans="1:2" x14ac:dyDescent="0.25">
      <c r="A62" t="s">
        <v>72</v>
      </c>
      <c r="B62">
        <v>64511000</v>
      </c>
    </row>
    <row r="63" spans="1:2" x14ac:dyDescent="0.25">
      <c r="A63" t="s">
        <v>73</v>
      </c>
      <c r="B63">
        <v>64550000</v>
      </c>
    </row>
    <row r="64" spans="1:2" x14ac:dyDescent="0.25">
      <c r="A64" t="s">
        <v>74</v>
      </c>
      <c r="B64">
        <v>64780000</v>
      </c>
    </row>
    <row r="65" spans="1:2" x14ac:dyDescent="0.25">
      <c r="A65" t="s">
        <v>75</v>
      </c>
      <c r="B65">
        <v>65100000</v>
      </c>
    </row>
    <row r="66" spans="1:2" x14ac:dyDescent="0.25">
      <c r="A66" t="s">
        <v>76</v>
      </c>
      <c r="B66">
        <v>65780000</v>
      </c>
    </row>
    <row r="67" spans="1:2" x14ac:dyDescent="0.25">
      <c r="A67" t="s">
        <v>77</v>
      </c>
      <c r="B67">
        <v>65800000</v>
      </c>
    </row>
    <row r="68" spans="1:2" x14ac:dyDescent="0.25">
      <c r="A68" t="s">
        <v>78</v>
      </c>
      <c r="B68">
        <v>67200000</v>
      </c>
    </row>
    <row r="69" spans="1:2" x14ac:dyDescent="0.25">
      <c r="A69" t="s">
        <v>79</v>
      </c>
      <c r="B69">
        <v>67520000</v>
      </c>
    </row>
    <row r="70" spans="1:2" x14ac:dyDescent="0.25">
      <c r="A70" t="s">
        <v>80</v>
      </c>
      <c r="B70">
        <v>68112000</v>
      </c>
    </row>
    <row r="71" spans="1:2" x14ac:dyDescent="0.25">
      <c r="A71" t="s">
        <v>81</v>
      </c>
      <c r="B71">
        <v>68150000</v>
      </c>
    </row>
    <row r="72" spans="1:2" x14ac:dyDescent="0.25">
      <c r="A72" t="s">
        <v>82</v>
      </c>
      <c r="B72">
        <v>70610000</v>
      </c>
    </row>
    <row r="73" spans="1:2" x14ac:dyDescent="0.25">
      <c r="A73" t="s">
        <v>83</v>
      </c>
      <c r="B73">
        <v>70610100</v>
      </c>
    </row>
    <row r="74" spans="1:2" x14ac:dyDescent="0.25">
      <c r="A74" t="s">
        <v>84</v>
      </c>
      <c r="B74">
        <v>70612000</v>
      </c>
    </row>
    <row r="75" spans="1:2" x14ac:dyDescent="0.25">
      <c r="A75" t="s">
        <v>85</v>
      </c>
      <c r="B75">
        <v>70613000</v>
      </c>
    </row>
    <row r="76" spans="1:2" x14ac:dyDescent="0.25">
      <c r="A76" t="s">
        <v>86</v>
      </c>
      <c r="B76">
        <v>70614000</v>
      </c>
    </row>
    <row r="77" spans="1:2" x14ac:dyDescent="0.25">
      <c r="A77" t="s">
        <v>87</v>
      </c>
      <c r="B77">
        <v>70880000</v>
      </c>
    </row>
    <row r="78" spans="1:2" x14ac:dyDescent="0.25">
      <c r="A78" t="s">
        <v>88</v>
      </c>
      <c r="B78">
        <v>74409000</v>
      </c>
    </row>
    <row r="79" spans="1:2" x14ac:dyDescent="0.25">
      <c r="A79" t="s">
        <v>89</v>
      </c>
      <c r="B79">
        <v>74410000</v>
      </c>
    </row>
    <row r="80" spans="1:2" x14ac:dyDescent="0.25">
      <c r="A80" t="s">
        <v>90</v>
      </c>
      <c r="B80">
        <v>74410010</v>
      </c>
    </row>
    <row r="81" spans="1:2" x14ac:dyDescent="0.25">
      <c r="A81" t="s">
        <v>91</v>
      </c>
      <c r="B81">
        <v>74412000</v>
      </c>
    </row>
    <row r="82" spans="1:2" x14ac:dyDescent="0.25">
      <c r="A82" t="s">
        <v>92</v>
      </c>
      <c r="B82">
        <v>74413000</v>
      </c>
    </row>
    <row r="83" spans="1:2" x14ac:dyDescent="0.25">
      <c r="A83" t="s">
        <v>93</v>
      </c>
      <c r="B83">
        <v>74421000</v>
      </c>
    </row>
    <row r="84" spans="1:2" x14ac:dyDescent="0.25">
      <c r="A84" t="s">
        <v>94</v>
      </c>
      <c r="B84">
        <v>74431500</v>
      </c>
    </row>
    <row r="85" spans="1:2" x14ac:dyDescent="0.25">
      <c r="A85" t="s">
        <v>95</v>
      </c>
      <c r="B85">
        <v>74440000</v>
      </c>
    </row>
    <row r="86" spans="1:2" x14ac:dyDescent="0.25">
      <c r="A86" t="s">
        <v>96</v>
      </c>
      <c r="B86">
        <v>74441000</v>
      </c>
    </row>
    <row r="87" spans="1:2" x14ac:dyDescent="0.25">
      <c r="A87" t="s">
        <v>97</v>
      </c>
      <c r="B87">
        <v>74442100</v>
      </c>
    </row>
    <row r="88" spans="1:2" x14ac:dyDescent="0.25">
      <c r="A88" t="s">
        <v>98</v>
      </c>
      <c r="B88">
        <v>74443000</v>
      </c>
    </row>
    <row r="89" spans="1:2" x14ac:dyDescent="0.25">
      <c r="A89" t="s">
        <v>99</v>
      </c>
      <c r="B89">
        <v>74443100</v>
      </c>
    </row>
    <row r="90" spans="1:2" x14ac:dyDescent="0.25">
      <c r="A90" t="s">
        <v>100</v>
      </c>
      <c r="B90">
        <v>74444000</v>
      </c>
    </row>
    <row r="91" spans="1:2" x14ac:dyDescent="0.25">
      <c r="A91" t="s">
        <v>101</v>
      </c>
      <c r="B91">
        <v>74445000</v>
      </c>
    </row>
    <row r="92" spans="1:2" x14ac:dyDescent="0.25">
      <c r="A92" t="s">
        <v>102</v>
      </c>
      <c r="B92">
        <v>74446000</v>
      </c>
    </row>
    <row r="93" spans="1:2" x14ac:dyDescent="0.25">
      <c r="A93" t="s">
        <v>103</v>
      </c>
      <c r="B93">
        <v>75600000</v>
      </c>
    </row>
    <row r="94" spans="1:2" x14ac:dyDescent="0.25">
      <c r="A94" t="s">
        <v>104</v>
      </c>
      <c r="B94">
        <v>75800000</v>
      </c>
    </row>
    <row r="95" spans="1:2" x14ac:dyDescent="0.25">
      <c r="A95" t="s">
        <v>105</v>
      </c>
      <c r="B95">
        <v>76800000</v>
      </c>
    </row>
    <row r="96" spans="1:2" x14ac:dyDescent="0.25">
      <c r="A96" t="s">
        <v>106</v>
      </c>
      <c r="B96">
        <v>77200000</v>
      </c>
    </row>
    <row r="97" spans="1:2" x14ac:dyDescent="0.25">
      <c r="A97" t="s">
        <v>107</v>
      </c>
      <c r="B97">
        <v>78940000</v>
      </c>
    </row>
    <row r="98" spans="1:2" x14ac:dyDescent="0.25">
      <c r="A98" t="s">
        <v>108</v>
      </c>
      <c r="B98">
        <v>79100000</v>
      </c>
    </row>
    <row r="99" spans="1:2" x14ac:dyDescent="0.25">
      <c r="A99" t="s">
        <v>110</v>
      </c>
      <c r="B99" t="s">
        <v>109</v>
      </c>
    </row>
    <row r="100" spans="1:2" x14ac:dyDescent="0.25">
      <c r="A100" t="s">
        <v>112</v>
      </c>
      <c r="B100" t="s">
        <v>111</v>
      </c>
    </row>
    <row r="101" spans="1:2" x14ac:dyDescent="0.25">
      <c r="A101" t="s">
        <v>114</v>
      </c>
      <c r="B101" t="s">
        <v>113</v>
      </c>
    </row>
    <row r="102" spans="1:2" x14ac:dyDescent="0.25">
      <c r="A102" t="s">
        <v>116</v>
      </c>
      <c r="B102" t="s">
        <v>115</v>
      </c>
    </row>
    <row r="103" spans="1:2" x14ac:dyDescent="0.25">
      <c r="A103" t="s">
        <v>118</v>
      </c>
      <c r="B103" t="s">
        <v>117</v>
      </c>
    </row>
    <row r="104" spans="1:2" x14ac:dyDescent="0.25">
      <c r="A104" t="s">
        <v>120</v>
      </c>
      <c r="B104" t="s">
        <v>119</v>
      </c>
    </row>
    <row r="105" spans="1:2" x14ac:dyDescent="0.25">
      <c r="A105" t="s">
        <v>122</v>
      </c>
      <c r="B105" t="s">
        <v>121</v>
      </c>
    </row>
    <row r="106" spans="1:2" x14ac:dyDescent="0.25">
      <c r="A106" t="s">
        <v>124</v>
      </c>
      <c r="B106" t="s">
        <v>123</v>
      </c>
    </row>
    <row r="107" spans="1:2" x14ac:dyDescent="0.25">
      <c r="A107" t="s">
        <v>126</v>
      </c>
      <c r="B107" t="s">
        <v>125</v>
      </c>
    </row>
    <row r="108" spans="1:2" x14ac:dyDescent="0.25">
      <c r="A108" t="s">
        <v>128</v>
      </c>
      <c r="B108" t="s">
        <v>127</v>
      </c>
    </row>
    <row r="109" spans="1:2" x14ac:dyDescent="0.25">
      <c r="A109" t="s">
        <v>130</v>
      </c>
      <c r="B109" t="s">
        <v>129</v>
      </c>
    </row>
    <row r="110" spans="1:2" x14ac:dyDescent="0.25">
      <c r="A110" t="s">
        <v>132</v>
      </c>
      <c r="B110" t="s">
        <v>131</v>
      </c>
    </row>
    <row r="111" spans="1:2" x14ac:dyDescent="0.25">
      <c r="A111" t="s">
        <v>134</v>
      </c>
      <c r="B111" t="s">
        <v>133</v>
      </c>
    </row>
    <row r="112" spans="1:2" x14ac:dyDescent="0.25">
      <c r="A112" t="s">
        <v>136</v>
      </c>
      <c r="B112" t="s">
        <v>135</v>
      </c>
    </row>
    <row r="113" spans="1:2" x14ac:dyDescent="0.25">
      <c r="A113" t="s">
        <v>138</v>
      </c>
      <c r="B113" t="s">
        <v>137</v>
      </c>
    </row>
    <row r="114" spans="1:2" x14ac:dyDescent="0.25">
      <c r="A114" t="s">
        <v>140</v>
      </c>
      <c r="B114" t="s">
        <v>139</v>
      </c>
    </row>
    <row r="115" spans="1:2" x14ac:dyDescent="0.25">
      <c r="A115" t="s">
        <v>142</v>
      </c>
      <c r="B115" t="s">
        <v>141</v>
      </c>
    </row>
    <row r="116" spans="1:2" x14ac:dyDescent="0.25">
      <c r="A116" t="s">
        <v>144</v>
      </c>
      <c r="B116" t="s">
        <v>143</v>
      </c>
    </row>
    <row r="117" spans="1:2" x14ac:dyDescent="0.25">
      <c r="A117" t="s">
        <v>146</v>
      </c>
      <c r="B117" t="s">
        <v>145</v>
      </c>
    </row>
    <row r="118" spans="1:2" x14ac:dyDescent="0.25">
      <c r="A118" t="s">
        <v>148</v>
      </c>
      <c r="B118" t="s">
        <v>147</v>
      </c>
    </row>
    <row r="119" spans="1:2" x14ac:dyDescent="0.25">
      <c r="A119" t="s">
        <v>150</v>
      </c>
      <c r="B119" t="s">
        <v>149</v>
      </c>
    </row>
    <row r="120" spans="1:2" x14ac:dyDescent="0.25">
      <c r="A120" t="s">
        <v>152</v>
      </c>
      <c r="B120" t="s">
        <v>151</v>
      </c>
    </row>
    <row r="121" spans="1:2" x14ac:dyDescent="0.25">
      <c r="A121" t="s">
        <v>154</v>
      </c>
      <c r="B121" t="s">
        <v>153</v>
      </c>
    </row>
    <row r="122" spans="1:2" x14ac:dyDescent="0.25">
      <c r="A122" t="s">
        <v>156</v>
      </c>
      <c r="B122" t="s">
        <v>155</v>
      </c>
    </row>
    <row r="123" spans="1:2" x14ac:dyDescent="0.25">
      <c r="A123" t="s">
        <v>158</v>
      </c>
      <c r="B123" t="s">
        <v>157</v>
      </c>
    </row>
    <row r="124" spans="1:2" x14ac:dyDescent="0.25">
      <c r="A124" t="s">
        <v>160</v>
      </c>
      <c r="B124" t="s">
        <v>159</v>
      </c>
    </row>
    <row r="125" spans="1:2" x14ac:dyDescent="0.25">
      <c r="A125" t="s">
        <v>162</v>
      </c>
      <c r="B125" t="s">
        <v>161</v>
      </c>
    </row>
    <row r="126" spans="1:2" x14ac:dyDescent="0.25">
      <c r="A126" t="s">
        <v>164</v>
      </c>
      <c r="B126" t="s">
        <v>163</v>
      </c>
    </row>
    <row r="127" spans="1:2" x14ac:dyDescent="0.25">
      <c r="A127" t="s">
        <v>166</v>
      </c>
      <c r="B127" t="s">
        <v>165</v>
      </c>
    </row>
    <row r="128" spans="1:2" x14ac:dyDescent="0.25">
      <c r="A128" t="s">
        <v>168</v>
      </c>
      <c r="B128" t="s">
        <v>167</v>
      </c>
    </row>
    <row r="129" spans="1:2" x14ac:dyDescent="0.25">
      <c r="A129" t="s">
        <v>170</v>
      </c>
      <c r="B129" t="s">
        <v>169</v>
      </c>
    </row>
    <row r="130" spans="1:2" x14ac:dyDescent="0.25">
      <c r="A130" t="s">
        <v>172</v>
      </c>
      <c r="B130" t="s">
        <v>171</v>
      </c>
    </row>
    <row r="131" spans="1:2" x14ac:dyDescent="0.25">
      <c r="A131" t="s">
        <v>174</v>
      </c>
      <c r="B131" t="s">
        <v>173</v>
      </c>
    </row>
    <row r="132" spans="1:2" x14ac:dyDescent="0.25">
      <c r="A132" t="s">
        <v>176</v>
      </c>
      <c r="B132" t="s">
        <v>175</v>
      </c>
    </row>
    <row r="133" spans="1:2" x14ac:dyDescent="0.25">
      <c r="A133" t="s">
        <v>178</v>
      </c>
      <c r="B133" t="s">
        <v>177</v>
      </c>
    </row>
    <row r="134" spans="1:2" x14ac:dyDescent="0.25">
      <c r="A134" t="s">
        <v>180</v>
      </c>
      <c r="B134" t="s">
        <v>179</v>
      </c>
    </row>
    <row r="135" spans="1:2" x14ac:dyDescent="0.25">
      <c r="A135" t="s">
        <v>182</v>
      </c>
      <c r="B135" t="s">
        <v>181</v>
      </c>
    </row>
    <row r="136" spans="1:2" x14ac:dyDescent="0.25">
      <c r="A136" t="s">
        <v>184</v>
      </c>
      <c r="B136" t="s">
        <v>183</v>
      </c>
    </row>
    <row r="137" spans="1:2" x14ac:dyDescent="0.25">
      <c r="A137" t="s">
        <v>186</v>
      </c>
      <c r="B137" t="s">
        <v>185</v>
      </c>
    </row>
    <row r="138" spans="1:2" x14ac:dyDescent="0.25">
      <c r="A138" t="s">
        <v>188</v>
      </c>
      <c r="B138" t="s">
        <v>187</v>
      </c>
    </row>
    <row r="139" spans="1:2" x14ac:dyDescent="0.25">
      <c r="A139" t="s">
        <v>190</v>
      </c>
      <c r="B139" t="s">
        <v>189</v>
      </c>
    </row>
    <row r="140" spans="1:2" x14ac:dyDescent="0.25">
      <c r="A140" t="s">
        <v>192</v>
      </c>
      <c r="B140" t="s">
        <v>191</v>
      </c>
    </row>
    <row r="141" spans="1:2" x14ac:dyDescent="0.25">
      <c r="A141" t="s">
        <v>194</v>
      </c>
      <c r="B141" t="s">
        <v>193</v>
      </c>
    </row>
    <row r="142" spans="1:2" x14ac:dyDescent="0.25">
      <c r="A142" t="s">
        <v>196</v>
      </c>
      <c r="B142" t="s">
        <v>195</v>
      </c>
    </row>
    <row r="143" spans="1:2" x14ac:dyDescent="0.25">
      <c r="A143" t="s">
        <v>198</v>
      </c>
      <c r="B143" t="s">
        <v>197</v>
      </c>
    </row>
    <row r="144" spans="1:2" x14ac:dyDescent="0.25">
      <c r="A144" t="s">
        <v>200</v>
      </c>
      <c r="B144" t="s">
        <v>199</v>
      </c>
    </row>
    <row r="145" spans="1:2" x14ac:dyDescent="0.25">
      <c r="A145" t="s">
        <v>202</v>
      </c>
      <c r="B145" t="s">
        <v>201</v>
      </c>
    </row>
    <row r="146" spans="1:2" x14ac:dyDescent="0.25">
      <c r="A146" t="s">
        <v>204</v>
      </c>
      <c r="B146" t="s">
        <v>203</v>
      </c>
    </row>
    <row r="147" spans="1:2" x14ac:dyDescent="0.25">
      <c r="A147" t="s">
        <v>206</v>
      </c>
      <c r="B147" t="s">
        <v>205</v>
      </c>
    </row>
    <row r="148" spans="1:2" x14ac:dyDescent="0.25">
      <c r="A148" t="s">
        <v>208</v>
      </c>
      <c r="B148" t="s">
        <v>207</v>
      </c>
    </row>
    <row r="149" spans="1:2" x14ac:dyDescent="0.25">
      <c r="A149" t="s">
        <v>210</v>
      </c>
      <c r="B149" t="s">
        <v>209</v>
      </c>
    </row>
    <row r="150" spans="1:2" x14ac:dyDescent="0.25">
      <c r="A150" t="s">
        <v>212</v>
      </c>
      <c r="B150" t="s">
        <v>211</v>
      </c>
    </row>
    <row r="151" spans="1:2" x14ac:dyDescent="0.25">
      <c r="A151" t="s">
        <v>214</v>
      </c>
      <c r="B151" t="s">
        <v>213</v>
      </c>
    </row>
    <row r="152" spans="1:2" x14ac:dyDescent="0.25">
      <c r="A152" t="s">
        <v>216</v>
      </c>
      <c r="B152" t="s">
        <v>215</v>
      </c>
    </row>
    <row r="153" spans="1:2" x14ac:dyDescent="0.25">
      <c r="A153" t="s">
        <v>218</v>
      </c>
      <c r="B153" t="s">
        <v>217</v>
      </c>
    </row>
    <row r="154" spans="1:2" x14ac:dyDescent="0.25">
      <c r="A154" t="s">
        <v>220</v>
      </c>
      <c r="B154" t="s">
        <v>219</v>
      </c>
    </row>
    <row r="155" spans="1:2" x14ac:dyDescent="0.25">
      <c r="A155" t="s">
        <v>222</v>
      </c>
      <c r="B155" t="s">
        <v>221</v>
      </c>
    </row>
    <row r="156" spans="1:2" x14ac:dyDescent="0.25">
      <c r="A156" t="s">
        <v>224</v>
      </c>
      <c r="B156" t="s">
        <v>223</v>
      </c>
    </row>
    <row r="157" spans="1:2" x14ac:dyDescent="0.25">
      <c r="A157" t="s">
        <v>226</v>
      </c>
      <c r="B157" t="s">
        <v>225</v>
      </c>
    </row>
    <row r="158" spans="1:2" x14ac:dyDescent="0.25">
      <c r="A158" t="s">
        <v>228</v>
      </c>
      <c r="B158" t="s">
        <v>227</v>
      </c>
    </row>
    <row r="159" spans="1:2" x14ac:dyDescent="0.25">
      <c r="A159" t="s">
        <v>230</v>
      </c>
      <c r="B159" t="s">
        <v>229</v>
      </c>
    </row>
    <row r="160" spans="1:2" x14ac:dyDescent="0.25">
      <c r="A160" t="s">
        <v>232</v>
      </c>
      <c r="B160" t="s">
        <v>231</v>
      </c>
    </row>
    <row r="161" spans="1:2" x14ac:dyDescent="0.25">
      <c r="A161" t="s">
        <v>234</v>
      </c>
      <c r="B161" t="s">
        <v>233</v>
      </c>
    </row>
    <row r="162" spans="1:2" x14ac:dyDescent="0.25">
      <c r="A162" t="s">
        <v>236</v>
      </c>
      <c r="B162" t="s">
        <v>235</v>
      </c>
    </row>
    <row r="163" spans="1:2" x14ac:dyDescent="0.25">
      <c r="A163" t="s">
        <v>238</v>
      </c>
      <c r="B163" t="s">
        <v>237</v>
      </c>
    </row>
    <row r="164" spans="1:2" x14ac:dyDescent="0.25">
      <c r="A164" t="s">
        <v>240</v>
      </c>
      <c r="B164" t="s">
        <v>239</v>
      </c>
    </row>
    <row r="165" spans="1:2" x14ac:dyDescent="0.25">
      <c r="A165" t="s">
        <v>242</v>
      </c>
      <c r="B165" t="s">
        <v>241</v>
      </c>
    </row>
  </sheetData>
  <sortState ref="A2:B165">
    <sortCondition ref="B2:B165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2"/>
  <sheetViews>
    <sheetView workbookViewId="0">
      <selection activeCell="F39" sqref="F39"/>
    </sheetView>
  </sheetViews>
  <sheetFormatPr baseColWidth="10" defaultRowHeight="15" x14ac:dyDescent="0.25"/>
  <sheetData>
    <row r="1" spans="1:2" x14ac:dyDescent="0.25">
      <c r="A1" t="s">
        <v>260</v>
      </c>
      <c r="B1" t="s">
        <v>7</v>
      </c>
    </row>
    <row r="3" spans="1:2" x14ac:dyDescent="0.25">
      <c r="A3" s="5" t="s">
        <v>243</v>
      </c>
      <c r="B3" t="s">
        <v>244</v>
      </c>
    </row>
    <row r="4" spans="1:2" x14ac:dyDescent="0.25">
      <c r="A4" s="5" t="s">
        <v>252</v>
      </c>
      <c r="B4" t="s">
        <v>245</v>
      </c>
    </row>
    <row r="5" spans="1:2" x14ac:dyDescent="0.25">
      <c r="A5" s="5" t="s">
        <v>253</v>
      </c>
      <c r="B5" t="s">
        <v>246</v>
      </c>
    </row>
    <row r="6" spans="1:2" x14ac:dyDescent="0.25">
      <c r="A6" s="5" t="s">
        <v>254</v>
      </c>
      <c r="B6" t="s">
        <v>247</v>
      </c>
    </row>
    <row r="7" spans="1:2" x14ac:dyDescent="0.25">
      <c r="A7" s="5" t="s">
        <v>255</v>
      </c>
      <c r="B7" t="s">
        <v>261</v>
      </c>
    </row>
    <row r="8" spans="1:2" x14ac:dyDescent="0.25">
      <c r="A8" s="5" t="s">
        <v>262</v>
      </c>
      <c r="B8" t="s">
        <v>248</v>
      </c>
    </row>
    <row r="9" spans="1:2" x14ac:dyDescent="0.25">
      <c r="A9" s="5" t="s">
        <v>256</v>
      </c>
      <c r="B9" t="s">
        <v>263</v>
      </c>
    </row>
    <row r="10" spans="1:2" x14ac:dyDescent="0.25">
      <c r="A10" s="5" t="s">
        <v>257</v>
      </c>
      <c r="B10" t="s">
        <v>249</v>
      </c>
    </row>
    <row r="11" spans="1:2" x14ac:dyDescent="0.25">
      <c r="A11" s="5" t="s">
        <v>258</v>
      </c>
      <c r="B11" t="s">
        <v>250</v>
      </c>
    </row>
    <row r="12" spans="1:2" x14ac:dyDescent="0.25">
      <c r="A12" s="5" t="s">
        <v>259</v>
      </c>
      <c r="B12" t="s">
        <v>251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Saisie</vt:lpstr>
      <vt:lpstr>Journaux</vt:lpstr>
      <vt:lpstr>Famille comptes</vt:lpstr>
      <vt:lpstr>Plan comptable</vt:lpstr>
      <vt:lpstr>Plan analytique</vt:lpstr>
      <vt:lpstr>Charges</vt:lpstr>
      <vt:lpstr>FAMILLE</vt:lpstr>
      <vt:lpstr>Financiers</vt:lpstr>
      <vt:lpstr>Partenaires</vt:lpstr>
      <vt:lpstr>Produits</vt:lpstr>
      <vt:lpstr>Subvention</vt:lpstr>
      <vt:lpstr>Tiers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RUAS_1</dc:creator>
  <cp:lastModifiedBy>PC Pistes Solidaires</cp:lastModifiedBy>
  <dcterms:created xsi:type="dcterms:W3CDTF">2017-03-09T15:11:41Z</dcterms:created>
  <dcterms:modified xsi:type="dcterms:W3CDTF">2017-03-27T12:18:10Z</dcterms:modified>
</cp:coreProperties>
</file>