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fs\vhomedrives$\hltremblay\Desktop\"/>
    </mc:Choice>
  </mc:AlternateContent>
  <bookViews>
    <workbookView xWindow="405" yWindow="60" windowWidth="13770" windowHeight="8670"/>
  </bookViews>
  <sheets>
    <sheet name="CALENDRIER" sheetId="1" r:id="rId1"/>
    <sheet name="TÂCHES" sheetId="5" r:id="rId2"/>
    <sheet name="PIÈCES et OUTILS" sheetId="8" r:id="rId3"/>
  </sheets>
  <definedNames>
    <definedName name="_xlnm._FilterDatabase" localSheetId="0" hidden="1">CALENDRIER!$B$6:$BX$75</definedName>
    <definedName name="_xlnm._FilterDatabase" localSheetId="2" hidden="1">'PIÈCES et OUTILS'!$B$6:$F$49</definedName>
    <definedName name="ADOUC1J" localSheetId="1">TÂCHES!$D$7</definedName>
    <definedName name="ADOUS1A" localSheetId="1">TÂCHES!$D$6</definedName>
    <definedName name="ADOUS1S" localSheetId="1">TÂCHES!$D$8</definedName>
    <definedName name="AEROEL1A" localSheetId="1">TÂCHES!$D$10</definedName>
    <definedName name="AEROOC1A" localSheetId="1">TÂCHES!$D$9</definedName>
    <definedName name="APPAIR1A" localSheetId="1">TÂCHES!$D$49</definedName>
    <definedName name="ASCCAB1A" localSheetId="1">TÂCHES!$D$52</definedName>
    <definedName name="ASCCAB1M" localSheetId="1">TÂCHES!$D$53</definedName>
    <definedName name="ASCCAB2S" localSheetId="1">TÂCHES!$D$54</definedName>
    <definedName name="ASCCAB3M" localSheetId="1">TÂCHES!$D$55</definedName>
    <definedName name="ASCCAB6M" localSheetId="1">TÂCHES!$D$56</definedName>
    <definedName name="ASCHYD1A" localSheetId="1">TÂCHES!$D$62</definedName>
    <definedName name="ASCHYD1M" localSheetId="1">TÂCHES!$D$63</definedName>
    <definedName name="ASCHYD2S" localSheetId="1">TÂCHES!$D$64</definedName>
    <definedName name="ASCHYD3M" localSheetId="1">TÂCHES!$D$65</definedName>
    <definedName name="ASCHYD6M" localSheetId="1">TÂCHES!$D$66</definedName>
    <definedName name="ASSE1A" localSheetId="1">TÂCHES!$D$12</definedName>
    <definedName name="BASCHLORE1S" localSheetId="1">TÂCHES!$D$103</definedName>
    <definedName name="BASSEL1S" localSheetId="1">TÂCHES!$D$102</definedName>
    <definedName name="BATTSOL6M" localSheetId="1">TÂCHES!$D$100</definedName>
    <definedName name="CHAMFR1A" localSheetId="1">TÂCHES!$D$14</definedName>
    <definedName name="CHFELE1A" localSheetId="1">TÂCHES!$D$21</definedName>
    <definedName name="CHOCOM1A" localSheetId="1">TÂCHES!$D$20</definedName>
    <definedName name="CHOOCH1A" localSheetId="1">TÂCHES!$D$17</definedName>
    <definedName name="CHOOCH1J" localSheetId="1">TÂCHES!$D$18</definedName>
    <definedName name="CHOOCH1M" localSheetId="1">TÂCHES!$D$19</definedName>
    <definedName name="CHOOCH1S" localSheetId="1">TÂCHES!$D$15</definedName>
    <definedName name="CHOOCH3M" localSheetId="1">TÂCHES!$D$16</definedName>
    <definedName name="CLIMMO1A" localSheetId="1">TÂCHES!$D$22</definedName>
    <definedName name="COMPA1M" localSheetId="1">TÂCHES!$D$23</definedName>
    <definedName name="COMPREF1A" localSheetId="1">TÂCHES!$D$87</definedName>
    <definedName name="CONG1A" localSheetId="1">TÂCHES!$D$89</definedName>
    <definedName name="DENDIR1M" localSheetId="1">TÂCHES!$D$29</definedName>
    <definedName name="DESUM1A" localSheetId="1">TÂCHES!$D$25</definedName>
    <definedName name="DISTRI1A" localSheetId="1">TÂCHES!$D$37</definedName>
    <definedName name="EAUSOL6M" localSheetId="1">TÂCHES!$D$98</definedName>
    <definedName name="EC1A" localSheetId="1">TÂCHES!$D$90</definedName>
    <definedName name="ESEBAT6M" localSheetId="1">TÂCHES!$D$42</definedName>
    <definedName name="EVAP1A" localSheetId="1">TÂCHES!$D$58</definedName>
    <definedName name="EXTINC1A" localSheetId="1">TÂCHES!$D$31</definedName>
    <definedName name="EXTINC1M" localSheetId="1">TÂCHES!$D$30</definedName>
    <definedName name="EXTINCTEUR1A" localSheetId="1">TÂCHES!#REF!</definedName>
    <definedName name="EXTINCTEUR1M" localSheetId="1">TÂCHES!#REF!</definedName>
    <definedName name="FONREF1A" localSheetId="1">TÂCHES!$D$32</definedName>
    <definedName name="FOUREL1A" localSheetId="1">TÂCHES!$D$82</definedName>
    <definedName name="FOURGZ1A" localSheetId="1">TÂCHES!$D$24</definedName>
    <definedName name="GAZNAT1A" localSheetId="1">TÂCHES!$D$26</definedName>
    <definedName name="GEN1M" localSheetId="1">TÂCHES!$D$101</definedName>
    <definedName name="HOTLAB1A" localSheetId="1">TÂCHES!$D$33</definedName>
    <definedName name="INCI1A" localSheetId="1">TÂCHES!$D$97</definedName>
    <definedName name="INSPSQEEP_1M" localSheetId="1">TÂCHES!$D$27</definedName>
    <definedName name="LAVEUS1A" localSheetId="1">TÂCHES!$D$83</definedName>
    <definedName name="LAVVAS3M" localSheetId="1">TÂCHES!$D$34</definedName>
    <definedName name="MALAXR1A" localSheetId="1">TÂCHES!$D$84</definedName>
    <definedName name="MARRAIS1M" localSheetId="1">TÂCHES!$D$94</definedName>
    <definedName name="MARRAIS1S" localSheetId="1">TÂCHES!$D$93</definedName>
    <definedName name="MARRAIS4M" localSheetId="1">TÂCHES!$D$95</definedName>
    <definedName name="MELANG1A" localSheetId="1">TÂCHES!$D$86</definedName>
    <definedName name="OCHAUD1A" localSheetId="1">TÂCHES!$D$40</definedName>
    <definedName name="OCHAUD1S" localSheetId="1">TÂCHES!$D$41</definedName>
    <definedName name="OLE_LINK1" localSheetId="1">TÂCHES!$D$89</definedName>
    <definedName name="P_Adoucisseur_d_eau">'PIÈCES et OUTILS'!$F$7</definedName>
    <definedName name="P_Bassin_de_chlore">'PIÈCES et OUTILS'!$F$13</definedName>
    <definedName name="P_Bassin_de_sel">'PIÈCES et OUTILS'!$F$12</definedName>
    <definedName name="P_Batteries__pour_panneaux_solaires">'PIÈCES et OUTILS'!$F$24</definedName>
    <definedName name="P_Chambre_d_isolement">'PIÈCES et OUTILS'!$F$46</definedName>
    <definedName name="P_Chauffes_eau_solaires">'PIÈCES et OUTILS'!$F$22</definedName>
    <definedName name="P_Compresseur__à_air_médical">'PIÈCES et OUTILS'!$F$19</definedName>
    <definedName name="P_Congélateur">'PIÈCES et OUTILS'!$F$28</definedName>
    <definedName name="P_Cuisinière__plaque_de_cuisson">'PIÈCES et OUTILS'!$F$29</definedName>
    <definedName name="P_Éclairage__tournée_de_tout_les_systèmes___CRC">'PIÈCES et OUTILS'!$F$49</definedName>
    <definedName name="P_Éclairage__tournée_de_tout_les_systèmes___extérieur">'PIÈCES et OUTILS'!$F$47</definedName>
    <definedName name="P_Éclairage__tournée_de_tout_les_systèmes___JICA">'PIÈCES et OUTILS'!$F$48</definedName>
    <definedName name="P_Évacuateur_d_air">'PIÈCES et OUTILS'!$F$16</definedName>
    <definedName name="P_Extincteur">'PIÈCES et OUTILS'!$F$45</definedName>
    <definedName name="P_Génératrice_CRC">'PIÈCES et OUTILS'!$F$41</definedName>
    <definedName name="P_Génératrice_JICA">'PIÈCES et OUTILS'!$F$42</definedName>
    <definedName name="P_Incinérateur">'PIÈCES et OUTILS'!$F$40</definedName>
    <definedName name="P_Laveuse">'PIÈCES et OUTILS'!$F$43</definedName>
    <definedName name="P_Marais_filtrant">'PIÈCES et OUTILS'!$F$17</definedName>
    <definedName name="P_Panneau_alimentation">'PIÈCES et OUTILS'!$F$14</definedName>
    <definedName name="P_Panneau_d_alarme_incendie__CRC">'PIÈCES et OUTILS'!$F$38</definedName>
    <definedName name="P_Panneau_d_alarme_incendie__JICA">'PIÈCES et OUTILS'!$F$37</definedName>
    <definedName name="P_Panneau_de_contrôle">'PIÈCES et OUTILS'!$F$15</definedName>
    <definedName name="P_Panneau_de_contrôle__Inverter">'PIÈCES et OUTILS'!$F$25</definedName>
    <definedName name="P_Panneau_de_contrôle__Inverter___chambre">'PIÈCES et OUTILS'!$F$36</definedName>
    <definedName name="P_Panneau_x_solaires">'PIÈCES et OUTILS'!$F$23</definedName>
    <definedName name="P_Petites_pompes">'PIÈCES et OUTILS'!$F$9</definedName>
    <definedName name="P_Pompe_de_puits">'PIÈCES et OUTILS'!$F$39</definedName>
    <definedName name="P_Pompe_incendie">'PIÈCES et OUTILS'!$F$34</definedName>
    <definedName name="P_Pompe_master">'PIÈCES et OUTILS'!$F$10</definedName>
    <definedName name="P_Pompe_vacuum">'PIÈCES et OUTILS'!$F$20</definedName>
    <definedName name="P_Réfrigérateur">'PIÈCES et OUTILS'!$F$30</definedName>
    <definedName name="P_Réseau_d_eau_froide_domestique">'PIÈCES et OUTILS'!$F$32</definedName>
    <definedName name="P_Réservoir_d_eau__1_JICA___8_CRC">'PIÈCES et OUTILS'!$F$11</definedName>
    <definedName name="P_Réservoir_d_expansion">'PIÈCES et OUTILS'!$F$8</definedName>
    <definedName name="P_Sécheuse">'PIÈCES et OUTILS'!$F$44</definedName>
    <definedName name="P_Sectionneurs">'PIÈCES et OUTILS'!$F$26</definedName>
    <definedName name="P_Transformateur">'PIÈCES et OUTILS'!$F$27</definedName>
    <definedName name="P_Trappe_à_graisse">'PIÈCES et OUTILS'!$F$31</definedName>
    <definedName name="P_Unité_climatisation_toit__12_tonnes">'PIÈCES et OUTILS'!$F$21</definedName>
    <definedName name="P_Unité_de_climatisation_SPLIT">'PIÈCES et OUTILS'!$F$18</definedName>
    <definedName name="PANDISJONCTEUR_1A" localSheetId="1">TÂCHES!$D$35</definedName>
    <definedName name="PANIC1A" localSheetId="1">TÂCHES!$D$36</definedName>
    <definedName name="PANSOL6M" localSheetId="1">TÂCHES!$D$99</definedName>
    <definedName name="PC1A" localSheetId="1">TÂCHES!$D$13</definedName>
    <definedName name="PMPINC1A" localSheetId="1">TÂCHES!$D$59</definedName>
    <definedName name="PMPINC1M" localSheetId="1">TÂCHES!$D$60</definedName>
    <definedName name="PMPINC1S" localSheetId="1">TÂCHES!$D$61</definedName>
    <definedName name="POMPDI1A" localSheetId="1">TÂCHES!$D$38</definedName>
    <definedName name="POMPV1M" localSheetId="1">TÂCHES!$D$96</definedName>
    <definedName name="POMSUB1A" localSheetId="1">TÂCHES!$D$39</definedName>
    <definedName name="POTVAP1A" localSheetId="1">TÂCHES!$D$85</definedName>
    <definedName name="REFRAP1A" localSheetId="1">TÂCHES!$D$88</definedName>
    <definedName name="RESEAU1A" localSheetId="1">TÂCHES!$D$91</definedName>
    <definedName name="RESEXP1A" localSheetId="1">TÂCHES!$D$44</definedName>
    <definedName name="RESOCH1A" localSheetId="1">TÂCHES!$D$43</definedName>
    <definedName name="RIDCF1A" localSheetId="1">TÂCHES!$D$45</definedName>
    <definedName name="SÉCH1M" localSheetId="1">TÂCHES!$D$104</definedName>
    <definedName name="SÉCH6M" localSheetId="1">TÂCHES!$D$105</definedName>
    <definedName name="SECTIO1A" localSheetId="1">TÂCHES!$D$46</definedName>
    <definedName name="SYSAIR1A" localSheetId="1">TÂCHES!$D$71</definedName>
    <definedName name="SYSAIR1M" localSheetId="1">TÂCHES!$D$72</definedName>
    <definedName name="SYSAIR1S" localSheetId="1">TÂCHES!$D$73</definedName>
    <definedName name="SYSAIR3M" localSheetId="1">TÂCHES!$D$74</definedName>
    <definedName name="SYSEAU1A" localSheetId="1">TÂCHES!$D$67</definedName>
    <definedName name="SYSEAU1M" localSheetId="1">TÂCHES!$D$68</definedName>
    <definedName name="SYSEAU1S" localSheetId="1">TÂCHES!$D$69</definedName>
    <definedName name="SYSEAU3M" localSheetId="1">TÂCHES!$D$70</definedName>
    <definedName name="SYSMOU1A" localSheetId="1">TÂCHES!$D$75</definedName>
    <definedName name="SYSMOU1M" localSheetId="1">TÂCHES!$D$76</definedName>
    <definedName name="SYSMOU3M" localSheetId="1">TÂCHES!$D$77</definedName>
    <definedName name="SYSMOU6M" localSheetId="1">TÂCHES!$D$78</definedName>
    <definedName name="SYTVEN1A" localSheetId="1">TÂCHES!$D$47</definedName>
    <definedName name="TRAPPE1A" localSheetId="1">TÂCHES!$D$92</definedName>
    <definedName name="TRASEC1A" localSheetId="1">TÂCHES!$D$51</definedName>
    <definedName name="UNCONA1A" localSheetId="1">TÂCHES!$D$57</definedName>
    <definedName name="UNSPL1A" localSheetId="1">TÂCHES!$D$11</definedName>
    <definedName name="UNVENT1A" localSheetId="1">TÂCHES!$D$48</definedName>
    <definedName name="UPS1A" localSheetId="1">TÂCHES!$D$79</definedName>
    <definedName name="UPS1S" localSheetId="1">TÂCHES!$D$80</definedName>
    <definedName name="UPS4M" localSheetId="1">TÂCHES!$D$81</definedName>
    <definedName name="VENCOU1M" localSheetId="1">TÂCHES!$D$28</definedName>
    <definedName name="VENTEL1A" localSheetId="1">TÂCHES!$D$50</definedName>
  </definedNames>
  <calcPr calcId="162913"/>
</workbook>
</file>

<file path=xl/calcChain.xml><?xml version="1.0" encoding="utf-8"?>
<calcChain xmlns="http://schemas.openxmlformats.org/spreadsheetml/2006/main">
  <c r="BX15" i="1" l="1"/>
  <c r="BW15" i="1"/>
  <c r="BV15" i="1"/>
  <c r="BU15" i="1"/>
  <c r="BX14" i="1"/>
  <c r="BW14" i="1"/>
  <c r="BV14" i="1"/>
  <c r="BU14" i="1"/>
  <c r="BS15" i="1"/>
  <c r="BR15" i="1"/>
  <c r="BQ15" i="1"/>
  <c r="BP15" i="1"/>
  <c r="BS14" i="1"/>
  <c r="BR14" i="1"/>
  <c r="BQ14" i="1"/>
  <c r="BP14" i="1"/>
  <c r="BN15" i="1"/>
  <c r="BM15" i="1"/>
  <c r="BL15" i="1"/>
  <c r="BK15" i="1"/>
  <c r="BJ15" i="1"/>
  <c r="BN14" i="1"/>
  <c r="BM14" i="1"/>
  <c r="BL14" i="1"/>
  <c r="BK14" i="1"/>
  <c r="BJ14" i="1"/>
  <c r="BH15" i="1"/>
  <c r="BG15" i="1"/>
  <c r="BF15" i="1"/>
  <c r="BE15" i="1"/>
  <c r="BH14" i="1"/>
  <c r="BG14" i="1"/>
  <c r="BF14" i="1"/>
  <c r="BE14" i="1"/>
  <c r="BC15" i="1"/>
  <c r="BB15" i="1"/>
  <c r="BA15" i="1"/>
  <c r="AZ15" i="1"/>
  <c r="BC14" i="1"/>
  <c r="BB14" i="1"/>
  <c r="BA14" i="1"/>
  <c r="AZ14" i="1"/>
  <c r="AX15" i="1"/>
  <c r="AW15" i="1"/>
  <c r="AV15" i="1"/>
  <c r="AU15" i="1"/>
  <c r="AT15" i="1"/>
  <c r="AX14" i="1"/>
  <c r="AW14" i="1"/>
  <c r="AV14" i="1"/>
  <c r="AU14" i="1"/>
  <c r="AT14" i="1"/>
  <c r="AR15" i="1"/>
  <c r="AQ15" i="1"/>
  <c r="AP15" i="1"/>
  <c r="AO15" i="1"/>
  <c r="AR14" i="1"/>
  <c r="AQ14" i="1"/>
  <c r="AP14" i="1"/>
  <c r="AO14" i="1"/>
  <c r="AM15" i="1"/>
  <c r="AL15" i="1"/>
  <c r="AK15" i="1"/>
  <c r="AJ15" i="1"/>
  <c r="AI15" i="1"/>
  <c r="AM14" i="1"/>
  <c r="AL14" i="1"/>
  <c r="AK14" i="1"/>
  <c r="AJ14" i="1"/>
  <c r="AI14" i="1"/>
  <c r="AG15" i="1"/>
  <c r="AF15" i="1"/>
  <c r="AE15" i="1"/>
  <c r="AD15" i="1"/>
  <c r="AG14" i="1"/>
  <c r="AF14" i="1"/>
  <c r="AE14" i="1"/>
  <c r="AD14" i="1"/>
  <c r="AB15" i="1"/>
  <c r="AA15" i="1"/>
  <c r="Z15" i="1"/>
  <c r="Y15" i="1"/>
  <c r="AB14" i="1"/>
  <c r="AA14" i="1"/>
  <c r="Z14" i="1"/>
  <c r="Y14" i="1"/>
  <c r="W15" i="1"/>
  <c r="V15" i="1"/>
  <c r="U15" i="1"/>
  <c r="T15" i="1"/>
  <c r="W14" i="1"/>
  <c r="V14" i="1"/>
  <c r="U14" i="1"/>
  <c r="T14" i="1"/>
  <c r="R15" i="1"/>
  <c r="Q15" i="1"/>
  <c r="P15" i="1"/>
  <c r="O15" i="1"/>
  <c r="R14" i="1"/>
  <c r="Q14" i="1"/>
  <c r="P14" i="1"/>
  <c r="O14" i="1"/>
  <c r="N15" i="1"/>
  <c r="N14" i="1"/>
  <c r="BV69" i="1"/>
  <c r="AQ69" i="1"/>
  <c r="W68" i="1"/>
  <c r="Z68" i="1"/>
  <c r="AE68" i="1"/>
  <c r="AL68" i="1"/>
  <c r="AR68" i="1"/>
  <c r="AW68" i="1"/>
  <c r="BC68" i="1"/>
  <c r="BG68" i="1"/>
  <c r="BM68" i="1"/>
  <c r="BS68" i="1"/>
  <c r="BW68" i="1"/>
  <c r="R68" i="1"/>
  <c r="BW47" i="1" l="1"/>
  <c r="BW46" i="1"/>
  <c r="BW45" i="1"/>
  <c r="BW44" i="1"/>
  <c r="BV41" i="1"/>
  <c r="BW40" i="1"/>
  <c r="BW39" i="1"/>
  <c r="BR40" i="1"/>
  <c r="BQ41" i="1"/>
  <c r="BR30" i="1"/>
  <c r="BP50" i="1"/>
  <c r="BS39" i="1"/>
  <c r="BQ42" i="1"/>
  <c r="BK45" i="1"/>
  <c r="BK44" i="1"/>
  <c r="BK40" i="1"/>
  <c r="BK39" i="1"/>
  <c r="BL41" i="1"/>
  <c r="BL47" i="1"/>
  <c r="BL46" i="1"/>
  <c r="BE39" i="1"/>
  <c r="BG41" i="1"/>
  <c r="BF40" i="1"/>
  <c r="BH43" i="1"/>
  <c r="BH47" i="1"/>
  <c r="BH46" i="1"/>
  <c r="BH45" i="1"/>
  <c r="BH44" i="1"/>
  <c r="BA39" i="1"/>
  <c r="BB43" i="1"/>
  <c r="BA42" i="1"/>
  <c r="BB47" i="1"/>
  <c r="BB46" i="1"/>
  <c r="BB45" i="1"/>
  <c r="BB44" i="1"/>
  <c r="BW70" i="1"/>
  <c r="BR70" i="1"/>
  <c r="BL70" i="1"/>
  <c r="BG70" i="1"/>
  <c r="AM70" i="1"/>
  <c r="Z70" i="1"/>
  <c r="V70" i="1"/>
  <c r="AQ47" i="1"/>
  <c r="AQ46" i="1"/>
  <c r="AQ45" i="1"/>
  <c r="AQ44" i="1"/>
  <c r="AR62" i="1"/>
  <c r="AQ71" i="1"/>
  <c r="BC70" i="1"/>
  <c r="AW70" i="1"/>
  <c r="AR70" i="1"/>
  <c r="AG70" i="1"/>
  <c r="Q70" i="1"/>
  <c r="BW67" i="1"/>
  <c r="BV7" i="1"/>
  <c r="AP43" i="1"/>
  <c r="AP40" i="1"/>
  <c r="AP39" i="1"/>
  <c r="R10" i="1"/>
  <c r="R38" i="1"/>
  <c r="P43" i="1"/>
  <c r="BR17" i="1"/>
  <c r="AU39" i="1"/>
  <c r="AT43" i="1"/>
  <c r="AV47" i="1"/>
  <c r="AV46" i="1"/>
  <c r="AV45" i="1"/>
  <c r="AV44" i="1"/>
  <c r="AV37" i="1"/>
  <c r="AJ47" i="1"/>
  <c r="AJ46" i="1"/>
  <c r="AJ45" i="1"/>
  <c r="AJ44" i="1"/>
  <c r="AJ22" i="1"/>
  <c r="AK22" i="1"/>
  <c r="AJ40" i="1"/>
  <c r="AJ39" i="1"/>
  <c r="AM22" i="1"/>
  <c r="AL22" i="1"/>
  <c r="AE47" i="1"/>
  <c r="AE46" i="1"/>
  <c r="AE45" i="1"/>
  <c r="AE44" i="1"/>
  <c r="AD39" i="1"/>
  <c r="AE43" i="1"/>
  <c r="AE35" i="1"/>
  <c r="AE24" i="1"/>
  <c r="AG24" i="1"/>
  <c r="AF24" i="1"/>
  <c r="AX31" i="1"/>
  <c r="AW29" i="1"/>
  <c r="AU28" i="1"/>
  <c r="U43" i="1"/>
  <c r="U40" i="1"/>
  <c r="U39" i="1"/>
  <c r="W52" i="1"/>
  <c r="V52" i="1"/>
  <c r="U52" i="1"/>
  <c r="T41" i="1"/>
  <c r="T42" i="1"/>
  <c r="T44" i="1"/>
  <c r="T45" i="1"/>
  <c r="T46" i="1"/>
  <c r="T47" i="1"/>
  <c r="V54" i="1"/>
  <c r="BF48" i="1"/>
  <c r="BL56" i="1"/>
  <c r="AJ30" i="1"/>
  <c r="BL13" i="1"/>
  <c r="BG61" i="1"/>
  <c r="BF57" i="1"/>
  <c r="BM27" i="1"/>
  <c r="AQ53" i="1"/>
  <c r="BK32" i="1"/>
  <c r="V51" i="1"/>
  <c r="BB75" i="1"/>
  <c r="BB74" i="1"/>
  <c r="BB73" i="1"/>
  <c r="AB23" i="1"/>
  <c r="Z23" i="1"/>
  <c r="AA23" i="1"/>
  <c r="W49" i="1"/>
  <c r="BX66" i="1"/>
  <c r="BX65" i="1"/>
  <c r="BS66" i="1"/>
  <c r="BS65" i="1"/>
  <c r="BN66" i="1"/>
  <c r="BN65" i="1"/>
  <c r="BH66" i="1"/>
  <c r="BH65" i="1"/>
  <c r="BC66" i="1"/>
  <c r="BC65" i="1"/>
  <c r="AX66" i="1"/>
  <c r="AX65" i="1"/>
  <c r="AR66" i="1"/>
  <c r="AR65" i="1"/>
  <c r="AM66" i="1"/>
  <c r="AM65" i="1"/>
  <c r="AG66" i="1"/>
  <c r="AG65" i="1"/>
  <c r="AB66" i="1"/>
  <c r="AB65" i="1"/>
  <c r="W66" i="1"/>
  <c r="W65" i="1"/>
  <c r="R66" i="1"/>
  <c r="R65" i="1"/>
  <c r="N21" i="1" l="1"/>
  <c r="BE21" i="1"/>
  <c r="AI21" i="1"/>
  <c r="BU55" i="1"/>
  <c r="BP55" i="1"/>
  <c r="BJ55" i="1"/>
  <c r="BE55" i="1"/>
  <c r="AZ55" i="1"/>
  <c r="AT55" i="1"/>
  <c r="AO55" i="1"/>
  <c r="AI55" i="1"/>
  <c r="AD55" i="1"/>
  <c r="Y55" i="1"/>
  <c r="T55" i="1"/>
  <c r="BU26" i="1"/>
  <c r="BP26" i="1"/>
  <c r="BJ26" i="1"/>
  <c r="BE26" i="1"/>
  <c r="AZ26" i="1"/>
  <c r="AT26" i="1"/>
  <c r="AO26" i="1"/>
  <c r="AI26" i="1"/>
  <c r="AD26" i="1"/>
  <c r="Y26" i="1"/>
  <c r="T26" i="1"/>
  <c r="BU25" i="1"/>
  <c r="BQ25" i="1"/>
  <c r="BN25" i="1"/>
  <c r="BE25" i="1"/>
  <c r="BA25" i="1"/>
  <c r="AV25" i="1"/>
  <c r="AP25" i="1"/>
  <c r="AK25" i="1"/>
  <c r="AF25" i="1"/>
  <c r="AB25" i="1"/>
  <c r="V25" i="1"/>
  <c r="N20" i="1"/>
  <c r="BU43" i="1"/>
  <c r="BU42" i="1"/>
  <c r="BP47" i="1"/>
  <c r="BP46" i="1"/>
  <c r="BP45" i="1"/>
  <c r="BP44" i="1"/>
  <c r="BP43" i="1"/>
  <c r="BJ43" i="1"/>
  <c r="BJ42" i="1"/>
  <c r="BE42" i="1"/>
  <c r="AZ41" i="1"/>
  <c r="AZ40" i="1"/>
  <c r="AT42" i="1"/>
  <c r="AT41" i="1"/>
  <c r="AT40" i="1"/>
  <c r="AO42" i="1"/>
  <c r="AO41" i="1"/>
  <c r="AI43" i="1"/>
  <c r="AI42" i="1"/>
  <c r="AI41" i="1"/>
  <c r="AD42" i="1"/>
  <c r="AD41" i="1"/>
  <c r="AD40" i="1"/>
  <c r="Y47" i="1"/>
  <c r="Y46" i="1"/>
  <c r="Y45" i="1"/>
  <c r="Y44" i="1"/>
  <c r="Y43" i="1"/>
  <c r="Y42" i="1"/>
  <c r="Y41" i="1"/>
  <c r="Y40" i="1"/>
  <c r="Y39" i="1"/>
  <c r="N55" i="1"/>
  <c r="N47" i="1"/>
  <c r="N46" i="1"/>
  <c r="N45" i="1"/>
  <c r="N44" i="1"/>
  <c r="N42" i="1"/>
  <c r="N41" i="1"/>
  <c r="N40" i="1"/>
  <c r="N39" i="1"/>
  <c r="N26" i="1"/>
  <c r="O25" i="1"/>
  <c r="N18" i="1"/>
  <c r="T18" i="1"/>
  <c r="T19" i="1"/>
  <c r="BX19" i="1"/>
  <c r="BX79" i="1" s="1"/>
  <c r="BW19" i="1"/>
  <c r="BW79" i="1" s="1"/>
  <c r="BV19" i="1"/>
  <c r="BV79" i="1" s="1"/>
  <c r="BU19" i="1"/>
  <c r="BS19" i="1"/>
  <c r="BS79" i="1" s="1"/>
  <c r="BR19" i="1"/>
  <c r="BR79" i="1" s="1"/>
  <c r="BQ19" i="1"/>
  <c r="BP19" i="1"/>
  <c r="BN19" i="1"/>
  <c r="BM19" i="1"/>
  <c r="BM79" i="1" s="1"/>
  <c r="BL19" i="1"/>
  <c r="BL79" i="1" s="1"/>
  <c r="BK19" i="1"/>
  <c r="BK79" i="1" s="1"/>
  <c r="BJ19" i="1"/>
  <c r="BH19" i="1"/>
  <c r="BH79" i="1" s="1"/>
  <c r="BG19" i="1"/>
  <c r="BG79" i="1" s="1"/>
  <c r="BF19" i="1"/>
  <c r="BF79" i="1" s="1"/>
  <c r="BE19" i="1"/>
  <c r="BC19" i="1"/>
  <c r="BC79" i="1" s="1"/>
  <c r="BB19" i="1"/>
  <c r="BB79" i="1" s="1"/>
  <c r="BA19" i="1"/>
  <c r="AZ19" i="1"/>
  <c r="AX19" i="1"/>
  <c r="AX79" i="1" s="1"/>
  <c r="AW19" i="1"/>
  <c r="AW79" i="1" s="1"/>
  <c r="AV19" i="1"/>
  <c r="AU19" i="1"/>
  <c r="AU79" i="1" s="1"/>
  <c r="AT19" i="1"/>
  <c r="AR19" i="1"/>
  <c r="AR79" i="1" s="1"/>
  <c r="AQ19" i="1"/>
  <c r="AQ79" i="1" s="1"/>
  <c r="AP19" i="1"/>
  <c r="AO19" i="1"/>
  <c r="AM19" i="1"/>
  <c r="AM79" i="1" s="1"/>
  <c r="AL19" i="1"/>
  <c r="AL79" i="1" s="1"/>
  <c r="AK19" i="1"/>
  <c r="AJ19" i="1"/>
  <c r="AJ79" i="1" s="1"/>
  <c r="AI19" i="1"/>
  <c r="AG19" i="1"/>
  <c r="AG79" i="1" s="1"/>
  <c r="AF19" i="1"/>
  <c r="AE19" i="1"/>
  <c r="AE79" i="1" s="1"/>
  <c r="AD19" i="1"/>
  <c r="AB19" i="1"/>
  <c r="AA19" i="1"/>
  <c r="AA79" i="1" s="1"/>
  <c r="Z19" i="1"/>
  <c r="Y19" i="1"/>
  <c r="W19" i="1"/>
  <c r="W79" i="1" s="1"/>
  <c r="V19" i="1"/>
  <c r="U19" i="1"/>
  <c r="R19" i="1"/>
  <c r="R79" i="1" s="1"/>
  <c r="Q19" i="1"/>
  <c r="Q79" i="1" s="1"/>
  <c r="P19" i="1"/>
  <c r="P79" i="1" s="1"/>
  <c r="O19" i="1"/>
  <c r="N19" i="1"/>
  <c r="BU18" i="1"/>
  <c r="BP18" i="1"/>
  <c r="BJ18" i="1"/>
  <c r="BE18" i="1"/>
  <c r="AZ18" i="1"/>
  <c r="AT18" i="1"/>
  <c r="AO18" i="1"/>
  <c r="AI18" i="1"/>
  <c r="AD18" i="1"/>
  <c r="Y18" i="1"/>
  <c r="V64" i="1"/>
  <c r="V63" i="1"/>
  <c r="BH80" i="1"/>
  <c r="AV60" i="1"/>
  <c r="AV59" i="1"/>
  <c r="V58" i="1"/>
  <c r="V34" i="1"/>
  <c r="BX33" i="1"/>
  <c r="O16" i="1"/>
  <c r="AM8" i="1"/>
  <c r="BX9" i="1"/>
  <c r="BW9" i="1"/>
  <c r="BV9" i="1"/>
  <c r="BU9" i="1"/>
  <c r="BS9" i="1"/>
  <c r="BR9" i="1"/>
  <c r="BQ9" i="1"/>
  <c r="BP9" i="1"/>
  <c r="BN9" i="1"/>
  <c r="BM9" i="1"/>
  <c r="BL9" i="1"/>
  <c r="BK9" i="1"/>
  <c r="BJ9" i="1"/>
  <c r="BH9" i="1"/>
  <c r="BG9" i="1"/>
  <c r="BF9" i="1"/>
  <c r="BE9" i="1"/>
  <c r="BC9" i="1"/>
  <c r="BB9" i="1"/>
  <c r="BA9" i="1"/>
  <c r="AZ9" i="1"/>
  <c r="AX9" i="1"/>
  <c r="AW9" i="1"/>
  <c r="AV9" i="1"/>
  <c r="AU9" i="1"/>
  <c r="AT9" i="1"/>
  <c r="AR9" i="1"/>
  <c r="AQ9" i="1"/>
  <c r="AP9" i="1"/>
  <c r="AO9" i="1"/>
  <c r="AM9" i="1"/>
  <c r="AL9" i="1"/>
  <c r="AK9" i="1"/>
  <c r="AJ9" i="1"/>
  <c r="AI9" i="1"/>
  <c r="AG9" i="1"/>
  <c r="AF9" i="1"/>
  <c r="AE9" i="1"/>
  <c r="AD9" i="1"/>
  <c r="AB9" i="1"/>
  <c r="AA9" i="1"/>
  <c r="Z9" i="1"/>
  <c r="Y9" i="1"/>
  <c r="W9" i="1"/>
  <c r="V9" i="1"/>
  <c r="U9" i="1"/>
  <c r="T9" i="1"/>
  <c r="R9" i="1"/>
  <c r="Q9" i="1"/>
  <c r="P9" i="1"/>
  <c r="O9" i="1"/>
  <c r="AF32" i="1"/>
  <c r="N9" i="1"/>
  <c r="BY7" i="1"/>
  <c r="BX8" i="1"/>
  <c r="BW8" i="1"/>
  <c r="BV8" i="1"/>
  <c r="BU8" i="1"/>
  <c r="BS8" i="1"/>
  <c r="BR8" i="1"/>
  <c r="BQ8" i="1"/>
  <c r="BP8" i="1"/>
  <c r="BN8" i="1"/>
  <c r="BM8" i="1"/>
  <c r="BL8" i="1"/>
  <c r="BK8" i="1"/>
  <c r="BJ8" i="1"/>
  <c r="BH8" i="1"/>
  <c r="BG8" i="1"/>
  <c r="BF8" i="1"/>
  <c r="BE8" i="1"/>
  <c r="BC8" i="1"/>
  <c r="BB8" i="1"/>
  <c r="BA8" i="1"/>
  <c r="AZ8" i="1"/>
  <c r="AX8" i="1"/>
  <c r="AW8" i="1"/>
  <c r="AV8" i="1"/>
  <c r="AU8" i="1"/>
  <c r="AT8" i="1"/>
  <c r="AR8" i="1"/>
  <c r="AQ8" i="1"/>
  <c r="AP8" i="1"/>
  <c r="AO8" i="1"/>
  <c r="AL8" i="1"/>
  <c r="AK8" i="1"/>
  <c r="AJ8" i="1"/>
  <c r="AI8" i="1"/>
  <c r="AG8" i="1"/>
  <c r="AF8" i="1"/>
  <c r="AE8" i="1"/>
  <c r="AD8" i="1"/>
  <c r="AB8" i="1"/>
  <c r="AA8" i="1"/>
  <c r="Z8" i="1"/>
  <c r="Y8" i="1"/>
  <c r="W8" i="1"/>
  <c r="V8" i="1"/>
  <c r="U8" i="1"/>
  <c r="T8" i="1"/>
  <c r="R8" i="1"/>
  <c r="Q8" i="1"/>
  <c r="P8" i="1"/>
  <c r="O8" i="1"/>
  <c r="N8" i="1"/>
  <c r="AN81" i="1"/>
  <c r="S81" i="1"/>
  <c r="P80" i="1"/>
  <c r="BS80" i="1"/>
  <c r="BR80" i="1"/>
  <c r="BQ80" i="1"/>
  <c r="BP80" i="1"/>
  <c r="BX80" i="1"/>
  <c r="BW80" i="1"/>
  <c r="BV80" i="1"/>
  <c r="BU80" i="1"/>
  <c r="BN80" i="1"/>
  <c r="BM80" i="1"/>
  <c r="BL80" i="1"/>
  <c r="BK80" i="1"/>
  <c r="BJ80" i="1"/>
  <c r="BG80" i="1"/>
  <c r="BF80" i="1"/>
  <c r="BE80" i="1"/>
  <c r="BC80" i="1"/>
  <c r="BB80" i="1"/>
  <c r="BA80" i="1"/>
  <c r="AZ80" i="1"/>
  <c r="AX80" i="1"/>
  <c r="AW80" i="1"/>
  <c r="AV80" i="1"/>
  <c r="AU80" i="1"/>
  <c r="AR80" i="1"/>
  <c r="AQ80" i="1"/>
  <c r="AP80" i="1"/>
  <c r="AO80" i="1"/>
  <c r="AM80" i="1"/>
  <c r="AL80" i="1"/>
  <c r="AK80" i="1"/>
  <c r="AJ80" i="1"/>
  <c r="AI80" i="1"/>
  <c r="AG80" i="1"/>
  <c r="AF80" i="1"/>
  <c r="AE80" i="1"/>
  <c r="AD80" i="1"/>
  <c r="AB80" i="1"/>
  <c r="AA80" i="1"/>
  <c r="Z80" i="1"/>
  <c r="Y80" i="1"/>
  <c r="W80" i="1"/>
  <c r="V80" i="1"/>
  <c r="U80" i="1"/>
  <c r="T80" i="1"/>
  <c r="O80" i="1"/>
  <c r="R80" i="1"/>
  <c r="Q80" i="1"/>
  <c r="BO81" i="1"/>
  <c r="BD81" i="1"/>
  <c r="AY81" i="1"/>
  <c r="AC81" i="1"/>
  <c r="X81" i="1"/>
  <c r="BI81" i="1"/>
  <c r="AS81" i="1"/>
  <c r="AH81" i="1"/>
  <c r="M81" i="1"/>
  <c r="BT82" i="1"/>
  <c r="BT83" i="1" s="1"/>
  <c r="BJ79" i="1" l="1"/>
  <c r="Y79" i="1"/>
  <c r="AF79" i="1"/>
  <c r="T79" i="1"/>
  <c r="AT79" i="1"/>
  <c r="V79" i="1"/>
  <c r="AP79" i="1"/>
  <c r="BN79" i="1"/>
  <c r="BI79" i="1" s="1"/>
  <c r="BP79" i="1"/>
  <c r="AO79" i="1"/>
  <c r="AT80" i="1"/>
  <c r="AS80" i="1" s="1"/>
  <c r="AZ79" i="1"/>
  <c r="AV79" i="1"/>
  <c r="BA79" i="1"/>
  <c r="BU79" i="1"/>
  <c r="BQ79" i="1"/>
  <c r="AI79" i="1"/>
  <c r="AK79" i="1"/>
  <c r="BE79" i="1"/>
  <c r="BD79" i="1" s="1"/>
  <c r="BU78" i="1"/>
  <c r="AD79" i="1"/>
  <c r="P78" i="1"/>
  <c r="P82" i="1" s="1"/>
  <c r="P83" i="1" s="1"/>
  <c r="AE78" i="1"/>
  <c r="AE82" i="1" s="1"/>
  <c r="AE83" i="1" s="1"/>
  <c r="N80" i="1"/>
  <c r="M80" i="1" s="1"/>
  <c r="AB79" i="1"/>
  <c r="N78" i="1"/>
  <c r="Q78" i="1"/>
  <c r="Q82" i="1" s="1"/>
  <c r="Q83" i="1" s="1"/>
  <c r="O79" i="1"/>
  <c r="Z79" i="1"/>
  <c r="U79" i="1"/>
  <c r="N79" i="1"/>
  <c r="AP78" i="1"/>
  <c r="AU78" i="1"/>
  <c r="AU82" i="1" s="1"/>
  <c r="AU83" i="1" s="1"/>
  <c r="AZ78" i="1"/>
  <c r="BE78" i="1"/>
  <c r="BJ78" i="1"/>
  <c r="BJ82" i="1" s="1"/>
  <c r="BJ83" i="1" s="1"/>
  <c r="BN78" i="1"/>
  <c r="BS78" i="1"/>
  <c r="BS82" i="1" s="1"/>
  <c r="BS83" i="1" s="1"/>
  <c r="BB78" i="1"/>
  <c r="BB82" i="1" s="1"/>
  <c r="BB83" i="1" s="1"/>
  <c r="BG78" i="1"/>
  <c r="BG82" i="1" s="1"/>
  <c r="BG83" i="1" s="1"/>
  <c r="BL78" i="1"/>
  <c r="BL82" i="1" s="1"/>
  <c r="BL83" i="1" s="1"/>
  <c r="R78" i="1"/>
  <c r="R82" i="1" s="1"/>
  <c r="R83" i="1" s="1"/>
  <c r="W78" i="1"/>
  <c r="W82" i="1" s="1"/>
  <c r="W83" i="1" s="1"/>
  <c r="AB78" i="1"/>
  <c r="BX78" i="1"/>
  <c r="BX82" i="1" s="1"/>
  <c r="BX83" i="1" s="1"/>
  <c r="V78" i="1"/>
  <c r="V82" i="1" s="1"/>
  <c r="V83" i="1" s="1"/>
  <c r="AA78" i="1"/>
  <c r="AA82" i="1" s="1"/>
  <c r="AA83" i="1" s="1"/>
  <c r="AK78" i="1"/>
  <c r="AF78" i="1"/>
  <c r="AQ78" i="1"/>
  <c r="AQ82" i="1" s="1"/>
  <c r="AQ83" i="1" s="1"/>
  <c r="AV78" i="1"/>
  <c r="BA78" i="1"/>
  <c r="BF78" i="1"/>
  <c r="BF82" i="1" s="1"/>
  <c r="BF83" i="1" s="1"/>
  <c r="BK78" i="1"/>
  <c r="BK82" i="1" s="1"/>
  <c r="BK83" i="1" s="1"/>
  <c r="BP78" i="1"/>
  <c r="AO78" i="1"/>
  <c r="AT78" i="1"/>
  <c r="AX78" i="1"/>
  <c r="AX82" i="1" s="1"/>
  <c r="AX83" i="1" s="1"/>
  <c r="BC78" i="1"/>
  <c r="BC82" i="1" s="1"/>
  <c r="BC83" i="1" s="1"/>
  <c r="BH78" i="1"/>
  <c r="BH82" i="1" s="1"/>
  <c r="BH83" i="1" s="1"/>
  <c r="BM78" i="1"/>
  <c r="BM82" i="1" s="1"/>
  <c r="BM83" i="1" s="1"/>
  <c r="BR78" i="1"/>
  <c r="BR82" i="1" s="1"/>
  <c r="BR83" i="1" s="1"/>
  <c r="O78" i="1"/>
  <c r="T78" i="1"/>
  <c r="T82" i="1" s="1"/>
  <c r="T83" i="1" s="1"/>
  <c r="Y78" i="1"/>
  <c r="AD78" i="1"/>
  <c r="AI78" i="1"/>
  <c r="AG78" i="1"/>
  <c r="AG82" i="1" s="1"/>
  <c r="AG83" i="1" s="1"/>
  <c r="AL78" i="1"/>
  <c r="AL82" i="1" s="1"/>
  <c r="AL83" i="1" s="1"/>
  <c r="AM78" i="1"/>
  <c r="AM82" i="1" s="1"/>
  <c r="AM83" i="1" s="1"/>
  <c r="U78" i="1"/>
  <c r="Z78" i="1"/>
  <c r="AJ78" i="1"/>
  <c r="AJ82" i="1" s="1"/>
  <c r="AJ83" i="1" s="1"/>
  <c r="BW78" i="1"/>
  <c r="BW82" i="1" s="1"/>
  <c r="BW83" i="1" s="1"/>
  <c r="AR78" i="1"/>
  <c r="AR82" i="1" s="1"/>
  <c r="AR83" i="1" s="1"/>
  <c r="AW78" i="1"/>
  <c r="BQ78" i="1"/>
  <c r="BV78" i="1"/>
  <c r="BV82" i="1" s="1"/>
  <c r="BV83" i="1" s="1"/>
  <c r="S80" i="1"/>
  <c r="X80" i="1"/>
  <c r="BI80" i="1"/>
  <c r="BO80" i="1"/>
  <c r="AY80" i="1"/>
  <c r="BD80" i="1"/>
  <c r="AN80" i="1"/>
  <c r="AH80" i="1"/>
  <c r="AC80" i="1"/>
  <c r="BZ81" i="1"/>
  <c r="AS79" i="1" l="1"/>
  <c r="BE82" i="1"/>
  <c r="BE83" i="1" s="1"/>
  <c r="Y82" i="1"/>
  <c r="Y83" i="1" s="1"/>
  <c r="AF82" i="1"/>
  <c r="AF83" i="1" s="1"/>
  <c r="AC79" i="1"/>
  <c r="BP82" i="1"/>
  <c r="BP83" i="1" s="1"/>
  <c r="S79" i="1"/>
  <c r="AN79" i="1"/>
  <c r="AO82" i="1"/>
  <c r="AO83" i="1" s="1"/>
  <c r="AP82" i="1"/>
  <c r="AP83" i="1" s="1"/>
  <c r="BO79" i="1"/>
  <c r="BQ82" i="1"/>
  <c r="BQ83" i="1" s="1"/>
  <c r="BN82" i="1"/>
  <c r="BN83" i="1" s="1"/>
  <c r="AT82" i="1"/>
  <c r="AT83" i="1" s="1"/>
  <c r="AZ82" i="1"/>
  <c r="AZ83" i="1" s="1"/>
  <c r="AY79" i="1"/>
  <c r="AH79" i="1"/>
  <c r="BU82" i="1"/>
  <c r="BU83" i="1" s="1"/>
  <c r="AI82" i="1"/>
  <c r="AI83" i="1" s="1"/>
  <c r="AV82" i="1"/>
  <c r="AV83" i="1" s="1"/>
  <c r="X79" i="1"/>
  <c r="BA82" i="1"/>
  <c r="BA83" i="1" s="1"/>
  <c r="AK82" i="1"/>
  <c r="AK83" i="1" s="1"/>
  <c r="AD82" i="1"/>
  <c r="AD83" i="1" s="1"/>
  <c r="AB82" i="1"/>
  <c r="AB83" i="1" s="1"/>
  <c r="Z82" i="1"/>
  <c r="Z83" i="1" s="1"/>
  <c r="O82" i="1"/>
  <c r="O83" i="1" s="1"/>
  <c r="N82" i="1"/>
  <c r="N83" i="1" s="1"/>
  <c r="M79" i="1"/>
  <c r="BI78" i="1"/>
  <c r="BI82" i="1" s="1"/>
  <c r="BI83" i="1" s="1"/>
  <c r="M78" i="1"/>
  <c r="BD78" i="1"/>
  <c r="BD82" i="1" s="1"/>
  <c r="BD83" i="1" s="1"/>
  <c r="AY78" i="1"/>
  <c r="S78" i="1"/>
  <c r="AC78" i="1"/>
  <c r="AH78" i="1"/>
  <c r="AS78" i="1"/>
  <c r="AS82" i="1" s="1"/>
  <c r="AS83" i="1" s="1"/>
  <c r="X78" i="1"/>
  <c r="U82" i="1"/>
  <c r="U83" i="1" s="1"/>
  <c r="AN78" i="1"/>
  <c r="AN82" i="1" s="1"/>
  <c r="AN83" i="1" s="1"/>
  <c r="BO78" i="1"/>
  <c r="AW82" i="1"/>
  <c r="AW83" i="1" s="1"/>
  <c r="BZ80" i="1"/>
  <c r="AC82" i="1" l="1"/>
  <c r="AC83" i="1" s="1"/>
  <c r="S82" i="1"/>
  <c r="S83" i="1" s="1"/>
  <c r="BO82" i="1"/>
  <c r="BO83" i="1" s="1"/>
  <c r="AY82" i="1"/>
  <c r="AY83" i="1" s="1"/>
  <c r="BZ79" i="1"/>
  <c r="X82" i="1"/>
  <c r="X83" i="1" s="1"/>
  <c r="AH82" i="1"/>
  <c r="AH83" i="1" s="1"/>
  <c r="M82" i="1"/>
  <c r="M83" i="1" s="1"/>
  <c r="BZ78" i="1"/>
  <c r="BZ83" i="1" l="1"/>
  <c r="CA83" i="1" s="1"/>
  <c r="BZ82" i="1"/>
</calcChain>
</file>

<file path=xl/sharedStrings.xml><?xml version="1.0" encoding="utf-8"?>
<sst xmlns="http://schemas.openxmlformats.org/spreadsheetml/2006/main" count="1454" uniqueCount="503">
  <si>
    <t>JANVIER</t>
  </si>
  <si>
    <t>SEMAINE 1</t>
  </si>
  <si>
    <t>SEMAINE 2</t>
  </si>
  <si>
    <t>SEMAINE 3</t>
  </si>
  <si>
    <t>SEMAINE 4</t>
  </si>
  <si>
    <t>SEMAINE 5</t>
  </si>
  <si>
    <t>SEMAINE 6</t>
  </si>
  <si>
    <t>SEMAINE 7</t>
  </si>
  <si>
    <t>SEMAINE 8</t>
  </si>
  <si>
    <t>SEMAINE 9</t>
  </si>
  <si>
    <t>MARS</t>
  </si>
  <si>
    <t>SEMAINE 10</t>
  </si>
  <si>
    <t>SEMAINE 11</t>
  </si>
  <si>
    <t>SEMAINE 12</t>
  </si>
  <si>
    <t>SEMAINE 13</t>
  </si>
  <si>
    <t>SEMAINE 14</t>
  </si>
  <si>
    <t>SEMAINE 15</t>
  </si>
  <si>
    <t>SEMAINE 16</t>
  </si>
  <si>
    <t>SEMAINE 17</t>
  </si>
  <si>
    <t>AVRIL</t>
  </si>
  <si>
    <t>MAI</t>
  </si>
  <si>
    <t>SEMAINE 18</t>
  </si>
  <si>
    <t>SEMAINE 19</t>
  </si>
  <si>
    <t>SEMAINE 20</t>
  </si>
  <si>
    <t>SEMAINE 21</t>
  </si>
  <si>
    <t>SEMAINE 22</t>
  </si>
  <si>
    <t>SEMAINE 23</t>
  </si>
  <si>
    <t>SEMAINE 24</t>
  </si>
  <si>
    <t>SEMAINE 25</t>
  </si>
  <si>
    <t>SEMAINE 26</t>
  </si>
  <si>
    <t>JUIN</t>
  </si>
  <si>
    <t>JUILLET</t>
  </si>
  <si>
    <t>SEMAINE 27</t>
  </si>
  <si>
    <t>SEMAINE 28</t>
  </si>
  <si>
    <t>SEMAINE 29</t>
  </si>
  <si>
    <t>SEMAINE 30</t>
  </si>
  <si>
    <t>SEMAINE 31</t>
  </si>
  <si>
    <t>SEMAINE 32</t>
  </si>
  <si>
    <t>SEMAINE 33</t>
  </si>
  <si>
    <t>SEMAINE 34</t>
  </si>
  <si>
    <t>SEMAINE 35</t>
  </si>
  <si>
    <t>SEMAINE 36</t>
  </si>
  <si>
    <t>SEMAINE 37</t>
  </si>
  <si>
    <t>SEMAINE 38</t>
  </si>
  <si>
    <t>SEMAINE 39</t>
  </si>
  <si>
    <t>SEMAINE 40</t>
  </si>
  <si>
    <t>SEMAINE 41</t>
  </si>
  <si>
    <t>SEMAINE 42</t>
  </si>
  <si>
    <t>SEMAINE 43</t>
  </si>
  <si>
    <t>SEMAINE 44</t>
  </si>
  <si>
    <t>SEMAINE 45</t>
  </si>
  <si>
    <t>SEMAINE 46</t>
  </si>
  <si>
    <t>SEMAINE 47</t>
  </si>
  <si>
    <t>SEMAINE 48</t>
  </si>
  <si>
    <t>SEMAINE 49</t>
  </si>
  <si>
    <t>SEMAINE 50</t>
  </si>
  <si>
    <t>SEMAINE 51</t>
  </si>
  <si>
    <t>SEMAINE 52</t>
  </si>
  <si>
    <t>SEPTEMBRE</t>
  </si>
  <si>
    <t>OCTOBRE</t>
  </si>
  <si>
    <t>NOVEMBRE</t>
  </si>
  <si>
    <t>Compresseur d'air</t>
  </si>
  <si>
    <t>PRIORITÉ</t>
  </si>
  <si>
    <t>Unité ventilation</t>
  </si>
  <si>
    <t>Panneau de contrôle</t>
  </si>
  <si>
    <t>AOUT</t>
  </si>
  <si>
    <t>Extérieur</t>
  </si>
  <si>
    <t>Hre. Travaillées / sem.</t>
  </si>
  <si>
    <t>Charge Hre. Préventif</t>
  </si>
  <si>
    <t>Charge ANNUELLE</t>
  </si>
  <si>
    <t>DECEMBRE</t>
  </si>
  <si>
    <t xml:space="preserve">Équipements Priorité </t>
  </si>
  <si>
    <t>TÂCHE</t>
  </si>
  <si>
    <t>BÂTIMENT</t>
  </si>
  <si>
    <t>LOCAL</t>
  </si>
  <si>
    <t>CATÉGORIE ÉQUIPEMENT</t>
  </si>
  <si>
    <t>DESCRIPTION ÉQUIPEMENT</t>
  </si>
  <si>
    <t>Ventilateur entrainement courroie</t>
  </si>
  <si>
    <t xml:space="preserve">Unité de climatisation SPLIT </t>
  </si>
  <si>
    <t>Panneau distribution normal</t>
  </si>
  <si>
    <t>Réseau d'eau froide domestique</t>
  </si>
  <si>
    <t xml:space="preserve">Transformateur </t>
  </si>
  <si>
    <t>Panneau alimentation</t>
  </si>
  <si>
    <t>Transformateur</t>
  </si>
  <si>
    <t>Toit</t>
  </si>
  <si>
    <t>Équipement de cuisine</t>
  </si>
  <si>
    <t>Sectionneur</t>
  </si>
  <si>
    <t>Système apport d'air</t>
  </si>
  <si>
    <t>Fontaine réfrigérée</t>
  </si>
  <si>
    <t>Panneau alarme incendie</t>
  </si>
  <si>
    <t>Pompe submersible</t>
  </si>
  <si>
    <t>Panneau distribution primaire</t>
  </si>
  <si>
    <t>Réservoir d'expansion</t>
  </si>
  <si>
    <t>Ventilateur entrainement direct</t>
  </si>
  <si>
    <t>Déshumidificateur</t>
  </si>
  <si>
    <t>Chauffe-eau électrique</t>
  </si>
  <si>
    <t>Évaporateur</t>
  </si>
  <si>
    <t>Panneau d'alarme incendie</t>
  </si>
  <si>
    <t>Adoucisseur</t>
  </si>
  <si>
    <t>Adoucisseur d'eau</t>
  </si>
  <si>
    <t>Laveuse</t>
  </si>
  <si>
    <t>Sécheuse</t>
  </si>
  <si>
    <t>Panneau de distribution</t>
  </si>
  <si>
    <t>CALENDRIER D'ENTRETIEN PRÉVENTIF</t>
  </si>
  <si>
    <t>LISTE DES TÂCHES D'ENTRETIEN PRÉVENTIF</t>
  </si>
  <si>
    <t>ADOUS1A</t>
  </si>
  <si>
    <t xml:space="preserve">ADOUCISSEUR 1A
Norme CAN/CSA-ISO 26722-11
Entretien annuel
( ) Effectuer une courbe d’élution de la saumure.
( ) Effectuer un lavage de la résine.
( ) Effectuer un remplacement de la résine si la capacité excède 75 %. Remplacement systématique après 5 ans. 
( ) Nettoyer le bac à sel.
Enregistrer et signaler les conditions anormales, les mesures prises, etc.
</t>
  </si>
  <si>
    <t>ADOUC1J</t>
  </si>
  <si>
    <t xml:space="preserve">ADOUCISSEUR 1J
Norme CAN/CSA-ISO 26722-11
Entretien journalier
( ) Vérifier le taux de dureté à la sortie.
( ) Vérifier le niveau de sel.
( ) Effectuer une lecture au compteur d’eau adoucie.
Enregistrer et signaler les conditions anormales, les mesures prises, etc.
</t>
  </si>
  <si>
    <t>ADOUS1S</t>
  </si>
  <si>
    <t xml:space="preserve">ADOUCISSEUR 1S
Norme CAN/CSA-ISO 26722-11
Entretien hebdomadaire
( ) Vérifier la pression à l’entrée.
( ) Vérifier la pression à la sortie.
( ) Vérifier le taux de dureté à l’entrée.
Enregistrer et signaler les conditions anormales, les mesures prises, etc.
</t>
  </si>
  <si>
    <t>ÉQUIPEMENT</t>
  </si>
  <si>
    <t>CODE</t>
  </si>
  <si>
    <t>TÂCHES</t>
  </si>
  <si>
    <t>TEMPS (hrs)</t>
  </si>
  <si>
    <t>AEROOC1A</t>
  </si>
  <si>
    <t xml:space="preserve">AÉROTHERME À EAU CHAUDE 1A
Référence : CSA CSA Z317.2-10 et Guide de la qualité de l'air dans 
les établissements de santé
Entretien annuel
Ventilateur
( ) Vérifier les roulements, les lubrifier au besoin.
( ) Vérifier les gorges de poulies, les aligner au besoin.
( ) Vérifier la tension et le degré d’usure des courroies, les remplacer si nécessaire ou le faire une fois l’an.
( ) Nettoyer au besoin.
( ) Vérifier le fonctionnement des volets.
Moteur
( ) Vérifier les roulements, les lubrifier au besoin.
( ) Vérifier les gorges de poulies, les aligner au besoin.
( ) Vérifier la tension et le degré d’usure des courroies, les remplacer si nécessaire ou le faire une fois l’an.
( ) Nettoyer au besoin.
Serpentin 
( ) Vérifier la propreté, la présence de résidus organiques, nettoyer au besoin.
( ) Vérifier les robinets d’isolement.
( ) Vérifier le purgeur d’air.
Enregistrer et signaler les conditions anormales, les mesures prises, etc.
</t>
  </si>
  <si>
    <t>AEROEL1A</t>
  </si>
  <si>
    <t>Aérotherme électrique</t>
  </si>
  <si>
    <t xml:space="preserve">AÉROTHERME ÉLECTRIQUE 1A
Référence : CSA CSA Z317.2-10 et Guide de la qualité de l'air dans 
les établissements de santé
Entretien annuel
( ) Vérifier l’entrée et la sortie d’air.
( ) Vérifier le ventilateur.
( ) Vérifier le fonctionnement des volets.
( ) Nettoyer l’élément chauffant.
( ) Vérifier la tension, le voltage et l’ampérage.
( ) Vérifier le fonctionnement du thermostat.
Enregistrer et signaler les conditions anormales, les mesures prises, etc.
</t>
  </si>
  <si>
    <t>UNSPL1A</t>
  </si>
  <si>
    <t>Unité SPLIT</t>
  </si>
  <si>
    <t xml:space="preserve">UNITÉ DE CLIMATISATION SPLIT 1A
Référence : CSA CSA Z317.2-10 et Guide de la qualité de l'air dans 
les établissements de santé
Entretien annuel
Ventilateur
( ) Vérifier l’enlignement et la position adéquate du ventilateur.
( ) Vérifier les roulements et les lubrifier au besoin.
( ) Vérifier les gorges de poulies et les aligner au besoin.
( ) Vérifier la tension le degré d’usure des courroies et les remplacer si nécessaire ou une fois l’an.
( ) Nettoyer au besoin.
Moteur
( ) Vérifier les roulements et lubrifier au besoin.
( ) Vérifier les gorges de poulies et les aligner au besoin.
( ) Vérifier la tension et le degré d’usure des courroies et les remplacer si nécessaire ou une fois l’an.
( ) Nettoyer au besoin.
Serpentin de refroidissement
( ) Vérifier la propreté, la présence de croissance fongique ou de résidus organiques, nettoyer à la vapeur ou avec un savon basique efficace (état des ailettes).
( ) Nettoyer les résidus organiques de la panne de condensation.
Serpentin de chauffage
( ) Vérifier la propreté, la présence de résidus organiques, nettoyer à la vapeur au besoin (état des ailettes).
Humidificateur
( ) Nettoyer les éléments chauffants ou les électrodes des systèmes à injection de vapeur pour limiter la croissance microbiologique.
( ) Nettoyer les résidus du bassin de récupération.
( ) Nettoyer le réseau d’alimentation des systèmes de purification par osmose.
Filtres
( ) Vérifier les filtres et les préfiltres et les remplacer en fonction du degré d’encrassement indiqué par le manomètre de pression différentielle.
Condenseur
( ) Vérifier le fonctionnement de la valve du circuit de dérivation des gaz chauds Régulateur de pression de condensation.
( ) Vérifier le circuit de dérivation des gaz chauds, détecter et réparer toute fuite.
( ) Vérifier le fonctionnement général de l’unité, détecter les bruits anormaux et les vibrations.
( ) Vérifier la propreté du serpentin et la présence de résidus organiques, le nettoyer au besoin (état des ailettes).
( ) Vérifier les pales des ventilateurs, les roulements de l'arbre du moteur et les grillages.
( ) Vérifier l'usure, la tension et l'alignement des courroies, si applicable et les ajuster au besoin.
( ) Vérifier l’état et la propreté des serpentins et les nettoyer au besoin.
( ) Vérifier toutes les composantes électriques et resserrer les connections au besoin.
( ) Nettoyer le serpentin et la panne de condensation.
( ) Nettoyer les ventilateurs du condenseur.
( ) Vérifier et lubrifier les enroulements de l'arbre et du moteur des ventilateurs.
( ) Effectuer un test de fuite sur le réseau de réfrigérant.
( ) Vérifier tout les éléments de filtration et les changer au besoin.
( ) Vérifier le fonctionnement des contrôles de sécurité d’opération et la séquence d’opération.
( ) Vérifier les éléments de structure de l’équipement.
( ) Vérifier l’état de l’équipement et de la tuyauterie, repérer et corriger toute trace de corrosion.
( ) Vérifier tous les branchements des contacteurs et s’assurer de leur bon fonctionnement.
( ) Vérifier les sectionneurs et les démarreurs.
( ) Vérifier les équipements de contrôle et le fonctionnement des séquences d’opération.
( ) Vérifier tous les isolateurs de mise à la terre.
( ) Vérifier tous les voyants lumineux et les changer au besoin.
( ) Vérifier et resserrer les connexions électriques.
Compresseur
( ) Vérifier le fonctionnement général de l’unité, détecter les bruits anormaux et les vibrations.
( ) Vérifier les températures et pression de réfrigérant à l’évaporateur et au condenseur.
( ) Vérifier s’il y a présence de bulles dans le liquide réfrigérant et en ajouter au besoin.
( ) Vérifier les  températures et la pression de l’huile du compresseur.
( ) Vérifier la propreté du serpentin du condenseur et le nettoyer au besoin.
( ) Vérifier la propreté du serpentin et la présence de résidus organiques, le nettoyer au besoin.
( ) Vérifier les pales des ventilateurs, les roulements de l'arbre du moteur et les grillages.
( ) Vérifier l'usure, la tension et l'alignement des courroies si applicable, et les ajuster au besoin.
( ) Vérifier le niveau d'huile du compresseur et en ajouter au besoin (pour les compresseurs ouverts et semi-hermétiques).
( ) Vérifier la quantité du liquide réfrigérant et en jouter au besoin.
( ) Détecter toute fuite de la tuyauterie ou des valves et resserrer les raccords au besoin.
( ) Vérifier toutes les composantes électriques et resserrer les connections au besoin.
( ) Effectuer les vérifications applicables à l’équipement de refroidissement de l’eau du condenseur.
Enregistrer et signaler les conditions anormales, les mesures prises, etc.
</t>
  </si>
  <si>
    <t>ASSE1A</t>
  </si>
  <si>
    <t>Assécheur</t>
  </si>
  <si>
    <t xml:space="preserve">ASSÉCHEUR D'AIR 1A
Référence : Expérience du consultant et instructions de maintenance du fabricant
Entretien annuel 
() Inspecter visuellement.
() Nettoyer les traces de saleté, poussière, etc.
() Vérifier la fixation de l'assécheur.
() Vérifier l'étanchéité des conduites et de l'assécheur.
() Vérifier les manomètres.
() Vérifier les câblages et les dispositifs de protection électriques et pneumatique.
() Étalonner les manomètres.
() Remplacer le dessicants.
</t>
  </si>
  <si>
    <t>PC1A</t>
  </si>
  <si>
    <t xml:space="preserve">PANNEAU DE CONTRÔLE 1A
Référence : Expérience du consultant 
Entretien annuel (Printemps)
( ) Inspecter visuellement les dommages extérieures, les garnitures d’étanchéité.
( ) Nettoyer toute la saleté, poussière, corrosion, etc. sur les contacteurs, les démarreurs, etc.
( ) Vérifier les dispositifs de protection électriques.
( ) Vérifier les câblages et les connexions électriques, et de mise à la terre.
( ) Serrer l’ensemble des contacts.
( ) Vérifier le fonctionnement de l’automate, de l’élément chauffant, etc.
</t>
  </si>
  <si>
    <t>CHAMFR1A</t>
  </si>
  <si>
    <t>Chambre froide</t>
  </si>
  <si>
    <t xml:space="preserve">CHAMBRE FROIDE 1A
Entretien annuel
Évaporateur et chambre froide
( ) Vérifier les moteurs et ventilateurs.
( ) Vérifier et lubrifier les enroulements de l'arbre et du moteur des ventilateurs.
( ) Vérifier les pales des ventilateurs et les grillages.
( ) Vérifier le fonctionnement général de l’évaporateur, détecter les bruits anormaux et les vibrations.
( ) Vérifier la propreté des serpentins et la présence de résidus organiques, nettoyer au besoin.
( ) Vérifier l’état et des ailettes et redresser au besoin
( ) Vérifier toutes les composantes électriques et resserrer les connections au besoin.
( ) Vérifier le thermostat, les alarmes et les thermomètres.
( ) Effectuer un test de fuite sur le circuit de réfrigérant.
( ) Vérifier l’état de l’équipement et de la tuyauterie, repérer et corriger toute trace de corrosion.
( ) Vérifier tous les branchements des contacteurs et s’assurer de leur bon fonctionnement.
( ) Vérifier les sectionneurs et les démarreurs.
( ) Vérifier les équipements de contrôle et le fonctionnement des séquences d’opération.
( ) Vérifier tous les isolateurs de mise à la terre.
( ) Vérifier tous les voyants lumineux et les changer au besoin.
( ) Vérifier et resserrer les connexions électriques.
( ) Effectuer un test sur la séquence de dégivrage.
( ) Vérifier les joints d’étanchéités et les éléments chauffant des portes.
Chambre réfrigérée
( ) Vérifier les éléments de structure  de la chambre froide.
( ) Vérifier l'étanchéité des joints du revêtement interne de la chambre et reparer si requis.
( ) Vérifier l'état du plancher.
( ) Vérifier si présence de moisissure
Compresseur et condenseur ou unité de condensation
( ) Vérifier le fonctionnement général de l’unité, détecter les bruits anormaux et les vibrations.
( ) Vérifier les températures et pression de réfrigérant.
( ) Vérifier s’il y a présence de bulles dans le liquide réfrigérant et en ajouter au besoin.
( ) Vérifier la propreté du condenseur et la présence de résidus organiques, le nettoyer au besoin.
( ) Vérifier, si refroidi à l’air, les pales des ventilateurs, les roulements de l'arbre du moteur et les grillages.
( ) Vérifier l'usure, la tension et l'alignement des courroies si applicable, et les ajuster au besoin.
( ) Vérifier le niveau et la qualité d'huile du compresseur et en ajouter au besoin.
( ) Détecter toute fuite de la tuyauterie ou des valves et resserrer les raccords au besoin.
( ) Vérifier toutes les composantes électriques et resserrer les connections au besoin.
( ) Vérifier et lubrifier, si applicable, les roulements des ventilateurs et des moteurs.
( ) Vérifier les éléments de structure de l’équipement.
( ) Repérer et enlever toute trace de rouille ou de résidus sur l’équipement.
( ) Vérifier tous les éléments de filtration et les changer au besoin.
( ) Vérifier le fonctionnement des contrôles de sécurité d’opération et la séquence d’opération.
( ) Vérifier tous les branchements des contacteurs et s’assurer de leur bon fonctionnement.
( ) Vérifier les sectionneurs et les démarreurs.
( ) Vérifier les équipements de contrôle et le fonctionnement des séquences d’opération.
( ) Vérifier tous les isolateurs de mise à la terre.
( ) Vérifier tous les voyants lumineux et les changer au besoin.
Enregistrer et signaler les conditions anormales, les mesures prises, etc.
</t>
  </si>
  <si>
    <t>CHOOCH1S</t>
  </si>
  <si>
    <t>CHOOCH3M</t>
  </si>
  <si>
    <t>CHOOCH1A</t>
  </si>
  <si>
    <t>CHOOCH1J</t>
  </si>
  <si>
    <t>CHOOCH1M</t>
  </si>
  <si>
    <t>Chaudière hybride à eau</t>
  </si>
  <si>
    <t xml:space="preserve">CHAUDIÈRE À EAU CHAUDE
Référence : norme CSA B51-03
Entretien hebdomadaire
( ) Vérifier le fonctionnement de la pompe de circulation d’eau chaude.
( ) Vérifier le réservoir d’expansion.
( ) Vérifier et faire l’essai de l’interrupteur de bas niveau d’eau.
( ) Faire une inspection visuelle de l’allumeur, vérifier l’intensité de la flamme.
( ) Intensité du signal de flamme, vérifier et consigner les relevés au rapport journalier.
Dispositif de détection d’extinction accidentelle de flamme
( ) Vérifier la séquence de mise en arrêt des flammes et noter la durée de l’opération pour consigner au registre journalier.
( ) Vérifier le régulateur d’allure de chauffe et faire les réglages recommandés.
Robinet d’arrêt de sûreté du pilote et du brûleur principal
( ) Faire la vérification visuelle et auditive.
( ) Vérifier les indicateur de position des robinets.
Enregistrer et signaler les conditions anormales, les mesures prises, etc.
</t>
  </si>
  <si>
    <t xml:space="preserve">CHAUDIÈRE À EAU CHAUDE
Référence : norme CSA B51-03
Entretien trois mois
( ) Réétalonner tous les manomètres, indicateurs et enregistreurs.
( ) Faire un essai de drainage lent à l’interrupteur de bas niveau d’eau.
( ) Vérifier le dispositif de détection d’extinction accidentelle de flamme, les tubes à vide, l’amplificateur et les relais.
( ) Vérifier et régler le régulateur d’allure de chauffe selon les directives du manufacturier.
( ) Vérifier la tuyauterie et le câblage électrique de tous les interrupteurs de verrouillage et de tous les robinets d’arrêt.
( ) Faire l’essai de l’interrupteur de verrouillage du brûleur selon les directives de fabricant.
( ) Effectuer un test de combustion et faire les réglages à l’aide d’un analyseur.
( ) Vérifier le voltage, l’ampérage et les fusibles électriques reliés au fonctionnement.
Enregistrer et signaler les conditions anormales, les mesures prises, etc.
</t>
  </si>
  <si>
    <t xml:space="preserve">CHAUDIÈRE À EAU CHAUDE
Référence : norme CSA B51-03
Entretien annuel
( ) Consulter le carnet d'événements afin de déceler les problèmes de fonctionnement ou les tendances.
( ) Inspecter et nettoyer l’intérieur de la chaudière côté feu et côté eau selon les normes en vigueur, vérifier toutes les garnitures et changer au besoin.
( ) Vérifier le réfractaire et réparer au besoin.
( ) Démanteler, inspecter et nettoyer l’interrupteur sur bas niveau et la colonne d’eau.
( ) Inspecter, entretenir et nettoyer toutes les composantes externes de la chaudière.
( ) Drainer la chaudière.
( ) Faire un test de pression hydrostatique (si requis) :
( ) vérifier les valves d’isolation de gaz;
( ) vérifier la tuyauterie de gaz;
( ) vérifier la solénoïde du pilot;
( ) vérifier les régulateurs de gaz;
( ) vérifier l’interrupteur de basse pression de gaz, calibrer si nécessaire;
( ) vérifier l’interrupteur de haute pression de gaz, calibrer si nécessaire;
( ) vérifier l’opération de l’interrupteur de débit d’air du brûleur;
( ) vérifier et nettoyer le brûleur au gaz;
( ) vérifier et nettoyer le pilot;
( ) vérifier et nettoyer le ventilateur du brûleur;
( ) vérifier l’opération du ventilateur du brûleur.
Panneau de contrôle
( ) Vérifier l’état général du panneau, nettoyer au besoin.
( ) Vérifier les connections électriques et les signes de surchauffe.
( ) Vérifier l’opération du volet d’admission d’air du brûleur :
( ) vérifier la quincaillerie du volet;
( ) vérifier le fonctionnement des valves de gaz motorisées.
( ) Vérifier l’opération du contrôle de bas niveau d’eau, démanteler et nettoyer au besoin.
( ) Vérifier l’opération des contrôles de basse et de haute limite.
( ) Vérifier l’état général de la chaudière.
( ) Vérifier l’opération de la soupape de sécurité.
( ) Nettoyer ou remplacer les filtres (si applicable).
( ) Nettoyer ou remplacer les buses de pulvérisation (si applicable).
( ) Vérifier l’opération du détecteur de flamme et nettoyer au besoin.
( ) Nettoyer et ajuster l’électrode.
( ) Vérifier l’opération du pilot.
( ) Effectuer un test de combustion afin de maximiser l’efficacité :
( ) effectuer les tests suivants :
- taux de démarrage,
- ratio combustible/air,
- CO2 ,
- CO,
- NOX.
Soupape de décharge
( ) Essai de fonctionnement ou de soulèvement
Enregistrer et signaler les conditions anormales, les mesures prises, etc.
</t>
  </si>
  <si>
    <t xml:space="preserve">CHAUDIÈRE À EAU CHAUDE
Référence : norme CSA B51-03
Entretien journalier
( ) Vérifier les manomètres, commandes et indicateurs et consigner les relevés au rapport journalier.
( ) Régler les appareils de mesure et de l’équipement et vérifier visuellement le fonctionnement.
( ) Vérifier et faire l’essai de l’interrupteur de bas niveau d’eau (chaudière à haute pression).
( ) Inspection visuelle des flammes du brûleur.
( ) Vérifier les débitmètres de combustible.
( ) Vérifier la colonne de niveau d’eau de la chaudière.
( ) Consigner la pression d’opération de la chaudière.
( ) Consigner la température des gaz chauds.
( ) Effectuer les tests d’eau et les traitements chimiques correspondants.
( ) Consigner les données au rapport.
Enregistrer et signaler les conditions anormales, les mesures prises, etc.
</t>
  </si>
  <si>
    <t xml:space="preserve">CHAUDIÈRE À EAU CHAUDE
Référence : norme CSA B51-03
Entretien mensuel
( ) Inspecter visuellement le registre du carneau de la cheminée.
( ) Vérifier l’interrupteur de verrouillage de mise en marche à la puissance minimale.
( ) Faire l’assai des interrupteurs de verrouillage de haute et basse température et de pression d’arrivé d’huile, et de haute et basse pression d’arrivé de gaz.
( ) Vérifier le fonctionnement de tous les volets d’opération.
( ) Vérifier le fonctionnement de l’arrivé d’air d’appoint pour combustion.
Enregistrer et signaler les conditions anormales, les mesures prises, etc.
</t>
  </si>
  <si>
    <t>CHFELE1A</t>
  </si>
  <si>
    <t>CHOCOM1A</t>
  </si>
  <si>
    <t>CLIMMO1A</t>
  </si>
  <si>
    <t xml:space="preserve">CHAUFFE-EAU À COMBUSTIBLE 1A
Référence : norme CSA Z317,1-99
Entretien annuel
( ) Vérifier l’environnement du chauffe-eau et dégager au besoin.
Vérification mécanique
( ) Vérifier l’état d’usure de l’anode pour la protection cathodique du chauffe-eau et remplacer si requis.
( ) Inspecter le tube à fumée entre le chauffe-eau et la cheminée et procéder au nettoyage si requis.
Tuyauterie reliée au chauffe-eau
( ) Vérifier l’arrangement et l’état général de l’alimentation d’eau froide.
( ) Vérifier l’arrangement et l’état général de l’alimentation d’eau chaude.
( ) Vérifier l’arrangement et l’état général de l’eau chaude recirculée.
( ) Vérifier et actionner les soupapes d’arrêt principales pour assurer leur fonctionnement.
( ) Vérifier le fonctionnement de la soupape de sûreté et de l’orifice d’écoulement.
( ) Vérifier l’étanchéité de tous les raccords.
( ) Vérifier l’état de l’isolation de la tuyauterie.
Entretien du brûleur
( ) Vérifier le brûleur et l’assemblage de l’allumeur et effectuer un nettoyage si requis.
( ) Vérifier les raccordements d’alimentation à l’huile.
( ) Effectuer un test de combustion.
( ) Vérifier le fonctionnement du pilote.
( ) Vérifier les dispositifs de sécurité.
( ) Enlever toute poussière ou résidu de combustion sur et dans la chambre de combustion.
( ) Vérifier et nettoyer la prise d’apport d’air de combustion (et ventilateur si applicable).
Entretien du réservoir
( ) Procéder à une vidange et à un remplissage afin d’effectuer un rinçage interne du chauffe-eau en prenant les mesures appropriées.
( ) Vérifier les thermomètres et noter la température de l’eau.
( ) Vérifier les dispositifs anti-refoulement.
( ) Vérifier l’état de l’isolation du chauffe-eau si applicable.
Enregistrer et signaler les conditions anormales, les mesures prises, etc.
</t>
  </si>
  <si>
    <t>Chauffe-eau au gaz</t>
  </si>
  <si>
    <t xml:space="preserve">CHAUFFE-EAU ÉLECTRIQUE 1A
Référence : norme CSA Z317,1-99
Entretien annuel
( ) Vérifier l’environnement du chauffe-eau et dégager au besoin.
Tuyauterie reliée au chauffe-eau
( ) Vérifier l’arrangement et l’état général de l’alimentation d’eau froide.
( ) Vérifier l’arrangement et l’état général de l’alimentation d’eau chaude.
( ) Vérifier l’arrangement et l’état général de l’eau chaude recirculée.
( ) Vérifier et actionner les soupapes d’arrêt principales pour assurer leur fonctionnement.
( ) Vérifier le fonctionnement de la soupape de sûreté et l’orifice d’écoulement.
( ) Vérifier l’étanchéité de tous les raccords.
( ) Vérifier l’état de l’isolation de la tuyauterie.
Vérification électrique
( ) Vérifier la compatibilité de l’alimentation avec la fiche signalétique.
( ) Vérifier le raccordement principal, le disjoncteur et les fusibles.
( ) Vérifier le fonctionnement des thermostats et éléments.
( ) Vérifier le fonctionnement de la haute limite.
( ) Vérifier la condition de l’isolant interne près des points de contact électriques.
Prendre note du voltage et de l’ampérage d’alimentation électrique.
Enregistrer et signaler les conditions anormales, les mesures prises, etc.
Vérification mécanique
( ) Procéder à une vidange et à un remplissage afin d’effectuer un rinçage interne du chauffe-eau en prenant les mesures appropriées.
( ) Vérifier les thermomètres et noter la température de l’eau.
( ) Vérifier les dispositifs anti-refoulement.
( ) Vérifier l’état de l’isolation du chauffe-eau si applicable.
Enregistrer et signaler les conditions anormales, les mesures prises, etc.
</t>
  </si>
  <si>
    <t>Unité climatisation toit</t>
  </si>
  <si>
    <t xml:space="preserve">UNITÉ DE CLIMATISATION MONOBLOC 1A
Référence : CSA CSA Z317.2-10 et Guide de la qualité de l'air dans 
les établissements de santé
Entretien annuel
Prise d’air extérieur
( ) Vérifier la prise d’air extérieur, la nettoyer et la réparer au besoin.
( ) S’assurer qu’il n’y a pas d’accumulation d’eau stagnante, de déchets organiques, de fientes d’oiseaux ou de prolifération microbienne. Nettoyer et désinfecter au besoin.
( ) Nettoyer les drains.
( ) Vérifier le dispositif de contrôle de l’admission du minimum d’air frais et le calibrer au besoin.
( ) Vérifier par les contrôles à distance le bon fonctionnement des volets d’air neuf et actuateurs. Les nettoyer, les lubrifier et les ajuster.
( ) Vérifier le dispositif de contrôle de l’admission du minimum d’air extérieur. Le calibrer et l’ajuster au besoin.
Plénum de mélange
( ) S’assurer qu’il n’y a pas de débris organiques ou de signes de prolifération microbienne. Nettoyer à la vapeur ou par tout autre moyen efficace si nécessaire.
( ) Vérifier les drains , ceux-ci doivent être maintenus de façon à prévenir tout transport de contaminants vers l’intérieur du plénum.
( ) Vérifier la conduite d’alimentation d’air extérieur afin de détecter la présence de microbiologies et d’odeurs suspectes. 
Ventilateur
( ) Vérifier les roulements et les lubrifier au besoin.
( ) Vérifier les gorges de poulies et les aligner au besoin.
( ) Vérifier la tension le degré d’usure des courroies et les remplacer si nécessaire ou une fois l’an.
( ) Nettoyer au besoin.
Moteur
( ) Vérifier les roulements et lubrifier au besoin.
( ) Vérifier les gorges de poulies et les aligner au besoin.
( ) Vérifier la tension et le degré d’usure des courroies et les remplacer si nécessaire ou une fois l’an.
( ) Nettoyer au besoin.
Serpentin de refroidissement
( ) Vérifier la propreté, la présence de croissance fongique ou de résidus organiques, nettoyer à la vapeur ou avec un savon basique efficace.
( ) Nettoyer les résidus organiques de la panne de condensation.
Serpentin de chauffage
( ) Vérifier la propreté, la présence de résidus organiques, nettoyer à la vapeur au besoin.
Humidificateur
( ) Nettoyer les éléments chauffants ou les électrodes des systèmes à injection de vapeur pour limiter la croissance microbiologique.
( ) Nettoyer les résidus du bassin de récupération.
( ) Nettoyer le réseau d’alimentation des systèmes de purification par osmose.
Filtres
( ) Vérifier les filtres et les préfiltres et les remplacer en fonction du degré d’encrassement indiqué par le manomètre de pression différentielle.
Condenseur
( ) Vérifier le fonctionnement de la valve du circuit de dérivation des gaz chauds.
( ) Vérifier le circuit de dérivation des gaz chauds, détecter et réparer toute fuite.
( ) Vérifier le fonctionnement général de l’unité, détecter les bruits anormaux et les vibrations.
( ) Vérifier la propreté du serpentin et la présence de résidus organiques, le nettoyer au besoin.
( ) Vérifier les pales des ventilateurs, les roulements de l'arbre du moteur et les grillages.
( ) Vérifier l'usure, la tension et l'alignement des courroies, si applicable et les ajuster au besoin.
( ) Vérifier l’état et la propreté des serpentins et les nettoyer au besoin.
( ) Vérifier toutes les composantes électriques et resserrer les connections au besoin.
( ) Nettoyer le serpentin et la panne de condensation.
( ) Nettoyer les ventilateurs du condenseur.
( ) Vérifier et lubrifier les enroulements de l'arbre et du moteur des ventilateurs.
( ) Effectuer un test de fuite sur le réseau de réfrigérant.
( ) Vérifier tout les éléments de filtration et les changer au besoin.
( ) Vérifier le fonctionnement des contrôles de sécurité d’opération et la séquence d’opération.
( ) Vérifier les éléments de structure de l’équipement.
( ) Vérifier l’état de l’équipement et de la tuyauterie, repérer et corriger toute trace de corrosion.
( ) Vérifier tous les branchements des contacteurs et s’assurer de leur bon fonctionnement.
( ) Vérifier les sectionneurs et les démarreurs.
( ) Vérifier les équipements de contrôle et le fonctionnement des séquences d’opération.
( ) Vérifier tous les isolateurs de mise à la terre.
( ) Vérifier tous les voyants lumineux et les changer au besoin.
( ) Vérifier et resserrer les connexions électriques.
Compresseur
( ) Vérifier le fonctionnement général de l’unité, détecter les bruits anormaux et les vibrations.
( ) Vérifier les températures et pression de réfrigérant à l’évaporateur et au condenseur.
( ) Vérifier s’il y a présence de bulles dans le liquide réfrigérant et en ajouter au besoin.
( ) Vérifier les  températures et la pression de l’huile du compresseur.
( ) Vérifier la propreté du serpentin du condenseur et le nettoyer au besoin.
( ) Vérifier la propreté du serpentin et la présence de résidus organiques, le nettoyer au besoin.
( ) Vérifier les pales des ventilateurs, les roulements de l'arbre du moteur et les grillages.
( ) Vérifier l'usure, la tension et l'alignement des courroies si applicable, et les ajuster au besoin.
( ) Vérifier le niveau d'huile du compresseur et en ajouter au besoin.
( ) Vérifier la quantité du liquide réfrigérant et en jouter au besoin.
( ) Détecter toute fuite de la tuyauterie ou des valves et resserrer les raccords au besoin.
( ) Vérifier toutes les composantes électriques et resserrer les connexions au besoin.
( ) Effectuer les vérifications applicables à l’équipement de refroidissement de l’eau du condenseur.
( ) Vérifier et lubrifier les roulements des ventilateurs et des moteurs.
( ) Nettoyer le serpentin et la panne de condensation.
( ) Vérifier les éléments de structure de l’équipement.
( ) Repérer et enlever toute trace de rouille ou de résidus sur l’équipement.
( ) Prélever un échantillon d’huile pour vérifier le niveau de performance de l’huile du compresseur.
( ) Effectuer un test de fuite sur le réseau de réfrigérant.
( ) Nettoyer avec du solvant le réservoir et la ligne de drainage de l'évaporateur.
( ) Vérifier tout les éléments de filtration et les changer au besoin.
( ) Vérifier le bon fonctionnement en inversant le cycle des valves.
( ) Vérifier le fonctionnement des contrôles de sécurité d’opération et la séquence d’opération.
( ) Vérifier tous les branchements des contacteurs et s’assurer de leur bon fonctionnement.
( ) Vérifier les sectionneurs et les démarreurs.
( ) Vérifier les équipements de contrôle et le fonctionnement des séquences d’opération.
( ) Vérifier tous les isolateurs de mise à la terre.
( ) Vérifier l’équipement, repérer et corriger toute trace de rouille sur la structure et l’enveloppe.
( ) Vérifier tous les voyants lumineux et les changer au besoin.
( ) Vérifier le fonctionnement du circuit de sécurité de la pompe.
( ) Vérifier et resserrer les connexions électriques.
Enregistrer et signaler les conditions anormales, les mesures prises, etc.
</t>
  </si>
  <si>
    <t>COMPA1M</t>
  </si>
  <si>
    <t xml:space="preserve">COMPRESSEUR À AIR 1M
Entretien mensuel
( ) Nettoyer le moteur, le réservoir et les  autres composantes.
( ) Vérifier les points d'assemblage pour la sécurité.
( ) Vérifier le fonctionnement des soupapes de sûreté
( ) Changer l'huile selon les recommandations du manufacturier.
( ) Lubrifier les roulements du moteur au besoin.
( ) Vérifier si les gardes de sécurité sont conformes.
( ) Vérifier toutes les jauges.
( ) Changer le filtre d'apport d'air comprimé et le nettoyer au besoin.
( ) Remplacer les courroies d’entraînement au besoin.
( ) Drainer l'eau de la bouche de récupération.
( ) Vérifier toutes les connexions électriques.
( ) Vérifier les câbles électriques et s'assurer qu'ils soient sécuritaires.
( )  Vérifier les sectionneurs, le démarreur et le contacteur.
( ) Vérifier l'ampérage de fonctionnement.
( ) Enregistrer le taux d'entraînement de l'huile.
( ) Vérifier que les identifications « Air comprimé » sont présentes sur la tuyauterie. (Ref. RSST 327)
Enregistrer et signaler les conditions anormales, les mesures prises, etc.
</t>
  </si>
  <si>
    <t>FOURGZ1A</t>
  </si>
  <si>
    <t>Four au gaz</t>
  </si>
  <si>
    <t>DESUM1A</t>
  </si>
  <si>
    <t xml:space="preserve">DÉSHUMIDIFICATEUR 1A
Entretien annuel
( ) Vérifier et nettoyer le bac et les drains du bac de récupération.
( ) Vérifier les dispositifs de sécurité et de commandes, les relais, les contacteurs et les raccords électriques.
( ) Nettoyer le filtre à air.
( ) Vérifier, nettoyer et entretenir le ventilateur.
Enregistrer et signaler les conditions anormales, les mesures prises, etc.
</t>
  </si>
  <si>
    <t>GAZNAT1A</t>
  </si>
  <si>
    <t>Réseau gaz naturel</t>
  </si>
  <si>
    <t xml:space="preserve">RÉSEAU DISTRIBUTION GAZ NATUREL
Référence : Norme CAN/CSA-B149.1-F05
Entretien annuel
( ) Vérifier le fonctionnement du détendeur sur l’entrée de gaz.
( ) Vérifier les robinets d’arrêt de l’entrée de gaz au bâtiment.
( ) Vérifier la tuyauterie et le raccord du compteur de gaz.
( ) Vérifier tous les embranchements du réseau.
Enregistrer et signaler les conditions anormales, les mesures prises, etc.
</t>
  </si>
  <si>
    <t>INSPSQEEP 1M</t>
  </si>
  <si>
    <t>INSPECTION -CONSOMMATION D'EAU POTABLE (SQEEP)   1M
Référence: Stratégie québécoise d'économie d'eau potable (SQEEP)
Fréquence mesuelle:
( ) Prise de lectures des compteurs d'eau
Vérifier le fontionnement des équipements existants avec refroidissement de la condensation par eau potable (arrêt, départ et débit nécessaire) tel que:
( ) Équipements de cuisine  
( ) Machines à glace  
( ) Équipements médicaux
( ) Pompe à vide
( ) Compresseurs d'air
( ) Cycle de recharge des systèmes d'adoucissement
( ) Systèmes de refroidissement médicaux
Enregistrer et signaler les conditions anormales, les mesures prises, etc.
Copyright: Cim Conseil en immobilisation &amp; management inc.</t>
  </si>
  <si>
    <t>DENDIR1M</t>
  </si>
  <si>
    <t>Ventilateur courroie</t>
  </si>
  <si>
    <t>VENCOU1M</t>
  </si>
  <si>
    <t xml:space="preserve">VENTILATEUR ENTRAÎNEMENT PAR COURROIE 1M
Référence : CSA CSA Z317.2-10 et Guide de la qualité de l'air dans l
es établissements de santé
Entretien annuel
Bâti du ventilateur
( ) Vérifier l’état de propreté du ventilateur et nettoyer si requis.
( ) Vérifier l’état général du ventilateur, la présence de rouille et la peinture écaillée.
( ) Vérifier et serrer les boulons du bâti et des supports du moteur.
( ) Vérifier les porte d’accès, la penture, les charnières et s’assurer de leur fonctionnement.
( ) Vérifier les gardes courroie et autres éléments de sécurité.
( ) Vérifier les canevas à l’entrée et à la sortie d’air.
( ) Vérifier l’état de l’isolation.
( ) Vérifier les supports et les isolateurs de vibration.
( ) Vérifier tous les volets mécaniques ou à gravité, lubrifier les bielles si requis.
( ) Vérifier s’il y a présence de vibrations et/ou de bruits anormaux.
Ventilateur / arbre d’entraînement
( ) Vérifier si le sens de rotation du ventilateur est adéquat.
( ) Vérifier si la rotation du ventilateur ne provoque pas de frottement, corriger si requis.
( ) Vérifier l’espace disponible entre la roue du ventilateur et le bâti, corriger si requis.
( ) Vérifier si les vis de serrage sont bien serrées.
( ) Vérifier les enroulements du rotor, lubrifier au besoin.
( ) Vérifier l’enlignement de l’arbre d’entraînement et ajuster si requis.
Volets et aubes
( ) Vérifier le fonctionnement des volets motorisés et/ou à gravité (ouverture et fermeture).
( ) Vérifier l’étanchéité des volets fermés et l’état des biellettes.
( ) Nettoyer, lubrifier et ajuster au besoin.
Entraînement par courroie
( ) Vérifier les gorges des poulies, aligner au besoin.
( ) Vérifier la tension et le degré d’usure des courroies, remplacer si nécessaire ou une fois l’an.
( ) Vérifier l’arbre de rotation et balancer au besoin.
( ) Vérifier les enroulements du rotor, lubrifier au besoin.
( ) Nettoyer au besoin.
Relevé de conditions de marche
( ) Faire un relevé du voltage, ampérage et phases en condition de marche du ventilateur.
( ) Faire un relevé de la vitesse de rotation du moteur (rpm) en condition de marche.
Électricité
( ) Vérifier tous les raccordements électriques.
( ) Vérifier tous les fusibles.
( ) Vérifier la résistance de chaque circuit et la mise à la terre.
( ) Vérifier la résistance phase à phase de chaque circuit.
( ) Vérifier les raccords d’alimentation aux contacteurs et aux éléments.
Enregistrer et signaler les conditions anormales, les mesures prises, etc.
</t>
  </si>
  <si>
    <t>Ventilateur direct</t>
  </si>
  <si>
    <t xml:space="preserve">VENTILATEUR ENTRAINEMENT DIRECT 1M
Référence : CSA CSA Z317.2-10 et Guide de la qualité de l'air dans 
les établissements de santé
Entretien annuel
Bâti du ventilateur
( ) Vérifier l’état de propreté du ventilateur et nettoyer si requis.
( ) Vérifier l’état général du ventilateur, présence de rouille et peinture écaillée.
( ) Vérifier et serrer les boulons du bâti et des supports du moteur.
( ) Vérifier les portes d’accès, pentures, charnières et s’assurer de leur fonctionnement.
( ) Vérifier les gardes courroie et autres éléments de sécurité.
( ) Vérifier les canevas à l’entrée et sortie d’air.
( ) Vérifier l’état de l’isolation.
( ) Vérifier les supports et isolateurs de vibration.
( ) Vérifier tous les volets mécaniques ou à gravité, lubrifier les bielles si requis.
( ) Vérifier si présence de vibrations et/ou bruits anormaux.
Ventilateur / arbre d’entraînement
( ) Vérifier si le sens de rotation du ventilateur est adéquat.
( ) Vérifier si la rotation du ventilateur ne provoque pas de frottement, corriger si requis.
( ) Vérifier l’espace disponible entre la roue du ventilateur et le bâti, corriger si requis.
( ) Vérifier si les vis de serrage sont bien serrées.
( ) Vérifier les enroulements du rotor, lubrifier au besoin..
( ) Vérifier l’enlignement de l’arbre d’entraînement et ajuster si requis.
Volets et aubes
( ) Vérifier le fonctionnement des volets motorisés et/ou à gravité (ouverture et fermeture).
( ) Vérifier l’étanchéité des volets fermés et l’état des biellettes.
( ) Nettoyer, lubrifier et ajuster au besoin.
Entraînement direct
( ) Vérifier l’assemblage de l’accouplement et corriger si requis.
( ) Vérifier l’enlignement de l’accouplement de l’arbre moteur/ventilateur.
( ) Vérifier la possibilité de dégagement causé par l’expansion thermique du ventilateur.
( ) Vérifier que l’accouplement soit balancé dynamiquement pour haute rotation.
Relevé de conditions de marche
( ) Faire un relevé du voltage, ampérage et phases en condition de marche du ventilateur.
( ) Faire un relevé de la vitesse de rotation du moteur (rpm) en condition de marche.
Électricité 
( ) Vérifier tous les raccordements électriques.
( ) Vérifier tous les fusibles.
( ) Vérifier la résistance de chaque circuit et le mise à la terre.
( ) Vérifier la résistance phase à phase de chaque circuit.
( ) Vérifier les raccords d’alimentation aux contacteurs et aux éléments.
Enregistrer et signaler les conditions anormales, les mesures prises, etc.
</t>
  </si>
  <si>
    <t>EXTINC1M</t>
  </si>
  <si>
    <t>EXTINC1A</t>
  </si>
  <si>
    <t>Incendie: Extincteurs</t>
  </si>
  <si>
    <t xml:space="preserve">EXTINCTEUR PORTATIF 1M
Inspection mensuelle
Lors de la vérification s’assurer que :
( ) l’extincteur approprié soit au bon endroit;
( ) rien ne gêne son accessibilité et sa visibilité;
( ) les instructions d’utilisation soient lisibles;
( ) le sceau et la goupille soient en place;
( ) la pression sur l’indicateur soit bonne;
( ) aucun dommage ou trace de corrosion ne soit apparent;
( ) aucune obstruction ne bloque le tuyau d’évacuation;
( ) laa carte d’inspection soit en place et à jour;
( ) la fiche ainsi que l’étiquette SIMDUT soient en place;
Si installé dans un cabinet :
( ) vérifier la présence de fuites ou de corrosion;
( ) vérifier la porte et la penture;
( ) vérifier qu’il n’y ait pas d’obstruction au cabinet, d’absence de peinture ou de dommages.
Enregistrer et signaler les conditions anormales, les mesures prises, etc
</t>
  </si>
  <si>
    <t xml:space="preserve">EXTINCTEURS 1A
Référence : Expérience du consultant et la norme  NFPA 10
Entretien annuel
() Effectuer une inspection visuelle.
() Vérifier les dates d’inspection, de rechargement et d’essai hydraulique. 
() Vérifier l’aspect physique de l’extincteur : la place, la fixation, l’état de la peinture, de la sérigraphie et du flexible, la numérotation.
() Vérifier l’aspect mécanique : le poids, la sécurité et le plombage, la date de mise en œuvre, les joints, l’état de l’émission (flexible, gâchette, pulvérisateur).
() Nettoyer l’extincteur et mettre à jour l’étiquette. 
</t>
  </si>
  <si>
    <t>FONREF1A</t>
  </si>
  <si>
    <t xml:space="preserve">FONTAINE REFRIGERÉE 1A
Référence : norme CSA Z317,1-99
Entretien annuel
Partie réfrigération
( ) Vérifier la présence de fuites dans le système.
( ) Vérifier et nettoyer le compresseur.
( ) Nettoyer le condenseur, évaporateur.
( ) Nettoyer  le ventilateur.
( ) Lubrifier les moteurs, ventilateurs, roulements, etc.
( ) Changer le filtre.
( ) Vérifier le voltage, l’ampérage.
Bassin
( ) Vérifier l’état général de l’appareil, présence de rouille, fendillement.
( ) Vérifier si présence de moisissure sur le pourtour de l’appareil.
( ) Vérifier l’étanchéité des joints sur le pourtour du mur.
Robinetterie
( ) Vérifier l’état et l’étanchéité de la valve d’eau froide.
( ) Vérifier le fonctionnement de la buvette.
( ) Vérifier le fonctionnement de la manette.
( ) Vérifier l’asymétrie du jet d’eau.
( ) Vérifier la grille du drain et si obstruction.
Enregistrer et signaler les conditions anormales, les mesures prises, etc.
</t>
  </si>
  <si>
    <t>HOTLAB1A</t>
  </si>
  <si>
    <t>Hotte de laboratoire</t>
  </si>
  <si>
    <t xml:space="preserve">HOTTE BIOLOGIQUE DE LABORATOIRE 1A
Référence : CSA CSA Z317.2-10 et Guide de la qualité de l'air dans 
les établissements de santé
Entretien annuel
Moteur / ventilateur
( ) Vérifier les roulements, lubrifier au besoin.
( ) Vérifier les gorges de poulies, aligner au besoin.
( ) Vérifier la tension et le degré d’usure des courroies, remplacer si nécessaire ou une fois l’an.
( ) Vérifier le grillage de protection de la courroie.
( ) Relever et noter le rpm du moteur.
( ) Vérifier l’arbre de rotation et balancer au besoin.
( ) Nettoyer au besoin.
( ) Vérifier tous les raccordements électriques aux contacteurs.
( ) Vérifier l’étanchéité globale du système et des gaines.
( ) Vérifier les vibrations et les bruits anormaux.
( ) Vérifier les températures des roulements du moteur et du ventilateur.
( ) Faire un test sur la séquence d’incendie (en dérogation sur commande centralisée), vérifier si le ventilateur d’évacuation démarre, si le volet d’incendie ouvre, si le ventilateur d’alimentation est à l’arrêt et si les volets d’air frais, de retour et de mélange sont fermés.
Certification
( ) Procéder à la certification de la hotte selon la norme applicable.
( ) Confirmer les débits d’évacuation de la hotte.
( ) Confirmer les vitesses d’approche aux ouvertures d’entrée d’air dans l’enceinte de la hotte.
( ) Confirmer la pression d’opération à l’intérieure de la hotte en usage.
Filtres
( ) Vérifier les filtres, remplacer en fonction du temps d’utilisation.
( ) S’assurer que les filtres sont bien installés. Les espaces entre les filtres et leur cadre et support et entre les filtres eux-mêmes doivent être étanches.
( ) Vérifier le lecteur de pression différentielle (magnétique) et ajuster son zéro si nécessaire.
Actuateurs et volets
( ) Vérifier le fonctionnement des volets (ouverture et fermeture).
( ) Vérifier l’étanchéité des volets fermés et l’état des biellettes.
( ) Vérifier le fonctionnement des actuateurs.
( ) Nettoyer, lubrifier et ajuster au besoin.
( ) Vérifier le bon fonctionnement des portes de la hotte.
Électricité
( ) Vérifier les raccords électriques aux contacteurs magnétiques.
( ) Vérifier les raccords électriques aux bornes de l’alimentation électrique principale.
( ) Vérifier tous les fusibles.
( ) Vérifier la résistance de chaque circuit et la mise à la terre.
( ) Vérifier la résistance phase à phase de chaque circuit.
( ) Vérifier les raccords d’alimentation aux contacteurs et aux éléments.
( ) Vérifier tous les contacteurs.
( ) Vérifier les luminaires et changer au besoin.
Enregistrer et signaler les conditions anormales, les mesures prises, etc.
</t>
  </si>
  <si>
    <t>Lave-vaisselle</t>
  </si>
  <si>
    <t>LAVVAS3M</t>
  </si>
  <si>
    <t xml:space="preserve">LAVE-VAISSELLE 3M
Entretien trois mois
( )  Vérifier l’état général du lave-vaisselle.
( ) Vérifier tous les raccords mécaniques, valves, purgeurs, drain, raccord de ventilation.
( )   Vérifier le fonctionnement mécanique et les engrenages internes.
( )  Vérifier et corriger toutes les fixations de tous les raccords à vis.
( ) Vérifier et lubrifier toutes les pentures et poignée de porte.
( ) Vérifier les fixations des portes.
( ) Vérifier les rideaux d'entrée et sortie.
( ) Vérifier tous les joints étanches des portes; changer si requis.
( ) Lubrifier toutes les pièces le requérant.
( ) Vérifier la tension de la courroie ou mécanisme d,entrainement de la rourroie.
( )   Vérifier tous les raccordements électriques.
( ) Vérifier tous les contacteurs et nettoyer; changer si requis.
( ) Remplacer tous les voyants lumineux.
( ) Vérifer et activer tous les éléments de protection et sécurité.
Enregistrer et signaler les conditions anormales, les mesures prises, etc.
</t>
  </si>
  <si>
    <t>PANIC1A</t>
  </si>
  <si>
    <t>PANDISJONCTEUR 1A</t>
  </si>
  <si>
    <t>Panneau d'alimentation</t>
  </si>
  <si>
    <t xml:space="preserve">INSPECTION PANNEAU À DISJONCTEURS 1A
Référence: Z463-13 (En traduction libre)   
Requiert un minimum de formation, d'équipement et de vêtements de sécurité
( ) Effectuer une thermographie infrarouge lorsque les équipements sont en services et en charge (load) continue
Entretien annuel
( ) Inspecter le boîtier et la structure pour déceler tout danger en matière de sécurité.
( ) Inspecter le disjoncteur pour déceler des traces de poussière, de graisse, d’humidité ou de corrosion.
( ) Vérifier l’intégrité des composantes, l’usure, la décoloration ou les ferrures desserrées.
( ) Vérifier et resserrer les connecteurs.
( ) Vérifier les signes de surchauffe.
( ) Vérifier le fonctionnement mécanique.
( ) Vérifier le voltage et l’ampérage.
( ) Vérifier et valider l’identification concernant les circuits ou les secteurs desservis.
( ) Effectuer un relevé des conditions à l’infrarouge pour vérifier la surtension.
Enregistrer et signaler les conditions anormales, les mesures prises, etc
Enregistrer les mesures prises et rapporter toute anomalie 
 Copyright: Cim Conseil en immobilisation &amp; management inc.
</t>
  </si>
  <si>
    <t>Incendie: Panneau de surveillance</t>
  </si>
  <si>
    <t xml:space="preserve">PANNEAU D’ALARME INCENDIE 1A
Référence : Norme CAN/ULC-S536-M86
Procéder à une inspection et à un entretien réglementaire du réseau par une firme spécialisée et reconnue.
Entretien annuel
Panneau d’alarme incendie
( ) Inspecter le boîtier et la structure pour déceler tout danger en matière de sécurité.
( ) Vérifier visuellement et physiquement le câblage, les raccords, les connexions enfichables.
( ) Simuler une détection de mise à la terre.
( ) Actionner les différents contrôles visuels ou sonores et s’assurer de leur fonctionnement.
( ) Vérifier l’opération, la brillance et le fonctionnement des lampes.
( ) Vérifier l’opération et le bon fonctionnement des différents contrôles.
( ) Simuler un court-circuit et un circuit ouvert sur chaque zone de détection.
( ) Simuler un court-circuit et un circuit ouvert sur chaque zone de signalisation.
( ) Vérifier les circuits d’alimentation, les fusibles et les disjoncteurs.
( ) Vérifier et actionner le système d’évitement des relais.
( ) Effectuer un nettoyage à sec des composantes internes du panneau.
( ) Vérifier l’identification adéquate des zones.
( ) Vérifier le système de batterie et le fonctionnement de la recharge.
( ) Vérifier la qualité des batteries et leur durée de vie.
( ) Déposer un rapport de l’inspection et les recommandations pertinentes.
( ) Mettre à l’essai les indicateur de dérangement en actionnement les mécanismes de fermeture des systèmes de gicleur
( ) Vérifier le fonctionnement des indicateurs de pression du réseau de gicleur
Panneau de communication
( ) Inspecter le boîtier et la structure pour déceler tout danger en matière de sécurité.
( ) Vérifier visuellement et physiquement le câblage, les raccords et les connexions enfichables.
( ) Simuler une détection de mise à la terre.
( ) Actionner les différents contrôles visuels ou sonores et s’assurer de leur fonctionnement.
( ) Vérifier l’opération, la brillance et le fonctionnement des lampes.
( ) Vérifier l’opération et le bon fonctionnement des différents contrôles.
( ) Simuler un court-circuit et un circuit ouvert sur chaque zone de détection.
( ) Simuler un court-circuit et un circuit ouvert sur chaque zone de communication.
( ) Vérifier les circuits d’alimentation, les fusibles et les disjoncteurs.
( ) Effectuer un nettoyage à sec des composantes internes du panneau.
( ) Vérifier l’identification adéquate des zones de communication.
( ) Effectuer une vérification de chaque point de service de communication tant visuel qu’auditif.
( ) Déposer un rapport de l’inspection et les recommandations pertinentes
Enregistrer et signaler les conditions anormales, les mesures prises, etc.
</t>
  </si>
  <si>
    <t>POMPDI1A</t>
  </si>
  <si>
    <t>Pompe à entrainement direct</t>
  </si>
  <si>
    <t xml:space="preserve">POMPE À ENTRAINEMENT DIRECT 1A
Entretien ANNUEL
Groupe électropompe
( ) Vérifier le bruit, la vibration et la surchauffe du moteur.
( ) Maintenir le groupe en état de propreté.
( ) Vérifier les fuites, l’enlignement et le soutien de la tuyauterie.
( ) Vérifier le fonctionnement des valves et lubrifier.
( ) Détecter les fuites sur les joints de la pompe.
( ) Vérifier et noter les pressions d’opération de la pompe.
( ) Vérifier le tamis du filtre à l’aspiration.
( ) Vérifier le clapet anti-retour.
( ) Vérifier le bouton de démarrage du moteur.
( ) Vérifier les contacts, les fusibles, le filage, éléments de protection et ajuster les connexions si nécessaire.
Entraînement par accouplement direct
( ) Vérifier les paliers, les roulements et lubrifier si requis.
( ) Vérifier le siège et la garniture mécanique d’étanchéité.
( ) Vérifier le presse-étoupe et s’assurer de la présence d’un écoulement adéquat.
( ) Lubrifier le presse-étoupe si requis.
( ) Vérifier les garnitures d’étanchéité (non mécanique).
( ) Vérifier les garnitures mécaniques.
( ) Vérifier le garde.
Relevé de conditions de marche
( ) Faire un relevé du voltage, de l’ampérage et des phases en condition de marche de la pompe.
( ) Faire un relevé de la vitesse de rotation du moteur (rpm) en condition de marche.
( ) Vérifier la position des valves, s’assurer de la présence de liquide dans la pompe.
( ) Vérifier tension, ampérage et élément de protection du moteur et les fusibles.
Noter les informations recueillies.
Enregistrer et signaler les conditions anormales, les mesures prises, etc.
</t>
  </si>
  <si>
    <t>POMSUB1A</t>
  </si>
  <si>
    <t xml:space="preserve">POMPE SUBMERSIBLE 1A
Référence : norme CSA Z317,1-99
Entretien annuel
Pompe
( ) Vérifier le bruit, la vibration et la surchauffe du moteur.
( ) Vérifier les fuites, l’enlignement et le soutien de la tuyauterie d’évacuation.
( ) Vérifier le fonctionnement des valves et lubrifier.
( ) Sortir la pompe et détecter les fuites sur les joints de la pompe.
( ) Vérifier et noter les pressions d’opération de la pompe.
( ) Vérifier le bouton de sélecteur de démarrage.
( ) Vérifier le système de contrôleur à flottes.
( ) Vérifier les cordons d’alimentation électrique.
( ) Vérifier les contacts, les fusibles, le filage,les éléments de protection et ajuster les connexions si nécessaire.
Bassin de rétention
( ) Vérifier l’étanchéité du couvercle.
( ) Vérifier l’état des tuyaux d’arrivé et de drainage dans le bassin.
( ) Vérifier l’écoulement à l’intérieur du bassin.
( ) Vérifier et nettoyer le fond du bassin.
( ) Vérifier la position des valves, s’assurer de la présence de liquide dans le puisard.
( ) Remettre l’équipement sous tension.
( ) Vérifier tension, ampérage et élément de protection du moteur et les fusibles.
Enregistrer et signaler les conditions anormales, les mesures prises, etc.
</t>
  </si>
  <si>
    <t>OCHAUD1A</t>
  </si>
  <si>
    <t>OCHAUD1S</t>
  </si>
  <si>
    <t>Réseau d'eau chaude chauffage</t>
  </si>
  <si>
    <t xml:space="preserve">RÉSEAU EAU CHAUFFAGE 1A
Entretien annuel
Distribution d’eau de chauffage
( ) Vérifier toute fuite d’eau sur la tuyauterie.
( ) Vérifier le fonctionnement et l’étanchéité de toutes les valves d’isolement.
( ) Vérifier la pression d’opération.
( ) Vérifier les thermomètres.
( ) Vérifier l’état de l’isolation.
( ) Vérifier et nettoyer le grillage des tamis .
( ) Vérifier le fonctionnement des purgeurs d’air.
Chaudière, pompe, échangeur, réservoir d’expansion, serpentin
( ) Vérifier toute fuite d’eau sur la tuyauterie et les équipements.
( ) Vérifier le fonctionnement et l’étanchéité de toutes les valves d’isolement.
( ) Vérifier la pression d’opération.
( ) Vérifier l’état de l’isolation.
( ) Vérifier le fonctionnement des purgeurs d’air.
Enregistrer et signaler les conditions anormales, les mesures prises, etc.
</t>
  </si>
  <si>
    <t xml:space="preserve">RÉSEAU EAU CHAUFFAGE 1S
Entretien hebdomadaire
( ) Effecteur la vérification des filtres.
( ) Effectuer une vérification des températures d’alimentation d’eau.
Enregistrer et signaler les conditions anormales, les mesures prises, etc.
</t>
  </si>
  <si>
    <t>ESEBAT6M</t>
  </si>
  <si>
    <t>Éclairage batterie</t>
  </si>
  <si>
    <t xml:space="preserve">ÉCLAIRAGE DE SECOURS SUR BATTERIE
Référence : Norme CSA 22-10-07
Entretien six mois
( ) Inspecter le boîtier et la structure pour déceler tout danger en matière de sécurité.
( ) Déceler des traces de poussière, de graisse,d’humidité ou de corrosion.
( ) Vérifier et resserrer les connecteurs.
( ) Vérifier les signes de surchauffe.
( ) Vérifier le fonctionnement par interrupteur sur le boîtier.
( ) Vérifier le circuit, le voltage et l’ampérage.
( ) Vérifier et valider l’identification concernant les circuits ou les secteurs desservis.
( ) Changer ou charger la batterie si nécessaire.
Enregistrer et signaler les conditions anormales, les mesures prises, etc.
</t>
  </si>
  <si>
    <t>RESOCH1A</t>
  </si>
  <si>
    <t>Réservoir eau chaude</t>
  </si>
  <si>
    <t xml:space="preserve">RÉSERVOIR D’EAU CHAUDE 1A
Référence : norme CSA Z317,1-99, norme ASTM Standard D 5952-02
Entretien annuel
( ) Vérifier toute fuite sur la tuyauterie d’alimentation et d’évacuation du réservoir.
( ) Vérifier la présence de fuites provenant du réservoir et des raccords de plomberie.
( ) Vérifier les thermomètres.
( ) Vérifier les jauges de niveau.
( ) Vérifier le fonctionnement des vannes de contrôles.
( ) Vérifier la fonctionnalité de la soupape de sûreté.
( ) Vérifier le fonctionnement et l’étanchéité de toutes les valves d’isolement.
( ) Vérifier et nettoyer le tamis.
( ) Vérifier l’état de l’isolation (du réservoir et de la tuyauterie).
( ) Vérifier le fonctionnement du drain en lien avec l’équipement.
( ) Procéder à une vidange du réservoir.
( ) Procéder à l’inspection et au nettoyage interne du réservoir et au colmatage des fuites si applicable.
( ) Procéder à l’inspection de l’échangeur de chaleur.
( ) Procéder à une désinfection des réservoirs d’eau chaude et, éventuellement, du réseau de distribution d’eau, la
    température de l’eau de chaque réservoir d’eau chaude doit pouvoir atteindre 80 EC.
Entretien du réservoir
( ) Procéder à une vidange et à un remplissage afin d’effectuer un rinçage interne du chauffe-eau en prenant les mesures appropriées.
( ) Procéder à la vérification de la membrane intérieure et réparer au besoin
Enregistrer et signaler les conditions anormales, les mesures prises, etc.
</t>
  </si>
  <si>
    <t>RESEXP1A</t>
  </si>
  <si>
    <t>Réservoir d'expension</t>
  </si>
  <si>
    <t xml:space="preserve">RÉSERVOIR D’EXPANSION 1A
Entretien annuel
( ) Vérifier l’état général du réservoir.
( ) Vérifier toute présence de fuite sur la tuyauterie d’alimentation et d’évacuation du réservoir.
( ) Vérifier le fonctionnement du contrôle d’arrivée d’eau.
( ) Vérifier les thermomètres.
( ) Vérifier la pression d’opération.
( ) Vérifier la fonctionnalité de la soupape de sûreté.
( ) Vérifier le fonctionnement et l’étanchéité de toutes les valves d’isolement.
( ) Vérifier et nettoyer le tamis.
( ) Vérifier l’état de l’isolation de l’ensemble de l’installation.
( ) Vérifier le fonctionnement du drain en lien avec l’équipement.
Enregistrer et signaler les conditions anormales, les mesures prises, etc.
</t>
  </si>
  <si>
    <t>RIDCF1A</t>
  </si>
  <si>
    <t>Rideau coupe-feu</t>
  </si>
  <si>
    <t xml:space="preserve">RIDEAU COUPE-FEU 1A
Entretien annuel
Référence : CNPI 10
( )    Vérifier que les maillons fusible à commande thermique ainsi que la plaque signalitique de la porte soient exents de peinture et de saletés ;
( ) Vérifier, nettoyer et lubrifier les rouleaux, roulement et guide ;
( ) Remplacer les pièces défectueuses des dispositifs de maintien en position ouverte et des dispositifs de fermeture ;
( ) Vérifier le régulateur de fermeture des portes et faire tous les ajustements nécessaires.
( ) S’assurer que les portes ne sont pas obstuées, bloquées, coincées en position ouverte ou modifiées d’une façon pouvant nuire à leur fonctionnement normal.
Enregistrer et signaler les conditions anormales, les mesures prises, etc.
</t>
  </si>
  <si>
    <t>SECTIO1A</t>
  </si>
  <si>
    <t xml:space="preserve">SECTIONNEUR 1A
Entretien annuel
( ) Prendre les dispositions pour sécuriser l’installation aux fins de de l’entretien.
( ) Inspecter le boîtier et la structure pour déceler tout danger en matière de sécurité.
( ) Inspecter le disjoncteur pour déceler des trace de poussière, de graisse, d’humidité ou de corrosion.
( ) Vérifier l’intégrité des composantes, l’usure, la décoloration ou les ferrures desserrées.
( ) Vérifier et resserrer les connecteurs.
( ) Vérifier les signes de surchauffe.
( ) Vérifier le fonctionnement mécanique.
( ) Actionner le  sectionneur à trois (3) reprises consécutives.
( ) Vérifier le voltage, l’ampérage et les fusibles.
( ) Vérifier et valider l’identification concernant l’équipement ou le secteur desservi.
( ) Effectuer un relevé des conditions à l’infrarouge.
Enregistrer et signaler les conditions anormales, les mesures prises, etc.
</t>
  </si>
  <si>
    <t>SYTVEN1A</t>
  </si>
  <si>
    <t>Système de ventilation</t>
  </si>
  <si>
    <t xml:space="preserve">SYSTEME COMPLET DE VENTILATION 1A
Référence : CSA CSA Z317.2-10 et Guide de la qualité de l'air dans 
les établissements de santé
PRISE D’AIR EXTÉRIEUR
( ) Vérification de la grille pare-oiseaux nettoyer et enlever les fientes, désinfecter
( ) Réparer les grilles au besoin
( ) Assurez-vous que dans le fond il n’y a pas d’accumulation d’eau stagnante, de déchets organiques, de fientes d’oiseaux ou de prolifération microbienne, nettoyer et désinfecter au besoin
( ) Nettoyer les drains
( ) Vérification par les contrôles à distance du bon fonctionnement des volets d’air neuf et actuateurs, nettoyer, lubrifier et ajuster.
( ) Vérification du dispositif de contrôle de l’admission du minimum d’air extérieur, calibrer et ajuster au besoin.
MOTEUR / VENTILATEUR
( ) Vérification des roulements, lubrifier au besoin.
( ) Vérification des gorges de poulies, aligner au besoin.
( ) Vérification de la tension et du degré d’usure des courroies, remplacer si nécessaire ou une fois l’an.
( ) Vérifier le grillage de protection de la courroie
( ) Vérifier le grillage de protection de la courroie du ventilateur
( ) Vérifier l’arbre de rotation et balancer au besoin
( ) Nettoyer au besoin.
HUMIDIFICATEUR
( ) Vérifier le purgeur de vapeur et les robinets
( ) Vérifier présence de fuite sur le diffuseur, les buses de pulvérisation et tuyauterie
( ) Vérifier le fonctionnement du flotteur
( ) Vérifier et nettoyer les drains et le bac de récupération
( ) Vérifier et nettoyer les éléments chauffants ou les électrodes des systèmes à injection de vapeur pour limiter la croissance microbiologique
( )  Vérifier les dispositifs de sécurité et de commandes, les relais, les contacteurs et les raccords électriques
( ) Vérifier les buses de pulvérisation
SERPENTIN REFROIDISSEMENT
( ) Vérification de la propreté, de présence de croissance fongique ou de résidus organiques, nettoyer à la vapeur ou avec un savon basique efficace
( ) Nettoyer les résidus organiques de la panne de condensation.
( ) Vérifier les raccordements et valves de la tuyauterie.
SERPENTIN CHAUFFAGE ÉLECTRIQUE
Inspection visuelle
( ) Vérification de la propreté, de résidus organiques sur les éléments, nettoyer à la vapeur.
( ) Vérifier si accumulation de poussière sur les éléments
( ) Vérifier trace de surchauffe sur le chassie du serpentin
( ) Vérifier trace d’eau ou de rouille sur le boitier de contrôle
SERPENTIN CHAUFFAGE/PRÉCHAUFFAGE
( ) Vérification de la propreté, de présence de résidus organiques, nettoyer à la vapeur au besoin.
( ) Enregistrer et signaler les conditions anormales, les mesures prises, etc
FILTRES &amp; PRÉ-FILTRES  
( ) Vérification des filtres et pré-filtres et remplacer en fonction du degré d’encrassement.
( ) Assurez-vous que les filtres sont bien installés. Les espaces entre les filtres et leurs cadres de support et entre les filtres eux-mêmes doivent être étanches.
( ) Vérification du lecteur de pression différentielle (magnétique) et ajuster son zéro si nécessaire
PLÉNUM, ACTUATEURS &amp; VOLETS
( ) S’assurer qu’il n’y a pas de présence de débris organiques ou de signe de prolifération microbienne, nettoyer à la vapeur ou autre moyen efficace si nécessaire.
( ) Vérifier les drains de plancher, ceux-ci doivent être maintenus de façon à prévenir tout transport de contaminant vers l’intérieur du plénum.
( ) Vérifier la conduite d’alimentation d’air extérieur afin de détecter la présence de microbiologie et d’odeur suspecte.
( ) Vérifier l’état du boitier.
( ) Vérifier la propreté, si présence de rouille, de poussière ou de résidus organiques.
( ) Vérifier l’état des conduits et l’isolation des conduits.
( ) Vérifier le fonctionnement des volets (ouverture et fermeture).
( ) Vérification l’étanchéité des volets fermés et l’état des biellettes
( ) Vérifier le fonctionnement des actuateurs
( ) Nettoyer, lubrifier et ajuster au besoin
ÉLECTRICITÉ
( ) Vérifier tous les raccordements électriques aux contacteurs
 avant la mise en marche saisonnière
( ) Vérifier la résistance des éléments chauffants et la mise à la terre
( )  Vérifier  les raccords électriques aux contacteurs magnétiques
( ) Vérifier  les raccords électriques aux bornes de l’alimentation électrique principale
( ) Vérifier tous les fusibles
( ) Vérifier la résistance de chaque circuit et le mise à la terre
( ) Vérifier la résistance phase à phase de chaque circuit
( ) Vérifier les raccords d’alimentation aux contacteurs et aux éléments
( ) Vérifier tous les contacteurs
RELEVÉ DE CONDITIONS DE MARCHE
( ) Faire un test sur la séquence d’incendie ( en dérogation sur commande centralisée), vérifier si le ventilateur d’évacuation démarre, si le volet d’incendie ouvre, si le ventilateur d’alimentation est à l’arrêt et si les volets d’air frais, de retour et de mélange sont fermés.
( ) Faire un relevé du voltage, ampérage et phases en condition de marche du ventilateur
( ) Faire un relevé de la vitesse de rotation du moteur (rpm) en condition de marche
( ) Enregistrer et signaler les conditions anormales, les mesures prises, etc.
</t>
  </si>
  <si>
    <t>UNVENT1A</t>
  </si>
  <si>
    <t xml:space="preserve">UNITÉ DE VENTILATION 1A
Référence : CSA CSA Z317.2-10 et Guide de la qualité de l'air dans 
les établissements de santé
Entretien annuel
Ventilateur
( ) Vérifier l’enlignement et la position adéquate du ventilateur.
( ) Vérifier les roulements et les lubrifier au besoin.
( ) Vérifier les gorges de poulies et les aligner au besoin.
( ) Vérifier la tension le degré d’usure des courroies et les remplacer si nécessaire ou une fois l’an.
( ) Nettoyer au besoin.
Moteur
( ) Vérifier les roulements et lubrifier au besoin.
( ) Vérifier les gorges de poulies et les aligner au besoin.
( ) Vérifier la tension et le degré d’usure des courroies et les remplacer si nécessaire ou une fois l’an.
( ) Nettoyer au besoin.
Serpentin de refroidissement
( ) Vérifier la propreté, la présence de croissance fongique ou de résidus organiques, nettoyer à la vapeur ou avec un savon basique efficace (état des ailettes).
( ) Nettoyer les résidus organiques de la panne de condensation.
Chauffage électrique 
( ) Vérifier la propreté, la présence de résidus organiques, et nettoyer au besoin.
( ) Nettoyer l’élément chauffant pour enlever la poussière.
( ) Vérifier la tension, le voltage et l’ampérage de l’équipement.
( ) Vérifier le thermostat.
Chauffage au gaz
( ) Effectuer une vérification du réseau d’alimentation de gaz 
( ) Effectuer un  test de combustion sur l’alimentation en gaz 
( ) Effectuer une mise au point des équipements au gaz 
Humidificateur
( ) Nettoyer les éléments chauffants ou les électrodes des systèmes à injection de vapeur pour limiter la croissance microbiologique.
( ) Nettoyer les résidus du bassin de récupération.
( ) Nettoyer le réseau d’alimentation des systèmes de purification par osmose.
Filtres
( ) Vérifier les filtres et les préfiltres et les remplacer en fonction du degré d’encrassement indiqué par le manomètre de pression différentielle.
Enregistrer et signaler les conditions anormales, les mesures prises, etc.
</t>
  </si>
  <si>
    <t>APPAIR1A</t>
  </si>
  <si>
    <t>Système apport air</t>
  </si>
  <si>
    <t xml:space="preserve">SYSTÈME D’APPORT D’AIR
Entretien annuel
( ) Vérifier la persienne et le grillage, nettoyer si requis.
( ) Vérifier la propreté, la présence de rouille, de poussière ou de résidus organiques.
( ) Vérifier l’état des conduits et de l’isolation des conduits.
Volet
( ) Vérifier le fonctionnement des volets (ouverture et fermeture).
( ) Vérifier la séquence d’opération des volets, entrebarrage.
( ) Vérifier l’étanchéité des volets fermés et l’état des biellettes.
( ) Vérifier le fonctionnement des actuateurs.
( ) Nettoyer, lubrifier et ajuster au besoin.
Enregistrer et signaler les conditions anormales, les mesures prises, etc.
</t>
  </si>
  <si>
    <t>VENTEL1A</t>
  </si>
  <si>
    <t>Ventiloconvecteur électrique</t>
  </si>
  <si>
    <t xml:space="preserve">VENTILO-CONVECTEUR ÉLECTRIQUE 1A
Référence : CSA CSA Z317.2-10 et Guide de la qualité de l'air dans 
les établissements de santé
Entretien annuel
Ventilateur
( ) Vérifier les roulements et les lubrifier au besoin.
( ) Vérifier les gorges de poulies et les aligner au besoin.
( ) Vérifier la tension le degré d’usure des courroies et les remplacer si nécessaire ou une fois l’an.
( ) Nettoyer au besoin.
( ) Vérifier le fonctionnement des volets.
Moteur
( ) Vérifier les roulements et lubrifier au besoin.
( ) Vérifier les gorges de poulies et les aligner au besoin.
( ) Vérifier la tension et le degré d’usure des courroies et les remplacer si nécessaire ou une fois l’an.
( ) Nettoyer au besoin.
Serpentin
( ) Vérifier tous les raccordements électriques aux contacteurs avant la mise en marche saisonnière.
( ) Vérifier la résistance des éléments chauffants et la mise à la terre.
( ) Vérifier les raccords électriques aux contacteurs magnétiques.
( ) Vérifier les raccords électriques aux bornes de l’alimentation électrique principale.
( ) Vérifier tous les fusibles.
( ) Vérifier la résistance de chaque circuit et la mise à la terre.
( ) Vérifier la résistance phase à phase de chaque circuit.
( ) Vérifier les raccords d’alimentation aux contacteurs et aux éléments.
( ) Vérifier tous les contacteurs.
Enregistrer et signaler les conditions anormales, les mesures prises, etc.
</t>
  </si>
  <si>
    <t>UNCONA1A</t>
  </si>
  <si>
    <t>PMPINC1A</t>
  </si>
  <si>
    <t>PMPINC1M</t>
  </si>
  <si>
    <t>PMPINC1S</t>
  </si>
  <si>
    <t>Aérotherme eau chaude
(OU ventilo-convecteur à eau, similaire)</t>
  </si>
  <si>
    <t>DISTRI1A</t>
  </si>
  <si>
    <t xml:space="preserve">PANNEAU DE DISTRIBUTION 1A
Entretien annuel
( ) Inspecter le boîtier et la structure pour déceler tout danger en matière de sécurité.
( ) Inspecter les disjoncteurs pour déceler des traces de poussière, de graisse, d’humidité ou de corrosion.
( ) Vérifier si le filage est approprié avec les disjoncteurs.
( ) Vérifier le voltage et l’ampérage des disjoncteurs.
( ) Vérifier l’intégrité des composantes, l’usure, la décoloration ou les ferrures desserrées.
( ) Vérifier et resserrer les connecteurs aux bornes.
( ) Vérifier les signes de surchauffe.
( ) Vérifier le fonctionnement mécanique des disjoncteurs.
( ) Vérifier la mise à la terre du panneau.
( ) Vérifier et valider l’identification concernant les circuits ou les secteurs desservis.
( ) Effectuer un relevé des conditions à l’infrarouge pour vérifier la surtension.
Enregistrer et signaler les conditions anormales, les mesures prises, etc.
</t>
  </si>
  <si>
    <t>TRASEC1A</t>
  </si>
  <si>
    <t>Transformateur BT</t>
  </si>
  <si>
    <t xml:space="preserve">TRANSFORMATEUR TYPE SEC 1A
Essais annuels
( ) Effectuer un essai de chute de tension de mise à la terre.
( ) Effectuer une analyse  des conditions d’opération par thermographie à l’infrarouge.
Entretien annuel
( ) Vérifier le sectionneur du circuit primaire.
( ) Vérifier le raccordement de mise à la terre du transformateur.
( ) Effectuer un serrage des liens et des connexions boulonnées.
( ) Inspecter le boîtier et la structure pour déceler tout danger en matière de sécurité.
( ) Inspecter le transformateur pour déceler des tracse de poussière, de graisse, d’humidité ou de corrosion et effectuer un nettoyage interne de l’équipement.
( ) Vérifier l’intégrité des composantes, l’usure, la décoloration ou les ferrures desserrées.
( ) Vérifier et resserrer les connecteurs.
( ) Vérifier les signes de surchauffe.
Enregistrer et signaler les conditions anormales, les mesures prises, etc.
</t>
  </si>
  <si>
    <t>ASCCAB1A</t>
  </si>
  <si>
    <t>ASCCAB1M</t>
  </si>
  <si>
    <t>ASCCAB2S</t>
  </si>
  <si>
    <t>ASCCAB3M</t>
  </si>
  <si>
    <t>ASCCAB6M</t>
  </si>
  <si>
    <t>Ascenseur à câble (monte charge)</t>
  </si>
  <si>
    <t xml:space="preserve">ASCENSEUR À CÂBLE 1A
Référence : norme CSA B44-13/ASME A17.1-2013 
Entretien annuel
( ) Lubrifier les génératrices et les moteurs tel que requis.
( ) Vérifier l’huile dans les machines à engrenage afin de déterminer si elle doit être changée.
( ) Vérifier et corriger, s’il y a lieu, le jeu excessif de la vis sans fin ou le jeu dans l’engrenage de la machine.
( ) Vérifier et corriger, s’il y a lieu, les pertes d’huile de la machine.
( ) Vérifier tous les coussinets des paliers de la machine et des moteurs.
( ) Démonter les freins de la machine, nettoyer les garnitures et les tambours, lubrifier tous les pivots et, si nécessaire, le noyau de l’aimant.
( ) Vérifier le fonctionnement des relais de surcharge.
( ) Nettoyer les génératrices et les moteurs. Nettoyer au complet les supports de balais, les balais et les pièces de polarité, et renouveler l’huile ou graisser les coussinets.
( ) Vérifier toutes les connexions électriques des moteurs et des génératrices. Nettoyer et serrer si nécessaire.
( ) Enlever les couvercles de tous les interrupteurs de limite, interrupteurs magnétiques, interrupteurs de sécurité, interrupteurs de ruban. Vérifier toutes les pièces pour la corrosion, l’usure, les bris. Nettoyer et corriger tout matériau défectueux. Réinstaller les couvercles.
( ) Vérifier les câbles voyageurs sur toute leur longueur pour en détecter l’usure ou les bris. Vérifier aussi la fixation de leurs attaches.
( ) Nettoyer l’équipement dans le puits ainsi que les parois des puits. Lubrifier tous les supports de portes et vérifier les attaches des rails et des entrées palières.
( ) Vérifier les attaches et les jeux inférieur et supérieur des rails guides.
( ) Vérifier les balais du moteur de l’opérateur de porte et les changer si nécessaire.
( ) Vérifier les cames pour l’alignement normal avec les dispositifs électromécaniques des puits.
( ) Vérifier la conformité des jeux sur les vantaux et les garde-regard.
( ) Vérifier les dispositifs de protection contre la chute libre, la survitesse et la vitesse basse non contrôlée.
Faire la vérification et les essais des parachutes, régulateurs de vitesse, amortisseurs et interrupteurs selon les normes prescrites par l’article 4 du Code des ascenseurs B44-02,7 et fournir une attestation des résultats au Propriétaire. Le travail sera effectué en dehors des heures normales et en présence d’un représentant du Propriétaire. 
Le contremaître doit vérifier l’installation pour déterminer si le mécanicien en ascenseurs exécute un travail satisfaisant et si tout le travail est en conformité avec les spécifications. Cette vérification doit comprendre une vérification de la vitesse avec un tachymètre dans les deux directions et comprendre tous les ajustements nécessaires pour maintenir la vitesse nominale tout en tenant compte de la sécurité. Vérifier la tension des ressorts des freins.
En présence du Représentant du Propriétaire, vérifier:
( ) le service de rappel de secours et le service d’urgence en cabine;
( ) l’équipement audio;
( ) l’opération avec service indépendant, avec préposé et tous les autres services spéciaux;
( ) le service sur l’alimentation de secours.
Une fois par année, en dehors des heures normales, fournir sans frais l’assistance au représentant du Propriétaire, pour vérifier:
( ) la mise à l’essai des groupes électrogènes;
( ) la mise à l’essai des systèmes d’alarme incendie;
( ) le fonctionnement des systèmes de détection incendie installés au sommet des puits.
Essais spéciaux
( ) Mesurer et ajuster, si nécessaire, la force de retenue statique et cinétique des mâchoires du régulateur sur le câble:
( ) chaque fois que le scellé est altéré ou qu’il y a une indication de changement ou de modification de la force de retenue du régulateur;
( ) après chaque remplacement du câble du régulateur.
Portes palières et de cabine
( ) vérifier la force de fermeture des portes horizontales mécaniques (max. 135 N);
( ) vérifier la conformité aux restrictions relatives à l’ouverture des portes de cabine d’ascenseur; et
( ) vérifier le temps de fermeture des portes (voir article 2.13.4.2.4 de l’ASME A17.1/CSA B44, ou, en l’absence de plaque signalétique, le tableau 3 de la norme CAN/CSA B44.2-07 pour le temps de fermeture recommandé.
Freins de machine d’entrainement
( ) entretenir afin d’en assurer le bon fonctionnement dans des conditions de sécurité, y compris
(i) Les plaquettes pour en déterminer l’épaisseur résiduelle;
(ii) Les garnitures;
(iii) Les goupilles;
(iv) Les ressorts
(v) Les manchons; et
(vi) Les disques.
( ) vérifier afin d’assurer qu’ils ralentissent la cabine fonctionnant à vitesse nominale si l’alimentation de la machine d’entrainement est coupée et qu’ils freinent une cabine vide en montée à vitesse nominale.
Système d’éclairage d’urgence
( ) vérification du système d’éclairage d’urgence
( ) vérification de la(es) batterie(s) de l'automate, remplacement systématique au trois (3) ans.
Dispositifs de protection contre la chute libre, la survitesse non contrôlée
( ) examiner toutes les pièces associées aux dispositif de protection;
( ) inspecter et faire l’essai selon l’article 8.10.2.2.2 cc) de l’ASME A17.1/CSA B44 (essai en pleine charge non obligatoire)
Câbles
( ) inspecter selon le mode opératoire suivant :
a) D’après l’étiquette de câble
b) Déterminer la longueur d’un pas de câble
c) Mesurer le diamètre du câble
d) Déterminer si le câble est touché par la corrosion
e) Compter le nombre de fils cassés dans un pas de câble
f) Déterminer si les fils cassés sont répartis uniformément dans tous les torons ou concentrés principalement dans un ou deux torons
Enregistrer et signaler les conditions anormales, les mesures prises, etc.
</t>
  </si>
  <si>
    <t xml:space="preserve">ASCENSEUR À CÂBLE 1M
Référence : norme CSA B44-13/ASME A17.1-2013 
Entretien mensuel
( ) Nettoyer le dessus de la cabine et l’équipement s’y trouvant.
( ) Effectuer tout ajustement nécessaire, nettoyage, graissage et remplacement des pièces de l’opérateur de portes : courroies, chaînes, dispositifs de protection de portes, supports et rails de portes.
( ) Vérifier et corriger, s’il y a lieu, le fonctionnement des boutons paliers.
( ) Nettoyer la fosse et le plancher de la salle des machines.
( ) Nettoyer les machines.
( ) Vérifier les attaches des rails-guides de cabine et du contrepoids. Resserrer toute attache     lâche et aviser le Propriétaire des mesures correctrices prises à cet effet.
( ) Nettoyer les seuils de cabine et de palier.
( ) Vérifier le libre fonctionnement et l’usure des pièces du régulateur de vitesse.
Portes palières et de cabine
( ) Vérifier et entretenir les serrures positives, serrures, contacts;
( ) Vérifier et entretenir les dispositifs de réouverture de porte;
( ) Vérifier et entretenir les regards vitrés;
( ) Vérifier et entretenir les interrupteurs d’accès à la gaine;
( ) Vérifier et entretenir les excentriques et dispositifs de retenue;
( ) Vérifier et entretenir les guides inférieurs;
( ) Vérifier et entretenir les rouleaux de guidage;
( ) Vérifier et entretenir les embrayages/cames à retrait et assemblages;
( ) Vérifier et entretenir les suspensions;
( ) Vérifier et entretenir les raccordements des vanteaux
( ) Vérifier et entretenir les ferme-porte
( ) Vérifier et entretenir les pièces de garde;
Enregistrer et signaler les conditions anormales, les mesures prises, etc
</t>
  </si>
  <si>
    <t xml:space="preserve">ASCENSEUR À CÂBLE 2M
Référence : norme CSA B44-13/ASME A17.1-2013 
Entretien bimensuel
Manœuvrer chacun des ascenseurs et vérifier :
( ) toute variation dans la précision de l’isonivelage des cabines; 
( ) les bruits étranges; 
( ) tout changement dans le fonctionnement des portes;
( ) tout changement dans le fonctionnement normal des dispositifs de sécurité des portes; du bouton d’arrêt d’urgence, de la cloche d’alarme et du système de communication; des boutons de commande d’ouverture et de fermeture des portes.
( ) Vérifier et corriger, s’il y a lieu, le fonctionnement des lanternes de direction, des indicateurs de position et les boutons de cabine.
( ) Inspecter la salle des machines et vérifier particulièrement les freins et leur fonctionnement, les régulateurs de vitesse et leur fonctionnement, les coussinets des machines, les vis sans fin et leur fonctionnement.
( ) Vérifier le niveau d’huile de la machine et en ajouter au besoin.
( ) Vérifier et lubrifier, s’il y a lieu, les équipements de la salle des machines qui nécessitent cette attention.
( ) Vérifier s’il y a surchauffement lors du fonctionnement des coussinets des moteurs et des groupes moteur-générateur.
( ) Vérifier la commutation des moteurs et moteurs-générateurs.
( ) Vérifier les relais des mécanismes de commande et leurs contacteurs.
( ) Vérifier les sélecteurs et leurs pièces mobiles.
( ) Vérifier les balais des génératrices et des moteurs afin de s’assurer de leur liberté de mouvement, tout en corrigeant la tension du ressort, et les remplacer lorsqu’il reste trente pour cent (30 %) ou moins de la partie utilisable des balais. (Si applicable)
Aucun excès de carbone ou dépôt de saleté ne devra s’accumuler sur les commutateurs ou les supports de balais. (Si applicable)
Si, au cours de l’inspection, on découvre des pièces défectueuses, elles doivent être remplacées sur-le-champ. Si on décèle des fonctionnements inusités ou des bruits étranges, on devra prendre immédiatement les mesures qui s’imposent pour effectuer les réparations. 
Les pièces qui font voir trop d’usure doivent être remplacées immédiatement dans la mesure du possible ou, au plus tard, lors de l’inspection suivante.
Enregistrer et signaler les conditions anormales, les mesures prises, etc.
</t>
  </si>
  <si>
    <t xml:space="preserve">ASCENSEUR À CÂBLE 3M
Référence : norme CSA B44-13/ASME A17.1-2013 
Entretien trois mois
( ) Vérifier les câbles de levage et les lubrifier, s’il y a lieu. 
( ) Vérifier la tension et l’attache de tous les câbles incluant les douilles, serre-câbles et tiges. Égaliser la tension des câbles et serrer toutes les attaches.
( ) Vérifier le système de nivelage, ruban de sélecteur, interrupteur de rupture des câbles ou ruban, nettoyer et ajuster si nécessaire.
( ) Vérifier toutes les plaques des boutons de commande pour leur fixation et la condition des boutons.
( ) Vérifier toutes les poulies de tension, incluant les guides et les roulements des poulies des câbles de compensation. Lubrifier et ajuster si nécessaire.
( ) Vérifier et ajuster les dispositifs de retenue des portes et les excentriques des portes, si nécessaire.
( ) Inspecter et ajuster ou remplacer tout guide défectueux ou desserré sous les portes de cabines et les portes palières.
( ) Inspecter et ajuster, si nécessaire, les rouleaux d’entraînement des portes palières et la came mobile.
( ) Vérifier et lubrifier les coussinets des régulateurs de vitesse.
( ) Lubrifier les pivots des freins sur l’arbre de la vis sans fin.
( ) Les tambours des freins doivent être gardés propres et sans huile.
( ) Nettoyer les rails guides si nécessaire.
( ) Vérifier le libre fonctionnement et l’usure des pièces du régulateur de vitesse.
</t>
  </si>
  <si>
    <t xml:space="preserve">ASCENSEUR À CABLE 6M
Référence : norme CSA B44-13/ASME A17.1-2013 
Entretien six mois
( ) Vérifier, nettoyer, graisser et remplacer, si nécessaire, les dispositifs de suspension, les chemins de roulement et les supports de chemins de roulement des portes.
( ) Vérifier et ajuster les dispositifs de fermeture et les câbles d’entraînement des portes palières ainsi que les fermoirs à ressort ou à pesée.
( ) Vérifier toutes les poulies pour l’usure et l’assise correcte des câbles dans les rainures. Vérifier le glissement des câbles.
( ) Vérifier tous les câbles de levage pour les bris, pertes de diamètre et tension. Les câbles doivent être lubrifiés si nécessaire, et doivent être renouvelés, si l’une des conditions suivantes se présente :
( ) pour les machines à traction avec câbles de 8 x 19, 8 x 21 ou 8 x 25: 32 bris distribués ou 10 bris dans un ou deux fils dans une rotation complète d’un toron;
( ) pour les machines à traction avec câbles de 6 x 19, 6 x 21, 6 x 25: 24 bris distribués dans une rotation complète d’un toron ou 8 bris dans un ou deux fils dans une rotation complète d’un toron;
( ) pour les câbles rouillés: remplacer lorsque cinquante pour cent (50 %) des bris ci-dessus apparaissent;
( ) si le diamètre des câbles devient moindre que celui indiqué ci-dessous pour diverses grosseurs de câbles:
- diamètre nominal de 1/2", 9/16", 5/8", 11/16", 3/4", 1";
- diamètre minimum de 15/32", 17/32", 37/64", 41/64", 45/64", 15/16".
( ) Vérifier le câble du régulateur pour les bris et la perte de diamètre. Remplacer si les conditions sont les suivantes:
( ) si le diamètre est inférieur aux valeurs du tableau de l’article précédent;
( ) si le nombre de bris excède 75 % du nombre de bris mentionné dans le tableau de l’article précédent et de 50 % de cette valeur s’il y a présence de rouille.
( ) Nettoyer avec un aspirateur les contrôleurs et les sélecteurs. Vérifier les relais dans les contrôleurs et le fonctionnement électrique et mécanique des sélecteurs.
( ) Vérifier la tension de sortie des redresseurs sur les contrôleurs, corriger si nécessaire.
( ) Vérifier les fixations, le fonctionnement des rouleaux et les cames de tous les interrupteurs de sécurité dans les puits.
( ) Vérifier les rubans ou les câbles du sélecteur pour détecter les bris.
( ) Vérifier les guides de cabine et de contrepoids pour l’usure et la tension.
( ) Vérifier la longueur des câbles de suspension afin de déterminer s’ils ont suffisamment étirés pour empêcher l’ascenseur de se rendre jusqu’à la limite de l'étage supérieur extrême lorsque le contrepoids touche aux amortisseurs dans la fosse. Corriger immédiatement si nécessaire.
( ) Vérifier le régulateur et les poulies dans la fosse afin de s’assurer qu’il y a un espace suffisant sous les poids de tension. Enlever le couvercle du régulateur, nettoyer, lubrifier complètement et replacer le couvercle.
( ) Vérifier les amortisseurs dans la fosse et le niveau d’huile.
( ) Vérifier la manœuvre de rappel de secours et d’urgence en cabine ainsi que l’opération du système de groupe et corriger s’il y a lieu.
( ) Vérifier le fonctionnement des commutateurs d’arrêt.
</t>
  </si>
  <si>
    <t>EVAP1A</t>
  </si>
  <si>
    <t>CHAMBRE FROIDE 1A
Entretien annuel
( ) Vérifier les moteurs et ventilateurs.
( ) Vérifier et lubrifier les enroulements de l'arbre et du moteur des ventilateurs.
( ) Vérifier les pales des ventilateurs et les grillages.
( ) Vérifier le fonctionnement général de l’évaporateur, détecter les bruits anormaux et les vibrations.
( ) Vérifier la propreté des serpentins et la présence de résidus organiques, nettoyer au besoin.
( ) Vérifier l’état et des ailettes et redresser au besoin
( ) Vérifier toutes les composantes électriques et resserrer les connections au besoin.
( ) Vérifier le thermostat, les alarmes et les thermomètres.
( ) Effectuer un test de fuite sur le circuit de réfrigérant.
( ) Vérifier l’état de l’équipement et de la tuyauterie, repérer et corriger toute trace de corrosion.
( ) Vérifier tous les branchements des contacteurs et s’assurer de leur bon fonctionnement.
( ) Vérifier les sectionneurs et les démarreurs.
( ) Vérifier les équipements de contrôle et le fonctionnement des séquences d’opération.
( ) Vérifier tous les isolateurs de mise à la terre.
( ) Vérifier tous les voyants lumineux et les changer au besoin.
( ) Vérifier et resserrer les connexions électriques.
( ) Effectuer un test sur la séquence de dégivrage.
( ) Vérifier les joints d’étanchéités et les éléments chauffant des portes.</t>
  </si>
  <si>
    <t>Incendie: Pompe</t>
  </si>
  <si>
    <t xml:space="preserve">POMPE À INCENDIE 1A
Référence : NFPA 20
Inspection annuelle
( ) Procéder à une inspection réglementaire de la pompe par une firme spécialisée et reconnue.
( ) Procéder à une vérification du panneau de contrôle de la pompe.
( ) Procéder à un test hydrostatique de pompe avec écoulement d’eau selon les normes en vigueur.
( ) Procéder à l’entretien annuel de la pompe.
Entretien annuel
Groupe électropompe
( ) Vérifier le bruit, la vibration et la surchauffe du moteur.
( ) Maintenir le groupe en état de propreté.
( ) Vérifier les fuites, l’enlignement et le soutien de la tuyauterie.
( ) Vérifier le fonctionnement des valves et lubrifier.
( ) Détecter les fuites sur les joints de la pompe.
( ) Vérifier et noter les pressions d’opération de la pompe.
( ) Vérifier le tamis du filtre à l’aspiration.
( ) Vérifier que le fonctionnement de l’équipement génère des températures d’opération appropriées.
( ) Vérifier le bouton de démarrage du moteur et le système de contrôle.
( ) Vérifier les contacts, les fusibles, le filage, les éléments de protection et ajuster les connexions si nécessaire.
Entraînement par accouplement direct
( ) Vérifier les paliers, les roulements et lubrifier si nécessaire.
( ) Vérifier le siège et la garniture mécanique d’étanchéité.
( ) Vérifier le presse-étoupe et s’assurer de la présence d’un écoulement adéquat.
( ) Lubrifier le presse-étoupe si nécessaire.
( ) Vérifier les garnitures d’étanchéité (non mécanique).
( ) Vérifier les garnitures mécaniques.
Entraînement par arbre à transmission
( ) Vérifier l’alignement de l’arbre.
( ) Vérifier l’usure de l’accouplement et l’enlignement.
( ) Vérifier le siège et la garniture mécanique d’étanchéité.
( ) Vérifier la tension et le degré d’usure des poulies des courroies.
( ) Remplacer lorsque nécessaire ou une fois l’an.
Relevé de conditions de marche
( ) Faire un relevé du voltage, d’ampérage et de phases en condition de marche de la pompe.
( ) Faire un relevé de la vitesse de rotation du moteur (rpm) en condition de marche.
Remise en marche
( ) Vérifier la position des valves, s’assurer de la présence de liquide dans la pompe.
( ) Remettre l’équipement sous tension.
( ) Vérifier la tension, l’ampérage et l’élément de protection du moteur et les fusibles.
Noter les informations recueillies.
Enregistrer et signaler les conditions anormales, les mesures prises, etc.
</t>
  </si>
  <si>
    <t xml:space="preserve">POMPE À INCENDIE 1M
Référence : NFPA 20
Inspection mensuelle
( ) Effectuer un essai arrêt-départ du disjoncteur et/ou du panneau principal.
( ) Vérifier la tension, l’ampérage et l’élément de protection du moteur et les fusibles.
( ) Remplacer toute pièce défectueuse et noter au rapport.
Enregistrer et signaler les conditions anormales, les mesures prises, etc.
</t>
  </si>
  <si>
    <t xml:space="preserve">POMPE À INCENDIE 1S
Référence : NFPA 20
Procédure d’inspection
Inspection hebdomadaire
Relevé
( ) Prélever la pression d’alimentation à la succion de la pompe.
( ) Prélever la pression d’alimentation à la décharge de la pompe.
( ) Identifier les déficiences corrigées.
( ) Rapporter les déficiences à corriger plus tard.
Inspection
( ) La pompe inspectée est en service.
( ) Les valves d’isolement sont cadenassées en position ouverte.
( ) Les valves de contrôle sont accessibles.
( ) Le périmètre de la pompe est sécuritaire.
( ) Le périmètre de la pompe est à la bonne température.
( ) Le périmètre de la pompe est bien éclairé.
Effectuer un essai de pompe en recirculation pendant 10 minutes
( ) L’essai de la pompe effectué est concluant.
( ) Le refroidissement de l’accouplement de la pompe est assuré par la présence d’un écoulement d’eau adéquat.
( ) La soupape de sureté de la pompe est fonctionnelle et en bon état.
( ) La pompe d’appoint est opérationnelle.
( ) Les accouplements et les valves sont lubrifiés.
( ) Les valves, les clapets et les tuyauteries sont étanches.
( ) Le panneau de contrôle est alimenté en électricité.
( ) Le bouton de sélection est en position automatique.
( ) La plaque signalétique est en place.
( ) Le panneau de surveillance n’indique aucun problème.
Noter les informations recueillies.
Enregistrer et signaler les conditions anormales, les mesures prises, etc.
</t>
  </si>
  <si>
    <t>ASCHYD1A</t>
  </si>
  <si>
    <t>ASCHYD1M</t>
  </si>
  <si>
    <t>ASCHYD2S</t>
  </si>
  <si>
    <t>ASCHYD3M</t>
  </si>
  <si>
    <t>ASCHYD6M</t>
  </si>
  <si>
    <t>Ascenseur hydraulique (monte-charge)</t>
  </si>
  <si>
    <t xml:space="preserve">ASCENSEUR HYDRAULIQUE 1A
Référence : norme CSA B44-13/ASME A17.1-2013 
Entretien annuel
( ) Vérifier le fonctionnement des relais de surcharge.
( ) Enlever les couvercles de tous les interrupteurs de limite, interrupteurs magnétiques, interrupteurs de sécurité, interrupteurs de ruban. Vérifier toutes les pièces pour la corrosion, l’usure, les bris. Nettoyer et corriger tout matériau défectueux. Réinstaller les couvercles.
( ) Nettoyer l’équipement dans le puits ainsi que les parois des puits. Lubrifier tous les supports de portes et vérifier les attaches des rails et des entrées palières.
( ) Vérifier les attaches et les jeux inférieur et supérieur des rails guides.
( ) Vérifier les balais du moteur de l’opérateur de porte et les changer si nécessaire.
( ) Vérifier les cames pour l’alignement normal avec les dispositifs électromécaniques des puits.
( ) Vérifier la tension des ressorts des freins et faire un essai des freins de la machine (avec ascenseurs à vide en montée).
( ) Vérifier la conformité des jeux sur les vantaux et les garde-regard.
( ) Vérifier les dispositifs de protection contre la chute libre, la survitesse et la vitesse basse non contrôlée.
( ) Faire la vérification et les essais des parachutes, régulateurs de vitesse, amortisseurs et interrupteurs selon les normes prescrites par l’article c8.6.11 et l’appendice J du Code des ascenseurs B44-04 et fournir une attestation des résultats au Propriétaire. 
Portes palières et de cabine
( ) vérifier la force de fermeture des portes horizontales mécaniques (max. 135 N);
( ) vérifier la conformité aux restrictions relatives à l’ouverture des portes de cabine d’ascenseur; et
( ) vérifier le temps de fermeture des portes (voir article 2.13.4.2.4 de l’ASME A17.1/CSA B44, ou, en l’absence de plaque signalétique, le tableau 3 de la norme CAN/CSA B44.2-07 pour le temps de fermeture recommandé).
Le travail sera effectué en dehors des heures normales et en présence d’un représentant du Propriétaire. Le contremaître doit vérifier l’installation pour déterminer si le mécanicien en ascenseur exécute un travail satisfaisant et si tout le travail est en conformité avec les spécifications. Cette vérification doit comprendre une vérification de la vitesse avec un tachymètre dans les deux directions et comprendre tous les ajustements nécessaires pour maintenir la vitesse nominale tout en tenant compte de la sécurité.
( ) Vérifier la tension des ressorts des freins.
Soupape de décharge
( ) vérifier la soupape de réglage de la soupape de décharge soit conforme à l’article 3.19.4.2 de l’ASME A17.1/CSA B44
(a) Après avoir fermé le robinet d’arrêt principal;ou
(b) En faisant fonctionner par à-coups la cabine vide en montée jusqu’à l’arrêt sur la bague d’arrêt
Vérins hydrauliques
( ) insecter visuellement; ou
( ) Faire un essai de fuite, pour les vérins qui ne sont pas à découvert
Système d’éclairage d’urgence
( ) vérification du système d’éclairage d’urgence
Dspositifs de protection contre la chute libre,la survitesse non contrôlée
( ) examiner toutes les pièces associées aux dispositif de protection;
( ) inspecter et faire l’essai selon l’article 8.10.2.2.2 cc) de l’ASME A17.1/CSA B44 (essai en pleine charge non obligatoire)
En présence du représentant du Propriétaire, vérifier:
( ) le service de rappel de secours et le service d’urgence en cabine; 
( ) l’équipement audio;
( ) l’opération avec service indépendant, avec préposé et tous les autres services spéciaux;
( ) le service sur l’alimentation de secours.
Sur les ascenseurs hydrauliques:
( ) vérifier les ajustements des valves et au besoin, les ajuster selon les instructions du fabricant;
( ) faire l’essai de la soupape de décharge de la pompe;
( ) vérifier la qualité des fluides des systèmes hydrauliques quant à la viscosité et à la pureté, vidanger et remplacer au besoin;
( ) inspecter le cylindre hydraulique et le système de protection contre la corrosion.
Une fois par année, en dehors des heures normales, fournir sans frais l’assistance au représentant du Propriétaire, pour vérifier:
( ) la mise à l’essai des groupes électrogènes;
( ) la mise à l’essai des systèmes d’alarme incendie;
( ) le fonctionnement des systèmes de détection incendie installés au sommet des puits.
Enregistrer et signaler les conditions anormales, les mesures prises, etc.
</t>
  </si>
  <si>
    <t xml:space="preserve">ASCENSEUR HYDRAULIQUE 1M
Référence : norme CSA B44-13/ASME A17.1-2013 
Entretien mensuel
( ) Nettoyer le dessus de la cabine et l’équipement s’y trouvant, et vérifier l’éclairage d’urgence.
( ) Vérifier et ajuster, si nécessaire, tous les dispositifs d’interverrouillage des portes palières, les contacts électriques et les serrures positives des portes et des barrières de cabine.
( ) Effectuer tout ajustement nécessaire, nettoyage, graissage et remplacement des pièces de l’opérateur de portes: courroies, chaînes, dispositifs de protection de portes, supports et rails de portes.
( ) Vérifier le bon fonctionnement de l’interrupteur d’accès à la gaine.
( ) Vérifier et corriger, s’il y a lieu, le fonctionnement des boutons paliers.
( ) Vérifier les guides à galets pour la tension et le contact sur les rails.
( ) Nettoyer la fosse et le plancher de la salle des machines.
( ) Nettoyer les machines.
( ) Vérifier les attaches des rails-guides de cabine et du contrepoids. Resserrer toute attache lâche et aviser le Propriétaire des mesures correctrices prises à cet effet.
( ) Vérifier le paquetage des ascenseurs hydrauliques.
( ) Vérifier les courroies de l’unité de pompage.
( ) Vérifier l’unité de pompage pour détecter toute fuite de fluide.
( ) Nettoyer les seuils de cabine et de palier.
( ) Vérifier le libre fonctionnement et l’usure des pièces du régulateur de vitesse.
</t>
  </si>
  <si>
    <t xml:space="preserve">ASCENSEUR HYDRAULIQUE 2S
Référence : norme CSA B44-13/ASME A17.1-2013 
Entretien bimensuel
( ) Manœuvrer chacun des ascenseurs et vérifier:
( ) toute variation dans la précision de l’isonivelage des cabines;
( ) les bruits étranges;
( ) tout changement dans le fonctionnement des portes;
( ) tout changement dans le fonctionnement normal des éléments suivants :
- les dispositifs de sécurité des portes; du bouton d’arrêt d’urgence,
- la cloche d’alarme et du système de communication,
- les boutons de commande d’ouverture et de fermeture des portes.
( ) Vérifier et corriger, s’il y a lieu, le fonctionnement des lanternes de direction, des indicateurs de position et les boutons de cabine.
( ) Vérifier et lubrifier, s’il y a lieu, les équipements de la salle des machines qui nécessitent cette attention.
( ) Vérifier les relais des mécanismes de commande et leurs contacteurs.
( ) Vérifier les sélecteurs et leurs pièces mobiles.
( ) Vérifier et corriger au besoin la quantité de fluide des ascenseurs hydrauliques.
Si, au cours de l’inspection, on découvre des pièces défectueuses, elles doivent être remplacées sur-le-champ. Si on décèle des fonctionnements inusités ou des bruits étranges, on devra prendre immédiatement les mesures qui s’imposent pour effectuer les réparations. Les pièces qui font voir trop d’usure doivent être remplacées immédiatement dans la mesure du possible ou, au plus tard, lors de l’inspection suivante.
</t>
  </si>
  <si>
    <t xml:space="preserve">ASCENSEUR HYDRAULIQUE 3M
Référence : norme CSA B44-13/ASME A17.1-2013 
Entretien trois mois
( ) Vérifier toutes les plaques des boutons de commande pour leur fixation, et la condition des boutons.
( ) Vérifier et ajuster les dispositifs de retenue des portes et les excentriques des portes, si nécessaire.
( ) Inspecter et ajuster ou remplacer tout guide défectueux ou desserré sous les portes de cabines et les portes palières.
( ) Inspecter et ajuster, si nécessaire, les rouleaux d’entraînement des portes palières et la came mobile.
( ) Vérifier et lubrifier les coussinets des régulateurs de vitesse.
( ) Les tambours des freins doivent être gardés propres et sans huile.
( ) Nettoyer les rails guides si nécessaire.
( ) Vérifier le libre fonctionnement et l’usure des pièces du régulateur de vitesse.
( ) Vérifier le raccordement de tuyauterie, boyau flexible.
( ) Vérifier les garnitures pour toute fuite d’huile et remplacer si nécessaire.
( ) Vidanger et essuyer la panne à l’huile sous les unités de pompage.
( ) Vérifier le récupérateur d’huile.
</t>
  </si>
  <si>
    <t xml:space="preserve">ASCENSEUR HYDRAULIQUE 6M
Référence : norme CSA B44-13/ASME A17.1-2013 
Entretien six mois
( ) Vérifier, nettoyer, graisser et remplacer, si nécessaire, les dispositifs de suspension, les chemins de roulement et les supports de chemins de roulement des portes.
( ) Vérifier et ajuster les dispositifs de fermeture et les câbles d’entraînement des portes palières ainsi que les fermoirs à ressort ou à pesée.
( ) Nettoyer avec un aspirateur les contrôleurs et les sélecteurs. Vérifier les relais dans les contrôleurs et le fonctionnement électrique et mécanique des sélecteurs.
( ) Vérifier la tension de sortie des redresseurs sur les contrôleurs, corriger si nécessaire.
( ) Vérifier les fixations, le fonctionnement des rouleaux et les cames de tous les interrupteurs de sécurité dans les puits.
( ) Vérifier les rubans ou les câbles du sélecteur pour détecter les bris.
( ) Vérifier les guides de cabine et de contrepoids pour l’usure et la tension.
( ) Vérifier les amortisseurs dans la fosse et le niveau d’huile.
( ) Vérifier la manœuvre de rappel de secours et d’urgence en cabine ainsi que l’opération du système de groupe et corriger s’il y a lieu.
( ) Nettoyer les filtres sur le circuit hydraulique.
( ) Vérifier l’état des pistons des ascenseurs hydrauliques.
( ) Vérifier le fonctionnement des commutateurs d’arrêt.
</t>
  </si>
  <si>
    <t>SYSEAU1A</t>
  </si>
  <si>
    <t>SYSEAU1M</t>
  </si>
  <si>
    <t>SYSEAU1S</t>
  </si>
  <si>
    <t>SYSEAU3M</t>
  </si>
  <si>
    <t>Incendie: Gicleur sous eau</t>
  </si>
  <si>
    <t xml:space="preserve">SYSTÈME DE GICLEUR SOUS EAU 1A
Référence : NFPA 25
Procéder à une inspection et à un entretien réglementaire du réseau par une firme spécialisée et reconnue
Entretien annuel
( ) Lubrifier toutes les valves d’isolement et de contrôle de l’entrée d’eau.
( ) Ouvrir et fermer toutes les valves d’isolement et de contrôle de l’entrée d’eau.
( ) Lubrifier toutes les valves d’isolement et de contrôle du système antiretour.
( ) Ouvrir et fermer toutes les valves d’isolement et de contrôle du système antiretour.
( ) Lubrifier toutes les valves d’isolement et de contrôle du réseau de gicleur.
( ) Ouvrir et fermer toutes les valves d’isolement et de contrôle du réseau de gicleur.
( ) Vérifier le fonctionnement des indicateurs de position sur les valves qui en sont munies.
Gicleurs
( ) Vérifier s’il y a présence de fuite ou de corrosion.
( ) Vérifier l’absence d’obstruction, de peinture ou de dommage.
( ) Vérifier que les bulbes sont pleins.
( ) Remplacer les gicleurs défectueux.
( ) Vérifier et noter le nombre de gicleurs de rechange représentatif du type d’application.
Tuyauterie apparente (exclu la tuyauterie dans les plafonds suspendus)
( ) Vérifier s’il y a présence de corrosion, coulisse, dommage.
( ) Vérifier que la tuyauterie est libre de tout encombrement.
Entrée d’eau
( ) Opérer les soupapes d’arrêt principales.
( ) Lubrifier les tiges des soupapes d’arrêt principales.
( ) Nettoyer les tamis.
( ) Opérer les dispositifs de supervision des soupapes d’arrêt principales.
( ) Opérer les bouchons du raccord siamois et du clapet.
Pompe à incendie
( ) Voir la description des tâches sur la fiche d’entretien.
Collecteur principal
( ) Opérer les soupapes d’arrêt principales.
( ) Opérer et tester les dispositifs de supervision des vannes d’arrêt.
( ) Opérer et tester les drains indirects de l’installation et le drain de plancher.
( ) Tester la tuyauterie d’alimentation de la cloche d’alarme (si applicable).
Soupape d’alarme
( ) Vérifier et tester le fonctionnement de la soupape d’alarme de zone.
( ) Vérifier et tester le fonctionnement de la pompe d’appoint.
( ) Tester les dispositifs de supervision de la soupape d’alarme de zone, des vannes d’arrêt.
( ) Vérifier l’écoulement des drains de l’installation et le drain de plancher.
Branchement secondaire (sous zone)
( ) Opérer la valve d’isolement.
( ) Vérifier le détecteur de débit.
( ) Vérifier les dispositifs de supervision et de cadenassage de la valve d’isolement.
( ) Vérifier la tuyauterie de drainage.
( ) Vérifier le dispositif d’essai de fin de ligne.
Tuyauterie verticale
( ) Opérer la valve d’isolement de l’étage et lubrifier la tige.
( ) Actionner le détecteur de débit.
( ) Opérer les dispositifs de supervision et de cadenassage de la valve d’isolement.
Enregistrer et signaler les conditions anormales, les mesures prises, etc.
</t>
  </si>
  <si>
    <t xml:space="preserve">SYSTÈME DE GICLEUR SOUS EAU 1M
Référence : NFPA 25
Inspection mensuelle
Entrée d’eau / Systèmes antiretour (back flow preventer)
( ) Vérifier l’arrangement et l’état général de l’entrée d’eau.
( ) Vérifier l’étanchéité de l’installation, les raccords et les joints.
( ) Vérifier les soupapes d’arrêt principales, les clapets et les tamis.
( ) Vérifier la position d’ouverture des soupapes d’arrêt principales.
( ) Relever l’état des manomètres et noter la pression d’entrée d’eau.
( ) Vérifier les dispositifs de supervision des soupapes d’arrêt principales.
Raccord siamois
( ) Vérifier que l’accès est facile et que le raccord est visible.
( ) Vérifier que les coupleurs et les bagues sont en bon état.
( ) Vérifier que les raccords et les bouchons sont en bon état.
( ) Vérifier que les joints sont en bon état.
( ) Vérifier que l’identification est en place et visible.
( ) Vérifier que la soupape automatique de drainage fonctionne.
( ) Vérifier le fonctionnement du clapet.
Soupape d’alarme
( ) Vérifier l’état de la soupape d’alarme de zone.
( ) Vérifier l’étanchéité des raccords et des joints.
( ) Vérifier l’état et le fonctionnement de la pompe d’appoint.
( ) Effectuer un test de fonctionnement (4 à 5 sec.) de la pompe d’appoint.
( ) Vérifier la solidité des fixations de la pompe d’appoint.
( ) Vérifier l’étanchéité et le raccordement des boyaux d’entrée et de refoulement de la pompe d’appoint.
( ) Vérifier que la valve de surpression sur la tuyauterie de maintien de pression en aval de la soupape d’alarme est en position fermée.
( ) Tester les dispositifs de supervision de la soupape d’alarme de zone, des vannes d’arrêt.
( ) Vérifier les drains de l’installation et le drain de plancher.
Branchement secondaire de zone
( ) Vérifier l’arrangement et l’état général du branchement au réseau principal.
( ) Vérifier l’étanchéité de la valve d’isolement de la zone.
( ) Vérifier le détecteur de débit.
( ) Vérifier les dispositifs de supervision et de cadenassage de la valve d’isolement.
( ) Vérifier le robinet d’essai de débit.
( ) Vérifier la tuyauterie de drainage.
Noter les informations recueillies.
Identifier les déficiences corrigées.
Rapporter les déficiences à corriger plus tard.
Enregistrer et signaler les conditions anormales, les mesures prises, etc.
</t>
  </si>
  <si>
    <t xml:space="preserve">SYSTÈME DE GICLEUR SOUS EAU 1S
Référence : NFPA 25
Relevé hebdomadaire
( ) Vérifier que la soupape d’alarme est opérationnelle.
( ) Prélever la pression d’alimentation en amont de la soupape d’alarme.
( ) Prélever la pression d’alimentation en aval de la soupape d’alarme.
Inspection hebdomadaire
( ) Vérifier que le système inspecté est en opération.
( ) Vérifier que la supervision de la valve d’alimentation des gicleurs est opérationnelle.
( ) Vérifier que la soupape d’alarme est accessible et fonctionnelle.
( ) Vérifier que la signalisation est visible et valide.
( ) Vérifier qu’il n’y a pas d’alarme au panneau de surveillance.
Noter les informations recueillies.
Identifier les déficiences corrigées.
Rapporter les déficiences à corriger plus tard.
Enregistrer et signaler les conditions anormales, les mesures prises, etc.
</t>
  </si>
  <si>
    <t xml:space="preserve">SYSTÈME DE GICLEUR SOUS EAU 3M
Référence : NFPA 25
Inspection aux trois mois
( ) Vérifier que la plaque d’identification du rendement hydraulique est visible et valide.
( ) Vérifier et nettoyer les tamis et les filtres du réseau.
( ) Vérifier que l’alarme extérieure est visible et identifiée.
( ) Effectuer un test du drain principal.
( ) Effectuer un test de débit du système et noter la pression obtenue.
( ) Effectuer un test sonore sur l’opération de la soupape d’alarme.
( ) Effectuer un test sonore des alarmes internes et externes du système.
( ) Effectuer un test d’alarme sur les détecteurs de débit.
( ) Effectuer un test d’alarme sur la valve de surpression de la soupape de zone.
( ) Vérifier le rétablissement des alarmes du panneau de surveillance.
( ) Vérifier le rétablissement du réseau de protection incendie.
Identifier les déficiences corrigées.
Rapporter les déficiences à corriger plus tard.
Enregistrer et signaler les conditions anormales, les mesures prises, etc.
</t>
  </si>
  <si>
    <t>SYSAIR1A</t>
  </si>
  <si>
    <t>SYSAIR1M</t>
  </si>
  <si>
    <t>SYSAIR1S</t>
  </si>
  <si>
    <t>SYSAIR3M</t>
  </si>
  <si>
    <t>Incendie: Gicleur sous air</t>
  </si>
  <si>
    <t xml:space="preserve">SYSTÈME SOUS AIR 1A
Référence : NFPA 25
Procéder à une inspection et à un entretien réglementaire du réseau par une firme spécialisée et reconnue
Entretien annuel
( ) Lubrifier toutes les valves d’isolement et de contrôle de l’entrée d’eau.
( ) Ouvrir et fermer toutes les valves d’isolement et de contrôle de l’entrée d’eau.
( ) Lubrifier toutes les valves d’isolement et de contrôle du système antiretour.
( ) Ouvrir et fermer toutes les valves d’isolement et de contrôle du système antiretour.
( ) Lubrifier toutes les valves d’isolement et de contrôle du réseau de gicleur.
( ) Ouvrir et fermer toutes les valves d’isolement et de contrôle du réseau de gicleur.
( ) Vérifier le fonctionnement des indicateurs de position sur les valves qui en sont munies.
( ) Effectuer l’entretien du compresseur d’air.
Tuyauterie apparente (exclu la tuyauterie dans les plafonds suspendus)
( ) Vérifier s’il y a présence de corrosion, de coulisse et de dommage.
( ) Vérifier que la tuyauterie est libre de tout encombrement.
Entrée d’eau
( ) Opérer les soupapes d’arrêt principales.
( ) Lubrifier les tiges des soupapes d’arrêt principales.
( ) Nettoyer les tamis.
( ) Opérer les dispositifs de supervision des soupapes d’arrêt principales.
( ) Opérer les bouchons du raccord siamois et du clapet.
Pompe à incendie
( ) Voir la description des tâches sur la fiche d’entretien.
Collecteur principal
( ) Opérer les soupapes d’arrêt principales.
( ) Opérer et tester les dispositifs de supervision des vannes d’arrêt.
( ) Opérer et tester les drains indirects de l’installation et le drain de plancher.
( ) Tester la tuyauterie d’alimentation de la cloche d’alarme (si applicable).
Soupape d’alarme
( ) Vérifier et tester le fonctionnement de la soupape d’alarme de zone.
( ) Vérifier et tester le fonctionnement de la pompe d’appoint.
( ) Tester les dispositifs de supervision de la soupape d’alarme de zone et des vannes d’arrêt.
( ) Vérifier l’écoulement des drains de l’installation et le drain de plancher.
Gicleurs
( ) Vérifier la présence de fuite ou de corrosion.
( ) Vérifier l’absence d’obstruction, de peinture ou de dommage.
( ) Vérifier que les bulbes sont pleins.
( ) Remplacer les gicleurs défectueux.
( ) Vérifier et noter le nombre de gicleurs de rechange représentatif du type d’application.
Enregistrer et signaler les conditions anormales, les mesures prises, etc.
</t>
  </si>
  <si>
    <t xml:space="preserve">SYSTÈME SOUS AIR 1M
Référence : NFPA 25
Inspection mensuelle
Entrée d’eau / Systèmes antiretour (back flow preventer)
( ) Vérifier l’arrangement et l’état général de l’entrée d’eau.
( ) Vérifier l’étanchéité de l’installation, des raccords et des joints.
( ) Vérifier les soupapes d’arrêt principales, les clapets et les tamis.
( ) Vérifier la position d’ouverture des soupapes d’arrêt principales.
( ) Relever l’état des manomètres et noter la pression d’entrée d’eau.
( ) Vérifier les dispositifs de supervision des soupapes d’arrêt principales.
Raccord siamois
( ) Vérifier que l’accès est facile et que le raccord est visible.
( ) Vérifier que les coupleurs et les bagues sont en bon état.
( ) Vérifier que les raccords et les bouchons sont en bon état.
( ) Vérifier que les joints sont en bon état.
( ) Vérifier que l’identification est en place et visible.
( ) Vérifier que la soupape automatique de drainage fonctionne.
( ) Vérifier le fonctionnement du clapet.
Soupape d’alarme
( ) Vérifier l’état de la soupape d’alarme de zone.
( ) Vérifier l’étanchéité des raccords, joints.
( ) Vérifier que la valve de surpression sur la tuyauterie de maintien de pression en aval de la soupape d’alarme est en position fermée.
( ) Tester les dispositifs de supervision de la soupape d’alarme de zone, des vannes d’arrêt.
( ) Vérifier les drains de l’installation et le drain de plancher.
Noter les informations recueillies.
Identifier les déficiences corrigées.
Rapporter les déficiences à corriger plus tard.
Enregistrer et signaler les conditions anormales, les mesures prises, etc.
</t>
  </si>
  <si>
    <t xml:space="preserve">SYSTÈME SOUS AIR 1S
Référence : NFPA 25
Relevé hebdomadaire
( ) Vérifier que la soupape d’alarme est opérationnelle.
( ) Prélever la pression d’alimentation d’eau en amont de la soupape d’alarme.
( ) Prélever la pression d’alimentation d’air en aval de la soupape d’alarme.
Inspection hebdomadaire
( ) Vérifier que le système inspecté est en opération.
( ) Vérifier que la supervision de la valve d’alimentation des gicleurs est opérationnelle.
( ) Vérifier que la soupape d’alarme est accessible et fonctionnelle.
( ) Vérifier que le compresseur est opérationnel et qu’il maintient la pression.
( ) Vérifier le niveau d’huile.
( ) Vérifier que la valve de contrôle de pression d’opération est fonctionnelle.
( ) Vérifier que la valve d’antirefoulement est fonctionnelle.
( ) Vérifier que la signalisation est visible et valide.
( ) Vérifier qu’il n’y a pas d’alarme au panneau de surveillance.
Noter les informations recueillies.
Identifier les déficiences corrigées.
Rapporter les déficiences à corriger plus tard.
Enregistrer et signaler les conditions anormales, les mesures prises, etc.
</t>
  </si>
  <si>
    <t xml:space="preserve">SYSTÈME SOUS AIR 3M
Référence : NFPA 25
Inspection aux trois mois
( ) Vérifier que la plaque d’identification du rendement hydraulique est visible et valide.
( ) Vérifier et nettoyer les tamis et les filtres du réseau.
( ) Vérifier que l’alarme extérieure est visible et identifiée.
( ) Effectuer un test du drain principal.
( ) Effectuer un test du dispositif d’ouverture rapide de la soupape d’alarme.
( ) Effectuer un test de débit du système et noter la pression obtenue.
( ) Effectuer un test sonore sur l’opération de la soupape d’alarme.
( ) Effectuer un test sonore des alarmes internes et externes du système.
( ) Effectuer un test d’alarme sur les détecteurs de débit.
( ) Effectuer un test d’alarme sur la valve de surpression de la soupape de zone.
( ) Vérifier le rétablissement des alarmes du panneau de surveillance.
( ) Vérifier le rétablissement du réseau de protection incendie.
Identifier les déficiences corrigées.
Rapporter les déficiences à corriger plus tard.
Enregistrer et signaler les conditions anormales, les mesures prises, etc.
</t>
  </si>
  <si>
    <t>SYSMOU1A</t>
  </si>
  <si>
    <t>SYSMOU1M</t>
  </si>
  <si>
    <t>SYSMOU3M</t>
  </si>
  <si>
    <t>SYSMOU6M</t>
  </si>
  <si>
    <t>Incendie: Système d'extinction chimique</t>
  </si>
  <si>
    <t xml:space="preserve">SYSTÈME D’EXTINCTION À MOUSSE 1A
Référence : Norme NFPA 96
Procéder à une inspection et à un entretien réglementaire du réseau par une firme spécialisée et reconnue.
Entretien annuel
( ) Opérer chaque valve dans son registre complet et la retourner à sa position de départ.
( ) Effectuer un essai du drain principal.
( ) Effectuer les essais d’opération pour vérifier le fonctionnement tant manuel qu’automatique.
( ) Effectuer les procédures d’essai pour évaluer le temps de réponse du système.
( ) Procéder à un essai sans déclenchement en prenant les dispositions appropriées avant de procéder aux essais de décharge.
( ) Consigner par écrit le temps de réponse lors de l’essai.
( ) Consigner par écrit le temps écoulé entre l’opération du système et le temps d’écoulement.
( ) Consigner par écrit les lectures de pression à la soupape de contrôle principale.
( ) Vérifier tous les dispositifs de déclenchement manuel.
( ) Remettre le système en service après avoir effectué les essais réglementaires.
( ) Drainer tous les points bas du système.
( ) Retirer, nettoyer et inspecter tous les tamis et les tubulures d’amorce.
Déposer un rapport de l’inspection et les recommandations pertinentes.
Enregistrer et signaler les conditions anormales, les mesures prises, etc.
</t>
  </si>
  <si>
    <t xml:space="preserve">SYSTÈME D’EXTINCTION À MOUSSE 1M
Référence : Norme NFPA 96
Procéder à une inspection et à un entretien réglementaire du réseau par une firme spécialisée et reconnue.
Entretien mensuel
Buses de décharge
( ) Inspecter les buses de décharge de façon à ce que la position et l’orientation soient orientées vers le secteur visé.
( ) Vérifier que les buses soient libre de toute charge.
Valves de contrôle
( ) S’assurer que les valves soient dans leur position normale et accessibles.
( ) S’assurer que les valves soient scellées ou verrouillées.
( ) S’assurer que les valves soient supervisées.
( ) S’assurer que les valves ne présentent aucune fuite.
Soupape de contrôle de débit
( ) Vérifier que la soupape n’a aucun dommage physique.
( ) Vérifier que la soupape soit dans la bonne position.
( ) Vérifier que la soupape ne fuie pas.
( ) Vérifier que les composants électriques soient en service.
( ) Vérifier que le manomètre côté alimentation indique la pression normale d’opération.
( ) Vérifier que le manomètre supervisant la pression d’air indique la pression normale d’opération.
Déposer un rapport de l’inspection et les recommandations pertinentes.
Enregistrer et signaler les conditions anormales, les mesures prises, etc.
</t>
  </si>
  <si>
    <t xml:space="preserve">SYSTÈME D’EXTINCTION À MOUSSE 3M
Référence : Norme NFPA 96
Procéder à une inspection et à un entretien réglementaire du réseau par une firmespécialisée et reconnue.
Entretien trois mois
( ) Vérifier la tuyauterie et les raccords du système.
( ) Vérifier les points bas et les drains.
( ) Vérifier la condition des raccords à joints flexibles.
( ) Vérifier tous les supports et les points d’ancrage.
( ) Vérifier et effectuer un essai de tous les interrupteurs d’alarme.
Déposer un rapport de l’inspection et les recommandations pertinentes.
Enregistrer et signaler les conditions anormales, les mesures prises, etc.
</t>
  </si>
  <si>
    <t xml:space="preserve">SYSTÈME D’EXTINCTION À MOUSSE 6M
Référence : Norme NFPA 96
Procéder à une inspection et à un entretien réglementaire du réseau par une firme 
spécialisée et reconnue.
Entretien six mois
( ) Effectuer un essai de tous les interrupteurs de supervision.
Déposer un rapport de l’inspection et les recommandations pertinentes
Enregistrer et signaler les conditions anormales, les mesures prises, etc.
</t>
  </si>
  <si>
    <t>UPS1A</t>
  </si>
  <si>
    <t>UPS1S</t>
  </si>
  <si>
    <t>UPS4M</t>
  </si>
  <si>
    <t>UPS</t>
  </si>
  <si>
    <t xml:space="preserve">A.S.S.C. (UPS) 1A 
Inspection en simulation de panne électrique :
( ) Entretien mineur
( ) Distorsion harmonique aux entrées et à la sortie
( ) Panneau de contrôle, les alarmes et les moniteurs d’alarmes
( ) Ajustements des niveaux de tension des cartes de contrôle
( ) Fonctionnement des circuits de dérivation d’entretien interne
( ) Fonctionnement des circuits de dérivation d’entretien externe
( ) Fonctionnement des batteries
( ) Calcul du temps d’autonomie des batteries
( ) Effectuer les manœuvres d’arrêt et de démarrage
( ) Vérification des transformateurs d’entrée et de sortie
( ) Nettoyage des bornes des batteries qui sont corrodées
( ) Resserrer tous boulons lâches
Enregistrer et signaler les conditions anormales, les mesures prises, etc.
</t>
  </si>
  <si>
    <t xml:space="preserve">A.S.S.C. (UPS) 1S
Vérification hebdomadaire 
( ) Courant et tension, entrée et sortie (L1, L2, L3 et N)
( ) % charge au A.S.S.C. (si plus élevé de 80 % avisez votre supérieur)
( )  Propreté des filtres
( ) Signe de corrosion, fuite et/ou gonflement des batteries
( ) Température de la pièce (si plus élevé que 25C avisez votre supérieur)
Enregistrer et signaler les conditions anormales, les mesures prises, etc.
</t>
  </si>
  <si>
    <t xml:space="preserve">A.S.S.C. (UPS) 4M
Inspection sans coupure de tension :
( ) Composantes électroniques, électriques et leurs capteurs
( ) Connexions et les connecteurs de filage électrique
( ) Niveaux de tension aux bornes des batteries
( ) Connexions et les connecteurs du filage électrique
( ) Signes de corrosion, de fuites et de gonflement des batteries
( ) Niveaux de tension et de courant aux entrées et à la sortie
( ) Lectures de tension et de courant indiquées sur le panneau de contrôle
( ) Ventilation et la température ambiante
( ) Analyse des évènements enregistrés en mémoire
( ) Analyse infrarouge des composantes
( ) Nettoyage des filtres à air et les saletés accumulées
Enregistrer et signaler les conditions anormales, les mesures prises, etc.
</t>
  </si>
  <si>
    <t>FOUREL1A</t>
  </si>
  <si>
    <t>Four électrique</t>
  </si>
  <si>
    <t xml:space="preserve">FOUR ÉLECTRIQUE 1A
Entretien annuel
( )   Vérifier l’intégrité et le fonctionnement de tous les raccordements électriques.
( ) Vérifier le fonctionnement des thermostats et thermomètres
( ) Vérifier et lubrifier toutes les pentures et poignée de porte.
( ) Vérifier tous les joints étanches des portes; changer si requis.
( ) Nettoyer le ventilateur.
( ) Vérifier tous les éléments et contacteurs ; nettoyer et changer si requis.
 ( ) Remplacer tous les voyants lumineux.
( ) Vérifer et activer tous les éléments de protection et sécurité.
Enregistrer et signaler les conditions anormales, les mesures prises, etc.
</t>
  </si>
  <si>
    <t>LAVEUS1A</t>
  </si>
  <si>
    <t>Laveuse à linge</t>
  </si>
  <si>
    <t xml:space="preserve">LAVEUSE À LINGE 1A
Entretien annuel
( )   Vérifier et nettoyer l’extérieur de la laveuse.
( ) Vérifier et nettoyer le filtre d’entrée d’eau
( ) Vérifier l’état des joint d’étanchéité des joints d’étanchéité de la porte et nettoyer au besoin.
( ) Vérifier et nettoyer l’intérieur de la laveuse.
Enregistrer et signaler les conditions anormales, les mesures prises, etc.
</t>
  </si>
  <si>
    <t>MALAXR1A</t>
  </si>
  <si>
    <t>Malaxeur</t>
  </si>
  <si>
    <t xml:space="preserve">MALAXEUR 1A
Entretien annuel
( )   Vérifier tous les raccordements électriques.
( ) Vérifier tous les contacteurs et nettoyer; changer si requis.
( ) Remplacer tous les voyants lumineux.
( ) Vérifer et activer tous les éléments de protection et sécurité.
( ) Lubrifier toutes les pièce d’enroulement.
Enregistrer et signaler les conditions anormales, les mesures prises, etc.
</t>
  </si>
  <si>
    <t>POTVAP1A</t>
  </si>
  <si>
    <t>Marmite à vapeur</t>
  </si>
  <si>
    <t xml:space="preserve">MARMITE À VAPEUR 1A
Entretien annuel
( ) Vérifier l’intégrité et le fonctionnement de tous les raccordements mécaniques.
( ) Nettoyer la bouilloire interne si requis.
( ) Changer tous les éléments de filtration.
Enregistrer et signaler les conditions anormales, les mesures prises, etc.
</t>
  </si>
  <si>
    <t>MELANG1A</t>
  </si>
  <si>
    <t>Mélangeur</t>
  </si>
  <si>
    <t xml:space="preserve">MÉLANGEUR À ALIMENTS 1A
Entretien annuel
( )   Vérifier tous les raccordements électriques.
( ) Vérifier tous les contacteurs et nettoyer; changer si requis.
( ) Remplacer tous les voyants lumineux.
( ) Vérifer et activer tous les éléments de protection et sécurité.
( ) Lubrifier toutes les pièce d’enroulement.
Enregistrer et signaler les conditions anormales, les mesures prises, etc.
</t>
  </si>
  <si>
    <t>COMPREF1A</t>
  </si>
  <si>
    <t>Comptoir réfrigéré</t>
  </si>
  <si>
    <t xml:space="preserve">COMPTOIR RÉFRIGÉRÉ 1A
Entretien annuel
Évaporateur
( ) Vérifier les moteurs et ventilateurs.
( ) Vérifier et lubrifier les enroulements de l'arbre et du moteur des ventilateurs.
( ) Vérifier les grillages.
( ) Vérifier le fonctionnement général de l’évaporateur, détecter les bruits anormaux et les vibrations.
( ) Vérifier si présence de résidus organiques, nettoyer au besoin.
( ) Vérifier l’état et des ailettes et redresser au besoin
( ) Vérifier toutes les composantes électriques et resserrer les connections au besoin.
( ) Vérifier le thermostat, les alarmes et les thermomètres.
( ) Effectuer un test de fuite sur le circuit de réfrigérant.
( ) Vérifier tous les branchements des contacteurs et s’assurer de leur bon fonctionnement.
( ) Vérifier le sectionneur
( ) Vérifier les équipements de contrôle et le fonctionnement des séquences d’opération
( ) Vérifier tous les voyants lumineux et les changer au besoin.
( ) Vérifier et resserrer les connexions électriques.
( ) Effectuer un test sur la séquence de dégivrage.
( ) Vérifier les joints d’étanchéités des portes.
Compresseur et condenseur ou unité de condensation
( ) Vérifier le fonctionnement général de l’unité, détecter les bruits anormaux et les vibrations.
( ) Vérifier les températures et pression de réfrigérant.
( ) Vérifier s’il y a présence de bulles dans le liquide réfrigérant et en ajouter au besoin.
( ) Vérifier la propreté du condenseur et la présence de résidus organiques, le nettoyer au besoin.
( ) Vérifier, si refroidi à l’air, les pales des ventilateurs, les roulements de l'arbre du moteur et les grillages.
( ) Vérifier l'usure, la tension et l'alignement des courroies si applicable, et les ajuster au besoin.
( ) Vérifier le niveau et la qualité d'huile du compresseur et en ajouter au besoin.
( ) Détecter toute fuite de la tuyauterie ou des valves et resserrer les raccords au besoin.
( ) Vérifier toutes les composantes électriques et resserrer les connections au besoin.
( ) Vérifier et lubrifier, si applicable, les roulements des ventilateurs et des moteurs.
( ) Vérifier les éléments de structure de l’équipement.
( ) Repérer et enlever toute trace de rouille ou de résidus sur l’équipement.
( ) Vérifier tous les éléments de filtration et les changer au besoin.
( ) Vérifier le fonctionnement des contrôles de sécurité d’opération et la séquence d’opération.
( ) Vérifier tous les branchements des contacteurs et s’assurer de leur bon fonctionnement.
( ) Vérifier les sectionneurs et les démarreurs.
( ) Vérifier les équipements de contrôle et le fonctionnement des séquences d’opération.
( ) Vérifier tous les isolateurs de mise à la terre.
( ) Vérifier tous les voyants lumineux et les changer au besoin.
Enregistrer et signaler les conditions anormales, les mesures prises, etc.
</t>
  </si>
  <si>
    <t>REFRAP1A</t>
  </si>
  <si>
    <t>Réfigérateur rapide</t>
  </si>
  <si>
    <t xml:space="preserve">RÉFRIGÉRATEUR RAPIDE 1A
Entretien annuel
Évaporateur
( ) Vérifier les moteurs et ventilateurs.
( ) Vérifier et lubrifier les enroulements de l'arbre et du moteur des ventilateurs.
( ) Vérifier les grillages.
( ) Vérifier le fonctionnement général de l’évaporateur, détecter les bruits anormaux et les vibrations.
( ) Vérifier si présence de résidus organiques, nettoyer au besoin.
( ) Vérifier l’état et des ailettes et redresser au besoin
( ) Vérifier toutes les composantes électriques et resserrer les connections au besoin.
( ) Vérifier le thermostat, les alarmes et les thermomètres.
( ) Effectuer un test de fuite sur le circuit de réfrigérant.
( ) Vérifier tous les branchements des contacteurs et s’assurer de leur bon fonctionnement.
( ) Vérifier le sectionneur
( ) Vérifier les équipements de contrôle et le fonctionnement des séquences d’opération
( ) Vérifier tous les voyants lumineux et les changer au besoin.
( ) Vérifier et resserrer les connexions électriques.
( ) Effectuer un test sur la séquence de dégivrage.
( ) Vérifier les joints d’étanchéités des portes.
Compresseur et condenseur ou unité de condensation
( ) Vérifier le fonctionnement général de l’unité, détecter les bruits anormaux et les vibrations.
( ) Vérifier les températures et pression de réfrigérant.
( ) Vérifier s’il y a présence de bulles dans le liquide réfrigérant et en ajouter au besoin.
( ) Vérifier la propreté du condenseur et la présence de résidus organiques, le nettoyer au besoin.
( ) Vérifier, si refroidi à l’air, les pales des ventilateurs, les roulements de l'arbre du moteur et les grillages.
( ) Vérifier l'usure, la tension et l'alignement des courroies si applicable, et les ajuster au besoin.
( ) Vérifier le niveau et la qualité d'huile du compresseur et en ajouter au besoin.
( ) Détecter toute fuite de la tuyauterie ou des valves et resserrer les raccords au besoin.
( ) Vérifier toutes les composantes électriques et resserrer les connections au besoin.
( ) Vérifier et lubrifier, si applicable, les roulements des ventilateurs et des moteurs.
( ) Vérifier les éléments de structure de l’équipement.
( ) Repérer et enlever toute trace de rouille ou de résidus sur l’équipement.
( ) Vérifier tous les éléments de filtration et les changer au besoin.
( ) Vérifier le fonctionnement des contrôles de sécurité d’opération et la séquence d’opération.
( ) Vérifier tous les branchements des contacteurs et s’assurer de leur bon fonctionnement.
( ) Vérifier les sectionneurs et les démarreurs.
( ) Vérifier les équipements de contrôle et le fonctionnement des séquences d’opération.
( ) Vérifier la pile du système d'alarme
( ) Vérifier tous les voyants lumineux et les changer au besoin.
Enregistrer et signaler les conditions anormales, les mesures prises, etc.
</t>
  </si>
  <si>
    <t xml:space="preserve">( ) Vérifier le circuit de réfrigérant, détecter la présence de fuites
( ) Vérifier le circuit de refroidissement du condenseur si applicable
( ) Vérifier la température sur l’appareil
( ) Vérifier la température sur le thermomètre interne
( ) Vérifier l'opération générale  de l’appareil.
( ) Vérifier la propreté du condenseur ou de l'évaporateur si applicable.
( ) Vérifier, la valve à eau du condenseur si applicable
( ) Vérifier le fonctionnement de l’alarme de température si applicable
( )  Enregistrer et signaler les conditions anormales, les mesures prises, etc
</t>
  </si>
  <si>
    <t>CONG1A</t>
  </si>
  <si>
    <t>Congélateur</t>
  </si>
  <si>
    <t>Charge de travail (hrs)</t>
  </si>
  <si>
    <t>PIÈCES</t>
  </si>
  <si>
    <t>Éclairage</t>
  </si>
  <si>
    <t>( ) Vérifier fonctionnement éclairage</t>
  </si>
  <si>
    <t>EC1A</t>
  </si>
  <si>
    <t>Compresseur  à air médical</t>
  </si>
  <si>
    <t>Cuisinière (plaque de cuisson)</t>
  </si>
  <si>
    <t>Réfrigérateur</t>
  </si>
  <si>
    <t>JICA</t>
  </si>
  <si>
    <t>Pompe de puits</t>
  </si>
  <si>
    <t>Éclairage (tournée de tout les systèmes)</t>
  </si>
  <si>
    <t>CRC</t>
  </si>
  <si>
    <t>Génératrice</t>
  </si>
  <si>
    <t>Traitement d'eau</t>
  </si>
  <si>
    <t>Incinérateur</t>
  </si>
  <si>
    <t>Évacuateur d'air</t>
  </si>
  <si>
    <t>Cuisine</t>
  </si>
  <si>
    <t>Toilettes 1er étages</t>
  </si>
  <si>
    <t>Toilettes 2e étage</t>
  </si>
  <si>
    <t>Urgence</t>
  </si>
  <si>
    <t>EMPLACEMENT</t>
  </si>
  <si>
    <t>Marais filtrant</t>
  </si>
  <si>
    <t>Pompe master</t>
  </si>
  <si>
    <t>Trappe à graisse</t>
  </si>
  <si>
    <t>Alimentation électrique</t>
  </si>
  <si>
    <t>3e étage</t>
  </si>
  <si>
    <t>Panneau x solaires</t>
  </si>
  <si>
    <t>2e étage</t>
  </si>
  <si>
    <t>QUANTITÉ</t>
  </si>
  <si>
    <t>Batteries (pour panneaux solaires)</t>
  </si>
  <si>
    <t>Chauffes-eau solaires</t>
  </si>
  <si>
    <t>Électricité solaire</t>
  </si>
  <si>
    <t>Chambre d'isolement</t>
  </si>
  <si>
    <t>Sectionneurs</t>
  </si>
  <si>
    <t>Tout</t>
  </si>
  <si>
    <t>1er étage</t>
  </si>
  <si>
    <t>Façade Nord</t>
  </si>
  <si>
    <t>Façade Sud</t>
  </si>
  <si>
    <t>Façade Ouest</t>
  </si>
  <si>
    <t>Douches 2e étage</t>
  </si>
  <si>
    <t>Sous-sol</t>
  </si>
  <si>
    <t>Protection incendie</t>
  </si>
  <si>
    <t>Pompe incendie</t>
  </si>
  <si>
    <t>Petites pompes</t>
  </si>
  <si>
    <t>Extincteur</t>
  </si>
  <si>
    <t>Tout bâtiment</t>
  </si>
  <si>
    <t>Unités autonomes ou monoblocs</t>
  </si>
  <si>
    <t>Unité climatisation toit (12 tonnes)</t>
  </si>
  <si>
    <t>Autres systèmes électriques</t>
  </si>
  <si>
    <t>Zone génératrice (CRC)</t>
  </si>
  <si>
    <t>Zone génératrice (JICA)</t>
  </si>
  <si>
    <t>Pompe vacuum</t>
  </si>
  <si>
    <t>Dépôt (pour dentiste)</t>
  </si>
  <si>
    <t>Panneau alimentation (Normal + urgence)</t>
  </si>
  <si>
    <t>Chambre électrique</t>
  </si>
  <si>
    <t>Panneau de contrôle (Inverter)</t>
  </si>
  <si>
    <t>Régulation électrique</t>
  </si>
  <si>
    <t xml:space="preserve">Panneau alimentation principal </t>
  </si>
  <si>
    <t>Réservoir</t>
  </si>
  <si>
    <t>Réservoir d'eau</t>
  </si>
  <si>
    <t>Bassin</t>
  </si>
  <si>
    <t>Bassin de sel</t>
  </si>
  <si>
    <t>Bassin de chlore</t>
  </si>
  <si>
    <t xml:space="preserve">Panneau de contrôle </t>
  </si>
  <si>
    <t>RESEAU1A</t>
  </si>
  <si>
    <t>( ) Inspection visuelle pour s'assurer qu'il n'y ait pas de fuite
( ) Colmater au besoin</t>
  </si>
  <si>
    <t>Réservoir d'eau (1 JICA + 8 CRC)</t>
  </si>
  <si>
    <t xml:space="preserve">FOUR AU GAZ 1A
Entretien annuel
( ) Vérifier l’intégrité et le fonctionnement de tous les raccordements mécaniques.
( ) Vérifier l’intégrité et le fonctionnement de tous les raccordements électriques.
( ) Vérifier tous les contacteurs et nettoyer; changer si requis.
( ) Remplacer tous les voyants lumineux.
( ) Vérifer et activer tous les éléments de protection et sécurité.
( ) Changer tous les éléments de filtration.
Enregistrer et signaler les conditions anormales, les mesures prises, etc.
</t>
  </si>
  <si>
    <t>TRAPPE 1A
Référence : norme CSA Z317,1-09 (R2015)
Entretien annuel
( ) Vérifier toute fuite sur la tuyauterie d’alimentation et d’évacuation de l’intercepteur.
( ) Vérifier la présence de fuites provenant de l’intercepteur et des raccords de plomberie.
( ) Vérifier le panier à sédiments ainsi que le régulateur de débit à l’entrée du réservoir.
( ) Vérifier le joint d’étanchéité sur le pourtour du couvercle de l’intercepteur.
( ) Vérifier les boulons du couvercle et s’assurer de son étanchéité.
( ) S’assurer qu’il n’y a pas de mauvaise odeur en provenance du réservoir.
( ) Procéder à la vidange de l’intercepteur le cas échéant.
( ) Procéder au nettoyage interne du réservoir.
Enregistrer et signaler les conditions anormales, les mesures prises, etc.</t>
  </si>
  <si>
    <t>TRAPPE1A</t>
  </si>
  <si>
    <t>Évacuateur d'air salle pompe incendie</t>
  </si>
  <si>
    <t>CRC+JICA</t>
  </si>
  <si>
    <t>Entrée EDH</t>
  </si>
  <si>
    <t>Marrais filltrant</t>
  </si>
  <si>
    <t>MARRAIS1S</t>
  </si>
  <si>
    <t>MARRAIS1M</t>
  </si>
  <si>
    <t>MARRAIS4M</t>
  </si>
  <si>
    <t xml:space="preserve">( ) Nettoyer le dégrilleur (crépines) et le by-pass avec un jet d’eau sous pression
( ) Les siphons de chasse auto-amorçant. Vérifier que les flexibles ne fuient pas. Si les flexibles sont abîmés, planifier rapidement une opération de changement des flexibles endommagé
( ) Dispositif d’alternance à modifier tous les 3 jours. Procéder à la rotation d’alimentation des cellules depuis le regard de répartition.
</t>
  </si>
  <si>
    <t xml:space="preserve">( ) Prendre la hauteur des boues dans le premier compartiment de la fosse septique,
( ) Nettoyer la sortie de la fosse vers le dispositif d’alimentation avec de l'eau sous pression.
</t>
  </si>
  <si>
    <t>( ) Tailler les plants s’ils ont suffisamment poussé (faucardage de l’ensemble des massifs). Il est fortement déconseillé de couper l’intégralité des plantes des massifs filtrants en une fois. Une partie devrait être conservée en permanence pendant qu’une autre se régénère  au sein d’un même massif filtrant. 
( ) Désherber manuellement les massifs filtrants. Ne pas laisser les herbes arrachées à la surface des filtres.</t>
  </si>
  <si>
    <t>POMPV1M</t>
  </si>
  <si>
    <t>( ) Vérifier le niveau d'huile</t>
  </si>
  <si>
    <t>Réseau d'eau chaude domestique</t>
  </si>
  <si>
    <t>INCI1A</t>
  </si>
  <si>
    <t>zone déchets</t>
  </si>
  <si>
    <t>sous-sol</t>
  </si>
  <si>
    <t>jour</t>
  </si>
  <si>
    <t>sem</t>
  </si>
  <si>
    <t>mois</t>
  </si>
  <si>
    <t>4 mois</t>
  </si>
  <si>
    <t xml:space="preserve">UNITÉ DE CLIMATISATION MONOBLOC 1A
Référence : CSA CSA Z317.2-15 et Guide de la qualité de l'air dans 
les établissements de santé
Entretien annuel
Prise d’air extérieur
( ) Vérifier la prise d’air extérieur, la nettoyer et la réparer au besoin.
( ) S’assurer qu’il n’y a pas d’accumulation d’eau stagnante, de déchets organiques, de fientes d’oiseaux ou de prolifération microbienne. Nettoyer et désinfecter au besoin.
( ) Nettoyer les drains.
( ) Vérifier le dispositif de contrôle de l’admission du minimum d’air frais et le calibrer au besoin.
( ) Vérifier par les contrôles à distance le bon fonctionnement des volets d’air neuf et actuateurs. Les nettoyer, les lubrifier et les ajuster.
( ) Vérifier le dispositif de contrôle de l’admission du minimum d’air extérieur. Le calibrer et l’ajuster au besoin.
Plénum de mélange
( ) S’assurer qu’il n’y a pas de débris organiques ou de signes de prolifération microbienne. Nettoyer à la vapeur ou par tout autre moyen efficace si nécessaire.
( ) Vérifier les drains , ceux-ci doivent être maintenus de façon à prévenir tout transport de contaminants vers l’intérieur du plénum.
( ) Vérifier la conduite d’alimentation d’air extérieur afin de détecter la présence de microbiologies et d’odeurs suspectes. 
Ventilateur
( ) Vérifier les roulements et les lubrifier au besoin.
( ) Vérifier les gorges de poulies et les aligner au besoin.
( ) Vérifier la tension le degré d’usure des courroies et les remplacer si nécessaire ou une fois l’an.
( ) Nettoyer au besoin.
Moteur
( ) Vérifier les roulements et lubrifier au besoin.
( ) Vérifier les gorges de poulies et les aligner au besoin.
( ) Vérifier la tension et le degré d’usure des courroies et les remplacer si nécessaire ou une fois l’an.
( ) Nettoyer au besoin.
Serpentin de refroidissement
( ) Vérifier la propreté, la présence de croissance fongique ou de résidus organiques, nettoyer à la vapeur ou avec un savon basique efficace.
( ) Nettoyer les résidus organiques de la panne de condensation.
Serpentin de chauffage
( ) Vérifier la propreté, la présence de résidus organiques, nettoyer à la vapeur au besoin.
Humidificateur
( ) Nettoyer les éléments chauffants ou les électrodes des systèmes à injection de vapeur pour limiter la croissance microbiologique.
( ) Nettoyer les résidus du bassin de récupération.
( ) Nettoyer le réseau d’alimentation des systèmes de purification par osmose.
Filtres
( ) Vérifier les filtres et les préfiltres et les remplacer en fonction du degré d’encrassement indiqué par le manomètre de pression différentielle.
Condenseur
( ) Vérifier le fonctionnement de la valve du circuit de dérivation des gaz chauds.
( ) Vérifier le circuit de dérivation des gaz chauds, détecter et réparer toute fuite.
( ) Vérifier le fonctionnement général de l’unité, détecter les bruits anormaux et les vibrations.
( ) Vérifier la propreté du serpentin et la présence de résidus organiques, le nettoyer au besoin.
( ) Vérifier les pales des ventilateurs, les roulements de l'arbre du moteur et les grillages.
( ) Vérifier l'usure, la tension et l'alignement des courroies, si applicable et les ajuster au besoin.
( ) Vérifier l’état et la propreté des serpentins et les nettoyer au besoin.
( ) Vérifier toutes les composantes électriques et resserrer les connections au besoin.
( ) Nettoyer le serpentin et la panne de condensation.
( ) Nettoyer les ventilateurs du condenseur.
( ) Vérifier et lubrifier les enroulements de l'arbre et du moteur des ventilateurs.
( ) Effectuer un test de fuite sur le réseau de réfrigérant.
( ) Vérifier tout les éléments de filtration et les changer au besoin.
( ) Vérifier le fonctionnement des contrôles de sécurité d’opération et la séquence d’opération.
( ) Vérifier les éléments de structure de l’équipement.
( ) Vérifier l’état de l’équipement et de la tuyauterie, repérer et corriger toute trace de corrosion.
( ) Vérifier tous les branchements des contacteurs et s’assurer de leur bon fonctionnement.
( ) Vérifier les sectionneurs et les démarreurs.
( ) Vérifier les équipements de contrôle et le fonctionnement des séquences d’opération.
( ) Vérifier tous les isolateurs de mise à la terre.
( ) Vérifier tous les voyants lumineux et les changer au besoin.
( ) Vérifier et resserrer les connexions électriques.
Compresseur
( ) Vérifier le fonctionnement général de l’unité, détecter les bruits anormaux et les vibrations.
( ) Vérifier les températures et pression de réfrigérant à l’évaporateur et au condenseur.
( ) Vérifier s’il y a présence de bulles dans le liquide réfrigérant et en ajouter au besoin.
( ) Vérifier les  températures et la pression de l’huile du compresseur.
( ) Vérifier la propreté du serpentin du condenseur et le nettoyer au besoin.
( ) Vérifier la propreté du serpentin et la présence de résidus organiques, le nettoyer au besoin.
( ) Vérifier les pales des ventilateurs, les roulements de l'arbre du moteur et les grillages.
( ) Vérifier l'usure, la tension et l'alignement des courroies si applicable, et les ajuster au besoin.
( ) Vérifier le niveau d'huile du compresseur et en ajouter au besoin.
( ) Vérifier la quantité du liquide réfrigérant et en jouter au besoin.
( ) Détecter toute fuite de la tuyauterie ou des valves et resserrer les raccords au besoin.
( ) Vérifier toutes les composantes électriques et resserrer les connexions au besoin.
( ) Effectuer les vérifications applicables à l’équipement de refroidissement de l’eau du condenseur.
( ) Vérifier et lubrifier les roulements des ventilateurs et des moteurs.
( ) Nettoyer le serpentin et la panne de condensation.
( ) Vérifier les éléments de structure de l’équipement.
( ) Repérer et enlever toute trace de rouille ou de résidus sur l’équipement.
( ) Prélever un échantillon d’huile pour vérifier le niveau de performance de l’huile du compresseur.
( ) Effectuer un test de fuite sur le réseau de réfrigérant.
( ) Nettoyer avec du solvant le réservoir et la ligne de drainage de l'évaporateur.
( ) Vérifier tout les éléments de filtration et les changer au besoin.
( ) Vérifier le bon fonctionnement en inversant le cycle des valves.
( ) Vérifier le fonctionnement des contrôles de sécurité d’opération et la séquence d’opération.
( ) Vérifier tous les branchements des contacteurs et s’assurer de leur bon fonctionnement.
( ) Vérifier les sectionneurs et les démarreurs.
( ) Vérifier les équipements de contrôle et le fonctionnement des séquences d’opération.
( ) Vérifier tous les isolateurs de mise à la terre.
( ) Vérifier l’équipement, repérer et corriger toute trace de rouille sur la structure et l’enveloppe.
( ) Vérifier tous les voyants lumineux et les changer au besoin.
( ) Vérifier le fonctionnement du circuit de sécurité de la pompe.
( ) Vérifier et resserrer les connexions électriques.
Enregistrer et signaler les conditions anormales, les mesures prises, etc.
</t>
  </si>
  <si>
    <t>EAUSOL6M</t>
  </si>
  <si>
    <t>6 mois</t>
  </si>
  <si>
    <t>PANSOL6M</t>
  </si>
  <si>
    <t>BATTSOL6M</t>
  </si>
  <si>
    <t>( ) Vérifier que chaque panneau solaire fonctionne</t>
  </si>
  <si>
    <t>( ) Vérifier le niveau d'acide, si trop bas, ajouter eau distillée</t>
  </si>
  <si>
    <t>Panneaux solaires</t>
  </si>
  <si>
    <t>FÉVRIER</t>
  </si>
  <si>
    <t>Total mois</t>
  </si>
  <si>
    <t>ÉCART
 (Temps dispo - préventif)</t>
  </si>
  <si>
    <t>( ) Nettoyage des tubulaires
( ) Drainer le réservoir d'expansion</t>
  </si>
  <si>
    <t>année</t>
  </si>
  <si>
    <t>( ) Bien nettoyer l'incinérateur et vider la fosse à cendre
( ) Remplir le réservoir d'huile</t>
  </si>
  <si>
    <t>Fréquence</t>
  </si>
  <si>
    <t>Corps de métier</t>
  </si>
  <si>
    <t>PIÈCES et OUTILS</t>
  </si>
  <si>
    <t>Tous sectionneurs</t>
  </si>
  <si>
    <t>Tous tranformateurs</t>
  </si>
  <si>
    <t>Tous évacuateurs d'air</t>
  </si>
  <si>
    <t>Tous panneaux de distribution</t>
  </si>
  <si>
    <t>Éclairage (tournée de tout les systèmes), extérieur</t>
  </si>
  <si>
    <t>Éclairage (tournée de tout les systèmes), JICA</t>
  </si>
  <si>
    <t>Éclairage (tournée de tout les systèmes), CRC</t>
  </si>
  <si>
    <t>Génératrice CRC</t>
  </si>
  <si>
    <t>Génératrice JICA</t>
  </si>
  <si>
    <t>Panneau de contrôle (Inverter), chambre</t>
  </si>
  <si>
    <t>Panneau d'alarme incendie, JICA</t>
  </si>
  <si>
    <t>Panneau d'alarme incendie, CRC</t>
  </si>
  <si>
    <t>P_Adoucisseur_d_eau</t>
  </si>
  <si>
    <t>P_Réservoir_d_expansion</t>
  </si>
  <si>
    <t>P_Petites_pompes</t>
  </si>
  <si>
    <t>P_Pompe_master</t>
  </si>
  <si>
    <t>P_Réservoir_d_eau__1_JICA___8_CRC</t>
  </si>
  <si>
    <t>P_Bassin_de_sel</t>
  </si>
  <si>
    <t>P_Bassin_de_chlore</t>
  </si>
  <si>
    <t>P_Panneau_alimentation</t>
  </si>
  <si>
    <t>P_Panneau_de_contrôle</t>
  </si>
  <si>
    <t>P_Évacuateur_d_air</t>
  </si>
  <si>
    <t>P_Unité_de_climatisation_SPLIT</t>
  </si>
  <si>
    <t>P_Compresseur__à_air_médical</t>
  </si>
  <si>
    <t>P_Unité_climatisation_toit__12_tonnes</t>
  </si>
  <si>
    <t>P_Panneau_x_solaires</t>
  </si>
  <si>
    <t>P_Panneau_de_contrôle__Inverter</t>
  </si>
  <si>
    <t>P_Sectionneurs</t>
  </si>
  <si>
    <t>P_Transformateur</t>
  </si>
  <si>
    <t>P_Congélateur</t>
  </si>
  <si>
    <t>P_Cuisinière__plaque_de_cuisson</t>
  </si>
  <si>
    <t>P_Réfrigérateur</t>
  </si>
  <si>
    <t>P_Trappe_à_graisse</t>
  </si>
  <si>
    <t>P_Réseau_d_eau_froide_domestique</t>
  </si>
  <si>
    <t>P_Pompe_incendie</t>
  </si>
  <si>
    <t>P_Panneau_de_contrôle__Inverter___chambre</t>
  </si>
  <si>
    <t>P_Panneau_d_alarme_incendie__JICA</t>
  </si>
  <si>
    <t>P_Panneau_d_alarme_incendie__CRC</t>
  </si>
  <si>
    <t>P_Pompe_de_puits</t>
  </si>
  <si>
    <t>P_Laveuse</t>
  </si>
  <si>
    <t>P_Sécheuse</t>
  </si>
  <si>
    <t>P_Extincteur</t>
  </si>
  <si>
    <t>P_Chambre_d_isolement</t>
  </si>
  <si>
    <t>P_Génératrice_CRC</t>
  </si>
  <si>
    <t>P_Génératrice_JICA</t>
  </si>
  <si>
    <t>( ) Huile</t>
  </si>
  <si>
    <t>( ) Tubes et ampoules</t>
  </si>
  <si>
    <t>P_Éclairage__tournée_de_tout_les_systèmes___extérieur</t>
  </si>
  <si>
    <t>P_Éclairage__tournée_de_tout_les_systèmes___JICA</t>
  </si>
  <si>
    <t>P_Éclairage__tournée_de_tout_les_systèmes___CRC</t>
  </si>
  <si>
    <t>( ) Pelle
( ) Incinérateur</t>
  </si>
  <si>
    <t>P_Incinérateur</t>
  </si>
  <si>
    <t>( ) Amorcesseur de siffon
( ) Rateau pour le dégrilleur</t>
  </si>
  <si>
    <t>P_Marais_filtrant</t>
  </si>
  <si>
    <t>( ) Eau distillée</t>
  </si>
  <si>
    <t>P_Batteries__pour_panneaux_solaires</t>
  </si>
  <si>
    <t>( ) Grande brosse de nettoyage pour tubulaire</t>
  </si>
  <si>
    <t>P_Chauffes_eau_solaires</t>
  </si>
  <si>
    <t>( ) Pré-filtre
( ) Filtre Hépa</t>
  </si>
  <si>
    <t>Génératrices</t>
  </si>
  <si>
    <t>GEN1M</t>
  </si>
  <si>
    <t xml:space="preserve">1 Vérifier niveau d’huile du moteur, l’eau dans le radiateur et indicateur air filter, rapporter les anomalies constatées
2 Vidanger huile moteur et vérifier fuites d’huile, corriger si nécessaire
3 Changer oïl filter
4 Changer fuel filter et pre fuel filter (2)
5 Drainer et flush système de refroidissement (cooling system)
6 Vérifier courroie et système de tension, ajuster si nécessaire
7 Remplacer le thermostat
8 Vérifier fuites dans le système d’admission d’air (Air intake system), corriger 
9 Remplacer les buses d’injection (injection nozzles)
10 Nettoyer tube ventilation carter huile (crankcase vent tube)
11 Ajuster le jeu des soupapes (valve clearance)
12 Vérifier les amortisseurs de vibration, corriger
13 Changer fuel préfiltre se trouvant après le tank de carburant
14 Nettoyer air filter / Drainer l’eau et sédiments du fuel filter
15 Changer air filter
16 Faire un test de pression au système refroidissement (pressure test)
17 Overhaull Genset
Intervalle (QUAND) Activités a réalisées (QUOI) DUREE (HRS)
Quand c’est nécessaire 13, 14 0,5 
Chaque jour 1 0,5
Apres 500 HRS 1, 2, 3, 4, 11 2 HRS 
1000 HRS 1, 2, 3, 4, 6, 8, 10, 15 4 HRS 
1500 HRS 1, 2, 3, 4, 11 2 HRS 
2000 HRS 1, 2, 3, 4, 5, 6, 8, 10, 12, 15 5 HRS 
2500 HRS 1, 2, 3, 4, 11 2 HRS
3000 HRS 1, 2, 3, 4, 6, 8, 10, 15 4 HRS
3500 HRS 1, 2, 3, 4, 11 2 HRS
4000 HRS 1, 2, 3, 4, 5, 6, 8, 10, 12, 15 5 HRS
4500 HRS 1, 2, 3, 4, 11 2 HRS
5000 HRS 1, 2, 3, 4, 5, 6, 8, 10, 12, 9, 15 8 HRS
5500 HRS 1, 2, 3, 4, 11 2 HRS
6000 HRS 1, 2, 3, 4, 5, 6, 8, 10, 12, 15 5 HRS
6500 HRS 1, 2, 3, 4, 11 2 HRS
7000 HRS 1, 2, 3, 4, 6, 8, 10, 15 4 HRS
7500 HRS 1, 2, 3, 4, 11 2 HRS
8000 HRS 1, 2, 3, 4, 5, 6, 8, 10, 12, 15 5 HRS
8500 HRS 1, 2, 3, 4, 11 2 HRS
9000 HRS 1, 2, 3, 4, 6, 8, 10, 15 4 HRS
9500 HRS 1, 2, 3, 4, 11 2 HRS
10000 HRS 1, 2, 3, 4, 5, 6, 7, 8, 9, 10, 12, 15 8 HRS
10500 HRS 1, 2, 3, 4, 11 2 HRS
11000 HRS 1, 2, 3, 4, 6, 8, 10, 15 4 HRS
11500 HRS 1, 2, 3, 4, 11, 15 2,5 HRS
12000 HRS Overhaull…….. A déterminer 
</t>
  </si>
  <si>
    <t>Plombier</t>
  </si>
  <si>
    <t>Électricien</t>
  </si>
  <si>
    <t>Frigoriste</t>
  </si>
  <si>
    <t>Opérateur</t>
  </si>
  <si>
    <t>Sècheuse à linge</t>
  </si>
  <si>
    <t>( ) Sel
( ) Chlore</t>
  </si>
  <si>
    <t>Bassin à sel</t>
  </si>
  <si>
    <t>Bassin à chlore</t>
  </si>
  <si>
    <t>SÉCH1M</t>
  </si>
  <si>
    <t>1.5</t>
  </si>
  <si>
    <t>SÉCH6M</t>
  </si>
  <si>
    <t>( ) Vérifier le niveau de sel
( ) Vérifier l'intégrité du système</t>
  </si>
  <si>
    <t>( ) Vérifier le niveau de chlore
( ) Vérifier l'intégrité du système</t>
  </si>
  <si>
    <t>BASSEL1S</t>
  </si>
  <si>
    <t>BASCHLORE1S</t>
  </si>
  <si>
    <t>( ) Vérifier l’intégrité de l’installation. (Branchement de ventilation et électrique)</t>
  </si>
  <si>
    <t xml:space="preserve">( ) Vérifier la courroie et lubrifier les roulements à billes. Nettoyer l’intérieure du mécanisme et des portes d’accès.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</si>
</sst>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4" formatCode="_ * #,##0.00_)\ &quot;$&quot;_ ;_ * \(#,##0.00\)\ &quot;$&quot;_ ;_ * &quot;-&quot;??_)\ &quot;$&quot;_ ;_ @_ "/>
    <numFmt numFmtId="43" formatCode="_ * #,##0.00_)\ _$_ ;_ * \(#,##0.00\)\ _$_ ;_ * &quot;-&quot;??_)\ _$_ ;_ @_ "/>
    <numFmt numFmtId="164" formatCode="0.0"/>
    <numFmt numFmtId="165" formatCode="_(&quot;$&quot;* #,##0.00_);_(&quot;$&quot;* \(#,##0.00\);_(&quot;$&quot;* &quot;-&quot;??_);_(@_)"/>
    <numFmt numFmtId="166" formatCode="_(* #,##0.00_);_(* \(#,##0.00\);_(* &quot;-&quot;??_);_(@_)"/>
    <numFmt numFmtId="167" formatCode="#,###&quot; m²&quot;"/>
    <numFmt numFmtId="168" formatCode="#,###&quot; $/m²&quot;"/>
    <numFmt numFmtId="169" formatCode="_ * #,##0.00_)\ [$€-1]_ ;_ * \(#,##0.00\)\ [$€-1]_ ;_ * &quot;-&quot;??_)\ [$€-1]_ "/>
    <numFmt numFmtId="170" formatCode="_-* #,##0.00\ _$_-;_-* #,##0.00\ _$\-;_-* &quot;-&quot;??\ _$_-;_-@_-"/>
  </numFmts>
  <fonts count="52" x14ac:knownFonts="1">
    <font>
      <sz val="10"/>
      <name val="Arial"/>
    </font>
    <font>
      <sz val="10"/>
      <name val="Arial"/>
      <family val="2"/>
    </font>
    <font>
      <u/>
      <sz val="10"/>
      <color indexed="12"/>
      <name val="Arial"/>
      <family val="2"/>
    </font>
    <font>
      <sz val="8"/>
      <name val="Arial"/>
      <family val="2"/>
    </font>
    <font>
      <sz val="10"/>
      <name val="Arial"/>
      <family val="2"/>
    </font>
    <font>
      <b/>
      <sz val="10"/>
      <name val="Arial"/>
      <family val="2"/>
    </font>
    <font>
      <b/>
      <sz val="12"/>
      <name val="Arial"/>
      <family val="2"/>
    </font>
    <font>
      <sz val="10"/>
      <color indexed="12"/>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b/>
      <sz val="11"/>
      <name val="Arial"/>
      <family val="2"/>
    </font>
    <font>
      <sz val="11"/>
      <name val="Arial"/>
      <family val="2"/>
    </font>
    <font>
      <sz val="10"/>
      <name val="Century Gothic"/>
      <family val="2"/>
    </font>
    <font>
      <b/>
      <sz val="14"/>
      <name val="Century Gothic"/>
      <family val="2"/>
    </font>
    <font>
      <b/>
      <sz val="10"/>
      <name val="Century Gothic"/>
      <family val="2"/>
    </font>
    <font>
      <sz val="9"/>
      <name val="Century Gothic"/>
      <family val="2"/>
    </font>
    <font>
      <b/>
      <sz val="9"/>
      <name val="Century Gothic"/>
      <family val="2"/>
    </font>
    <font>
      <b/>
      <sz val="16"/>
      <name val="Century Gothic"/>
      <family val="2"/>
    </font>
    <font>
      <sz val="10"/>
      <color indexed="10"/>
      <name val="Helv"/>
    </font>
    <font>
      <sz val="10"/>
      <color indexed="12"/>
      <name val="Helv"/>
    </font>
    <font>
      <sz val="9"/>
      <color indexed="63"/>
      <name val="Arial"/>
      <family val="2"/>
    </font>
    <font>
      <sz val="11"/>
      <name val="Arial"/>
      <family val="2"/>
    </font>
    <font>
      <sz val="11"/>
      <color theme="1"/>
      <name val="Calibri"/>
      <family val="2"/>
      <scheme val="minor"/>
    </font>
    <font>
      <u/>
      <sz val="10"/>
      <color theme="10"/>
      <name val="Arial"/>
      <family val="2"/>
    </font>
    <font>
      <sz val="11"/>
      <color theme="1"/>
      <name val="Arial"/>
      <family val="2"/>
    </font>
    <font>
      <sz val="10"/>
      <color rgb="FF990033"/>
      <name val="Arial"/>
      <family val="2"/>
    </font>
    <font>
      <b/>
      <sz val="10"/>
      <color theme="1"/>
      <name val="Century Gothic"/>
      <family val="2"/>
    </font>
    <font>
      <b/>
      <sz val="10"/>
      <color theme="0"/>
      <name val="Century Gothic"/>
      <family val="2"/>
    </font>
    <font>
      <sz val="10"/>
      <color theme="1"/>
      <name val="Century Gothic"/>
      <family val="2"/>
    </font>
    <font>
      <sz val="10"/>
      <color rgb="FF990033"/>
      <name val="Century Gothic"/>
      <family val="2"/>
    </font>
    <font>
      <b/>
      <sz val="9"/>
      <color rgb="FF990033"/>
      <name val="Century Gothic"/>
      <family val="2"/>
    </font>
    <font>
      <sz val="9"/>
      <color theme="0"/>
      <name val="Century Gothic"/>
      <family val="2"/>
    </font>
    <font>
      <b/>
      <i/>
      <sz val="20"/>
      <color theme="3"/>
      <name val="Century Gothic"/>
      <family val="2"/>
    </font>
    <font>
      <sz val="11"/>
      <name val="Calibri"/>
      <family val="2"/>
      <scheme val="minor"/>
    </font>
    <font>
      <sz val="9"/>
      <color theme="1"/>
      <name val="Century Gothic"/>
      <family val="2"/>
    </font>
    <font>
      <b/>
      <sz val="10"/>
      <color theme="1"/>
      <name val="Arial"/>
      <family val="2"/>
    </font>
    <font>
      <sz val="10"/>
      <color rgb="FF000000"/>
      <name val="Arial"/>
      <family val="2"/>
    </font>
  </fonts>
  <fills count="3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45"/>
        <bgColor indexed="64"/>
      </patternFill>
    </fill>
    <fill>
      <patternFill patternType="solid">
        <fgColor theme="6" tint="0.39994506668294322"/>
        <bgColor indexed="64"/>
      </patternFill>
    </fill>
    <fill>
      <patternFill patternType="solid">
        <fgColor theme="0" tint="-0.34998626667073579"/>
        <bgColor indexed="64"/>
      </patternFill>
    </fill>
    <fill>
      <patternFill patternType="solid">
        <fgColor theme="8"/>
        <bgColor indexed="64"/>
      </patternFill>
    </fill>
    <fill>
      <patternFill patternType="solid">
        <fgColor theme="5" tint="0.39994506668294322"/>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00B050"/>
        <bgColor indexed="64"/>
      </patternFill>
    </fill>
    <fill>
      <patternFill patternType="solid">
        <fgColor theme="4" tint="-0.249977111117893"/>
        <bgColor indexed="64"/>
      </patternFill>
    </fill>
    <fill>
      <patternFill patternType="solid">
        <fgColor theme="0"/>
        <bgColor indexed="64"/>
      </patternFill>
    </fill>
    <fill>
      <patternFill patternType="solid">
        <fgColor rgb="FFFFFFCC"/>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4"/>
        <bgColor indexed="64"/>
      </patternFill>
    </fill>
  </fills>
  <borders count="68">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right style="medium">
        <color indexed="64"/>
      </right>
      <top/>
      <bottom/>
      <diagonal/>
    </border>
    <border>
      <left style="thin">
        <color indexed="64"/>
      </left>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style="thin">
        <color indexed="64"/>
      </left>
      <right/>
      <top/>
      <bottom style="medium">
        <color indexed="64"/>
      </bottom>
      <diagonal/>
    </border>
    <border>
      <left/>
      <right/>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top style="medium">
        <color indexed="64"/>
      </top>
      <bottom/>
      <diagonal/>
    </border>
  </borders>
  <cellStyleXfs count="969">
    <xf numFmtId="0" fontId="0" fillId="0" borderId="0"/>
    <xf numFmtId="168" fontId="33" fillId="0" borderId="0">
      <alignment horizontal="center"/>
    </xf>
    <xf numFmtId="0" fontId="35" fillId="25" borderId="0" applyProtection="0">
      <alignment horizontal="center" vertical="center"/>
    </xf>
    <xf numFmtId="0" fontId="35" fillId="26" borderId="0" applyProtection="0">
      <alignment horizontal="center" vertical="center"/>
      <protection locked="0"/>
    </xf>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35" fillId="27" borderId="0">
      <alignment horizontal="center" vertical="center"/>
      <protection locked="0"/>
    </xf>
    <xf numFmtId="0" fontId="35" fillId="28" borderId="0">
      <alignment horizontal="center" vertical="center"/>
      <protection locked="0"/>
    </xf>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0" fontId="9" fillId="18"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9" borderId="0" applyNumberFormat="0" applyBorder="0" applyAlignment="0" applyProtection="0"/>
    <xf numFmtId="0" fontId="10" fillId="0" borderId="0" applyNumberFormat="0" applyFill="0" applyBorder="0" applyAlignment="0" applyProtection="0"/>
    <xf numFmtId="0" fontId="14" fillId="3" borderId="0" applyNumberFormat="0" applyBorder="0" applyAlignment="0" applyProtection="0"/>
    <xf numFmtId="0" fontId="11" fillId="20" borderId="1" applyNumberFormat="0" applyAlignment="0" applyProtection="0"/>
    <xf numFmtId="0" fontId="11" fillId="20" borderId="1" applyNumberFormat="0" applyAlignment="0" applyProtection="0"/>
    <xf numFmtId="0" fontId="12" fillId="0" borderId="2" applyNumberFormat="0" applyFill="0" applyAlignment="0" applyProtection="0"/>
    <xf numFmtId="0" fontId="24" fillId="21" borderId="3" applyNumberFormat="0" applyAlignment="0" applyProtection="0"/>
    <xf numFmtId="0" fontId="4" fillId="22" borderId="4" applyNumberFormat="0" applyFont="0" applyAlignment="0" applyProtection="0"/>
    <xf numFmtId="0" fontId="13" fillId="7" borderId="1" applyNumberFormat="0" applyAlignment="0" applyProtection="0"/>
    <xf numFmtId="169" fontId="4" fillId="0" borderId="0" applyFont="0" applyFill="0" applyBorder="0" applyAlignment="0" applyProtection="0"/>
    <xf numFmtId="0" fontId="18" fillId="0" borderId="0" applyNumberFormat="0" applyFill="0" applyBorder="0" applyAlignment="0" applyProtection="0"/>
    <xf numFmtId="0" fontId="16" fillId="4" borderId="0" applyNumberFormat="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13" fillId="7" borderId="1" applyNumberFormat="0" applyAlignment="0" applyProtection="0"/>
    <xf numFmtId="0" fontId="14" fillId="3" borderId="0" applyNumberFormat="0" applyBorder="0" applyAlignment="0" applyProtection="0"/>
    <xf numFmtId="0" fontId="2" fillId="0" borderId="0" applyNumberFormat="0" applyFill="0" applyBorder="0" applyAlignment="0" applyProtection="0">
      <alignment vertical="top"/>
      <protection locked="0"/>
    </xf>
    <xf numFmtId="0" fontId="38" fillId="0" borderId="0" applyNumberFormat="0" applyFill="0" applyBorder="0" applyAlignment="0" applyProtection="0"/>
    <xf numFmtId="0" fontId="12" fillId="0" borderId="2" applyNumberFormat="0" applyFill="0" applyAlignment="0" applyProtection="0"/>
    <xf numFmtId="167" fontId="34" fillId="0" borderId="0">
      <alignment horizontal="center"/>
    </xf>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26" fillId="0" borderId="0" applyFont="0" applyFill="0" applyBorder="0" applyAlignment="0" applyProtection="0"/>
    <xf numFmtId="43" fontId="4" fillId="0" borderId="0" applyFont="0" applyFill="0" applyBorder="0" applyAlignment="0" applyProtection="0"/>
    <xf numFmtId="170" fontId="4" fillId="0" borderId="0" applyFont="0" applyFill="0" applyBorder="0" applyAlignment="0" applyProtection="0"/>
    <xf numFmtId="43" fontId="26"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0"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70" fontId="4" fillId="0" borderId="0" applyFont="0" applyFill="0" applyBorder="0" applyAlignment="0" applyProtection="0"/>
    <xf numFmtId="166" fontId="4"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44" fontId="4" fillId="0" borderId="0" applyFont="0" applyFill="0" applyBorder="0" applyAlignment="0" applyProtection="0"/>
    <xf numFmtId="165" fontId="4"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4" fillId="0" borderId="0" applyFont="0" applyFill="0" applyBorder="0" applyAlignment="0" applyProtection="0"/>
    <xf numFmtId="44" fontId="26" fillId="0" borderId="0" applyFont="0" applyFill="0" applyBorder="0" applyAlignment="0" applyProtection="0"/>
    <xf numFmtId="44" fontId="26" fillId="0" borderId="0" applyFont="0" applyFill="0" applyBorder="0" applyAlignment="0" applyProtection="0"/>
    <xf numFmtId="165" fontId="4" fillId="0" borderId="0" applyFont="0" applyFill="0" applyBorder="0" applyAlignment="0" applyProtection="0"/>
    <xf numFmtId="44" fontId="36" fillId="0" borderId="0" applyFont="0" applyFill="0" applyBorder="0" applyAlignment="0" applyProtection="0"/>
    <xf numFmtId="0" fontId="15" fillId="23" borderId="0" applyNumberFormat="0" applyBorder="0" applyAlignment="0" applyProtection="0"/>
    <xf numFmtId="0" fontId="15" fillId="23" borderId="0" applyNumberFormat="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4" fillId="0" borderId="0"/>
    <xf numFmtId="0" fontId="36" fillId="0" borderId="0"/>
    <xf numFmtId="0" fontId="26" fillId="0" borderId="0"/>
    <xf numFmtId="0" fontId="26" fillId="0" borderId="0"/>
    <xf numFmtId="0" fontId="26" fillId="0" borderId="0"/>
    <xf numFmtId="0" fontId="26" fillId="0" borderId="0"/>
    <xf numFmtId="0" fontId="37" fillId="0" borderId="0"/>
    <xf numFmtId="0" fontId="37" fillId="0" borderId="0"/>
    <xf numFmtId="0" fontId="26" fillId="0" borderId="0"/>
    <xf numFmtId="0" fontId="4" fillId="0" borderId="0"/>
    <xf numFmtId="0" fontId="4" fillId="0" borderId="0"/>
    <xf numFmtId="0" fontId="26" fillId="0" borderId="0"/>
    <xf numFmtId="0" fontId="4" fillId="0" borderId="0"/>
    <xf numFmtId="0" fontId="26" fillId="0" borderId="0"/>
    <xf numFmtId="0" fontId="26" fillId="0" borderId="0"/>
    <xf numFmtId="0" fontId="4" fillId="0" borderId="0"/>
    <xf numFmtId="0" fontId="4" fillId="0" borderId="0"/>
    <xf numFmtId="0" fontId="27" fillId="0" borderId="0"/>
    <xf numFmtId="0" fontId="27" fillId="0" borderId="0"/>
    <xf numFmtId="0" fontId="26" fillId="0" borderId="0"/>
    <xf numFmtId="0" fontId="26" fillId="0" borderId="0"/>
    <xf numFmtId="0" fontId="26"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4"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37" fillId="0" borderId="0"/>
    <xf numFmtId="0" fontId="8" fillId="22" borderId="4" applyNumberFormat="0" applyFont="0" applyAlignment="0" applyProtection="0"/>
    <xf numFmtId="0" fontId="17" fillId="20" borderId="8" applyNumberFormat="0" applyAlignment="0" applyProtection="0"/>
    <xf numFmtId="9" fontId="26" fillId="0" borderId="0" applyFont="0" applyFill="0" applyBorder="0" applyAlignment="0" applyProtection="0"/>
    <xf numFmtId="9" fontId="1"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26"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39" fillId="0" borderId="0" applyFont="0" applyFill="0" applyBorder="0" applyAlignment="0" applyProtection="0"/>
    <xf numFmtId="9" fontId="4" fillId="0" borderId="0" applyFont="0" applyFill="0" applyBorder="0" applyAlignment="0" applyProtection="0"/>
    <xf numFmtId="0" fontId="16" fillId="4" borderId="0" applyNumberFormat="0" applyBorder="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9" applyNumberFormat="0" applyFill="0" applyAlignment="0" applyProtection="0"/>
    <xf numFmtId="0" fontId="24" fillId="21" borderId="3" applyNumberFormat="0" applyAlignment="0" applyProtection="0"/>
    <xf numFmtId="0" fontId="10" fillId="0" borderId="0" applyNumberFormat="0" applyFill="0" applyBorder="0" applyAlignment="0" applyProtection="0"/>
  </cellStyleXfs>
  <cellXfs count="271">
    <xf numFmtId="0" fontId="0" fillId="0" borderId="0" xfId="0"/>
    <xf numFmtId="0" fontId="4" fillId="0" borderId="0" xfId="0" applyFont="1"/>
    <xf numFmtId="0" fontId="4" fillId="0" borderId="0" xfId="0" applyFont="1" applyAlignment="1">
      <alignment horizontal="center" vertical="center"/>
    </xf>
    <xf numFmtId="0" fontId="40" fillId="0" borderId="0" xfId="0" applyFont="1" applyAlignment="1">
      <alignment horizontal="center"/>
    </xf>
    <xf numFmtId="0" fontId="40" fillId="0" borderId="0" xfId="0" applyFont="1"/>
    <xf numFmtId="0" fontId="4" fillId="0" borderId="0" xfId="0" applyFont="1" applyBorder="1"/>
    <xf numFmtId="0" fontId="4" fillId="0" borderId="0" xfId="0" applyFont="1" applyFill="1"/>
    <xf numFmtId="0" fontId="6" fillId="0" borderId="0" xfId="0" applyFont="1" applyFill="1" applyBorder="1"/>
    <xf numFmtId="0" fontId="4" fillId="0" borderId="0" xfId="0" applyFont="1" applyFill="1" applyBorder="1"/>
    <xf numFmtId="0" fontId="5" fillId="0" borderId="0" xfId="0" applyFont="1" applyBorder="1"/>
    <xf numFmtId="0" fontId="5" fillId="0" borderId="0" xfId="0" applyFont="1" applyFill="1" applyBorder="1" applyAlignment="1">
      <alignment horizontal="center"/>
    </xf>
    <xf numFmtId="0" fontId="6" fillId="0" borderId="0" xfId="0" applyFont="1" applyFill="1" applyBorder="1" applyAlignment="1">
      <alignment horizontal="center"/>
    </xf>
    <xf numFmtId="0" fontId="7" fillId="0" borderId="0" xfId="65" applyFont="1" applyFill="1" applyBorder="1" applyAlignment="1" applyProtection="1">
      <alignment horizontal="center"/>
    </xf>
    <xf numFmtId="4" fontId="6" fillId="0" borderId="0" xfId="0" applyNumberFormat="1" applyFont="1" applyFill="1" applyBorder="1" applyAlignment="1">
      <alignment horizontal="center"/>
    </xf>
    <xf numFmtId="4" fontId="6" fillId="29" borderId="11" xfId="0" applyNumberFormat="1" applyFont="1" applyFill="1" applyBorder="1" applyAlignment="1">
      <alignment horizontal="center"/>
    </xf>
    <xf numFmtId="0" fontId="6" fillId="30" borderId="12" xfId="0" applyFont="1" applyFill="1" applyBorder="1" applyAlignment="1">
      <alignment horizontal="center"/>
    </xf>
    <xf numFmtId="4" fontId="6" fillId="30" borderId="13" xfId="0" applyNumberFormat="1" applyFont="1" applyFill="1" applyBorder="1" applyAlignment="1">
      <alignment horizontal="center"/>
    </xf>
    <xf numFmtId="4" fontId="6" fillId="30" borderId="14" xfId="0" applyNumberFormat="1" applyFont="1" applyFill="1" applyBorder="1" applyAlignment="1">
      <alignment horizontal="center"/>
    </xf>
    <xf numFmtId="2" fontId="6" fillId="31" borderId="13" xfId="0" applyNumberFormat="1" applyFont="1" applyFill="1" applyBorder="1" applyAlignment="1">
      <alignment horizontal="center" vertical="center"/>
    </xf>
    <xf numFmtId="9" fontId="25" fillId="0" borderId="0" xfId="624" applyFont="1" applyFill="1" applyAlignment="1">
      <alignment horizontal="center" vertical="center"/>
    </xf>
    <xf numFmtId="0" fontId="5" fillId="24" borderId="10" xfId="0" applyFont="1" applyFill="1" applyBorder="1" applyAlignment="1">
      <alignment horizontal="center" vertical="center" wrapText="1"/>
    </xf>
    <xf numFmtId="0" fontId="6" fillId="30" borderId="12" xfId="0" applyFont="1" applyFill="1" applyBorder="1" applyAlignment="1">
      <alignment horizontal="center" vertical="center"/>
    </xf>
    <xf numFmtId="0" fontId="6" fillId="30" borderId="13" xfId="0" applyFont="1" applyFill="1" applyBorder="1" applyAlignment="1">
      <alignment horizontal="center" vertical="center"/>
    </xf>
    <xf numFmtId="0" fontId="6" fillId="31" borderId="14" xfId="0" applyFont="1" applyFill="1" applyBorder="1" applyAlignment="1">
      <alignment horizontal="center" vertical="center"/>
    </xf>
    <xf numFmtId="0" fontId="6" fillId="31" borderId="15" xfId="0" applyFont="1" applyFill="1" applyBorder="1" applyAlignment="1">
      <alignment horizontal="center" vertical="center"/>
    </xf>
    <xf numFmtId="0" fontId="6" fillId="30" borderId="16" xfId="0" applyFont="1" applyFill="1" applyBorder="1" applyAlignment="1">
      <alignment horizontal="center" vertical="center"/>
    </xf>
    <xf numFmtId="0" fontId="41" fillId="32" borderId="17" xfId="0" applyFont="1" applyFill="1" applyBorder="1" applyAlignment="1">
      <alignment horizontal="center"/>
    </xf>
    <xf numFmtId="0" fontId="41" fillId="32" borderId="18" xfId="0" applyFont="1" applyFill="1" applyBorder="1" applyAlignment="1">
      <alignment horizontal="center" vertical="center"/>
    </xf>
    <xf numFmtId="0" fontId="29" fillId="0" borderId="0" xfId="0" applyFont="1" applyFill="1" applyBorder="1" applyAlignment="1">
      <alignment horizontal="center" vertical="center"/>
    </xf>
    <xf numFmtId="0" fontId="42" fillId="32" borderId="22" xfId="0" applyFont="1" applyFill="1" applyBorder="1" applyAlignment="1">
      <alignment horizontal="center" vertical="center" wrapText="1"/>
    </xf>
    <xf numFmtId="0" fontId="42" fillId="32" borderId="19" xfId="0" applyFont="1" applyFill="1" applyBorder="1" applyAlignment="1">
      <alignment horizontal="center" vertical="center" wrapText="1"/>
    </xf>
    <xf numFmtId="0" fontId="27" fillId="0" borderId="0" xfId="0" applyFont="1" applyFill="1" applyAlignment="1">
      <alignment horizontal="center" vertical="center"/>
    </xf>
    <xf numFmtId="0" fontId="41" fillId="33" borderId="0" xfId="0" applyFont="1" applyFill="1" applyBorder="1" applyAlignment="1">
      <alignment horizontal="center"/>
    </xf>
    <xf numFmtId="0" fontId="41" fillId="32" borderId="23" xfId="0" applyFont="1" applyFill="1" applyBorder="1" applyAlignment="1">
      <alignment horizontal="center"/>
    </xf>
    <xf numFmtId="0" fontId="43" fillId="33" borderId="0" xfId="0" applyFont="1" applyFill="1"/>
    <xf numFmtId="0" fontId="27" fillId="0" borderId="0" xfId="0" applyFont="1" applyFill="1" applyBorder="1"/>
    <xf numFmtId="0" fontId="44" fillId="0" borderId="0" xfId="0" applyFont="1" applyFill="1"/>
    <xf numFmtId="0" fontId="44" fillId="0" borderId="0" xfId="0" applyFont="1"/>
    <xf numFmtId="0" fontId="44" fillId="0" borderId="0" xfId="0" applyFont="1" applyAlignment="1">
      <alignment horizontal="center"/>
    </xf>
    <xf numFmtId="0" fontId="27" fillId="0" borderId="0" xfId="0" applyFont="1" applyAlignment="1">
      <alignment horizontal="center" vertical="center"/>
    </xf>
    <xf numFmtId="0" fontId="27" fillId="0" borderId="0" xfId="0" applyFont="1"/>
    <xf numFmtId="0" fontId="28" fillId="0" borderId="0" xfId="0" applyFont="1"/>
    <xf numFmtId="0" fontId="27" fillId="0" borderId="0" xfId="0" applyFont="1" applyFill="1"/>
    <xf numFmtId="0" fontId="30" fillId="0" borderId="0" xfId="0" applyFont="1" applyFill="1" applyAlignment="1">
      <alignment horizontal="center" vertical="center"/>
    </xf>
    <xf numFmtId="0" fontId="31" fillId="0" borderId="24" xfId="0" applyFont="1" applyFill="1" applyBorder="1" applyAlignment="1">
      <alignment horizontal="center" vertical="center"/>
    </xf>
    <xf numFmtId="0" fontId="31" fillId="0" borderId="26" xfId="0" applyFont="1" applyFill="1" applyBorder="1" applyAlignment="1">
      <alignment horizontal="center" vertical="center"/>
    </xf>
    <xf numFmtId="0" fontId="31" fillId="0" borderId="0" xfId="0" applyFont="1" applyFill="1" applyBorder="1" applyAlignment="1">
      <alignment horizontal="center" vertical="center"/>
    </xf>
    <xf numFmtId="0" fontId="4" fillId="0" borderId="0" xfId="0" applyFont="1" applyAlignment="1">
      <alignment horizontal="left"/>
    </xf>
    <xf numFmtId="0" fontId="4" fillId="0" borderId="0" xfId="0" applyFont="1" applyFill="1" applyAlignment="1">
      <alignment horizontal="left"/>
    </xf>
    <xf numFmtId="0" fontId="41" fillId="32" borderId="17" xfId="0" applyFont="1" applyFill="1" applyBorder="1" applyAlignment="1">
      <alignment horizontal="left"/>
    </xf>
    <xf numFmtId="0" fontId="27" fillId="0" borderId="0" xfId="0" applyFont="1" applyAlignment="1">
      <alignment horizontal="left"/>
    </xf>
    <xf numFmtId="0" fontId="32" fillId="0" borderId="0" xfId="0" applyFont="1"/>
    <xf numFmtId="0" fontId="42" fillId="32" borderId="27" xfId="0" applyFont="1" applyFill="1" applyBorder="1" applyAlignment="1">
      <alignment horizontal="center" vertical="center"/>
    </xf>
    <xf numFmtId="0" fontId="42" fillId="32" borderId="28" xfId="0" applyFont="1" applyFill="1" applyBorder="1" applyAlignment="1">
      <alignment horizontal="center" vertical="center"/>
    </xf>
    <xf numFmtId="0" fontId="31" fillId="0" borderId="29" xfId="0" applyFont="1" applyFill="1" applyBorder="1" applyAlignment="1">
      <alignment horizontal="center" vertical="center"/>
    </xf>
    <xf numFmtId="0" fontId="31" fillId="0" borderId="31" xfId="0" applyFont="1" applyFill="1" applyBorder="1" applyAlignment="1">
      <alignment horizontal="center" vertical="center"/>
    </xf>
    <xf numFmtId="0" fontId="44" fillId="0" borderId="0" xfId="0" applyFont="1" applyAlignment="1">
      <alignment horizontal="left" vertical="top"/>
    </xf>
    <xf numFmtId="0" fontId="40" fillId="0" borderId="0" xfId="0" applyFont="1" applyAlignment="1">
      <alignment horizontal="left" vertical="top"/>
    </xf>
    <xf numFmtId="0" fontId="2" fillId="0" borderId="32" xfId="65" quotePrefix="1" applyFill="1" applyBorder="1" applyAlignment="1" applyProtection="1">
      <alignment horizontal="left" vertical="top"/>
    </xf>
    <xf numFmtId="0" fontId="0" fillId="0" borderId="0" xfId="0" applyBorder="1"/>
    <xf numFmtId="0" fontId="31" fillId="0" borderId="33" xfId="0" applyFont="1" applyFill="1" applyBorder="1" applyAlignment="1">
      <alignment horizontal="center" vertical="center"/>
    </xf>
    <xf numFmtId="0" fontId="6" fillId="35" borderId="17" xfId="0" applyFont="1" applyFill="1" applyBorder="1" applyAlignment="1">
      <alignment horizontal="center"/>
    </xf>
    <xf numFmtId="164" fontId="6" fillId="35" borderId="17" xfId="0" applyNumberFormat="1" applyFont="1" applyFill="1" applyBorder="1" applyAlignment="1">
      <alignment horizontal="center"/>
    </xf>
    <xf numFmtId="2" fontId="6" fillId="35" borderId="17" xfId="0" applyNumberFormat="1" applyFont="1" applyFill="1" applyBorder="1" applyAlignment="1">
      <alignment horizontal="center"/>
    </xf>
    <xf numFmtId="0" fontId="6" fillId="35" borderId="18" xfId="0" applyFont="1" applyFill="1" applyBorder="1" applyAlignment="1">
      <alignment horizontal="center"/>
    </xf>
    <xf numFmtId="2" fontId="6" fillId="31" borderId="34" xfId="0" applyNumberFormat="1" applyFont="1" applyFill="1" applyBorder="1" applyAlignment="1">
      <alignment horizontal="center" vertical="center"/>
    </xf>
    <xf numFmtId="2" fontId="6" fillId="29" borderId="19" xfId="0" applyNumberFormat="1" applyFont="1" applyFill="1" applyBorder="1" applyAlignment="1">
      <alignment horizontal="center" vertical="center"/>
    </xf>
    <xf numFmtId="164" fontId="6" fillId="35" borderId="33" xfId="0" applyNumberFormat="1" applyFont="1" applyFill="1" applyBorder="1" applyAlignment="1">
      <alignment horizontal="center"/>
    </xf>
    <xf numFmtId="2" fontId="6" fillId="35" borderId="33" xfId="0" applyNumberFormat="1" applyFont="1" applyFill="1" applyBorder="1" applyAlignment="1">
      <alignment horizontal="center"/>
    </xf>
    <xf numFmtId="4" fontId="6" fillId="35" borderId="33" xfId="0" applyNumberFormat="1" applyFont="1" applyFill="1" applyBorder="1" applyAlignment="1">
      <alignment horizontal="center"/>
    </xf>
    <xf numFmtId="0" fontId="6" fillId="37" borderId="33" xfId="0" applyFont="1" applyFill="1" applyBorder="1" applyAlignment="1">
      <alignment horizontal="center"/>
    </xf>
    <xf numFmtId="4" fontId="6" fillId="37" borderId="33" xfId="0" applyNumberFormat="1" applyFont="1" applyFill="1" applyBorder="1" applyAlignment="1">
      <alignment horizontal="center"/>
    </xf>
    <xf numFmtId="0" fontId="6" fillId="30" borderId="23" xfId="0" applyFont="1" applyFill="1" applyBorder="1" applyAlignment="1">
      <alignment horizontal="center" vertical="center"/>
    </xf>
    <xf numFmtId="0" fontId="6" fillId="30" borderId="34" xfId="0" applyFont="1" applyFill="1" applyBorder="1" applyAlignment="1">
      <alignment horizontal="center" vertical="center"/>
    </xf>
    <xf numFmtId="4" fontId="6" fillId="35" borderId="35" xfId="0" applyNumberFormat="1" applyFont="1" applyFill="1" applyBorder="1" applyAlignment="1">
      <alignment horizontal="center"/>
    </xf>
    <xf numFmtId="0" fontId="6" fillId="37" borderId="35" xfId="0" applyFont="1" applyFill="1" applyBorder="1" applyAlignment="1">
      <alignment horizontal="center"/>
    </xf>
    <xf numFmtId="4" fontId="6" fillId="37" borderId="35" xfId="0" applyNumberFormat="1" applyFont="1" applyFill="1" applyBorder="1" applyAlignment="1">
      <alignment horizontal="center"/>
    </xf>
    <xf numFmtId="2" fontId="6" fillId="29" borderId="20" xfId="0" applyNumberFormat="1" applyFont="1" applyFill="1" applyBorder="1" applyAlignment="1">
      <alignment horizontal="center" vertical="center"/>
    </xf>
    <xf numFmtId="0" fontId="31" fillId="0" borderId="35" xfId="0" applyFont="1" applyFill="1" applyBorder="1" applyAlignment="1">
      <alignment horizontal="center" vertical="center"/>
    </xf>
    <xf numFmtId="0" fontId="4" fillId="0" borderId="0" xfId="0" applyFont="1" applyFill="1" applyBorder="1" applyAlignment="1">
      <alignment horizontal="left"/>
    </xf>
    <xf numFmtId="0" fontId="4" fillId="0" borderId="0" xfId="0" applyFont="1" applyFill="1" applyBorder="1" applyAlignment="1">
      <alignment horizontal="center" vertical="center"/>
    </xf>
    <xf numFmtId="2" fontId="6" fillId="29" borderId="22" xfId="0" applyNumberFormat="1" applyFont="1" applyFill="1" applyBorder="1" applyAlignment="1">
      <alignment horizontal="center" vertical="center"/>
    </xf>
    <xf numFmtId="0" fontId="6" fillId="30" borderId="23" xfId="0" applyFont="1" applyFill="1" applyBorder="1" applyAlignment="1">
      <alignment horizontal="center"/>
    </xf>
    <xf numFmtId="0" fontId="6" fillId="30" borderId="34" xfId="0" applyFont="1" applyFill="1" applyBorder="1" applyAlignment="1">
      <alignment horizontal="center"/>
    </xf>
    <xf numFmtId="4" fontId="6" fillId="30" borderId="34" xfId="0" applyNumberFormat="1" applyFont="1" applyFill="1" applyBorder="1" applyAlignment="1">
      <alignment horizontal="center"/>
    </xf>
    <xf numFmtId="164" fontId="6" fillId="35" borderId="18" xfId="0" applyNumberFormat="1" applyFont="1" applyFill="1" applyBorder="1" applyAlignment="1">
      <alignment horizontal="center"/>
    </xf>
    <xf numFmtId="164" fontId="6" fillId="35" borderId="35" xfId="0" applyNumberFormat="1" applyFont="1" applyFill="1" applyBorder="1" applyAlignment="1">
      <alignment horizontal="center"/>
    </xf>
    <xf numFmtId="2" fontId="6" fillId="35" borderId="18" xfId="0" applyNumberFormat="1" applyFont="1" applyFill="1" applyBorder="1" applyAlignment="1">
      <alignment horizontal="center"/>
    </xf>
    <xf numFmtId="2" fontId="6" fillId="35" borderId="35" xfId="0" applyNumberFormat="1" applyFont="1" applyFill="1" applyBorder="1" applyAlignment="1">
      <alignment horizontal="center"/>
    </xf>
    <xf numFmtId="0" fontId="30" fillId="34" borderId="35" xfId="360" applyFont="1" applyFill="1" applyBorder="1" applyAlignment="1" applyProtection="1">
      <alignment horizontal="center" vertical="center"/>
      <protection locked="0"/>
    </xf>
    <xf numFmtId="0" fontId="30" fillId="34" borderId="33" xfId="360" applyFont="1" applyFill="1" applyBorder="1" applyAlignment="1" applyProtection="1">
      <alignment horizontal="left" vertical="center" wrapText="1"/>
      <protection locked="0"/>
    </xf>
    <xf numFmtId="0" fontId="30" fillId="34" borderId="33" xfId="360" applyFont="1" applyFill="1" applyBorder="1" applyAlignment="1" applyProtection="1">
      <alignment horizontal="center" vertical="center"/>
      <protection locked="0"/>
    </xf>
    <xf numFmtId="0" fontId="31" fillId="0" borderId="17" xfId="0" applyFont="1" applyFill="1" applyBorder="1" applyAlignment="1">
      <alignment horizontal="center" vertical="center"/>
    </xf>
    <xf numFmtId="0" fontId="46" fillId="0" borderId="0" xfId="0" applyFont="1" applyFill="1" applyAlignment="1">
      <alignment horizontal="center" vertical="center"/>
    </xf>
    <xf numFmtId="0" fontId="42" fillId="32" borderId="36" xfId="0" applyFont="1" applyFill="1" applyBorder="1" applyAlignment="1">
      <alignment horizontal="center" vertical="center" wrapText="1"/>
    </xf>
    <xf numFmtId="0" fontId="42" fillId="32" borderId="37" xfId="0" applyFont="1" applyFill="1" applyBorder="1" applyAlignment="1">
      <alignment horizontal="center" vertical="center" wrapText="1"/>
    </xf>
    <xf numFmtId="49" fontId="30" fillId="34" borderId="33" xfId="360" applyNumberFormat="1" applyFont="1" applyFill="1" applyBorder="1" applyAlignment="1" applyProtection="1">
      <alignment vertical="center"/>
      <protection locked="0"/>
    </xf>
    <xf numFmtId="49" fontId="30" fillId="34" borderId="33" xfId="369" applyNumberFormat="1" applyFont="1" applyFill="1" applyBorder="1" applyAlignment="1" applyProtection="1">
      <alignment horizontal="center" vertical="center"/>
      <protection locked="0"/>
    </xf>
    <xf numFmtId="49" fontId="30" fillId="34" borderId="17" xfId="360" applyNumberFormat="1" applyFont="1" applyFill="1" applyBorder="1" applyAlignment="1" applyProtection="1">
      <alignment vertical="center"/>
      <protection locked="0"/>
    </xf>
    <xf numFmtId="0" fontId="30" fillId="34" borderId="34" xfId="0" applyFont="1" applyFill="1" applyBorder="1" applyAlignment="1" applyProtection="1">
      <alignment horizontal="center" vertical="center"/>
      <protection locked="0"/>
    </xf>
    <xf numFmtId="0" fontId="30" fillId="34" borderId="34" xfId="360" applyFont="1" applyFill="1" applyBorder="1" applyAlignment="1" applyProtection="1">
      <alignment horizontal="center" vertical="center"/>
      <protection locked="0"/>
    </xf>
    <xf numFmtId="0" fontId="30" fillId="34" borderId="20" xfId="360" applyFont="1" applyFill="1" applyBorder="1" applyAlignment="1" applyProtection="1">
      <alignment horizontal="center" vertical="center"/>
      <protection locked="0"/>
    </xf>
    <xf numFmtId="49" fontId="30" fillId="34" borderId="19" xfId="360" applyNumberFormat="1" applyFont="1" applyFill="1" applyBorder="1" applyAlignment="1" applyProtection="1">
      <alignment horizontal="center" vertical="center"/>
      <protection locked="0"/>
    </xf>
    <xf numFmtId="49" fontId="30" fillId="34" borderId="19" xfId="360" applyNumberFormat="1" applyFont="1" applyFill="1" applyBorder="1" applyAlignment="1" applyProtection="1">
      <alignment horizontal="left" vertical="center"/>
      <protection locked="0"/>
    </xf>
    <xf numFmtId="0" fontId="30" fillId="34" borderId="19" xfId="360" applyFont="1" applyFill="1" applyBorder="1" applyAlignment="1" applyProtection="1">
      <alignment horizontal="left" vertical="center" wrapText="1"/>
      <protection locked="0"/>
    </xf>
    <xf numFmtId="0" fontId="30" fillId="34" borderId="19" xfId="360" applyFont="1" applyFill="1" applyBorder="1" applyAlignment="1" applyProtection="1">
      <alignment horizontal="center" vertical="center"/>
      <protection locked="0"/>
    </xf>
    <xf numFmtId="0" fontId="30" fillId="34" borderId="22" xfId="360" applyFont="1" applyFill="1" applyBorder="1" applyAlignment="1" applyProtection="1">
      <alignment horizontal="center" vertical="center"/>
      <protection locked="0"/>
    </xf>
    <xf numFmtId="0" fontId="41" fillId="32" borderId="18" xfId="0" applyFont="1" applyFill="1" applyBorder="1" applyAlignment="1">
      <alignment horizontal="center"/>
    </xf>
    <xf numFmtId="0" fontId="0" fillId="34" borderId="33" xfId="0" applyFill="1" applyBorder="1" applyAlignment="1">
      <alignment horizontal="left" vertical="top"/>
    </xf>
    <xf numFmtId="0" fontId="0" fillId="34" borderId="33" xfId="0" applyFill="1" applyBorder="1" applyAlignment="1">
      <alignment horizontal="left" vertical="top" wrapText="1"/>
    </xf>
    <xf numFmtId="0" fontId="31" fillId="0" borderId="37" xfId="0" applyFont="1" applyFill="1" applyBorder="1" applyAlignment="1">
      <alignment horizontal="center" vertical="center"/>
    </xf>
    <xf numFmtId="0" fontId="31" fillId="0" borderId="38" xfId="0" applyFont="1" applyFill="1" applyBorder="1" applyAlignment="1">
      <alignment horizontal="center" vertical="center"/>
    </xf>
    <xf numFmtId="0" fontId="31" fillId="0" borderId="39" xfId="0" applyFont="1" applyFill="1" applyBorder="1" applyAlignment="1">
      <alignment horizontal="center" vertical="center"/>
    </xf>
    <xf numFmtId="0" fontId="31" fillId="0" borderId="40" xfId="0" applyFont="1" applyFill="1" applyBorder="1" applyAlignment="1">
      <alignment horizontal="center" vertical="center"/>
    </xf>
    <xf numFmtId="0" fontId="30" fillId="34" borderId="31" xfId="360" applyFont="1" applyFill="1" applyBorder="1" applyAlignment="1" applyProtection="1">
      <alignment horizontal="center" vertical="center"/>
      <protection locked="0"/>
    </xf>
    <xf numFmtId="0" fontId="47" fillId="0" borderId="0" xfId="0" applyFont="1" applyAlignment="1">
      <alignment horizontal="left" vertical="center"/>
    </xf>
    <xf numFmtId="0" fontId="31" fillId="0" borderId="19" xfId="0" applyFont="1" applyFill="1" applyBorder="1" applyAlignment="1">
      <alignment horizontal="center" vertical="center"/>
    </xf>
    <xf numFmtId="0" fontId="31" fillId="0" borderId="22" xfId="0" applyFont="1" applyFill="1" applyBorder="1" applyAlignment="1">
      <alignment horizontal="center" vertical="center"/>
    </xf>
    <xf numFmtId="0" fontId="31" fillId="0" borderId="21" xfId="0" applyFont="1" applyFill="1" applyBorder="1" applyAlignment="1">
      <alignment horizontal="center" vertical="center"/>
    </xf>
    <xf numFmtId="0" fontId="31" fillId="0" borderId="30" xfId="0" applyFont="1" applyFill="1" applyBorder="1" applyAlignment="1">
      <alignment horizontal="center" vertical="center"/>
    </xf>
    <xf numFmtId="0" fontId="2" fillId="0" borderId="25" xfId="65" quotePrefix="1" applyFill="1" applyBorder="1" applyAlignment="1" applyProtection="1">
      <alignment horizontal="left" vertical="top"/>
    </xf>
    <xf numFmtId="49" fontId="30" fillId="34" borderId="33" xfId="360" applyNumberFormat="1" applyFont="1" applyFill="1" applyBorder="1" applyAlignment="1" applyProtection="1">
      <alignment horizontal="left" vertical="center"/>
      <protection locked="0"/>
    </xf>
    <xf numFmtId="0" fontId="4" fillId="0" borderId="0" xfId="0" applyFont="1" applyAlignment="1">
      <alignment horizontal="center"/>
    </xf>
    <xf numFmtId="0" fontId="27" fillId="0" borderId="0" xfId="0" applyFont="1" applyAlignment="1">
      <alignment horizontal="center"/>
    </xf>
    <xf numFmtId="0" fontId="4" fillId="0" borderId="0" xfId="0" applyFont="1" applyFill="1" applyBorder="1" applyAlignment="1">
      <alignment horizontal="center"/>
    </xf>
    <xf numFmtId="0" fontId="4" fillId="0" borderId="0" xfId="0" applyFont="1" applyFill="1" applyAlignment="1">
      <alignment horizontal="center"/>
    </xf>
    <xf numFmtId="1" fontId="30" fillId="34" borderId="33" xfId="360" applyNumberFormat="1" applyFont="1" applyFill="1" applyBorder="1" applyAlignment="1" applyProtection="1">
      <alignment horizontal="center" vertical="center"/>
      <protection locked="0"/>
    </xf>
    <xf numFmtId="1" fontId="30" fillId="34" borderId="19" xfId="360" applyNumberFormat="1" applyFont="1" applyFill="1" applyBorder="1" applyAlignment="1" applyProtection="1">
      <alignment horizontal="center" vertical="center" wrapText="1"/>
      <protection locked="0"/>
    </xf>
    <xf numFmtId="0" fontId="2" fillId="0" borderId="0" xfId="65" applyAlignment="1" applyProtection="1">
      <alignment horizontal="left" vertical="top"/>
    </xf>
    <xf numFmtId="0" fontId="4" fillId="34" borderId="33" xfId="0" applyFont="1" applyFill="1" applyBorder="1" applyAlignment="1">
      <alignment horizontal="left" vertical="top"/>
    </xf>
    <xf numFmtId="0" fontId="4" fillId="34" borderId="33" xfId="0" applyFont="1" applyFill="1" applyBorder="1" applyAlignment="1">
      <alignment horizontal="left" vertical="top" wrapText="1"/>
    </xf>
    <xf numFmtId="0" fontId="42" fillId="32" borderId="33" xfId="0" applyFont="1" applyFill="1" applyBorder="1" applyAlignment="1">
      <alignment horizontal="center" vertical="center" wrapText="1"/>
    </xf>
    <xf numFmtId="0" fontId="30" fillId="34" borderId="33" xfId="358" applyFont="1" applyFill="1" applyBorder="1" applyAlignment="1">
      <alignment horizontal="left" vertical="top"/>
    </xf>
    <xf numFmtId="0" fontId="48" fillId="34" borderId="33" xfId="359" applyFont="1" applyFill="1" applyBorder="1" applyAlignment="1">
      <alignment horizontal="left" vertical="top"/>
    </xf>
    <xf numFmtId="0" fontId="48" fillId="34" borderId="33" xfId="359" applyFont="1" applyFill="1" applyBorder="1" applyAlignment="1">
      <alignment horizontal="left" vertical="top" wrapText="1"/>
    </xf>
    <xf numFmtId="2" fontId="48" fillId="34" borderId="33" xfId="359" applyNumberFormat="1" applyFont="1" applyFill="1" applyBorder="1" applyAlignment="1">
      <alignment horizontal="left" vertical="top"/>
    </xf>
    <xf numFmtId="49" fontId="30" fillId="34" borderId="17" xfId="360" applyNumberFormat="1" applyFont="1" applyFill="1" applyBorder="1" applyAlignment="1" applyProtection="1">
      <alignment horizontal="center" vertical="center"/>
      <protection locked="0"/>
    </xf>
    <xf numFmtId="49" fontId="30" fillId="34" borderId="33" xfId="360" applyNumberFormat="1" applyFont="1" applyFill="1" applyBorder="1" applyAlignment="1" applyProtection="1">
      <alignment horizontal="center" vertical="center"/>
      <protection locked="0"/>
    </xf>
    <xf numFmtId="49" fontId="30" fillId="34" borderId="23" xfId="360" applyNumberFormat="1" applyFont="1" applyFill="1" applyBorder="1" applyAlignment="1" applyProtection="1">
      <alignment horizontal="center" vertical="center"/>
      <protection locked="0"/>
    </xf>
    <xf numFmtId="49" fontId="30" fillId="34" borderId="34" xfId="360" applyNumberFormat="1" applyFont="1" applyFill="1" applyBorder="1" applyAlignment="1" applyProtection="1">
      <alignment horizontal="center" vertical="center"/>
      <protection locked="0"/>
    </xf>
    <xf numFmtId="0" fontId="30" fillId="34" borderId="24" xfId="360" applyFont="1" applyFill="1" applyBorder="1" applyAlignment="1" applyProtection="1">
      <alignment horizontal="center" vertical="center"/>
      <protection locked="0"/>
    </xf>
    <xf numFmtId="0" fontId="31" fillId="0" borderId="42" xfId="0" applyFont="1" applyFill="1" applyBorder="1" applyAlignment="1">
      <alignment horizontal="center" vertical="center"/>
    </xf>
    <xf numFmtId="0" fontId="31" fillId="0" borderId="45" xfId="0" applyFont="1" applyFill="1" applyBorder="1" applyAlignment="1">
      <alignment horizontal="center" vertical="center"/>
    </xf>
    <xf numFmtId="0" fontId="31" fillId="0" borderId="44" xfId="0" applyFont="1" applyFill="1" applyBorder="1" applyAlignment="1">
      <alignment horizontal="center" vertical="center"/>
    </xf>
    <xf numFmtId="0" fontId="31" fillId="0" borderId="46" xfId="0" applyFont="1" applyFill="1" applyBorder="1" applyAlignment="1">
      <alignment horizontal="center" vertical="center"/>
    </xf>
    <xf numFmtId="0" fontId="31" fillId="0" borderId="47" xfId="0" applyFont="1" applyFill="1" applyBorder="1" applyAlignment="1">
      <alignment horizontal="center" vertical="center"/>
    </xf>
    <xf numFmtId="0" fontId="41" fillId="32" borderId="17" xfId="0" applyFont="1" applyFill="1" applyBorder="1" applyAlignment="1">
      <alignment horizontal="center" vertical="center"/>
    </xf>
    <xf numFmtId="0" fontId="6" fillId="0" borderId="0" xfId="0" applyFont="1" applyFill="1" applyBorder="1" applyAlignment="1">
      <alignment horizontal="center" vertical="center"/>
    </xf>
    <xf numFmtId="0" fontId="2" fillId="0" borderId="25" xfId="65" quotePrefix="1" applyFill="1" applyBorder="1" applyAlignment="1" applyProtection="1">
      <alignment horizontal="left" vertical="top" wrapText="1"/>
    </xf>
    <xf numFmtId="0" fontId="42" fillId="32" borderId="48" xfId="0" applyFont="1" applyFill="1" applyBorder="1" applyAlignment="1">
      <alignment horizontal="center" vertical="center"/>
    </xf>
    <xf numFmtId="0" fontId="42" fillId="32" borderId="49" xfId="0" applyFont="1" applyFill="1" applyBorder="1" applyAlignment="1">
      <alignment horizontal="center" vertical="center"/>
    </xf>
    <xf numFmtId="0" fontId="42" fillId="32" borderId="50" xfId="0" applyFont="1" applyFill="1" applyBorder="1" applyAlignment="1">
      <alignment horizontal="center" vertical="center"/>
    </xf>
    <xf numFmtId="0" fontId="45" fillId="0" borderId="32" xfId="0" applyFont="1" applyFill="1" applyBorder="1" applyAlignment="1">
      <alignment horizontal="center" vertical="center" wrapText="1"/>
    </xf>
    <xf numFmtId="0" fontId="2" fillId="0" borderId="32" xfId="65" quotePrefix="1" applyFill="1" applyBorder="1" applyAlignment="1" applyProtection="1">
      <alignment horizontal="left" vertical="top" wrapText="1"/>
    </xf>
    <xf numFmtId="0" fontId="2" fillId="0" borderId="34" xfId="65" quotePrefix="1" applyBorder="1" applyAlignment="1" applyProtection="1">
      <alignment vertical="top" wrapText="1"/>
    </xf>
    <xf numFmtId="0" fontId="45" fillId="0" borderId="43" xfId="0" applyFont="1" applyFill="1" applyBorder="1" applyAlignment="1">
      <alignment horizontal="center" vertical="center" wrapText="1"/>
    </xf>
    <xf numFmtId="0" fontId="45" fillId="0" borderId="36" xfId="0" applyFont="1" applyFill="1" applyBorder="1" applyAlignment="1">
      <alignment horizontal="center" vertical="center" wrapText="1"/>
    </xf>
    <xf numFmtId="0" fontId="45" fillId="0" borderId="20" xfId="0" applyFont="1" applyFill="1" applyBorder="1" applyAlignment="1">
      <alignment horizontal="center" vertical="center" wrapText="1"/>
    </xf>
    <xf numFmtId="0" fontId="2" fillId="0" borderId="0" xfId="65" quotePrefix="1" applyFill="1" applyBorder="1" applyAlignment="1" applyProtection="1">
      <alignment horizontal="left" vertical="top" wrapText="1"/>
    </xf>
    <xf numFmtId="0" fontId="45" fillId="0" borderId="0" xfId="0" applyFont="1" applyFill="1" applyBorder="1" applyAlignment="1">
      <alignment horizontal="center" vertical="center" wrapText="1"/>
    </xf>
    <xf numFmtId="0" fontId="45" fillId="0" borderId="0" xfId="0" applyFont="1" applyFill="1" applyBorder="1" applyAlignment="1">
      <alignment horizontal="center" vertical="center"/>
    </xf>
    <xf numFmtId="0" fontId="2" fillId="0" borderId="0" xfId="65" quotePrefix="1" applyFill="1" applyBorder="1" applyAlignment="1" applyProtection="1">
      <alignment horizontal="left" vertical="top"/>
    </xf>
    <xf numFmtId="0" fontId="30" fillId="0" borderId="0" xfId="360" applyFont="1" applyFill="1" applyBorder="1" applyAlignment="1" applyProtection="1">
      <alignment horizontal="center" vertical="center"/>
      <protection locked="0"/>
    </xf>
    <xf numFmtId="49" fontId="30" fillId="0" borderId="0" xfId="360" applyNumberFormat="1" applyFont="1" applyFill="1" applyBorder="1" applyAlignment="1" applyProtection="1">
      <alignment horizontal="center" vertical="center"/>
      <protection locked="0"/>
    </xf>
    <xf numFmtId="49" fontId="30" fillId="0" borderId="0" xfId="360" applyNumberFormat="1" applyFont="1" applyFill="1" applyBorder="1" applyAlignment="1" applyProtection="1">
      <alignment horizontal="left" vertical="center"/>
      <protection locked="0"/>
    </xf>
    <xf numFmtId="0" fontId="30" fillId="0" borderId="0" xfId="360" applyFont="1" applyFill="1" applyBorder="1" applyAlignment="1" applyProtection="1">
      <alignment horizontal="left" vertical="center" wrapText="1"/>
      <protection locked="0"/>
    </xf>
    <xf numFmtId="1" fontId="30" fillId="0" borderId="0" xfId="360" applyNumberFormat="1" applyFont="1" applyFill="1" applyBorder="1" applyAlignment="1" applyProtection="1">
      <alignment horizontal="center" vertical="center" wrapText="1"/>
      <protection locked="0"/>
    </xf>
    <xf numFmtId="0" fontId="4" fillId="0" borderId="0" xfId="65" applyFont="1" applyFill="1" applyBorder="1" applyAlignment="1" applyProtection="1">
      <alignment horizontal="center" vertical="center"/>
      <protection locked="0"/>
    </xf>
    <xf numFmtId="0" fontId="50" fillId="0" borderId="0" xfId="65" applyFont="1" applyFill="1" applyBorder="1" applyAlignment="1" applyProtection="1">
      <alignment horizontal="center" vertical="top"/>
    </xf>
    <xf numFmtId="0" fontId="2" fillId="0" borderId="34" xfId="65" applyBorder="1" applyAlignment="1" applyProtection="1">
      <alignment horizontal="left" vertical="top" wrapText="1"/>
    </xf>
    <xf numFmtId="0" fontId="2" fillId="0" borderId="34" xfId="65" quotePrefix="1" applyFill="1" applyBorder="1" applyAlignment="1" applyProtection="1">
      <alignment horizontal="left" vertical="top" wrapText="1"/>
    </xf>
    <xf numFmtId="0" fontId="42" fillId="32" borderId="54" xfId="0" applyFont="1" applyFill="1" applyBorder="1" applyAlignment="1">
      <alignment horizontal="center" vertical="center"/>
    </xf>
    <xf numFmtId="0" fontId="2" fillId="0" borderId="36" xfId="65" quotePrefix="1" applyFill="1" applyBorder="1" applyAlignment="1" applyProtection="1">
      <alignment horizontal="left" vertical="top" wrapText="1"/>
    </xf>
    <xf numFmtId="0" fontId="2" fillId="0" borderId="20" xfId="65" quotePrefix="1" applyFill="1" applyBorder="1" applyAlignment="1" applyProtection="1">
      <alignment horizontal="left" vertical="top" wrapText="1"/>
    </xf>
    <xf numFmtId="0" fontId="2" fillId="0" borderId="23" xfId="65" quotePrefix="1" applyBorder="1" applyAlignment="1" applyProtection="1">
      <alignment vertical="top" wrapText="1"/>
    </xf>
    <xf numFmtId="0" fontId="31" fillId="0" borderId="18" xfId="0" applyFont="1" applyFill="1" applyBorder="1" applyAlignment="1">
      <alignment horizontal="center" vertical="center"/>
    </xf>
    <xf numFmtId="0" fontId="45" fillId="0" borderId="23" xfId="0" applyFont="1" applyFill="1" applyBorder="1" applyAlignment="1">
      <alignment horizontal="center" vertical="center" wrapText="1"/>
    </xf>
    <xf numFmtId="0" fontId="31" fillId="0" borderId="55" xfId="0" applyFont="1" applyFill="1" applyBorder="1" applyAlignment="1">
      <alignment horizontal="center" vertical="center"/>
    </xf>
    <xf numFmtId="0" fontId="45" fillId="0" borderId="56" xfId="0" applyFont="1" applyFill="1" applyBorder="1" applyAlignment="1">
      <alignment horizontal="center" vertical="center" wrapText="1"/>
    </xf>
    <xf numFmtId="164" fontId="31" fillId="0" borderId="24" xfId="0" applyNumberFormat="1" applyFont="1" applyFill="1" applyBorder="1" applyAlignment="1">
      <alignment horizontal="center" vertical="center"/>
    </xf>
    <xf numFmtId="1" fontId="31" fillId="0" borderId="24" xfId="0" applyNumberFormat="1" applyFont="1" applyFill="1" applyBorder="1" applyAlignment="1">
      <alignment horizontal="center" vertical="center"/>
    </xf>
    <xf numFmtId="0" fontId="6" fillId="29" borderId="10" xfId="0" applyFont="1" applyFill="1" applyBorder="1" applyAlignment="1">
      <alignment horizontal="center" vertical="center" wrapText="1"/>
    </xf>
    <xf numFmtId="1" fontId="30" fillId="34" borderId="33" xfId="360" applyNumberFormat="1" applyFont="1" applyFill="1" applyBorder="1" applyAlignment="1" applyProtection="1">
      <alignment horizontal="center" vertical="center" wrapText="1"/>
      <protection locked="0"/>
    </xf>
    <xf numFmtId="49" fontId="49" fillId="34" borderId="33" xfId="360" applyNumberFormat="1" applyFont="1" applyFill="1" applyBorder="1" applyAlignment="1" applyProtection="1">
      <alignment horizontal="left" vertical="center"/>
      <protection locked="0"/>
    </xf>
    <xf numFmtId="0" fontId="30" fillId="34" borderId="33" xfId="360" applyFont="1" applyFill="1" applyBorder="1" applyAlignment="1" applyProtection="1">
      <alignment horizontal="left" vertical="top" wrapText="1"/>
      <protection locked="0"/>
    </xf>
    <xf numFmtId="0" fontId="42" fillId="32" borderId="20" xfId="0" applyFont="1" applyFill="1" applyBorder="1" applyAlignment="1">
      <alignment horizontal="center" vertical="center" wrapText="1"/>
    </xf>
    <xf numFmtId="0" fontId="30" fillId="34" borderId="20" xfId="0" applyFont="1" applyFill="1" applyBorder="1" applyAlignment="1" applyProtection="1">
      <alignment horizontal="center" vertical="center"/>
      <protection locked="0"/>
    </xf>
    <xf numFmtId="49" fontId="30" fillId="34" borderId="19" xfId="369" applyNumberFormat="1" applyFont="1" applyFill="1" applyBorder="1" applyAlignment="1" applyProtection="1">
      <alignment horizontal="center" vertical="center"/>
      <protection locked="0"/>
    </xf>
    <xf numFmtId="49" fontId="2" fillId="34" borderId="33" xfId="65" applyNumberFormat="1" applyFill="1" applyBorder="1" applyAlignment="1" applyProtection="1">
      <alignment horizontal="left" vertical="center"/>
      <protection locked="0"/>
    </xf>
    <xf numFmtId="0" fontId="2" fillId="34" borderId="33" xfId="65" applyFill="1" applyBorder="1" applyAlignment="1" applyProtection="1">
      <alignment horizontal="left" vertical="center"/>
      <protection locked="0"/>
    </xf>
    <xf numFmtId="49" fontId="2" fillId="34" borderId="37" xfId="65" applyNumberFormat="1" applyFill="1" applyBorder="1" applyAlignment="1" applyProtection="1">
      <alignment vertical="center"/>
      <protection locked="0"/>
    </xf>
    <xf numFmtId="0" fontId="2" fillId="34" borderId="37" xfId="65" applyFill="1" applyBorder="1" applyAlignment="1" applyProtection="1">
      <alignment vertical="center"/>
      <protection locked="0"/>
    </xf>
    <xf numFmtId="49" fontId="30" fillId="34" borderId="18" xfId="360" applyNumberFormat="1" applyFont="1" applyFill="1" applyBorder="1" applyAlignment="1" applyProtection="1">
      <alignment horizontal="left" vertical="top"/>
      <protection locked="0"/>
    </xf>
    <xf numFmtId="49" fontId="30" fillId="34" borderId="35" xfId="360" applyNumberFormat="1" applyFont="1" applyFill="1" applyBorder="1" applyAlignment="1" applyProtection="1">
      <alignment horizontal="left" vertical="top"/>
      <protection locked="0"/>
    </xf>
    <xf numFmtId="0" fontId="30" fillId="34" borderId="35" xfId="360" applyFont="1" applyFill="1" applyBorder="1" applyAlignment="1" applyProtection="1">
      <alignment horizontal="left" vertical="top"/>
      <protection locked="0"/>
    </xf>
    <xf numFmtId="0" fontId="30" fillId="34" borderId="22" xfId="360" applyFont="1" applyFill="1" applyBorder="1" applyAlignment="1" applyProtection="1">
      <alignment horizontal="left" vertical="top"/>
      <protection locked="0"/>
    </xf>
    <xf numFmtId="0" fontId="2" fillId="34" borderId="19" xfId="65" applyFill="1" applyBorder="1" applyAlignment="1" applyProtection="1">
      <alignment horizontal="left" vertical="center"/>
      <protection locked="0"/>
    </xf>
    <xf numFmtId="49" fontId="30" fillId="34" borderId="35" xfId="360" applyNumberFormat="1" applyFont="1" applyFill="1" applyBorder="1" applyAlignment="1" applyProtection="1">
      <alignment horizontal="left" vertical="top" wrapText="1"/>
      <protection locked="0"/>
    </xf>
    <xf numFmtId="1" fontId="2" fillId="34" borderId="33" xfId="65" applyNumberFormat="1" applyFill="1" applyBorder="1" applyAlignment="1" applyProtection="1">
      <alignment horizontal="left" vertical="center" wrapText="1"/>
      <protection locked="0"/>
    </xf>
    <xf numFmtId="0" fontId="30" fillId="34" borderId="35" xfId="360" applyFont="1" applyFill="1" applyBorder="1" applyAlignment="1" applyProtection="1">
      <alignment horizontal="left" vertical="top" wrapText="1"/>
      <protection locked="0"/>
    </xf>
    <xf numFmtId="1" fontId="2" fillId="34" borderId="37" xfId="65" applyNumberFormat="1" applyFill="1" applyBorder="1" applyAlignment="1" applyProtection="1">
      <alignment vertical="center"/>
      <protection locked="0"/>
    </xf>
    <xf numFmtId="0" fontId="2" fillId="34" borderId="24" xfId="65" applyFill="1" applyBorder="1" applyAlignment="1" applyProtection="1">
      <alignment vertical="center"/>
      <protection locked="0"/>
    </xf>
    <xf numFmtId="4" fontId="6" fillId="29" borderId="19" xfId="0" applyNumberFormat="1" applyFont="1" applyFill="1" applyBorder="1" applyAlignment="1">
      <alignment horizontal="center" vertical="center"/>
    </xf>
    <xf numFmtId="4" fontId="6" fillId="29" borderId="22" xfId="0" applyNumberFormat="1" applyFont="1" applyFill="1" applyBorder="1" applyAlignment="1">
      <alignment horizontal="center" vertical="center"/>
    </xf>
    <xf numFmtId="4" fontId="6" fillId="36" borderId="19" xfId="0" applyNumberFormat="1" applyFont="1" applyFill="1" applyBorder="1" applyAlignment="1">
      <alignment horizontal="center" vertical="center"/>
    </xf>
    <xf numFmtId="4" fontId="6" fillId="36" borderId="22" xfId="0" applyNumberFormat="1" applyFont="1" applyFill="1" applyBorder="1" applyAlignment="1">
      <alignment horizontal="center" vertical="center"/>
    </xf>
    <xf numFmtId="49" fontId="49" fillId="34" borderId="33" xfId="360" applyNumberFormat="1" applyFont="1" applyFill="1" applyBorder="1" applyAlignment="1" applyProtection="1">
      <alignment horizontal="left" vertical="center"/>
      <protection locked="0"/>
    </xf>
    <xf numFmtId="49" fontId="30" fillId="34" borderId="33" xfId="360" applyNumberFormat="1" applyFont="1" applyFill="1" applyBorder="1" applyAlignment="1" applyProtection="1">
      <alignment horizontal="center" vertical="center"/>
      <protection locked="0"/>
    </xf>
    <xf numFmtId="0" fontId="30" fillId="34" borderId="34" xfId="360" applyFont="1" applyFill="1" applyBorder="1" applyAlignment="1" applyProtection="1">
      <alignment horizontal="center" vertical="center"/>
      <protection locked="0"/>
    </xf>
    <xf numFmtId="49" fontId="30" fillId="34" borderId="33" xfId="360" applyNumberFormat="1" applyFont="1" applyFill="1" applyBorder="1" applyAlignment="1" applyProtection="1">
      <alignment horizontal="left" vertical="center"/>
      <protection locked="0"/>
    </xf>
    <xf numFmtId="1" fontId="30" fillId="34" borderId="33" xfId="360" applyNumberFormat="1" applyFont="1" applyFill="1" applyBorder="1" applyAlignment="1" applyProtection="1">
      <alignment horizontal="center" vertical="center" wrapText="1"/>
      <protection locked="0"/>
    </xf>
    <xf numFmtId="1" fontId="31" fillId="0" borderId="31" xfId="0" applyNumberFormat="1" applyFont="1" applyFill="1" applyBorder="1" applyAlignment="1">
      <alignment horizontal="center" vertical="center"/>
    </xf>
    <xf numFmtId="0" fontId="2" fillId="0" borderId="32" xfId="65" applyFill="1" applyBorder="1" applyAlignment="1" applyProtection="1">
      <alignment horizontal="left" vertical="center" wrapText="1"/>
    </xf>
    <xf numFmtId="0" fontId="1" fillId="34" borderId="33" xfId="0" applyFont="1" applyFill="1" applyBorder="1" applyAlignment="1">
      <alignment horizontal="left" vertical="top" wrapText="1"/>
    </xf>
    <xf numFmtId="0" fontId="1" fillId="34" borderId="33" xfId="0" applyFont="1" applyFill="1" applyBorder="1" applyAlignment="1">
      <alignment horizontal="left" vertical="top"/>
    </xf>
    <xf numFmtId="0" fontId="2" fillId="0" borderId="32" xfId="65" applyFill="1" applyBorder="1" applyAlignment="1" applyProtection="1">
      <alignment horizontal="left" vertical="top" wrapText="1"/>
    </xf>
    <xf numFmtId="0" fontId="45" fillId="0" borderId="25" xfId="0" applyFont="1" applyFill="1" applyBorder="1" applyAlignment="1">
      <alignment horizontal="center" vertical="center" wrapText="1"/>
    </xf>
    <xf numFmtId="0" fontId="45" fillId="0" borderId="44" xfId="0" applyFont="1" applyFill="1" applyBorder="1" applyAlignment="1">
      <alignment horizontal="center" vertical="center" wrapText="1"/>
    </xf>
    <xf numFmtId="0" fontId="45" fillId="0" borderId="39" xfId="0" applyFont="1" applyFill="1" applyBorder="1" applyAlignment="1">
      <alignment horizontal="center" vertical="center" wrapText="1"/>
    </xf>
    <xf numFmtId="0" fontId="45" fillId="0" borderId="21" xfId="0" applyFont="1" applyFill="1" applyBorder="1" applyAlignment="1">
      <alignment horizontal="center" vertical="center" wrapText="1"/>
    </xf>
    <xf numFmtId="0" fontId="45" fillId="0" borderId="55" xfId="0" applyFont="1" applyFill="1" applyBorder="1" applyAlignment="1">
      <alignment horizontal="center" vertical="center" wrapText="1"/>
    </xf>
    <xf numFmtId="0" fontId="45" fillId="0" borderId="55" xfId="0" applyFont="1" applyFill="1" applyBorder="1" applyAlignment="1">
      <alignment horizontal="center" vertical="center"/>
    </xf>
    <xf numFmtId="0" fontId="45" fillId="0" borderId="25" xfId="0" applyFont="1" applyFill="1" applyBorder="1" applyAlignment="1">
      <alignment horizontal="center" vertical="center"/>
    </xf>
    <xf numFmtId="0" fontId="2" fillId="0" borderId="41" xfId="65" applyBorder="1" applyAlignment="1" applyProtection="1">
      <alignment horizontal="left" vertical="top"/>
    </xf>
    <xf numFmtId="0" fontId="45" fillId="0" borderId="44" xfId="0" applyFont="1" applyFill="1" applyBorder="1" applyAlignment="1">
      <alignment horizontal="center" vertical="center"/>
    </xf>
    <xf numFmtId="0" fontId="45" fillId="0" borderId="39" xfId="0" applyFont="1" applyFill="1" applyBorder="1" applyAlignment="1">
      <alignment horizontal="center" vertical="center"/>
    </xf>
    <xf numFmtId="0" fontId="45" fillId="0" borderId="21" xfId="0" applyFont="1" applyFill="1" applyBorder="1" applyAlignment="1">
      <alignment horizontal="center" vertical="center"/>
    </xf>
    <xf numFmtId="0" fontId="42" fillId="32" borderId="57" xfId="0" applyFont="1" applyFill="1" applyBorder="1" applyAlignment="1">
      <alignment horizontal="center" vertical="center"/>
    </xf>
    <xf numFmtId="0" fontId="31" fillId="0" borderId="58" xfId="0" applyFont="1" applyFill="1" applyBorder="1" applyAlignment="1">
      <alignment horizontal="center" vertical="center"/>
    </xf>
    <xf numFmtId="1" fontId="31" fillId="0" borderId="26" xfId="0" applyNumberFormat="1" applyFont="1" applyFill="1" applyBorder="1" applyAlignment="1">
      <alignment horizontal="center" vertical="center"/>
    </xf>
    <xf numFmtId="0" fontId="31" fillId="0" borderId="59" xfId="0" applyFont="1" applyFill="1" applyBorder="1" applyAlignment="1">
      <alignment horizontal="center" vertical="center"/>
    </xf>
    <xf numFmtId="0" fontId="31" fillId="0" borderId="60" xfId="0" applyFont="1" applyFill="1" applyBorder="1" applyAlignment="1">
      <alignment horizontal="center" vertical="center"/>
    </xf>
    <xf numFmtId="0" fontId="2" fillId="0" borderId="44" xfId="65" quotePrefix="1" applyFill="1" applyBorder="1" applyAlignment="1" applyProtection="1">
      <alignment horizontal="left" vertical="top" wrapText="1"/>
    </xf>
    <xf numFmtId="0" fontId="42" fillId="32" borderId="61" xfId="0" applyFont="1" applyFill="1" applyBorder="1" applyAlignment="1">
      <alignment horizontal="center" vertical="center"/>
    </xf>
    <xf numFmtId="0" fontId="31" fillId="0" borderId="62" xfId="0" applyFont="1" applyFill="1" applyBorder="1" applyAlignment="1">
      <alignment horizontal="center" vertical="center"/>
    </xf>
    <xf numFmtId="0" fontId="42" fillId="32" borderId="63" xfId="0" applyFont="1" applyFill="1" applyBorder="1" applyAlignment="1">
      <alignment horizontal="center" vertical="center"/>
    </xf>
    <xf numFmtId="0" fontId="31" fillId="0" borderId="64" xfId="0" applyFont="1" applyFill="1" applyBorder="1" applyAlignment="1">
      <alignment horizontal="center" vertical="center"/>
    </xf>
    <xf numFmtId="0" fontId="31" fillId="0" borderId="65" xfId="0" applyFont="1" applyFill="1" applyBorder="1" applyAlignment="1">
      <alignment horizontal="center" vertical="center"/>
    </xf>
    <xf numFmtId="0" fontId="31" fillId="0" borderId="66" xfId="0" applyFont="1" applyFill="1" applyBorder="1" applyAlignment="1">
      <alignment horizontal="center" vertical="center"/>
    </xf>
    <xf numFmtId="0" fontId="41" fillId="0" borderId="67" xfId="0" applyFont="1" applyFill="1" applyBorder="1" applyAlignment="1">
      <alignment horizontal="center" vertical="center"/>
    </xf>
    <xf numFmtId="0" fontId="6" fillId="30" borderId="0" xfId="0" applyFont="1" applyFill="1" applyBorder="1" applyAlignment="1">
      <alignment horizontal="center" vertical="center"/>
    </xf>
    <xf numFmtId="2" fontId="6" fillId="31" borderId="0" xfId="0" applyNumberFormat="1" applyFont="1" applyFill="1" applyBorder="1" applyAlignment="1">
      <alignment horizontal="center" vertical="center"/>
    </xf>
    <xf numFmtId="2" fontId="6" fillId="29" borderId="0" xfId="0" applyNumberFormat="1" applyFont="1" applyFill="1" applyBorder="1" applyAlignment="1">
      <alignment horizontal="center" vertical="center"/>
    </xf>
    <xf numFmtId="49" fontId="30" fillId="34" borderId="33" xfId="360" applyNumberFormat="1" applyFont="1" applyFill="1" applyBorder="1" applyAlignment="1" applyProtection="1">
      <alignment horizontal="left" vertical="center"/>
      <protection locked="0"/>
    </xf>
    <xf numFmtId="0" fontId="30" fillId="34" borderId="36" xfId="360" applyFont="1" applyFill="1" applyBorder="1" applyAlignment="1" applyProtection="1">
      <alignment horizontal="center" vertical="center"/>
      <protection locked="0"/>
    </xf>
    <xf numFmtId="0" fontId="30" fillId="34" borderId="32" xfId="360" applyFont="1" applyFill="1" applyBorder="1" applyAlignment="1" applyProtection="1">
      <alignment horizontal="center" vertical="center"/>
      <protection locked="0"/>
    </xf>
    <xf numFmtId="1" fontId="30" fillId="34" borderId="37" xfId="360" applyNumberFormat="1" applyFont="1" applyFill="1" applyBorder="1" applyAlignment="1" applyProtection="1">
      <alignment horizontal="center" vertical="center" wrapText="1"/>
      <protection locked="0"/>
    </xf>
    <xf numFmtId="1" fontId="30" fillId="34" borderId="24" xfId="360" applyNumberFormat="1" applyFont="1" applyFill="1" applyBorder="1" applyAlignment="1" applyProtection="1">
      <alignment horizontal="center" vertical="center" wrapText="1"/>
      <protection locked="0"/>
    </xf>
    <xf numFmtId="49" fontId="30" fillId="34" borderId="37" xfId="360" applyNumberFormat="1" applyFont="1" applyFill="1" applyBorder="1" applyAlignment="1" applyProtection="1">
      <alignment horizontal="center" vertical="center"/>
      <protection locked="0"/>
    </xf>
    <xf numFmtId="49" fontId="30" fillId="34" borderId="24" xfId="360" applyNumberFormat="1" applyFont="1" applyFill="1" applyBorder="1" applyAlignment="1" applyProtection="1">
      <alignment horizontal="center" vertical="center"/>
      <protection locked="0"/>
    </xf>
    <xf numFmtId="49" fontId="49" fillId="34" borderId="37" xfId="360" applyNumberFormat="1" applyFont="1" applyFill="1" applyBorder="1" applyAlignment="1" applyProtection="1">
      <alignment horizontal="center" vertical="center"/>
      <protection locked="0"/>
    </xf>
    <xf numFmtId="49" fontId="49" fillId="34" borderId="24" xfId="360" applyNumberFormat="1" applyFont="1" applyFill="1" applyBorder="1" applyAlignment="1" applyProtection="1">
      <alignment horizontal="center" vertical="center"/>
      <protection locked="0"/>
    </xf>
    <xf numFmtId="1" fontId="30" fillId="34" borderId="33" xfId="360" applyNumberFormat="1" applyFont="1" applyFill="1" applyBorder="1" applyAlignment="1" applyProtection="1">
      <alignment horizontal="center" vertical="center"/>
      <protection locked="0"/>
    </xf>
    <xf numFmtId="0" fontId="30" fillId="34" borderId="34" xfId="360" applyFont="1" applyFill="1" applyBorder="1" applyAlignment="1" applyProtection="1">
      <alignment horizontal="center" vertical="center"/>
      <protection locked="0"/>
    </xf>
    <xf numFmtId="49" fontId="30" fillId="34" borderId="33" xfId="360" applyNumberFormat="1" applyFont="1" applyFill="1" applyBorder="1" applyAlignment="1" applyProtection="1">
      <alignment horizontal="center" vertical="center"/>
      <protection locked="0"/>
    </xf>
    <xf numFmtId="49" fontId="49" fillId="34" borderId="33" xfId="360" applyNumberFormat="1" applyFont="1" applyFill="1" applyBorder="1" applyAlignment="1" applyProtection="1">
      <alignment horizontal="left" vertical="center"/>
      <protection locked="0"/>
    </xf>
    <xf numFmtId="1" fontId="30" fillId="34" borderId="33" xfId="360" applyNumberFormat="1" applyFont="1" applyFill="1" applyBorder="1" applyAlignment="1" applyProtection="1">
      <alignment horizontal="center" vertical="center" wrapText="1"/>
      <protection locked="0"/>
    </xf>
    <xf numFmtId="0" fontId="41" fillId="0" borderId="51" xfId="0" applyFont="1" applyFill="1" applyBorder="1" applyAlignment="1">
      <alignment horizontal="center" vertical="center"/>
    </xf>
    <xf numFmtId="0" fontId="41" fillId="0" borderId="52" xfId="0" applyFont="1" applyFill="1" applyBorder="1" applyAlignment="1">
      <alignment horizontal="center" vertical="center"/>
    </xf>
    <xf numFmtId="0" fontId="41" fillId="0" borderId="53" xfId="0" applyFont="1" applyFill="1" applyBorder="1" applyAlignment="1">
      <alignment horizontal="center" vertical="center"/>
    </xf>
    <xf numFmtId="49" fontId="30" fillId="34" borderId="32" xfId="360" applyNumberFormat="1" applyFont="1" applyFill="1" applyBorder="1" applyAlignment="1" applyProtection="1">
      <alignment horizontal="center" vertical="center"/>
      <protection locked="0"/>
    </xf>
    <xf numFmtId="49" fontId="30" fillId="34" borderId="34" xfId="360" applyNumberFormat="1" applyFont="1" applyFill="1" applyBorder="1" applyAlignment="1" applyProtection="1">
      <alignment horizontal="center" vertical="center"/>
      <protection locked="0"/>
    </xf>
    <xf numFmtId="49" fontId="30" fillId="34" borderId="24" xfId="360" applyNumberFormat="1" applyFont="1" applyFill="1" applyBorder="1" applyAlignment="1" applyProtection="1">
      <alignment horizontal="left" vertical="center"/>
      <protection locked="0"/>
    </xf>
    <xf numFmtId="0" fontId="30" fillId="34" borderId="24" xfId="360" applyNumberFormat="1" applyFont="1" applyFill="1" applyBorder="1" applyAlignment="1" applyProtection="1">
      <alignment horizontal="center" vertical="center"/>
      <protection locked="0"/>
    </xf>
    <xf numFmtId="2" fontId="30" fillId="34" borderId="33" xfId="360" applyNumberFormat="1" applyFont="1" applyFill="1" applyBorder="1" applyAlignment="1" applyProtection="1">
      <alignment horizontal="center" vertical="center"/>
      <protection locked="0"/>
    </xf>
    <xf numFmtId="0" fontId="41" fillId="33" borderId="51" xfId="0" applyFont="1" applyFill="1" applyBorder="1" applyAlignment="1">
      <alignment horizontal="center" vertical="center"/>
    </xf>
    <xf numFmtId="0" fontId="41" fillId="33" borderId="52" xfId="0" applyFont="1" applyFill="1" applyBorder="1" applyAlignment="1">
      <alignment horizontal="center" vertical="center"/>
    </xf>
    <xf numFmtId="0" fontId="41" fillId="33" borderId="53" xfId="0" applyFont="1" applyFill="1" applyBorder="1" applyAlignment="1">
      <alignment horizontal="center" vertical="center"/>
    </xf>
    <xf numFmtId="49" fontId="30" fillId="34" borderId="36" xfId="360" applyNumberFormat="1" applyFont="1" applyFill="1" applyBorder="1" applyAlignment="1" applyProtection="1">
      <alignment horizontal="center" vertical="center"/>
      <protection locked="0"/>
    </xf>
    <xf numFmtId="49" fontId="30" fillId="34" borderId="43" xfId="360" applyNumberFormat="1" applyFont="1" applyFill="1" applyBorder="1" applyAlignment="1" applyProtection="1">
      <alignment horizontal="center" vertical="center"/>
      <protection locked="0"/>
    </xf>
    <xf numFmtId="49" fontId="30" fillId="34" borderId="42" xfId="360" applyNumberFormat="1" applyFont="1" applyFill="1" applyBorder="1" applyAlignment="1" applyProtection="1">
      <alignment horizontal="center" vertical="center"/>
      <protection locked="0"/>
    </xf>
  </cellXfs>
  <cellStyles count="969">
    <cellStyle name="$/m²" xfId="1"/>
    <cellStyle name="1.architecture" xfId="2"/>
    <cellStyle name="2.structure" xfId="3"/>
    <cellStyle name="20 % - Accent1 2" xfId="4"/>
    <cellStyle name="20 % - Accent2 2" xfId="5"/>
    <cellStyle name="20 % - Accent3 2" xfId="6"/>
    <cellStyle name="20 % - Accent4 2" xfId="7"/>
    <cellStyle name="20 % - Accent5 2" xfId="8"/>
    <cellStyle name="20 % - Accent6 2" xfId="9"/>
    <cellStyle name="20% - Accent1" xfId="10"/>
    <cellStyle name="20% - Accent2" xfId="11"/>
    <cellStyle name="20% - Accent3" xfId="12"/>
    <cellStyle name="20% - Accent4" xfId="13"/>
    <cellStyle name="20% - Accent5" xfId="14"/>
    <cellStyle name="20% - Accent6" xfId="15"/>
    <cellStyle name="3.mécanique" xfId="16"/>
    <cellStyle name="4.électrique" xfId="17"/>
    <cellStyle name="40 % - Accent1 2" xfId="18"/>
    <cellStyle name="40 % - Accent2 2" xfId="19"/>
    <cellStyle name="40 % - Accent3 2" xfId="20"/>
    <cellStyle name="40 % - Accent4 2" xfId="21"/>
    <cellStyle name="40 % - Accent5 2" xfId="22"/>
    <cellStyle name="40 % - Accent6 2" xfId="23"/>
    <cellStyle name="40% - Accent1" xfId="24"/>
    <cellStyle name="40% - Accent2" xfId="25"/>
    <cellStyle name="40% - Accent3" xfId="26"/>
    <cellStyle name="40% - Accent4" xfId="27"/>
    <cellStyle name="40% - Accent5" xfId="28"/>
    <cellStyle name="40% - Accent6" xfId="29"/>
    <cellStyle name="60 % - Accent1 2" xfId="30"/>
    <cellStyle name="60 % - Accent2 2" xfId="31"/>
    <cellStyle name="60 % - Accent3 2" xfId="32"/>
    <cellStyle name="60 % - Accent4 2" xfId="33"/>
    <cellStyle name="60 % - Accent5 2" xfId="34"/>
    <cellStyle name="60 % - Accent6 2" xfId="35"/>
    <cellStyle name="60% - Accent1" xfId="36"/>
    <cellStyle name="60% - Accent2" xfId="37"/>
    <cellStyle name="60% - Accent3" xfId="38"/>
    <cellStyle name="60% - Accent4" xfId="39"/>
    <cellStyle name="60% - Accent5" xfId="40"/>
    <cellStyle name="60% - Accent6" xfId="41"/>
    <cellStyle name="Accent1 2" xfId="42"/>
    <cellStyle name="Accent2 2" xfId="43"/>
    <cellStyle name="Accent3 2" xfId="44"/>
    <cellStyle name="Accent4 2" xfId="45"/>
    <cellStyle name="Accent5 2" xfId="46"/>
    <cellStyle name="Accent6 2" xfId="47"/>
    <cellStyle name="Avertissement 2" xfId="48"/>
    <cellStyle name="Bad" xfId="49"/>
    <cellStyle name="Calcul 2" xfId="50"/>
    <cellStyle name="Calculation" xfId="51"/>
    <cellStyle name="Cellule liée 2" xfId="52"/>
    <cellStyle name="Check Cell" xfId="53"/>
    <cellStyle name="Commentaire 2" xfId="54"/>
    <cellStyle name="Entrée 2" xfId="55"/>
    <cellStyle name="Euro" xfId="56"/>
    <cellStyle name="Explanatory Text" xfId="57"/>
    <cellStyle name="Good" xfId="58"/>
    <cellStyle name="Heading 1" xfId="59"/>
    <cellStyle name="Heading 2" xfId="60"/>
    <cellStyle name="Heading 3" xfId="61"/>
    <cellStyle name="Heading 4" xfId="62"/>
    <cellStyle name="Hyperlink" xfId="65" builtinId="8"/>
    <cellStyle name="Input" xfId="63"/>
    <cellStyle name="Insatisfaisant 2" xfId="64"/>
    <cellStyle name="Lien hypertexte 2" xfId="66"/>
    <cellStyle name="Linked Cell" xfId="67"/>
    <cellStyle name="m²" xfId="68"/>
    <cellStyle name="Milliers 2" xfId="69"/>
    <cellStyle name="Milliers 2 2" xfId="70"/>
    <cellStyle name="Milliers 2 2 2" xfId="71"/>
    <cellStyle name="Milliers 2 2 3" xfId="72"/>
    <cellStyle name="Milliers 2 3" xfId="73"/>
    <cellStyle name="Milliers 2 3 2" xfId="74"/>
    <cellStyle name="Milliers 2 3 3" xfId="75"/>
    <cellStyle name="Milliers 2 4" xfId="76"/>
    <cellStyle name="Milliers 3" xfId="77"/>
    <cellStyle name="Milliers 3 2" xfId="78"/>
    <cellStyle name="Milliers 4" xfId="79"/>
    <cellStyle name="Milliers 4 2" xfId="80"/>
    <cellStyle name="Milliers 5" xfId="81"/>
    <cellStyle name="Milliers 5 2" xfId="82"/>
    <cellStyle name="Milliers 5 3" xfId="83"/>
    <cellStyle name="Milliers 6" xfId="84"/>
    <cellStyle name="Milliers 7" xfId="85"/>
    <cellStyle name="Milliers 8" xfId="86"/>
    <cellStyle name="Monétaire 2" xfId="87"/>
    <cellStyle name="Monétaire 2 2" xfId="88"/>
    <cellStyle name="Monétaire 2 2 2" xfId="89"/>
    <cellStyle name="Monétaire 2 2 3" xfId="90"/>
    <cellStyle name="Monétaire 2 3" xfId="91"/>
    <cellStyle name="Monétaire 2 4" xfId="92"/>
    <cellStyle name="Monétaire 2 5" xfId="93"/>
    <cellStyle name="Monétaire 2 6" xfId="94"/>
    <cellStyle name="Monétaire 3" xfId="95"/>
    <cellStyle name="Monétaire 3 2" xfId="96"/>
    <cellStyle name="Monétaire 4" xfId="97"/>
    <cellStyle name="Monétaire 4 2" xfId="98"/>
    <cellStyle name="Monétaire 4 2 2" xfId="99"/>
    <cellStyle name="Monétaire 4 2 2 2" xfId="100"/>
    <cellStyle name="Monétaire 4 2 2 2 2" xfId="101"/>
    <cellStyle name="Monétaire 4 2 2 2 2 2" xfId="102"/>
    <cellStyle name="Monétaire 4 2 2 2 2 2 2" xfId="103"/>
    <cellStyle name="Monétaire 4 2 2 2 2 2 2 2" xfId="104"/>
    <cellStyle name="Monétaire 4 2 2 2 2 2 3" xfId="105"/>
    <cellStyle name="Monétaire 4 2 2 2 2 3" xfId="106"/>
    <cellStyle name="Monétaire 4 2 2 2 2 3 2" xfId="107"/>
    <cellStyle name="Monétaire 4 2 2 2 2 4" xfId="108"/>
    <cellStyle name="Monétaire 4 2 2 2 3" xfId="109"/>
    <cellStyle name="Monétaire 4 2 2 2 3 2" xfId="110"/>
    <cellStyle name="Monétaire 4 2 2 2 3 2 2" xfId="111"/>
    <cellStyle name="Monétaire 4 2 2 2 3 3" xfId="112"/>
    <cellStyle name="Monétaire 4 2 2 2 4" xfId="113"/>
    <cellStyle name="Monétaire 4 2 2 2 4 2" xfId="114"/>
    <cellStyle name="Monétaire 4 2 2 2 5" xfId="115"/>
    <cellStyle name="Monétaire 4 2 2 3" xfId="116"/>
    <cellStyle name="Monétaire 4 2 2 3 2" xfId="117"/>
    <cellStyle name="Monétaire 4 2 2 3 2 2" xfId="118"/>
    <cellStyle name="Monétaire 4 2 2 3 2 2 2" xfId="119"/>
    <cellStyle name="Monétaire 4 2 2 3 2 3" xfId="120"/>
    <cellStyle name="Monétaire 4 2 2 3 3" xfId="121"/>
    <cellStyle name="Monétaire 4 2 2 3 3 2" xfId="122"/>
    <cellStyle name="Monétaire 4 2 2 3 4" xfId="123"/>
    <cellStyle name="Monétaire 4 2 2 4" xfId="124"/>
    <cellStyle name="Monétaire 4 2 2 4 2" xfId="125"/>
    <cellStyle name="Monétaire 4 2 2 4 2 2" xfId="126"/>
    <cellStyle name="Monétaire 4 2 2 4 2 2 2" xfId="127"/>
    <cellStyle name="Monétaire 4 2 2 4 2 3" xfId="128"/>
    <cellStyle name="Monétaire 4 2 2 4 3" xfId="129"/>
    <cellStyle name="Monétaire 4 2 2 4 3 2" xfId="130"/>
    <cellStyle name="Monétaire 4 2 2 4 4" xfId="131"/>
    <cellStyle name="Monétaire 4 2 2 5" xfId="132"/>
    <cellStyle name="Monétaire 4 2 2 5 2" xfId="133"/>
    <cellStyle name="Monétaire 4 2 2 5 2 2" xfId="134"/>
    <cellStyle name="Monétaire 4 2 2 5 3" xfId="135"/>
    <cellStyle name="Monétaire 4 2 2 6" xfId="136"/>
    <cellStyle name="Monétaire 4 2 2 6 2" xfId="137"/>
    <cellStyle name="Monétaire 4 2 2 7" xfId="138"/>
    <cellStyle name="Monétaire 4 2 3" xfId="139"/>
    <cellStyle name="Monétaire 4 2 3 2" xfId="140"/>
    <cellStyle name="Monétaire 4 2 3 2 2" xfId="141"/>
    <cellStyle name="Monétaire 4 2 3 2 2 2" xfId="142"/>
    <cellStyle name="Monétaire 4 2 3 2 2 2 2" xfId="143"/>
    <cellStyle name="Monétaire 4 2 3 2 2 3" xfId="144"/>
    <cellStyle name="Monétaire 4 2 3 2 3" xfId="145"/>
    <cellStyle name="Monétaire 4 2 3 2 3 2" xfId="146"/>
    <cellStyle name="Monétaire 4 2 3 2 4" xfId="147"/>
    <cellStyle name="Monétaire 4 2 3 3" xfId="148"/>
    <cellStyle name="Monétaire 4 2 3 3 2" xfId="149"/>
    <cellStyle name="Monétaire 4 2 3 3 2 2" xfId="150"/>
    <cellStyle name="Monétaire 4 2 3 3 3" xfId="151"/>
    <cellStyle name="Monétaire 4 2 3 4" xfId="152"/>
    <cellStyle name="Monétaire 4 2 3 4 2" xfId="153"/>
    <cellStyle name="Monétaire 4 2 3 5" xfId="154"/>
    <cellStyle name="Monétaire 4 2 4" xfId="155"/>
    <cellStyle name="Monétaire 4 2 4 2" xfId="156"/>
    <cellStyle name="Monétaire 4 2 4 2 2" xfId="157"/>
    <cellStyle name="Monétaire 4 2 4 2 2 2" xfId="158"/>
    <cellStyle name="Monétaire 4 2 4 2 3" xfId="159"/>
    <cellStyle name="Monétaire 4 2 4 3" xfId="160"/>
    <cellStyle name="Monétaire 4 2 4 3 2" xfId="161"/>
    <cellStyle name="Monétaire 4 2 4 4" xfId="162"/>
    <cellStyle name="Monétaire 4 2 5" xfId="163"/>
    <cellStyle name="Monétaire 4 2 5 2" xfId="164"/>
    <cellStyle name="Monétaire 4 2 5 2 2" xfId="165"/>
    <cellStyle name="Monétaire 4 2 5 2 2 2" xfId="166"/>
    <cellStyle name="Monétaire 4 2 5 2 3" xfId="167"/>
    <cellStyle name="Monétaire 4 2 5 3" xfId="168"/>
    <cellStyle name="Monétaire 4 2 5 3 2" xfId="169"/>
    <cellStyle name="Monétaire 4 2 5 4" xfId="170"/>
    <cellStyle name="Monétaire 4 2 6" xfId="171"/>
    <cellStyle name="Monétaire 4 2 6 2" xfId="172"/>
    <cellStyle name="Monétaire 4 2 6 2 2" xfId="173"/>
    <cellStyle name="Monétaire 4 2 6 3" xfId="174"/>
    <cellStyle name="Monétaire 4 2 7" xfId="175"/>
    <cellStyle name="Monétaire 4 2 7 2" xfId="176"/>
    <cellStyle name="Monétaire 4 2 8" xfId="177"/>
    <cellStyle name="Monétaire 4 3" xfId="178"/>
    <cellStyle name="Monétaire 4 3 2" xfId="179"/>
    <cellStyle name="Monétaire 4 3 2 2" xfId="180"/>
    <cellStyle name="Monétaire 4 3 2 2 2" xfId="181"/>
    <cellStyle name="Monétaire 4 3 2 2 2 2" xfId="182"/>
    <cellStyle name="Monétaire 4 3 2 2 2 2 2" xfId="183"/>
    <cellStyle name="Monétaire 4 3 2 2 2 3" xfId="184"/>
    <cellStyle name="Monétaire 4 3 2 2 3" xfId="185"/>
    <cellStyle name="Monétaire 4 3 2 2 3 2" xfId="186"/>
    <cellStyle name="Monétaire 4 3 2 2 4" xfId="187"/>
    <cellStyle name="Monétaire 4 3 2 3" xfId="188"/>
    <cellStyle name="Monétaire 4 3 2 3 2" xfId="189"/>
    <cellStyle name="Monétaire 4 3 2 3 2 2" xfId="190"/>
    <cellStyle name="Monétaire 4 3 2 3 3" xfId="191"/>
    <cellStyle name="Monétaire 4 3 2 4" xfId="192"/>
    <cellStyle name="Monétaire 4 3 2 4 2" xfId="193"/>
    <cellStyle name="Monétaire 4 3 2 5" xfId="194"/>
    <cellStyle name="Monétaire 4 3 3" xfId="195"/>
    <cellStyle name="Monétaire 4 3 3 2" xfId="196"/>
    <cellStyle name="Monétaire 4 3 3 2 2" xfId="197"/>
    <cellStyle name="Monétaire 4 3 3 2 2 2" xfId="198"/>
    <cellStyle name="Monétaire 4 3 3 2 3" xfId="199"/>
    <cellStyle name="Monétaire 4 3 3 3" xfId="200"/>
    <cellStyle name="Monétaire 4 3 3 3 2" xfId="201"/>
    <cellStyle name="Monétaire 4 3 3 4" xfId="202"/>
    <cellStyle name="Monétaire 4 3 4" xfId="203"/>
    <cellStyle name="Monétaire 4 3 4 2" xfId="204"/>
    <cellStyle name="Monétaire 4 3 4 2 2" xfId="205"/>
    <cellStyle name="Monétaire 4 3 4 2 2 2" xfId="206"/>
    <cellStyle name="Monétaire 4 3 4 2 3" xfId="207"/>
    <cellStyle name="Monétaire 4 3 4 3" xfId="208"/>
    <cellStyle name="Monétaire 4 3 4 3 2" xfId="209"/>
    <cellStyle name="Monétaire 4 3 4 4" xfId="210"/>
    <cellStyle name="Monétaire 4 3 5" xfId="211"/>
    <cellStyle name="Monétaire 4 3 5 2" xfId="212"/>
    <cellStyle name="Monétaire 4 3 5 2 2" xfId="213"/>
    <cellStyle name="Monétaire 4 3 5 3" xfId="214"/>
    <cellStyle name="Monétaire 4 3 6" xfId="215"/>
    <cellStyle name="Monétaire 4 3 6 2" xfId="216"/>
    <cellStyle name="Monétaire 4 3 7" xfId="217"/>
    <cellStyle name="Monétaire 4 4" xfId="218"/>
    <cellStyle name="Monétaire 4 4 2" xfId="219"/>
    <cellStyle name="Monétaire 4 4 2 2" xfId="220"/>
    <cellStyle name="Monétaire 4 4 2 2 2" xfId="221"/>
    <cellStyle name="Monétaire 4 4 2 2 2 2" xfId="222"/>
    <cellStyle name="Monétaire 4 4 2 2 3" xfId="223"/>
    <cellStyle name="Monétaire 4 4 2 3" xfId="224"/>
    <cellStyle name="Monétaire 4 4 2 3 2" xfId="225"/>
    <cellStyle name="Monétaire 4 4 2 4" xfId="226"/>
    <cellStyle name="Monétaire 4 4 3" xfId="227"/>
    <cellStyle name="Monétaire 4 4 3 2" xfId="228"/>
    <cellStyle name="Monétaire 4 4 3 2 2" xfId="229"/>
    <cellStyle name="Monétaire 4 4 3 3" xfId="230"/>
    <cellStyle name="Monétaire 4 4 4" xfId="231"/>
    <cellStyle name="Monétaire 4 4 4 2" xfId="232"/>
    <cellStyle name="Monétaire 4 4 5" xfId="233"/>
    <cellStyle name="Monétaire 4 5" xfId="234"/>
    <cellStyle name="Monétaire 4 5 2" xfId="235"/>
    <cellStyle name="Monétaire 4 5 2 2" xfId="236"/>
    <cellStyle name="Monétaire 4 5 2 2 2" xfId="237"/>
    <cellStyle name="Monétaire 4 5 2 3" xfId="238"/>
    <cellStyle name="Monétaire 4 5 3" xfId="239"/>
    <cellStyle name="Monétaire 4 5 3 2" xfId="240"/>
    <cellStyle name="Monétaire 4 5 4" xfId="241"/>
    <cellStyle name="Monétaire 4 6" xfId="242"/>
    <cellStyle name="Monétaire 4 6 2" xfId="243"/>
    <cellStyle name="Monétaire 4 6 2 2" xfId="244"/>
    <cellStyle name="Monétaire 4 6 2 2 2" xfId="245"/>
    <cellStyle name="Monétaire 4 6 2 3" xfId="246"/>
    <cellStyle name="Monétaire 4 6 3" xfId="247"/>
    <cellStyle name="Monétaire 4 6 3 2" xfId="248"/>
    <cellStyle name="Monétaire 4 6 4" xfId="249"/>
    <cellStyle name="Monétaire 4 7" xfId="250"/>
    <cellStyle name="Monétaire 4 7 2" xfId="251"/>
    <cellStyle name="Monétaire 4 7 2 2" xfId="252"/>
    <cellStyle name="Monétaire 4 7 3" xfId="253"/>
    <cellStyle name="Monétaire 4 8" xfId="254"/>
    <cellStyle name="Monétaire 4 8 2" xfId="255"/>
    <cellStyle name="Monétaire 4 9" xfId="256"/>
    <cellStyle name="Monétaire 5" xfId="257"/>
    <cellStyle name="Monétaire 6" xfId="258"/>
    <cellStyle name="Monétaire 6 2" xfId="259"/>
    <cellStyle name="Monétaire 7" xfId="260"/>
    <cellStyle name="Monétaire 8" xfId="261"/>
    <cellStyle name="Neutral" xfId="262"/>
    <cellStyle name="Neutre 2" xfId="263"/>
    <cellStyle name="Normal" xfId="0" builtinId="0"/>
    <cellStyle name="Normal 10" xfId="264"/>
    <cellStyle name="Normal 10 2" xfId="265"/>
    <cellStyle name="Normal 10 3" xfId="266"/>
    <cellStyle name="Normal 11" xfId="267"/>
    <cellStyle name="Normal 11 2" xfId="268"/>
    <cellStyle name="Normal 11 3" xfId="269"/>
    <cellStyle name="Normal 12" xfId="270"/>
    <cellStyle name="Normal 13" xfId="271"/>
    <cellStyle name="Normal 13 2" xfId="272"/>
    <cellStyle name="Normal 13 3" xfId="273"/>
    <cellStyle name="Normal 14" xfId="274"/>
    <cellStyle name="Normal 14 2" xfId="275"/>
    <cellStyle name="Normal 15" xfId="276"/>
    <cellStyle name="Normal 15 2" xfId="277"/>
    <cellStyle name="Normal 15 2 2" xfId="278"/>
    <cellStyle name="Normal 15 2 2 2" xfId="279"/>
    <cellStyle name="Normal 15 2 2 2 2" xfId="280"/>
    <cellStyle name="Normal 15 2 2 2 2 2" xfId="281"/>
    <cellStyle name="Normal 15 2 2 2 2 2 2" xfId="282"/>
    <cellStyle name="Normal 15 2 2 2 2 3" xfId="283"/>
    <cellStyle name="Normal 15 2 2 2 3" xfId="284"/>
    <cellStyle name="Normal 15 2 2 2 3 2" xfId="285"/>
    <cellStyle name="Normal 15 2 2 2 4" xfId="286"/>
    <cellStyle name="Normal 15 2 2 3" xfId="287"/>
    <cellStyle name="Normal 15 2 2 3 2" xfId="288"/>
    <cellStyle name="Normal 15 2 2 3 2 2" xfId="289"/>
    <cellStyle name="Normal 15 2 2 3 3" xfId="290"/>
    <cellStyle name="Normal 15 2 2 4" xfId="291"/>
    <cellStyle name="Normal 15 2 2 4 2" xfId="292"/>
    <cellStyle name="Normal 15 2 2 5" xfId="293"/>
    <cellStyle name="Normal 15 2 3" xfId="294"/>
    <cellStyle name="Normal 15 2 3 2" xfId="295"/>
    <cellStyle name="Normal 15 2 3 2 2" xfId="296"/>
    <cellStyle name="Normal 15 2 3 2 2 2" xfId="297"/>
    <cellStyle name="Normal 15 2 3 2 3" xfId="298"/>
    <cellStyle name="Normal 15 2 3 3" xfId="299"/>
    <cellStyle name="Normal 15 2 3 3 2" xfId="300"/>
    <cellStyle name="Normal 15 2 3 4" xfId="301"/>
    <cellStyle name="Normal 15 2 4" xfId="302"/>
    <cellStyle name="Normal 15 2 4 2" xfId="303"/>
    <cellStyle name="Normal 15 2 4 2 2" xfId="304"/>
    <cellStyle name="Normal 15 2 4 3" xfId="305"/>
    <cellStyle name="Normal 15 2 5" xfId="306"/>
    <cellStyle name="Normal 15 2 5 2" xfId="307"/>
    <cellStyle name="Normal 15 2 6" xfId="308"/>
    <cellStyle name="Normal 15 3" xfId="309"/>
    <cellStyle name="Normal 15 3 2" xfId="310"/>
    <cellStyle name="Normal 15 3 2 2" xfId="311"/>
    <cellStyle name="Normal 15 3 2 2 2" xfId="312"/>
    <cellStyle name="Normal 15 3 2 2 2 2" xfId="313"/>
    <cellStyle name="Normal 15 3 2 2 3" xfId="314"/>
    <cellStyle name="Normal 15 3 2 3" xfId="315"/>
    <cellStyle name="Normal 15 3 2 3 2" xfId="316"/>
    <cellStyle name="Normal 15 3 2 4" xfId="317"/>
    <cellStyle name="Normal 15 3 3" xfId="318"/>
    <cellStyle name="Normal 15 3 3 2" xfId="319"/>
    <cellStyle name="Normal 15 3 3 2 2" xfId="320"/>
    <cellStyle name="Normal 15 3 3 3" xfId="321"/>
    <cellStyle name="Normal 15 3 4" xfId="322"/>
    <cellStyle name="Normal 15 3 4 2" xfId="323"/>
    <cellStyle name="Normal 15 3 5" xfId="324"/>
    <cellStyle name="Normal 15 4" xfId="325"/>
    <cellStyle name="Normal 15 4 2" xfId="326"/>
    <cellStyle name="Normal 15 4 2 2" xfId="327"/>
    <cellStyle name="Normal 15 4 2 2 2" xfId="328"/>
    <cellStyle name="Normal 15 4 2 2 2 2" xfId="329"/>
    <cellStyle name="Normal 15 4 2 2 3" xfId="330"/>
    <cellStyle name="Normal 15 4 2 3" xfId="331"/>
    <cellStyle name="Normal 15 4 2 3 2" xfId="332"/>
    <cellStyle name="Normal 15 4 2 4" xfId="333"/>
    <cellStyle name="Normal 15 4 3" xfId="334"/>
    <cellStyle name="Normal 15 4 3 2" xfId="335"/>
    <cellStyle name="Normal 15 4 3 2 2" xfId="336"/>
    <cellStyle name="Normal 15 4 3 3" xfId="337"/>
    <cellStyle name="Normal 15 4 4" xfId="338"/>
    <cellStyle name="Normal 15 4 4 2" xfId="339"/>
    <cellStyle name="Normal 15 4 5" xfId="340"/>
    <cellStyle name="Normal 15 5" xfId="341"/>
    <cellStyle name="Normal 15 5 2" xfId="342"/>
    <cellStyle name="Normal 15 5 2 2" xfId="343"/>
    <cellStyle name="Normal 15 5 2 2 2" xfId="344"/>
    <cellStyle name="Normal 15 5 2 3" xfId="345"/>
    <cellStyle name="Normal 15 5 3" xfId="346"/>
    <cellStyle name="Normal 15 5 3 2" xfId="347"/>
    <cellStyle name="Normal 15 5 4" xfId="348"/>
    <cellStyle name="Normal 15 6" xfId="349"/>
    <cellStyle name="Normal 15 6 2" xfId="350"/>
    <cellStyle name="Normal 15 6 2 2" xfId="351"/>
    <cellStyle name="Normal 15 6 3" xfId="352"/>
    <cellStyle name="Normal 15 7" xfId="353"/>
    <cellStyle name="Normal 15 7 2" xfId="354"/>
    <cellStyle name="Normal 15 8" xfId="355"/>
    <cellStyle name="Normal 16" xfId="356"/>
    <cellStyle name="Normal 16 2" xfId="357"/>
    <cellStyle name="Normal 17" xfId="358"/>
    <cellStyle name="Normal 18" xfId="359"/>
    <cellStyle name="Normal 2" xfId="360"/>
    <cellStyle name="Normal 2 2" xfId="361"/>
    <cellStyle name="Normal 2 2 2" xfId="362"/>
    <cellStyle name="Normal 2 2 3" xfId="363"/>
    <cellStyle name="Normal 2 2 4" xfId="364"/>
    <cellStyle name="Normal 2 2 4 2" xfId="365"/>
    <cellStyle name="Normal 2 3" xfId="366"/>
    <cellStyle name="Normal 2 3 2" xfId="367"/>
    <cellStyle name="Normal 2 4" xfId="368"/>
    <cellStyle name="Normal 3" xfId="369"/>
    <cellStyle name="Normal 3 2" xfId="370"/>
    <cellStyle name="Normal 3 3" xfId="371"/>
    <cellStyle name="Normal 3 4" xfId="372"/>
    <cellStyle name="Normal 4" xfId="373"/>
    <cellStyle name="Normal 4 2" xfId="374"/>
    <cellStyle name="Normal 5" xfId="375"/>
    <cellStyle name="Normal 5 2" xfId="376"/>
    <cellStyle name="Normal 6" xfId="377"/>
    <cellStyle name="Normal 6 2" xfId="378"/>
    <cellStyle name="Normal 6 3" xfId="379"/>
    <cellStyle name="Normal 7" xfId="380"/>
    <cellStyle name="Normal 7 2" xfId="381"/>
    <cellStyle name="Normal 7 2 2" xfId="382"/>
    <cellStyle name="Normal 7 2 2 2" xfId="383"/>
    <cellStyle name="Normal 7 2 2 2 2" xfId="384"/>
    <cellStyle name="Normal 7 2 2 2 2 2" xfId="385"/>
    <cellStyle name="Normal 7 2 2 2 2 2 2" xfId="386"/>
    <cellStyle name="Normal 7 2 2 2 2 2 2 2" xfId="387"/>
    <cellStyle name="Normal 7 2 2 2 2 2 3" xfId="388"/>
    <cellStyle name="Normal 7 2 2 2 2 3" xfId="389"/>
    <cellStyle name="Normal 7 2 2 2 2 3 2" xfId="390"/>
    <cellStyle name="Normal 7 2 2 2 2 4" xfId="391"/>
    <cellStyle name="Normal 7 2 2 2 3" xfId="392"/>
    <cellStyle name="Normal 7 2 2 2 3 2" xfId="393"/>
    <cellStyle name="Normal 7 2 2 2 3 2 2" xfId="394"/>
    <cellStyle name="Normal 7 2 2 2 3 3" xfId="395"/>
    <cellStyle name="Normal 7 2 2 2 4" xfId="396"/>
    <cellStyle name="Normal 7 2 2 2 4 2" xfId="397"/>
    <cellStyle name="Normal 7 2 2 2 5" xfId="398"/>
    <cellStyle name="Normal 7 2 2 3" xfId="399"/>
    <cellStyle name="Normal 7 2 2 3 2" xfId="400"/>
    <cellStyle name="Normal 7 2 2 3 2 2" xfId="401"/>
    <cellStyle name="Normal 7 2 2 3 2 2 2" xfId="402"/>
    <cellStyle name="Normal 7 2 2 3 2 3" xfId="403"/>
    <cellStyle name="Normal 7 2 2 3 3" xfId="404"/>
    <cellStyle name="Normal 7 2 2 3 3 2" xfId="405"/>
    <cellStyle name="Normal 7 2 2 3 4" xfId="406"/>
    <cellStyle name="Normal 7 2 2 4" xfId="407"/>
    <cellStyle name="Normal 7 2 2 4 2" xfId="408"/>
    <cellStyle name="Normal 7 2 2 4 2 2" xfId="409"/>
    <cellStyle name="Normal 7 2 2 4 2 2 2" xfId="410"/>
    <cellStyle name="Normal 7 2 2 4 2 3" xfId="411"/>
    <cellStyle name="Normal 7 2 2 4 3" xfId="412"/>
    <cellStyle name="Normal 7 2 2 4 3 2" xfId="413"/>
    <cellStyle name="Normal 7 2 2 4 4" xfId="414"/>
    <cellStyle name="Normal 7 2 2 5" xfId="415"/>
    <cellStyle name="Normal 7 2 2 5 2" xfId="416"/>
    <cellStyle name="Normal 7 2 2 5 2 2" xfId="417"/>
    <cellStyle name="Normal 7 2 2 5 3" xfId="418"/>
    <cellStyle name="Normal 7 2 2 6" xfId="419"/>
    <cellStyle name="Normal 7 2 2 6 2" xfId="420"/>
    <cellStyle name="Normal 7 2 2 7" xfId="421"/>
    <cellStyle name="Normal 7 2 3" xfId="422"/>
    <cellStyle name="Normal 7 2 3 2" xfId="423"/>
    <cellStyle name="Normal 7 2 3 2 2" xfId="424"/>
    <cellStyle name="Normal 7 2 3 2 2 2" xfId="425"/>
    <cellStyle name="Normal 7 2 3 2 2 2 2" xfId="426"/>
    <cellStyle name="Normal 7 2 3 2 2 3" xfId="427"/>
    <cellStyle name="Normal 7 2 3 2 3" xfId="428"/>
    <cellStyle name="Normal 7 2 3 2 3 2" xfId="429"/>
    <cellStyle name="Normal 7 2 3 2 4" xfId="430"/>
    <cellStyle name="Normal 7 2 3 3" xfId="431"/>
    <cellStyle name="Normal 7 2 3 3 2" xfId="432"/>
    <cellStyle name="Normal 7 2 3 3 2 2" xfId="433"/>
    <cellStyle name="Normal 7 2 3 3 3" xfId="434"/>
    <cellStyle name="Normal 7 2 3 4" xfId="435"/>
    <cellStyle name="Normal 7 2 3 4 2" xfId="436"/>
    <cellStyle name="Normal 7 2 3 5" xfId="437"/>
    <cellStyle name="Normal 7 2 4" xfId="438"/>
    <cellStyle name="Normal 7 2 4 2" xfId="439"/>
    <cellStyle name="Normal 7 2 4 2 2" xfId="440"/>
    <cellStyle name="Normal 7 2 4 2 2 2" xfId="441"/>
    <cellStyle name="Normal 7 2 4 2 3" xfId="442"/>
    <cellStyle name="Normal 7 2 4 3" xfId="443"/>
    <cellStyle name="Normal 7 2 4 3 2" xfId="444"/>
    <cellStyle name="Normal 7 2 4 4" xfId="445"/>
    <cellStyle name="Normal 7 2 5" xfId="446"/>
    <cellStyle name="Normal 7 2 5 2" xfId="447"/>
    <cellStyle name="Normal 7 2 5 2 2" xfId="448"/>
    <cellStyle name="Normal 7 2 5 2 2 2" xfId="449"/>
    <cellStyle name="Normal 7 2 5 2 3" xfId="450"/>
    <cellStyle name="Normal 7 2 5 3" xfId="451"/>
    <cellStyle name="Normal 7 2 5 3 2" xfId="452"/>
    <cellStyle name="Normal 7 2 5 4" xfId="453"/>
    <cellStyle name="Normal 7 2 6" xfId="454"/>
    <cellStyle name="Normal 7 2 6 2" xfId="455"/>
    <cellStyle name="Normal 7 2 6 2 2" xfId="456"/>
    <cellStyle name="Normal 7 2 6 3" xfId="457"/>
    <cellStyle name="Normal 7 2 7" xfId="458"/>
    <cellStyle name="Normal 7 2 7 2" xfId="459"/>
    <cellStyle name="Normal 7 2 8" xfId="460"/>
    <cellStyle name="Normal 7 3" xfId="461"/>
    <cellStyle name="Normal 7 3 2" xfId="462"/>
    <cellStyle name="Normal 7 3 2 2" xfId="463"/>
    <cellStyle name="Normal 7 3 2 2 2" xfId="464"/>
    <cellStyle name="Normal 7 3 2 2 2 2" xfId="465"/>
    <cellStyle name="Normal 7 3 2 2 2 2 2" xfId="466"/>
    <cellStyle name="Normal 7 3 2 2 2 3" xfId="467"/>
    <cellStyle name="Normal 7 3 2 2 3" xfId="468"/>
    <cellStyle name="Normal 7 3 2 2 3 2" xfId="469"/>
    <cellStyle name="Normal 7 3 2 2 4" xfId="470"/>
    <cellStyle name="Normal 7 3 2 3" xfId="471"/>
    <cellStyle name="Normal 7 3 2 3 2" xfId="472"/>
    <cellStyle name="Normal 7 3 2 3 2 2" xfId="473"/>
    <cellStyle name="Normal 7 3 2 3 3" xfId="474"/>
    <cellStyle name="Normal 7 3 2 4" xfId="475"/>
    <cellStyle name="Normal 7 3 2 4 2" xfId="476"/>
    <cellStyle name="Normal 7 3 2 5" xfId="477"/>
    <cellStyle name="Normal 7 3 3" xfId="478"/>
    <cellStyle name="Normal 7 3 3 2" xfId="479"/>
    <cellStyle name="Normal 7 3 3 2 2" xfId="480"/>
    <cellStyle name="Normal 7 3 3 2 2 2" xfId="481"/>
    <cellStyle name="Normal 7 3 3 2 3" xfId="482"/>
    <cellStyle name="Normal 7 3 3 3" xfId="483"/>
    <cellStyle name="Normal 7 3 3 3 2" xfId="484"/>
    <cellStyle name="Normal 7 3 3 4" xfId="485"/>
    <cellStyle name="Normal 7 3 4" xfId="486"/>
    <cellStyle name="Normal 7 3 4 2" xfId="487"/>
    <cellStyle name="Normal 7 3 4 2 2" xfId="488"/>
    <cellStyle name="Normal 7 3 4 2 2 2" xfId="489"/>
    <cellStyle name="Normal 7 3 4 2 3" xfId="490"/>
    <cellStyle name="Normal 7 3 4 3" xfId="491"/>
    <cellStyle name="Normal 7 3 4 3 2" xfId="492"/>
    <cellStyle name="Normal 7 3 4 4" xfId="493"/>
    <cellStyle name="Normal 7 3 5" xfId="494"/>
    <cellStyle name="Normal 7 3 5 2" xfId="495"/>
    <cellStyle name="Normal 7 3 5 2 2" xfId="496"/>
    <cellStyle name="Normal 7 3 5 3" xfId="497"/>
    <cellStyle name="Normal 7 3 6" xfId="498"/>
    <cellStyle name="Normal 7 3 6 2" xfId="499"/>
    <cellStyle name="Normal 7 3 7" xfId="500"/>
    <cellStyle name="Normal 7 4" xfId="501"/>
    <cellStyle name="Normal 7 4 2" xfId="502"/>
    <cellStyle name="Normal 7 4 2 2" xfId="503"/>
    <cellStyle name="Normal 7 4 2 2 2" xfId="504"/>
    <cellStyle name="Normal 7 4 2 2 2 2" xfId="505"/>
    <cellStyle name="Normal 7 4 2 2 3" xfId="506"/>
    <cellStyle name="Normal 7 4 2 3" xfId="507"/>
    <cellStyle name="Normal 7 4 2 3 2" xfId="508"/>
    <cellStyle name="Normal 7 4 2 4" xfId="509"/>
    <cellStyle name="Normal 7 4 3" xfId="510"/>
    <cellStyle name="Normal 7 4 3 2" xfId="511"/>
    <cellStyle name="Normal 7 4 3 2 2" xfId="512"/>
    <cellStyle name="Normal 7 4 3 3" xfId="513"/>
    <cellStyle name="Normal 7 4 4" xfId="514"/>
    <cellStyle name="Normal 7 4 4 2" xfId="515"/>
    <cellStyle name="Normal 7 4 5" xfId="516"/>
    <cellStyle name="Normal 7 5" xfId="517"/>
    <cellStyle name="Normal 7 5 2" xfId="518"/>
    <cellStyle name="Normal 7 5 2 2" xfId="519"/>
    <cellStyle name="Normal 7 5 2 2 2" xfId="520"/>
    <cellStyle name="Normal 7 5 2 3" xfId="521"/>
    <cellStyle name="Normal 7 5 3" xfId="522"/>
    <cellStyle name="Normal 7 5 3 2" xfId="523"/>
    <cellStyle name="Normal 7 5 4" xfId="524"/>
    <cellStyle name="Normal 7 6" xfId="525"/>
    <cellStyle name="Normal 7 6 2" xfId="526"/>
    <cellStyle name="Normal 7 6 2 2" xfId="527"/>
    <cellStyle name="Normal 7 6 2 2 2" xfId="528"/>
    <cellStyle name="Normal 7 6 2 3" xfId="529"/>
    <cellStyle name="Normal 7 6 3" xfId="530"/>
    <cellStyle name="Normal 7 6 3 2" xfId="531"/>
    <cellStyle name="Normal 7 6 4" xfId="532"/>
    <cellStyle name="Normal 7 7" xfId="533"/>
    <cellStyle name="Normal 7 7 2" xfId="534"/>
    <cellStyle name="Normal 7 7 2 2" xfId="535"/>
    <cellStyle name="Normal 7 7 3" xfId="536"/>
    <cellStyle name="Normal 7 8" xfId="537"/>
    <cellStyle name="Normal 7 8 2" xfId="538"/>
    <cellStyle name="Normal 7 9" xfId="539"/>
    <cellStyle name="Normal 8" xfId="540"/>
    <cellStyle name="Normal 9" xfId="541"/>
    <cellStyle name="Normal 9 2" xfId="542"/>
    <cellStyle name="Normal 9 2 2" xfId="543"/>
    <cellStyle name="Normal 9 2 2 2" xfId="544"/>
    <cellStyle name="Normal 9 2 2 2 2" xfId="545"/>
    <cellStyle name="Normal 9 2 2 2 2 2" xfId="546"/>
    <cellStyle name="Normal 9 2 2 2 2 2 2" xfId="547"/>
    <cellStyle name="Normal 9 2 2 2 2 3" xfId="548"/>
    <cellStyle name="Normal 9 2 2 2 3" xfId="549"/>
    <cellStyle name="Normal 9 2 2 2 3 2" xfId="550"/>
    <cellStyle name="Normal 9 2 2 2 4" xfId="551"/>
    <cellStyle name="Normal 9 2 2 3" xfId="552"/>
    <cellStyle name="Normal 9 2 2 3 2" xfId="553"/>
    <cellStyle name="Normal 9 2 2 3 2 2" xfId="554"/>
    <cellStyle name="Normal 9 2 2 3 3" xfId="555"/>
    <cellStyle name="Normal 9 2 2 4" xfId="556"/>
    <cellStyle name="Normal 9 2 2 4 2" xfId="557"/>
    <cellStyle name="Normal 9 2 2 5" xfId="558"/>
    <cellStyle name="Normal 9 2 3" xfId="559"/>
    <cellStyle name="Normal 9 2 3 2" xfId="560"/>
    <cellStyle name="Normal 9 2 3 2 2" xfId="561"/>
    <cellStyle name="Normal 9 2 3 2 2 2" xfId="562"/>
    <cellStyle name="Normal 9 2 3 2 3" xfId="563"/>
    <cellStyle name="Normal 9 2 3 3" xfId="564"/>
    <cellStyle name="Normal 9 2 3 3 2" xfId="565"/>
    <cellStyle name="Normal 9 2 3 4" xfId="566"/>
    <cellStyle name="Normal 9 2 4" xfId="567"/>
    <cellStyle name="Normal 9 2 4 2" xfId="568"/>
    <cellStyle name="Normal 9 2 4 2 2" xfId="569"/>
    <cellStyle name="Normal 9 2 4 2 2 2" xfId="570"/>
    <cellStyle name="Normal 9 2 4 2 3" xfId="571"/>
    <cellStyle name="Normal 9 2 4 3" xfId="572"/>
    <cellStyle name="Normal 9 2 4 3 2" xfId="573"/>
    <cellStyle name="Normal 9 2 4 4" xfId="574"/>
    <cellStyle name="Normal 9 2 5" xfId="575"/>
    <cellStyle name="Normal 9 2 5 2" xfId="576"/>
    <cellStyle name="Normal 9 2 5 2 2" xfId="577"/>
    <cellStyle name="Normal 9 2 5 3" xfId="578"/>
    <cellStyle name="Normal 9 2 6" xfId="579"/>
    <cellStyle name="Normal 9 2 6 2" xfId="580"/>
    <cellStyle name="Normal 9 2 7" xfId="581"/>
    <cellStyle name="Normal 9 3" xfId="582"/>
    <cellStyle name="Normal 9 3 2" xfId="583"/>
    <cellStyle name="Normal 9 3 2 2" xfId="584"/>
    <cellStyle name="Normal 9 3 2 2 2" xfId="585"/>
    <cellStyle name="Normal 9 3 2 2 2 2" xfId="586"/>
    <cellStyle name="Normal 9 3 2 2 3" xfId="587"/>
    <cellStyle name="Normal 9 3 2 3" xfId="588"/>
    <cellStyle name="Normal 9 3 2 3 2" xfId="589"/>
    <cellStyle name="Normal 9 3 2 4" xfId="590"/>
    <cellStyle name="Normal 9 3 3" xfId="591"/>
    <cellStyle name="Normal 9 3 3 2" xfId="592"/>
    <cellStyle name="Normal 9 3 3 2 2" xfId="593"/>
    <cellStyle name="Normal 9 3 3 3" xfId="594"/>
    <cellStyle name="Normal 9 3 4" xfId="595"/>
    <cellStyle name="Normal 9 3 4 2" xfId="596"/>
    <cellStyle name="Normal 9 3 5" xfId="597"/>
    <cellStyle name="Normal 9 4" xfId="598"/>
    <cellStyle name="Normal 9 4 2" xfId="599"/>
    <cellStyle name="Normal 9 4 2 2" xfId="600"/>
    <cellStyle name="Normal 9 4 2 2 2" xfId="601"/>
    <cellStyle name="Normal 9 4 2 3" xfId="602"/>
    <cellStyle name="Normal 9 4 3" xfId="603"/>
    <cellStyle name="Normal 9 4 3 2" xfId="604"/>
    <cellStyle name="Normal 9 4 4" xfId="605"/>
    <cellStyle name="Normal 9 5" xfId="606"/>
    <cellStyle name="Normal 9 5 2" xfId="607"/>
    <cellStyle name="Normal 9 5 2 2" xfId="608"/>
    <cellStyle name="Normal 9 5 2 2 2" xfId="609"/>
    <cellStyle name="Normal 9 5 2 3" xfId="610"/>
    <cellStyle name="Normal 9 5 3" xfId="611"/>
    <cellStyle name="Normal 9 5 3 2" xfId="612"/>
    <cellStyle name="Normal 9 5 4" xfId="613"/>
    <cellStyle name="Normal 9 6" xfId="614"/>
    <cellStyle name="Normal 9 6 2" xfId="615"/>
    <cellStyle name="Normal 9 6 2 2" xfId="616"/>
    <cellStyle name="Normal 9 6 3" xfId="617"/>
    <cellStyle name="Normal 9 7" xfId="618"/>
    <cellStyle name="Normal 9 7 2" xfId="619"/>
    <cellStyle name="Normal 9 8" xfId="620"/>
    <cellStyle name="Note" xfId="621"/>
    <cellStyle name="Output" xfId="622"/>
    <cellStyle name="Percent" xfId="624" builtinId="5"/>
    <cellStyle name="Percent 2" xfId="623"/>
    <cellStyle name="Pourcentage 2" xfId="625"/>
    <cellStyle name="Pourcentage 2 2" xfId="626"/>
    <cellStyle name="Pourcentage 2 2 2" xfId="627"/>
    <cellStyle name="Pourcentage 2 2 3" xfId="628"/>
    <cellStyle name="Pourcentage 2 3" xfId="629"/>
    <cellStyle name="Pourcentage 2 3 2" xfId="630"/>
    <cellStyle name="Pourcentage 2 3 2 2" xfId="631"/>
    <cellStyle name="Pourcentage 2 3 2 2 2" xfId="632"/>
    <cellStyle name="Pourcentage 2 3 2 2 2 2" xfId="633"/>
    <cellStyle name="Pourcentage 2 3 2 2 2 2 2" xfId="634"/>
    <cellStyle name="Pourcentage 2 3 2 2 2 2 2 2" xfId="635"/>
    <cellStyle name="Pourcentage 2 3 2 2 2 2 3" xfId="636"/>
    <cellStyle name="Pourcentage 2 3 2 2 2 3" xfId="637"/>
    <cellStyle name="Pourcentage 2 3 2 2 2 3 2" xfId="638"/>
    <cellStyle name="Pourcentage 2 3 2 2 2 4" xfId="639"/>
    <cellStyle name="Pourcentage 2 3 2 2 3" xfId="640"/>
    <cellStyle name="Pourcentage 2 3 2 2 3 2" xfId="641"/>
    <cellStyle name="Pourcentage 2 3 2 2 3 2 2" xfId="642"/>
    <cellStyle name="Pourcentage 2 3 2 2 3 3" xfId="643"/>
    <cellStyle name="Pourcentage 2 3 2 2 4" xfId="644"/>
    <cellStyle name="Pourcentage 2 3 2 2 4 2" xfId="645"/>
    <cellStyle name="Pourcentage 2 3 2 2 5" xfId="646"/>
    <cellStyle name="Pourcentage 2 3 2 3" xfId="647"/>
    <cellStyle name="Pourcentage 2 3 2 3 2" xfId="648"/>
    <cellStyle name="Pourcentage 2 3 2 3 2 2" xfId="649"/>
    <cellStyle name="Pourcentage 2 3 2 3 2 2 2" xfId="650"/>
    <cellStyle name="Pourcentage 2 3 2 3 2 3" xfId="651"/>
    <cellStyle name="Pourcentage 2 3 2 3 3" xfId="652"/>
    <cellStyle name="Pourcentage 2 3 2 3 3 2" xfId="653"/>
    <cellStyle name="Pourcentage 2 3 2 3 4" xfId="654"/>
    <cellStyle name="Pourcentage 2 3 2 4" xfId="655"/>
    <cellStyle name="Pourcentage 2 3 2 4 2" xfId="656"/>
    <cellStyle name="Pourcentage 2 3 2 4 2 2" xfId="657"/>
    <cellStyle name="Pourcentage 2 3 2 4 3" xfId="658"/>
    <cellStyle name="Pourcentage 2 3 2 5" xfId="659"/>
    <cellStyle name="Pourcentage 2 3 2 5 2" xfId="660"/>
    <cellStyle name="Pourcentage 2 3 2 6" xfId="661"/>
    <cellStyle name="Pourcentage 2 3 3" xfId="662"/>
    <cellStyle name="Pourcentage 2 3 3 2" xfId="663"/>
    <cellStyle name="Pourcentage 2 3 3 2 2" xfId="664"/>
    <cellStyle name="Pourcentage 2 3 3 2 2 2" xfId="665"/>
    <cellStyle name="Pourcentage 2 3 3 2 2 2 2" xfId="666"/>
    <cellStyle name="Pourcentage 2 3 3 2 2 3" xfId="667"/>
    <cellStyle name="Pourcentage 2 3 3 2 3" xfId="668"/>
    <cellStyle name="Pourcentage 2 3 3 2 3 2" xfId="669"/>
    <cellStyle name="Pourcentage 2 3 3 2 4" xfId="670"/>
    <cellStyle name="Pourcentage 2 3 3 3" xfId="671"/>
    <cellStyle name="Pourcentage 2 3 3 3 2" xfId="672"/>
    <cellStyle name="Pourcentage 2 3 3 3 2 2" xfId="673"/>
    <cellStyle name="Pourcentage 2 3 3 3 3" xfId="674"/>
    <cellStyle name="Pourcentage 2 3 3 4" xfId="675"/>
    <cellStyle name="Pourcentage 2 3 3 4 2" xfId="676"/>
    <cellStyle name="Pourcentage 2 3 3 5" xfId="677"/>
    <cellStyle name="Pourcentage 2 3 4" xfId="678"/>
    <cellStyle name="Pourcentage 2 3 4 2" xfId="679"/>
    <cellStyle name="Pourcentage 2 3 4 2 2" xfId="680"/>
    <cellStyle name="Pourcentage 2 3 4 2 2 2" xfId="681"/>
    <cellStyle name="Pourcentage 2 3 4 2 2 2 2" xfId="682"/>
    <cellStyle name="Pourcentage 2 3 4 2 2 3" xfId="683"/>
    <cellStyle name="Pourcentage 2 3 4 2 3" xfId="684"/>
    <cellStyle name="Pourcentage 2 3 4 2 3 2" xfId="685"/>
    <cellStyle name="Pourcentage 2 3 4 2 4" xfId="686"/>
    <cellStyle name="Pourcentage 2 3 4 3" xfId="687"/>
    <cellStyle name="Pourcentage 2 3 4 3 2" xfId="688"/>
    <cellStyle name="Pourcentage 2 3 4 3 2 2" xfId="689"/>
    <cellStyle name="Pourcentage 2 3 4 3 3" xfId="690"/>
    <cellStyle name="Pourcentage 2 3 4 4" xfId="691"/>
    <cellStyle name="Pourcentage 2 3 4 4 2" xfId="692"/>
    <cellStyle name="Pourcentage 2 3 4 5" xfId="693"/>
    <cellStyle name="Pourcentage 2 3 5" xfId="694"/>
    <cellStyle name="Pourcentage 2 3 5 2" xfId="695"/>
    <cellStyle name="Pourcentage 2 3 5 2 2" xfId="696"/>
    <cellStyle name="Pourcentage 2 3 5 2 2 2" xfId="697"/>
    <cellStyle name="Pourcentage 2 3 5 2 3" xfId="698"/>
    <cellStyle name="Pourcentage 2 3 5 3" xfId="699"/>
    <cellStyle name="Pourcentage 2 3 5 3 2" xfId="700"/>
    <cellStyle name="Pourcentage 2 3 5 4" xfId="701"/>
    <cellStyle name="Pourcentage 2 3 6" xfId="702"/>
    <cellStyle name="Pourcentage 2 3 6 2" xfId="703"/>
    <cellStyle name="Pourcentage 2 3 6 2 2" xfId="704"/>
    <cellStyle name="Pourcentage 2 3 6 3" xfId="705"/>
    <cellStyle name="Pourcentage 2 3 7" xfId="706"/>
    <cellStyle name="Pourcentage 2 3 7 2" xfId="707"/>
    <cellStyle name="Pourcentage 2 3 8" xfId="708"/>
    <cellStyle name="Pourcentage 2 4" xfId="709"/>
    <cellStyle name="Pourcentage 2 5" xfId="710"/>
    <cellStyle name="Pourcentage 3" xfId="711"/>
    <cellStyle name="Pourcentage 3 2" xfId="712"/>
    <cellStyle name="Pourcentage 4" xfId="713"/>
    <cellStyle name="Pourcentage 4 2" xfId="714"/>
    <cellStyle name="Pourcentage 4 2 2" xfId="715"/>
    <cellStyle name="Pourcentage 4 2 2 2" xfId="716"/>
    <cellStyle name="Pourcentage 4 2 2 2 2" xfId="717"/>
    <cellStyle name="Pourcentage 4 2 2 2 2 2" xfId="718"/>
    <cellStyle name="Pourcentage 4 2 2 2 2 2 2" xfId="719"/>
    <cellStyle name="Pourcentage 4 2 2 2 2 2 2 2" xfId="720"/>
    <cellStyle name="Pourcentage 4 2 2 2 2 2 3" xfId="721"/>
    <cellStyle name="Pourcentage 4 2 2 2 2 3" xfId="722"/>
    <cellStyle name="Pourcentage 4 2 2 2 2 3 2" xfId="723"/>
    <cellStyle name="Pourcentage 4 2 2 2 2 4" xfId="724"/>
    <cellStyle name="Pourcentage 4 2 2 2 3" xfId="725"/>
    <cellStyle name="Pourcentage 4 2 2 2 3 2" xfId="726"/>
    <cellStyle name="Pourcentage 4 2 2 2 3 2 2" xfId="727"/>
    <cellStyle name="Pourcentage 4 2 2 2 3 3" xfId="728"/>
    <cellStyle name="Pourcentage 4 2 2 2 4" xfId="729"/>
    <cellStyle name="Pourcentage 4 2 2 2 4 2" xfId="730"/>
    <cellStyle name="Pourcentage 4 2 2 2 5" xfId="731"/>
    <cellStyle name="Pourcentage 4 2 2 3" xfId="732"/>
    <cellStyle name="Pourcentage 4 2 2 3 2" xfId="733"/>
    <cellStyle name="Pourcentage 4 2 2 3 2 2" xfId="734"/>
    <cellStyle name="Pourcentage 4 2 2 3 2 2 2" xfId="735"/>
    <cellStyle name="Pourcentage 4 2 2 3 2 3" xfId="736"/>
    <cellStyle name="Pourcentage 4 2 2 3 3" xfId="737"/>
    <cellStyle name="Pourcentage 4 2 2 3 3 2" xfId="738"/>
    <cellStyle name="Pourcentage 4 2 2 3 4" xfId="739"/>
    <cellStyle name="Pourcentage 4 2 2 4" xfId="740"/>
    <cellStyle name="Pourcentage 4 2 2 4 2" xfId="741"/>
    <cellStyle name="Pourcentage 4 2 2 4 2 2" xfId="742"/>
    <cellStyle name="Pourcentage 4 2 2 4 2 2 2" xfId="743"/>
    <cellStyle name="Pourcentage 4 2 2 4 2 3" xfId="744"/>
    <cellStyle name="Pourcentage 4 2 2 4 3" xfId="745"/>
    <cellStyle name="Pourcentage 4 2 2 4 3 2" xfId="746"/>
    <cellStyle name="Pourcentage 4 2 2 4 4" xfId="747"/>
    <cellStyle name="Pourcentage 4 2 2 5" xfId="748"/>
    <cellStyle name="Pourcentage 4 2 2 5 2" xfId="749"/>
    <cellStyle name="Pourcentage 4 2 2 5 2 2" xfId="750"/>
    <cellStyle name="Pourcentage 4 2 2 5 3" xfId="751"/>
    <cellStyle name="Pourcentage 4 2 2 6" xfId="752"/>
    <cellStyle name="Pourcentage 4 2 2 6 2" xfId="753"/>
    <cellStyle name="Pourcentage 4 2 2 7" xfId="754"/>
    <cellStyle name="Pourcentage 4 2 3" xfId="755"/>
    <cellStyle name="Pourcentage 4 2 3 2" xfId="756"/>
    <cellStyle name="Pourcentage 4 2 3 2 2" xfId="757"/>
    <cellStyle name="Pourcentage 4 2 3 2 2 2" xfId="758"/>
    <cellStyle name="Pourcentage 4 2 3 2 2 2 2" xfId="759"/>
    <cellStyle name="Pourcentage 4 2 3 2 2 3" xfId="760"/>
    <cellStyle name="Pourcentage 4 2 3 2 3" xfId="761"/>
    <cellStyle name="Pourcentage 4 2 3 2 3 2" xfId="762"/>
    <cellStyle name="Pourcentage 4 2 3 2 4" xfId="763"/>
    <cellStyle name="Pourcentage 4 2 3 3" xfId="764"/>
    <cellStyle name="Pourcentage 4 2 3 3 2" xfId="765"/>
    <cellStyle name="Pourcentage 4 2 3 3 2 2" xfId="766"/>
    <cellStyle name="Pourcentage 4 2 3 3 3" xfId="767"/>
    <cellStyle name="Pourcentage 4 2 3 4" xfId="768"/>
    <cellStyle name="Pourcentage 4 2 3 4 2" xfId="769"/>
    <cellStyle name="Pourcentage 4 2 3 5" xfId="770"/>
    <cellStyle name="Pourcentage 4 2 4" xfId="771"/>
    <cellStyle name="Pourcentage 4 2 4 2" xfId="772"/>
    <cellStyle name="Pourcentage 4 2 4 2 2" xfId="773"/>
    <cellStyle name="Pourcentage 4 2 4 2 2 2" xfId="774"/>
    <cellStyle name="Pourcentage 4 2 4 2 3" xfId="775"/>
    <cellStyle name="Pourcentage 4 2 4 3" xfId="776"/>
    <cellStyle name="Pourcentage 4 2 4 3 2" xfId="777"/>
    <cellStyle name="Pourcentage 4 2 4 4" xfId="778"/>
    <cellStyle name="Pourcentage 4 2 5" xfId="779"/>
    <cellStyle name="Pourcentage 4 2 5 2" xfId="780"/>
    <cellStyle name="Pourcentage 4 2 5 2 2" xfId="781"/>
    <cellStyle name="Pourcentage 4 2 5 2 2 2" xfId="782"/>
    <cellStyle name="Pourcentage 4 2 5 2 3" xfId="783"/>
    <cellStyle name="Pourcentage 4 2 5 3" xfId="784"/>
    <cellStyle name="Pourcentage 4 2 5 3 2" xfId="785"/>
    <cellStyle name="Pourcentage 4 2 5 4" xfId="786"/>
    <cellStyle name="Pourcentage 4 2 6" xfId="787"/>
    <cellStyle name="Pourcentage 4 2 6 2" xfId="788"/>
    <cellStyle name="Pourcentage 4 2 6 2 2" xfId="789"/>
    <cellStyle name="Pourcentage 4 2 6 3" xfId="790"/>
    <cellStyle name="Pourcentage 4 2 7" xfId="791"/>
    <cellStyle name="Pourcentage 4 2 7 2" xfId="792"/>
    <cellStyle name="Pourcentage 4 2 8" xfId="793"/>
    <cellStyle name="Pourcentage 4 3" xfId="794"/>
    <cellStyle name="Pourcentage 4 3 2" xfId="795"/>
    <cellStyle name="Pourcentage 4 3 2 2" xfId="796"/>
    <cellStyle name="Pourcentage 4 3 2 2 2" xfId="797"/>
    <cellStyle name="Pourcentage 4 3 2 2 2 2" xfId="798"/>
    <cellStyle name="Pourcentage 4 3 2 2 2 2 2" xfId="799"/>
    <cellStyle name="Pourcentage 4 3 2 2 2 3" xfId="800"/>
    <cellStyle name="Pourcentage 4 3 2 2 3" xfId="801"/>
    <cellStyle name="Pourcentage 4 3 2 2 3 2" xfId="802"/>
    <cellStyle name="Pourcentage 4 3 2 2 4" xfId="803"/>
    <cellStyle name="Pourcentage 4 3 2 3" xfId="804"/>
    <cellStyle name="Pourcentage 4 3 2 3 2" xfId="805"/>
    <cellStyle name="Pourcentage 4 3 2 3 2 2" xfId="806"/>
    <cellStyle name="Pourcentage 4 3 2 3 3" xfId="807"/>
    <cellStyle name="Pourcentage 4 3 2 4" xfId="808"/>
    <cellStyle name="Pourcentage 4 3 2 4 2" xfId="809"/>
    <cellStyle name="Pourcentage 4 3 2 5" xfId="810"/>
    <cellStyle name="Pourcentage 4 3 3" xfId="811"/>
    <cellStyle name="Pourcentage 4 3 3 2" xfId="812"/>
    <cellStyle name="Pourcentage 4 3 3 2 2" xfId="813"/>
    <cellStyle name="Pourcentage 4 3 3 2 2 2" xfId="814"/>
    <cellStyle name="Pourcentage 4 3 3 2 3" xfId="815"/>
    <cellStyle name="Pourcentage 4 3 3 3" xfId="816"/>
    <cellStyle name="Pourcentage 4 3 3 3 2" xfId="817"/>
    <cellStyle name="Pourcentage 4 3 3 4" xfId="818"/>
    <cellStyle name="Pourcentage 4 3 4" xfId="819"/>
    <cellStyle name="Pourcentage 4 3 4 2" xfId="820"/>
    <cellStyle name="Pourcentage 4 3 4 2 2" xfId="821"/>
    <cellStyle name="Pourcentage 4 3 4 2 2 2" xfId="822"/>
    <cellStyle name="Pourcentage 4 3 4 2 3" xfId="823"/>
    <cellStyle name="Pourcentage 4 3 4 3" xfId="824"/>
    <cellStyle name="Pourcentage 4 3 4 3 2" xfId="825"/>
    <cellStyle name="Pourcentage 4 3 4 4" xfId="826"/>
    <cellStyle name="Pourcentage 4 3 5" xfId="827"/>
    <cellStyle name="Pourcentage 4 3 5 2" xfId="828"/>
    <cellStyle name="Pourcentage 4 3 5 2 2" xfId="829"/>
    <cellStyle name="Pourcentage 4 3 5 3" xfId="830"/>
    <cellStyle name="Pourcentage 4 3 6" xfId="831"/>
    <cellStyle name="Pourcentage 4 3 6 2" xfId="832"/>
    <cellStyle name="Pourcentage 4 3 7" xfId="833"/>
    <cellStyle name="Pourcentage 4 4" xfId="834"/>
    <cellStyle name="Pourcentage 4 4 2" xfId="835"/>
    <cellStyle name="Pourcentage 4 4 2 2" xfId="836"/>
    <cellStyle name="Pourcentage 4 4 2 2 2" xfId="837"/>
    <cellStyle name="Pourcentage 4 4 2 2 2 2" xfId="838"/>
    <cellStyle name="Pourcentage 4 4 2 2 3" xfId="839"/>
    <cellStyle name="Pourcentage 4 4 2 3" xfId="840"/>
    <cellStyle name="Pourcentage 4 4 2 3 2" xfId="841"/>
    <cellStyle name="Pourcentage 4 4 2 4" xfId="842"/>
    <cellStyle name="Pourcentage 4 4 3" xfId="843"/>
    <cellStyle name="Pourcentage 4 4 3 2" xfId="844"/>
    <cellStyle name="Pourcentage 4 4 3 2 2" xfId="845"/>
    <cellStyle name="Pourcentage 4 4 3 3" xfId="846"/>
    <cellStyle name="Pourcentage 4 4 4" xfId="847"/>
    <cellStyle name="Pourcentage 4 4 4 2" xfId="848"/>
    <cellStyle name="Pourcentage 4 4 5" xfId="849"/>
    <cellStyle name="Pourcentage 4 5" xfId="850"/>
    <cellStyle name="Pourcentage 4 5 2" xfId="851"/>
    <cellStyle name="Pourcentage 4 5 2 2" xfId="852"/>
    <cellStyle name="Pourcentage 4 5 2 2 2" xfId="853"/>
    <cellStyle name="Pourcentage 4 5 2 3" xfId="854"/>
    <cellStyle name="Pourcentage 4 5 3" xfId="855"/>
    <cellStyle name="Pourcentage 4 5 3 2" xfId="856"/>
    <cellStyle name="Pourcentage 4 5 4" xfId="857"/>
    <cellStyle name="Pourcentage 4 6" xfId="858"/>
    <cellStyle name="Pourcentage 4 6 2" xfId="859"/>
    <cellStyle name="Pourcentage 4 6 2 2" xfId="860"/>
    <cellStyle name="Pourcentage 4 6 2 2 2" xfId="861"/>
    <cellStyle name="Pourcentage 4 6 2 3" xfId="862"/>
    <cellStyle name="Pourcentage 4 6 3" xfId="863"/>
    <cellStyle name="Pourcentage 4 6 3 2" xfId="864"/>
    <cellStyle name="Pourcentage 4 6 4" xfId="865"/>
    <cellStyle name="Pourcentage 4 7" xfId="866"/>
    <cellStyle name="Pourcentage 4 7 2" xfId="867"/>
    <cellStyle name="Pourcentage 4 7 2 2" xfId="868"/>
    <cellStyle name="Pourcentage 4 7 3" xfId="869"/>
    <cellStyle name="Pourcentage 4 8" xfId="870"/>
    <cellStyle name="Pourcentage 4 8 2" xfId="871"/>
    <cellStyle name="Pourcentage 4 9" xfId="872"/>
    <cellStyle name="Pourcentage 5" xfId="873"/>
    <cellStyle name="Pourcentage 6" xfId="874"/>
    <cellStyle name="Pourcentage 6 2" xfId="875"/>
    <cellStyle name="Pourcentage 6 2 2" xfId="876"/>
    <cellStyle name="Pourcentage 6 2 2 2" xfId="877"/>
    <cellStyle name="Pourcentage 6 2 2 2 2" xfId="878"/>
    <cellStyle name="Pourcentage 6 2 2 2 2 2" xfId="879"/>
    <cellStyle name="Pourcentage 6 2 2 2 2 2 2" xfId="880"/>
    <cellStyle name="Pourcentage 6 2 2 2 2 3" xfId="881"/>
    <cellStyle name="Pourcentage 6 2 2 2 3" xfId="882"/>
    <cellStyle name="Pourcentage 6 2 2 2 3 2" xfId="883"/>
    <cellStyle name="Pourcentage 6 2 2 2 4" xfId="884"/>
    <cellStyle name="Pourcentage 6 2 2 3" xfId="885"/>
    <cellStyle name="Pourcentage 6 2 2 3 2" xfId="886"/>
    <cellStyle name="Pourcentage 6 2 2 3 2 2" xfId="887"/>
    <cellStyle name="Pourcentage 6 2 2 3 3" xfId="888"/>
    <cellStyle name="Pourcentage 6 2 2 4" xfId="889"/>
    <cellStyle name="Pourcentage 6 2 2 4 2" xfId="890"/>
    <cellStyle name="Pourcentage 6 2 2 5" xfId="891"/>
    <cellStyle name="Pourcentage 6 2 3" xfId="892"/>
    <cellStyle name="Pourcentage 6 2 3 2" xfId="893"/>
    <cellStyle name="Pourcentage 6 2 3 2 2" xfId="894"/>
    <cellStyle name="Pourcentage 6 2 3 2 2 2" xfId="895"/>
    <cellStyle name="Pourcentage 6 2 3 2 3" xfId="896"/>
    <cellStyle name="Pourcentage 6 2 3 3" xfId="897"/>
    <cellStyle name="Pourcentage 6 2 3 3 2" xfId="898"/>
    <cellStyle name="Pourcentage 6 2 3 4" xfId="899"/>
    <cellStyle name="Pourcentage 6 2 4" xfId="900"/>
    <cellStyle name="Pourcentage 6 2 4 2" xfId="901"/>
    <cellStyle name="Pourcentage 6 2 4 2 2" xfId="902"/>
    <cellStyle name="Pourcentage 6 2 4 3" xfId="903"/>
    <cellStyle name="Pourcentage 6 2 5" xfId="904"/>
    <cellStyle name="Pourcentage 6 2 5 2" xfId="905"/>
    <cellStyle name="Pourcentage 6 2 6" xfId="906"/>
    <cellStyle name="Pourcentage 6 3" xfId="907"/>
    <cellStyle name="Pourcentage 6 3 2" xfId="908"/>
    <cellStyle name="Pourcentage 6 3 2 2" xfId="909"/>
    <cellStyle name="Pourcentage 6 3 2 2 2" xfId="910"/>
    <cellStyle name="Pourcentage 6 3 2 2 2 2" xfId="911"/>
    <cellStyle name="Pourcentage 6 3 2 2 3" xfId="912"/>
    <cellStyle name="Pourcentage 6 3 2 3" xfId="913"/>
    <cellStyle name="Pourcentage 6 3 2 3 2" xfId="914"/>
    <cellStyle name="Pourcentage 6 3 2 4" xfId="915"/>
    <cellStyle name="Pourcentage 6 3 3" xfId="916"/>
    <cellStyle name="Pourcentage 6 3 3 2" xfId="917"/>
    <cellStyle name="Pourcentage 6 3 3 2 2" xfId="918"/>
    <cellStyle name="Pourcentage 6 3 3 3" xfId="919"/>
    <cellStyle name="Pourcentage 6 3 4" xfId="920"/>
    <cellStyle name="Pourcentage 6 3 4 2" xfId="921"/>
    <cellStyle name="Pourcentage 6 3 5" xfId="922"/>
    <cellStyle name="Pourcentage 6 4" xfId="923"/>
    <cellStyle name="Pourcentage 6 4 2" xfId="924"/>
    <cellStyle name="Pourcentage 6 4 2 2" xfId="925"/>
    <cellStyle name="Pourcentage 6 4 2 2 2" xfId="926"/>
    <cellStyle name="Pourcentage 6 4 2 2 2 2" xfId="927"/>
    <cellStyle name="Pourcentage 6 4 2 2 3" xfId="928"/>
    <cellStyle name="Pourcentage 6 4 2 3" xfId="929"/>
    <cellStyle name="Pourcentage 6 4 2 3 2" xfId="930"/>
    <cellStyle name="Pourcentage 6 4 2 4" xfId="931"/>
    <cellStyle name="Pourcentage 6 4 3" xfId="932"/>
    <cellStyle name="Pourcentage 6 4 3 2" xfId="933"/>
    <cellStyle name="Pourcentage 6 4 3 2 2" xfId="934"/>
    <cellStyle name="Pourcentage 6 4 3 3" xfId="935"/>
    <cellStyle name="Pourcentage 6 4 4" xfId="936"/>
    <cellStyle name="Pourcentage 6 4 4 2" xfId="937"/>
    <cellStyle name="Pourcentage 6 4 5" xfId="938"/>
    <cellStyle name="Pourcentage 6 5" xfId="939"/>
    <cellStyle name="Pourcentage 6 5 2" xfId="940"/>
    <cellStyle name="Pourcentage 6 5 2 2" xfId="941"/>
    <cellStyle name="Pourcentage 6 5 2 2 2" xfId="942"/>
    <cellStyle name="Pourcentage 6 5 2 3" xfId="943"/>
    <cellStyle name="Pourcentage 6 5 3" xfId="944"/>
    <cellStyle name="Pourcentage 6 5 3 2" xfId="945"/>
    <cellStyle name="Pourcentage 6 5 4" xfId="946"/>
    <cellStyle name="Pourcentage 6 6" xfId="947"/>
    <cellStyle name="Pourcentage 6 6 2" xfId="948"/>
    <cellStyle name="Pourcentage 6 6 2 2" xfId="949"/>
    <cellStyle name="Pourcentage 6 6 3" xfId="950"/>
    <cellStyle name="Pourcentage 6 7" xfId="951"/>
    <cellStyle name="Pourcentage 6 7 2" xfId="952"/>
    <cellStyle name="Pourcentage 6 8" xfId="953"/>
    <cellStyle name="Pourcentage 7" xfId="954"/>
    <cellStyle name="Pourcentage 7 2" xfId="955"/>
    <cellStyle name="Pourcentage 8" xfId="956"/>
    <cellStyle name="Satisfaisant 2" xfId="957"/>
    <cellStyle name="Sortie 2" xfId="958"/>
    <cellStyle name="Texte explicatif 2" xfId="959"/>
    <cellStyle name="Title" xfId="960"/>
    <cellStyle name="Titre 2" xfId="961"/>
    <cellStyle name="Titre 1 2" xfId="962"/>
    <cellStyle name="Titre 2 2" xfId="963"/>
    <cellStyle name="Titre 3 2" xfId="964"/>
    <cellStyle name="Titre 4 2" xfId="965"/>
    <cellStyle name="Total 2" xfId="966"/>
    <cellStyle name="Vérification 2" xfId="967"/>
    <cellStyle name="Warning Text" xfId="96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142875</xdr:colOff>
          <xdr:row>1</xdr:row>
          <xdr:rowOff>381000</xdr:rowOff>
        </xdr:from>
        <xdr:to>
          <xdr:col>10</xdr:col>
          <xdr:colOff>723900</xdr:colOff>
          <xdr:row>1</xdr:row>
          <xdr:rowOff>1000125</xdr:rowOff>
        </xdr:to>
        <xdr:sp macro="" textlink="">
          <xdr:nvSpPr>
            <xdr:cNvPr id="2441" name="Button 393" hidden="1">
              <a:extLst>
                <a:ext uri="{63B3BB69-23CF-44E3-9099-C40C66FF867C}">
                  <a14:compatExt spid="_x0000_s244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Arial"/>
                  <a:cs typeface="Arial"/>
                </a:rPr>
                <a:t>Pièces et outils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428625</xdr:colOff>
          <xdr:row>1</xdr:row>
          <xdr:rowOff>390525</xdr:rowOff>
        </xdr:from>
        <xdr:to>
          <xdr:col>8</xdr:col>
          <xdr:colOff>895350</xdr:colOff>
          <xdr:row>2</xdr:row>
          <xdr:rowOff>0</xdr:rowOff>
        </xdr:to>
        <xdr:sp macro="" textlink="">
          <xdr:nvSpPr>
            <xdr:cNvPr id="2442" name="Button 394" hidden="1">
              <a:extLst>
                <a:ext uri="{63B3BB69-23CF-44E3-9099-C40C66FF867C}">
                  <a14:compatExt spid="_x0000_s244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Arial"/>
                  <a:cs typeface="Arial"/>
                </a:rPr>
                <a:t>Tâches</a:t>
              </a:r>
            </a:p>
          </xdr:txBody>
        </xdr:sp>
        <xdr:clientData fPrintsWithSheet="0"/>
      </xdr:twoCellAnchor>
    </mc:Choice>
    <mc:Fallback/>
  </mc:AlternateContent>
  <xdr:twoCellAnchor>
    <xdr:from>
      <xdr:col>1</xdr:col>
      <xdr:colOff>13607</xdr:colOff>
      <xdr:row>76</xdr:row>
      <xdr:rowOff>163285</xdr:rowOff>
    </xdr:from>
    <xdr:to>
      <xdr:col>5</xdr:col>
      <xdr:colOff>870857</xdr:colOff>
      <xdr:row>82</xdr:row>
      <xdr:rowOff>598713</xdr:rowOff>
    </xdr:to>
    <xdr:sp macro="" textlink="">
      <xdr:nvSpPr>
        <xdr:cNvPr id="3" name="ZoneTexte 2"/>
        <xdr:cNvSpPr txBox="1"/>
      </xdr:nvSpPr>
      <xdr:spPr>
        <a:xfrm>
          <a:off x="394607" y="14954249"/>
          <a:ext cx="7524750" cy="16600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Priorité 1:</a:t>
          </a:r>
        </a:p>
        <a:p>
          <a:endParaRPr lang="en-US" sz="1100"/>
        </a:p>
        <a:p>
          <a:r>
            <a:rPr lang="en-US" sz="1100"/>
            <a:t>Priorité 2:</a:t>
          </a:r>
        </a:p>
        <a:p>
          <a:endParaRPr lang="en-US" sz="1100"/>
        </a:p>
        <a:p>
          <a:r>
            <a:rPr lang="en-US" sz="1100"/>
            <a:t>Priorité 3:</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8505825</xdr:colOff>
          <xdr:row>1</xdr:row>
          <xdr:rowOff>476250</xdr:rowOff>
        </xdr:from>
        <xdr:to>
          <xdr:col>4</xdr:col>
          <xdr:colOff>1171575</xdr:colOff>
          <xdr:row>2</xdr:row>
          <xdr:rowOff>123825</xdr:rowOff>
        </xdr:to>
        <xdr:sp macro="" textlink="">
          <xdr:nvSpPr>
            <xdr:cNvPr id="5361" name="Button 241" hidden="1">
              <a:extLst>
                <a:ext uri="{63B3BB69-23CF-44E3-9099-C40C66FF867C}">
                  <a14:compatExt spid="_x0000_s5361"/>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Arial"/>
                  <a:cs typeface="Arial"/>
                </a:rPr>
                <a:t>Calendrier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8543925</xdr:colOff>
          <xdr:row>106</xdr:row>
          <xdr:rowOff>19050</xdr:rowOff>
        </xdr:from>
        <xdr:to>
          <xdr:col>5</xdr:col>
          <xdr:colOff>9525</xdr:colOff>
          <xdr:row>110</xdr:row>
          <xdr:rowOff>9525</xdr:rowOff>
        </xdr:to>
        <xdr:sp macro="" textlink="">
          <xdr:nvSpPr>
            <xdr:cNvPr id="5362" name="Button 242" hidden="1">
              <a:extLst>
                <a:ext uri="{63B3BB69-23CF-44E3-9099-C40C66FF867C}">
                  <a14:compatExt spid="_x0000_s536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Arial"/>
                  <a:cs typeface="Arial"/>
                </a:rPr>
                <a:t>Calendrier</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3829050</xdr:colOff>
          <xdr:row>1</xdr:row>
          <xdr:rowOff>523875</xdr:rowOff>
        </xdr:from>
        <xdr:to>
          <xdr:col>5</xdr:col>
          <xdr:colOff>6353175</xdr:colOff>
          <xdr:row>2</xdr:row>
          <xdr:rowOff>171450</xdr:rowOff>
        </xdr:to>
        <xdr:sp macro="" textlink="">
          <xdr:nvSpPr>
            <xdr:cNvPr id="7294" name="Button 126" hidden="1">
              <a:extLst>
                <a:ext uri="{63B3BB69-23CF-44E3-9099-C40C66FF867C}">
                  <a14:compatExt spid="_x0000_s729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Arial"/>
                  <a:cs typeface="Arial"/>
                </a:rPr>
                <a:t>Calendrier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3857625</xdr:colOff>
          <xdr:row>49</xdr:row>
          <xdr:rowOff>161925</xdr:rowOff>
        </xdr:from>
        <xdr:to>
          <xdr:col>6</xdr:col>
          <xdr:colOff>0</xdr:colOff>
          <xdr:row>53</xdr:row>
          <xdr:rowOff>161925</xdr:rowOff>
        </xdr:to>
        <xdr:sp macro="" textlink="">
          <xdr:nvSpPr>
            <xdr:cNvPr id="7295" name="Button 127" hidden="1">
              <a:extLst>
                <a:ext uri="{63B3BB69-23CF-44E3-9099-C40C66FF867C}">
                  <a14:compatExt spid="_x0000_s729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CA" sz="1000" b="0" i="0" u="none" strike="noStrike" baseline="0">
                  <a:solidFill>
                    <a:srgbClr val="000000"/>
                  </a:solidFill>
                  <a:latin typeface="Arial"/>
                  <a:cs typeface="Arial"/>
                </a:rPr>
                <a:t>Calendrier</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ctrlProp" Target="../ctrlProps/ctrlProp6.xml"/><Relationship Id="rId4" Type="http://schemas.openxmlformats.org/officeDocument/2006/relationships/ctrlProp" Target="../ctrlProps/ctrlProp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3" tint="-0.499984740745262"/>
    <pageSetUpPr fitToPage="1"/>
  </sheetPr>
  <dimension ref="A1:CA83"/>
  <sheetViews>
    <sheetView showGridLines="0" tabSelected="1" zoomScale="55" zoomScaleNormal="55" workbookViewId="0">
      <selection activeCell="B2" sqref="B2"/>
    </sheetView>
  </sheetViews>
  <sheetFormatPr defaultColWidth="11.42578125" defaultRowHeight="12.75" x14ac:dyDescent="0.2"/>
  <cols>
    <col min="1" max="1" width="5.7109375" style="6" customWidth="1"/>
    <col min="2" max="2" width="14" style="1" customWidth="1"/>
    <col min="3" max="3" width="19.85546875" style="1" customWidth="1"/>
    <col min="4" max="4" width="28.7109375" style="47" customWidth="1"/>
    <col min="5" max="5" width="37.42578125" style="1" bestFit="1" customWidth="1"/>
    <col min="6" max="6" width="15.7109375" style="122" bestFit="1" customWidth="1"/>
    <col min="7" max="7" width="31.85546875" style="1" customWidth="1"/>
    <col min="8" max="11" width="13.85546875" style="2" customWidth="1"/>
    <col min="12" max="13" width="15.5703125" style="57" customWidth="1"/>
    <col min="14" max="14" width="13.140625" style="1" customWidth="1"/>
    <col min="15" max="76" width="15.5703125" style="1" customWidth="1"/>
    <col min="77" max="77" width="3.5703125" style="8" customWidth="1"/>
    <col min="78" max="78" width="23.42578125" style="1" customWidth="1"/>
    <col min="79" max="16384" width="11.42578125" style="1"/>
  </cols>
  <sheetData>
    <row r="1" spans="1:77" ht="12.95" customHeight="1" x14ac:dyDescent="0.2"/>
    <row r="2" spans="1:77" s="40" customFormat="1" ht="80.099999999999994" customHeight="1" x14ac:dyDescent="0.25">
      <c r="A2" s="42"/>
      <c r="B2" s="115"/>
      <c r="C2" s="41"/>
      <c r="F2" s="123"/>
      <c r="H2" s="39"/>
      <c r="I2" s="39"/>
      <c r="J2" s="39"/>
      <c r="K2" s="39"/>
      <c r="L2" s="56"/>
      <c r="M2" s="56"/>
      <c r="N2" s="40">
        <v>3</v>
      </c>
      <c r="BY2" s="35"/>
    </row>
    <row r="3" spans="1:77" s="40" customFormat="1" ht="18.95" customHeight="1" x14ac:dyDescent="0.3">
      <c r="A3" s="42"/>
      <c r="B3" s="51" t="s">
        <v>103</v>
      </c>
      <c r="C3" s="41"/>
      <c r="D3" s="41"/>
      <c r="F3" s="123"/>
      <c r="H3" s="39"/>
      <c r="I3" s="39"/>
      <c r="J3" s="39"/>
      <c r="K3" s="39"/>
      <c r="L3" s="128"/>
      <c r="M3" s="128"/>
      <c r="BY3" s="35"/>
    </row>
    <row r="4" spans="1:77" s="40" customFormat="1" ht="12.95" customHeight="1" thickBot="1" x14ac:dyDescent="0.3">
      <c r="A4" s="42"/>
      <c r="D4" s="50"/>
      <c r="F4" s="123"/>
      <c r="H4" s="39"/>
      <c r="I4" s="39"/>
      <c r="J4" s="39"/>
      <c r="K4" s="39"/>
      <c r="L4" s="56"/>
      <c r="M4" s="56"/>
      <c r="N4" s="40">
        <v>1</v>
      </c>
      <c r="O4" s="40">
        <v>2</v>
      </c>
      <c r="P4" s="40">
        <v>3</v>
      </c>
      <c r="Q4" s="40">
        <v>4</v>
      </c>
      <c r="R4" s="40">
        <v>5</v>
      </c>
      <c r="T4" s="40">
        <v>6</v>
      </c>
      <c r="U4" s="40">
        <v>7</v>
      </c>
      <c r="V4" s="40">
        <v>8</v>
      </c>
      <c r="W4" s="40">
        <v>9</v>
      </c>
      <c r="Y4" s="40">
        <v>10</v>
      </c>
      <c r="Z4" s="40">
        <v>11</v>
      </c>
      <c r="AA4" s="40">
        <v>12</v>
      </c>
      <c r="AB4" s="40">
        <v>13</v>
      </c>
      <c r="AD4" s="40">
        <v>14</v>
      </c>
      <c r="AE4" s="40">
        <v>15</v>
      </c>
      <c r="AF4" s="40">
        <v>16</v>
      </c>
      <c r="AG4" s="40">
        <v>17</v>
      </c>
      <c r="AI4" s="40">
        <v>18</v>
      </c>
      <c r="AJ4" s="40">
        <v>19</v>
      </c>
      <c r="AK4" s="40">
        <v>20</v>
      </c>
      <c r="AL4" s="40">
        <v>21</v>
      </c>
      <c r="AM4" s="40">
        <v>22</v>
      </c>
      <c r="AO4" s="40">
        <v>23</v>
      </c>
      <c r="AP4" s="40">
        <v>24</v>
      </c>
      <c r="AQ4" s="40">
        <v>25</v>
      </c>
      <c r="AR4" s="40">
        <v>26</v>
      </c>
      <c r="AT4" s="40">
        <v>27</v>
      </c>
      <c r="AU4" s="40">
        <v>28</v>
      </c>
      <c r="AV4" s="40">
        <v>29</v>
      </c>
      <c r="AW4" s="40">
        <v>30</v>
      </c>
      <c r="AX4" s="40">
        <v>31</v>
      </c>
      <c r="AZ4" s="40">
        <v>32</v>
      </c>
      <c r="BA4" s="40">
        <v>33</v>
      </c>
      <c r="BB4" s="40">
        <v>34</v>
      </c>
      <c r="BC4" s="40">
        <v>35</v>
      </c>
      <c r="BE4" s="40">
        <v>36</v>
      </c>
      <c r="BF4" s="40">
        <v>37</v>
      </c>
      <c r="BG4" s="40">
        <v>38</v>
      </c>
      <c r="BH4" s="40">
        <v>39</v>
      </c>
      <c r="BJ4" s="40">
        <v>40</v>
      </c>
      <c r="BK4" s="40">
        <v>41</v>
      </c>
      <c r="BL4" s="40">
        <v>42</v>
      </c>
      <c r="BM4" s="40">
        <v>43</v>
      </c>
      <c r="BN4" s="40">
        <v>44</v>
      </c>
      <c r="BP4" s="40">
        <v>45</v>
      </c>
      <c r="BQ4" s="40">
        <v>46</v>
      </c>
      <c r="BR4" s="40">
        <v>47</v>
      </c>
      <c r="BS4" s="40">
        <v>48</v>
      </c>
      <c r="BU4" s="40">
        <v>49</v>
      </c>
      <c r="BV4" s="40">
        <v>50</v>
      </c>
      <c r="BW4" s="40">
        <v>51</v>
      </c>
      <c r="BX4" s="40">
        <v>52</v>
      </c>
      <c r="BY4" s="35"/>
    </row>
    <row r="5" spans="1:77" s="34" customFormat="1" ht="18.75" customHeight="1" thickBot="1" x14ac:dyDescent="0.3">
      <c r="B5" s="33"/>
      <c r="C5" s="26"/>
      <c r="D5" s="49"/>
      <c r="E5" s="26"/>
      <c r="F5" s="26"/>
      <c r="G5" s="26"/>
      <c r="H5" s="146"/>
      <c r="I5" s="146"/>
      <c r="J5" s="146"/>
      <c r="K5" s="27"/>
      <c r="L5" s="239"/>
      <c r="M5" s="257" t="s">
        <v>0</v>
      </c>
      <c r="N5" s="258"/>
      <c r="O5" s="258"/>
      <c r="P5" s="258"/>
      <c r="Q5" s="258"/>
      <c r="R5" s="259"/>
      <c r="S5" s="257" t="s">
        <v>415</v>
      </c>
      <c r="T5" s="258"/>
      <c r="U5" s="258"/>
      <c r="V5" s="258"/>
      <c r="W5" s="259"/>
      <c r="X5" s="258" t="s">
        <v>10</v>
      </c>
      <c r="Y5" s="258"/>
      <c r="Z5" s="258"/>
      <c r="AA5" s="258"/>
      <c r="AB5" s="258"/>
      <c r="AC5" s="257" t="s">
        <v>19</v>
      </c>
      <c r="AD5" s="258"/>
      <c r="AE5" s="258"/>
      <c r="AF5" s="258"/>
      <c r="AG5" s="259"/>
      <c r="AH5" s="258" t="s">
        <v>20</v>
      </c>
      <c r="AI5" s="258"/>
      <c r="AJ5" s="258"/>
      <c r="AK5" s="258"/>
      <c r="AL5" s="258"/>
      <c r="AM5" s="258"/>
      <c r="AN5" s="257" t="s">
        <v>30</v>
      </c>
      <c r="AO5" s="258"/>
      <c r="AP5" s="258"/>
      <c r="AQ5" s="258"/>
      <c r="AR5" s="259"/>
      <c r="AS5" s="258" t="s">
        <v>31</v>
      </c>
      <c r="AT5" s="258"/>
      <c r="AU5" s="258"/>
      <c r="AV5" s="258"/>
      <c r="AW5" s="258"/>
      <c r="AX5" s="259"/>
      <c r="AY5" s="257" t="s">
        <v>65</v>
      </c>
      <c r="AZ5" s="258"/>
      <c r="BA5" s="258"/>
      <c r="BB5" s="258"/>
      <c r="BC5" s="259"/>
      <c r="BD5" s="258" t="s">
        <v>58</v>
      </c>
      <c r="BE5" s="258"/>
      <c r="BF5" s="258"/>
      <c r="BG5" s="258"/>
      <c r="BH5" s="258"/>
      <c r="BI5" s="257" t="s">
        <v>59</v>
      </c>
      <c r="BJ5" s="258"/>
      <c r="BK5" s="258"/>
      <c r="BL5" s="258"/>
      <c r="BM5" s="258"/>
      <c r="BN5" s="259"/>
      <c r="BO5" s="265" t="s">
        <v>60</v>
      </c>
      <c r="BP5" s="266"/>
      <c r="BQ5" s="266"/>
      <c r="BR5" s="266"/>
      <c r="BS5" s="266"/>
      <c r="BT5" s="265" t="s">
        <v>70</v>
      </c>
      <c r="BU5" s="266"/>
      <c r="BV5" s="266"/>
      <c r="BW5" s="266"/>
      <c r="BX5" s="267"/>
      <c r="BY5" s="32"/>
    </row>
    <row r="6" spans="1:77" s="39" customFormat="1" ht="30.75" customHeight="1" thickBot="1" x14ac:dyDescent="0.25">
      <c r="A6" s="31"/>
      <c r="B6" s="185" t="s">
        <v>73</v>
      </c>
      <c r="C6" s="30" t="s">
        <v>337</v>
      </c>
      <c r="D6" s="30" t="s">
        <v>75</v>
      </c>
      <c r="E6" s="30" t="s">
        <v>76</v>
      </c>
      <c r="F6" s="30" t="s">
        <v>345</v>
      </c>
      <c r="G6" s="30" t="s">
        <v>318</v>
      </c>
      <c r="H6" s="30" t="s">
        <v>62</v>
      </c>
      <c r="I6" s="30" t="s">
        <v>317</v>
      </c>
      <c r="J6" s="30" t="s">
        <v>421</v>
      </c>
      <c r="K6" s="29" t="s">
        <v>422</v>
      </c>
      <c r="L6" s="227" t="s">
        <v>113</v>
      </c>
      <c r="M6" s="149" t="s">
        <v>72</v>
      </c>
      <c r="N6" s="150" t="s">
        <v>1</v>
      </c>
      <c r="O6" s="150" t="s">
        <v>2</v>
      </c>
      <c r="P6" s="150" t="s">
        <v>3</v>
      </c>
      <c r="Q6" s="150" t="s">
        <v>4</v>
      </c>
      <c r="R6" s="151" t="s">
        <v>5</v>
      </c>
      <c r="S6" s="149" t="s">
        <v>72</v>
      </c>
      <c r="T6" s="150" t="s">
        <v>6</v>
      </c>
      <c r="U6" s="150" t="s">
        <v>7</v>
      </c>
      <c r="V6" s="150" t="s">
        <v>8</v>
      </c>
      <c r="W6" s="151" t="s">
        <v>9</v>
      </c>
      <c r="X6" s="171" t="s">
        <v>72</v>
      </c>
      <c r="Y6" s="150" t="s">
        <v>11</v>
      </c>
      <c r="Z6" s="150" t="s">
        <v>12</v>
      </c>
      <c r="AA6" s="150" t="s">
        <v>13</v>
      </c>
      <c r="AB6" s="227" t="s">
        <v>14</v>
      </c>
      <c r="AC6" s="149" t="s">
        <v>72</v>
      </c>
      <c r="AD6" s="150" t="s">
        <v>15</v>
      </c>
      <c r="AE6" s="150" t="s">
        <v>16</v>
      </c>
      <c r="AF6" s="150" t="s">
        <v>17</v>
      </c>
      <c r="AG6" s="151" t="s">
        <v>18</v>
      </c>
      <c r="AH6" s="171" t="s">
        <v>72</v>
      </c>
      <c r="AI6" s="150" t="s">
        <v>21</v>
      </c>
      <c r="AJ6" s="150" t="s">
        <v>22</v>
      </c>
      <c r="AK6" s="150" t="s">
        <v>23</v>
      </c>
      <c r="AL6" s="150" t="s">
        <v>24</v>
      </c>
      <c r="AM6" s="233" t="s">
        <v>25</v>
      </c>
      <c r="AN6" s="149" t="s">
        <v>72</v>
      </c>
      <c r="AO6" s="150" t="s">
        <v>26</v>
      </c>
      <c r="AP6" s="150" t="s">
        <v>27</v>
      </c>
      <c r="AQ6" s="150" t="s">
        <v>28</v>
      </c>
      <c r="AR6" s="151" t="s">
        <v>29</v>
      </c>
      <c r="AS6" s="235" t="s">
        <v>72</v>
      </c>
      <c r="AT6" s="53" t="s">
        <v>32</v>
      </c>
      <c r="AU6" s="53" t="s">
        <v>33</v>
      </c>
      <c r="AV6" s="53" t="s">
        <v>34</v>
      </c>
      <c r="AW6" s="53" t="s">
        <v>35</v>
      </c>
      <c r="AX6" s="52" t="s">
        <v>36</v>
      </c>
      <c r="AY6" s="149" t="s">
        <v>72</v>
      </c>
      <c r="AZ6" s="150" t="s">
        <v>37</v>
      </c>
      <c r="BA6" s="150" t="s">
        <v>38</v>
      </c>
      <c r="BB6" s="150" t="s">
        <v>39</v>
      </c>
      <c r="BC6" s="151" t="s">
        <v>40</v>
      </c>
      <c r="BD6" s="171" t="s">
        <v>72</v>
      </c>
      <c r="BE6" s="150" t="s">
        <v>41</v>
      </c>
      <c r="BF6" s="150" t="s">
        <v>42</v>
      </c>
      <c r="BG6" s="150" t="s">
        <v>43</v>
      </c>
      <c r="BH6" s="233" t="s">
        <v>44</v>
      </c>
      <c r="BI6" s="149" t="s">
        <v>72</v>
      </c>
      <c r="BJ6" s="150" t="s">
        <v>45</v>
      </c>
      <c r="BK6" s="150" t="s">
        <v>46</v>
      </c>
      <c r="BL6" s="150" t="s">
        <v>47</v>
      </c>
      <c r="BM6" s="150" t="s">
        <v>48</v>
      </c>
      <c r="BN6" s="151" t="s">
        <v>49</v>
      </c>
      <c r="BO6" s="149" t="s">
        <v>72</v>
      </c>
      <c r="BP6" s="150" t="s">
        <v>50</v>
      </c>
      <c r="BQ6" s="150" t="s">
        <v>51</v>
      </c>
      <c r="BR6" s="150" t="s">
        <v>52</v>
      </c>
      <c r="BS6" s="233" t="s">
        <v>53</v>
      </c>
      <c r="BT6" s="149" t="s">
        <v>72</v>
      </c>
      <c r="BU6" s="150" t="s">
        <v>54</v>
      </c>
      <c r="BV6" s="150" t="s">
        <v>55</v>
      </c>
      <c r="BW6" s="150" t="s">
        <v>56</v>
      </c>
      <c r="BX6" s="151" t="s">
        <v>57</v>
      </c>
    </row>
    <row r="7" spans="1:77" s="43" customFormat="1" ht="14.25" customHeight="1" x14ac:dyDescent="0.2">
      <c r="B7" s="260" t="s">
        <v>66</v>
      </c>
      <c r="C7" s="249" t="s">
        <v>330</v>
      </c>
      <c r="D7" s="262" t="s">
        <v>98</v>
      </c>
      <c r="E7" s="262" t="s">
        <v>99</v>
      </c>
      <c r="F7" s="263">
        <v>4</v>
      </c>
      <c r="G7" s="188" t="s">
        <v>436</v>
      </c>
      <c r="H7" s="140">
        <v>1</v>
      </c>
      <c r="I7" s="140">
        <v>1</v>
      </c>
      <c r="J7" s="140" t="s">
        <v>419</v>
      </c>
      <c r="K7" s="114" t="s">
        <v>486</v>
      </c>
      <c r="L7" s="174" t="s">
        <v>105</v>
      </c>
      <c r="M7" s="174"/>
      <c r="N7" s="92"/>
      <c r="O7" s="92"/>
      <c r="P7" s="92"/>
      <c r="Q7" s="92"/>
      <c r="R7" s="175"/>
      <c r="S7" s="176"/>
      <c r="T7" s="92"/>
      <c r="U7" s="92"/>
      <c r="V7" s="92"/>
      <c r="W7" s="175"/>
      <c r="X7" s="221"/>
      <c r="Y7" s="92"/>
      <c r="Z7" s="177"/>
      <c r="AA7" s="177"/>
      <c r="AB7" s="228"/>
      <c r="AC7" s="176"/>
      <c r="AD7" s="92"/>
      <c r="AE7" s="92"/>
      <c r="AF7" s="92"/>
      <c r="AG7" s="175"/>
      <c r="AH7" s="220"/>
      <c r="AI7" s="92"/>
      <c r="AJ7" s="92"/>
      <c r="AK7" s="92"/>
      <c r="AL7" s="92"/>
      <c r="AM7" s="228"/>
      <c r="AN7" s="178"/>
      <c r="AO7" s="92"/>
      <c r="AP7" s="92"/>
      <c r="AQ7" s="92"/>
      <c r="AR7" s="175"/>
      <c r="AS7" s="220"/>
      <c r="AT7" s="92"/>
      <c r="AU7" s="92"/>
      <c r="AV7" s="92"/>
      <c r="AW7" s="92"/>
      <c r="AX7" s="175"/>
      <c r="AY7" s="176"/>
      <c r="AZ7" s="92"/>
      <c r="BA7" s="92"/>
      <c r="BB7" s="92"/>
      <c r="BC7" s="175"/>
      <c r="BD7" s="220"/>
      <c r="BE7" s="92"/>
      <c r="BF7" s="92"/>
      <c r="BG7" s="92"/>
      <c r="BH7" s="236"/>
      <c r="BI7" s="176"/>
      <c r="BJ7" s="92"/>
      <c r="BK7" s="92"/>
      <c r="BL7" s="92"/>
      <c r="BM7" s="92"/>
      <c r="BN7" s="175"/>
      <c r="BO7" s="176"/>
      <c r="BP7" s="92"/>
      <c r="BQ7" s="92"/>
      <c r="BR7" s="92"/>
      <c r="BS7" s="236"/>
      <c r="BT7" s="174" t="s">
        <v>105</v>
      </c>
      <c r="BU7" s="92"/>
      <c r="BV7" s="92">
        <f>1*$F$7</f>
        <v>4</v>
      </c>
      <c r="BW7" s="92"/>
      <c r="BX7" s="175"/>
      <c r="BY7" s="93">
        <f>SUM(BU7:BX7,BP7:BS7,BJ7:BN7,BE7:BH7,AZ7:BC7,AT7:AX7,AO7:AR7,AI7:AM7,AD7:AG7,Y7:AB7,T7:W7,N7:R7)</f>
        <v>4</v>
      </c>
    </row>
    <row r="8" spans="1:77" s="43" customFormat="1" ht="14.25" customHeight="1" x14ac:dyDescent="0.2">
      <c r="B8" s="261"/>
      <c r="C8" s="254"/>
      <c r="D8" s="254"/>
      <c r="E8" s="254"/>
      <c r="F8" s="264"/>
      <c r="G8" s="188" t="s">
        <v>436</v>
      </c>
      <c r="H8" s="91">
        <v>1</v>
      </c>
      <c r="I8" s="91">
        <v>0.25</v>
      </c>
      <c r="J8" s="91" t="s">
        <v>403</v>
      </c>
      <c r="K8" s="114" t="s">
        <v>486</v>
      </c>
      <c r="L8" s="153" t="s">
        <v>107</v>
      </c>
      <c r="M8" s="153" t="s">
        <v>107</v>
      </c>
      <c r="N8" s="44">
        <f>1.25*$F$7</f>
        <v>5</v>
      </c>
      <c r="O8" s="44">
        <f>1.25*$F$7</f>
        <v>5</v>
      </c>
      <c r="P8" s="44">
        <f>1.25*$F$7</f>
        <v>5</v>
      </c>
      <c r="Q8" s="44">
        <f>1.25*$F$7</f>
        <v>5</v>
      </c>
      <c r="R8" s="55">
        <f>1.25*$F$7</f>
        <v>5</v>
      </c>
      <c r="S8" s="153" t="s">
        <v>107</v>
      </c>
      <c r="T8" s="44">
        <f t="shared" ref="T8:W8" si="0">1.25*$F$7</f>
        <v>5</v>
      </c>
      <c r="U8" s="44">
        <f t="shared" si="0"/>
        <v>5</v>
      </c>
      <c r="V8" s="44">
        <f t="shared" si="0"/>
        <v>5</v>
      </c>
      <c r="W8" s="55">
        <f t="shared" si="0"/>
        <v>5</v>
      </c>
      <c r="X8" s="120" t="s">
        <v>107</v>
      </c>
      <c r="Y8" s="44">
        <f t="shared" ref="Y8:AB8" si="1">1.25*$F$7</f>
        <v>5</v>
      </c>
      <c r="Z8" s="44">
        <f t="shared" si="1"/>
        <v>5</v>
      </c>
      <c r="AA8" s="44">
        <f t="shared" si="1"/>
        <v>5</v>
      </c>
      <c r="AB8" s="45">
        <f t="shared" si="1"/>
        <v>5</v>
      </c>
      <c r="AC8" s="153" t="s">
        <v>107</v>
      </c>
      <c r="AD8" s="44">
        <f t="shared" ref="AD8:AG8" si="2">1.25*$F$7</f>
        <v>5</v>
      </c>
      <c r="AE8" s="44">
        <f t="shared" si="2"/>
        <v>5</v>
      </c>
      <c r="AF8" s="44">
        <f t="shared" si="2"/>
        <v>5</v>
      </c>
      <c r="AG8" s="55">
        <f t="shared" si="2"/>
        <v>5</v>
      </c>
      <c r="AH8" s="148" t="s">
        <v>107</v>
      </c>
      <c r="AI8" s="44">
        <f t="shared" ref="AI8:AM8" si="3">1.25*$F$7</f>
        <v>5</v>
      </c>
      <c r="AJ8" s="44">
        <f t="shared" si="3"/>
        <v>5</v>
      </c>
      <c r="AK8" s="44">
        <f t="shared" si="3"/>
        <v>5</v>
      </c>
      <c r="AL8" s="44">
        <f t="shared" si="3"/>
        <v>5</v>
      </c>
      <c r="AM8" s="234">
        <f t="shared" si="3"/>
        <v>5</v>
      </c>
      <c r="AN8" s="170" t="s">
        <v>107</v>
      </c>
      <c r="AO8" s="44">
        <f t="shared" ref="AO8:AR8" si="4">1.25*$F$7</f>
        <v>5</v>
      </c>
      <c r="AP8" s="44">
        <f t="shared" si="4"/>
        <v>5</v>
      </c>
      <c r="AQ8" s="44">
        <f t="shared" si="4"/>
        <v>5</v>
      </c>
      <c r="AR8" s="55">
        <f t="shared" si="4"/>
        <v>5</v>
      </c>
      <c r="AS8" s="148" t="s">
        <v>107</v>
      </c>
      <c r="AT8" s="44">
        <f t="shared" ref="AT8:AX8" si="5">1.25*$F$7</f>
        <v>5</v>
      </c>
      <c r="AU8" s="44">
        <f t="shared" si="5"/>
        <v>5</v>
      </c>
      <c r="AV8" s="44">
        <f t="shared" si="5"/>
        <v>5</v>
      </c>
      <c r="AW8" s="44">
        <f t="shared" si="5"/>
        <v>5</v>
      </c>
      <c r="AX8" s="55">
        <f t="shared" si="5"/>
        <v>5</v>
      </c>
      <c r="AY8" s="153" t="s">
        <v>107</v>
      </c>
      <c r="AZ8" s="44">
        <f t="shared" ref="AZ8:BC8" si="6">1.25*$F$7</f>
        <v>5</v>
      </c>
      <c r="BA8" s="44">
        <f t="shared" si="6"/>
        <v>5</v>
      </c>
      <c r="BB8" s="44">
        <f t="shared" si="6"/>
        <v>5</v>
      </c>
      <c r="BC8" s="55">
        <f t="shared" si="6"/>
        <v>5</v>
      </c>
      <c r="BD8" s="148" t="s">
        <v>107</v>
      </c>
      <c r="BE8" s="44">
        <f t="shared" ref="BE8:BH8" si="7">1.25*$F$7</f>
        <v>5</v>
      </c>
      <c r="BF8" s="44">
        <f t="shared" si="7"/>
        <v>5</v>
      </c>
      <c r="BG8" s="44">
        <f t="shared" si="7"/>
        <v>5</v>
      </c>
      <c r="BH8" s="45">
        <f t="shared" si="7"/>
        <v>5</v>
      </c>
      <c r="BI8" s="153" t="s">
        <v>107</v>
      </c>
      <c r="BJ8" s="44">
        <f t="shared" ref="BJ8:BN8" si="8">1.25*$F$7</f>
        <v>5</v>
      </c>
      <c r="BK8" s="44">
        <f t="shared" si="8"/>
        <v>5</v>
      </c>
      <c r="BL8" s="44">
        <f t="shared" si="8"/>
        <v>5</v>
      </c>
      <c r="BM8" s="44">
        <f t="shared" si="8"/>
        <v>5</v>
      </c>
      <c r="BN8" s="55">
        <f t="shared" si="8"/>
        <v>5</v>
      </c>
      <c r="BO8" s="153" t="s">
        <v>107</v>
      </c>
      <c r="BP8" s="44">
        <f t="shared" ref="BP8:BS8" si="9">1.25*$F$7</f>
        <v>5</v>
      </c>
      <c r="BQ8" s="44">
        <f t="shared" si="9"/>
        <v>5</v>
      </c>
      <c r="BR8" s="44">
        <f t="shared" si="9"/>
        <v>5</v>
      </c>
      <c r="BS8" s="45">
        <f t="shared" si="9"/>
        <v>5</v>
      </c>
      <c r="BT8" s="153" t="s">
        <v>107</v>
      </c>
      <c r="BU8" s="44">
        <f t="shared" ref="BU8:BX8" si="10">1.25*$F$7</f>
        <v>5</v>
      </c>
      <c r="BV8" s="44">
        <f t="shared" si="10"/>
        <v>5</v>
      </c>
      <c r="BW8" s="44">
        <f t="shared" si="10"/>
        <v>5</v>
      </c>
      <c r="BX8" s="55">
        <f t="shared" si="10"/>
        <v>5</v>
      </c>
    </row>
    <row r="9" spans="1:77" s="43" customFormat="1" ht="14.25" customHeight="1" x14ac:dyDescent="0.2">
      <c r="B9" s="261"/>
      <c r="C9" s="254"/>
      <c r="D9" s="254"/>
      <c r="E9" s="254"/>
      <c r="F9" s="264"/>
      <c r="G9" s="188" t="s">
        <v>436</v>
      </c>
      <c r="H9" s="91">
        <v>1</v>
      </c>
      <c r="I9" s="91">
        <v>0.25</v>
      </c>
      <c r="J9" s="91" t="s">
        <v>404</v>
      </c>
      <c r="K9" s="114" t="s">
        <v>486</v>
      </c>
      <c r="L9" s="153" t="s">
        <v>109</v>
      </c>
      <c r="M9" s="153" t="s">
        <v>109</v>
      </c>
      <c r="N9" s="44">
        <f>0.25*$F$7</f>
        <v>1</v>
      </c>
      <c r="O9" s="44">
        <f t="shared" ref="O9:R9" si="11">0.25*$F$7</f>
        <v>1</v>
      </c>
      <c r="P9" s="44">
        <f t="shared" si="11"/>
        <v>1</v>
      </c>
      <c r="Q9" s="44">
        <f t="shared" si="11"/>
        <v>1</v>
      </c>
      <c r="R9" s="55">
        <f t="shared" si="11"/>
        <v>1</v>
      </c>
      <c r="S9" s="153" t="s">
        <v>109</v>
      </c>
      <c r="T9" s="44">
        <f t="shared" ref="T9:W9" si="12">0.25*$F$7</f>
        <v>1</v>
      </c>
      <c r="U9" s="44">
        <f t="shared" si="12"/>
        <v>1</v>
      </c>
      <c r="V9" s="44">
        <f t="shared" si="12"/>
        <v>1</v>
      </c>
      <c r="W9" s="55">
        <f t="shared" si="12"/>
        <v>1</v>
      </c>
      <c r="X9" s="120" t="s">
        <v>109</v>
      </c>
      <c r="Y9" s="44">
        <f t="shared" ref="Y9:AB9" si="13">0.25*$F$7</f>
        <v>1</v>
      </c>
      <c r="Z9" s="44">
        <f t="shared" si="13"/>
        <v>1</v>
      </c>
      <c r="AA9" s="44">
        <f t="shared" si="13"/>
        <v>1</v>
      </c>
      <c r="AB9" s="45">
        <f t="shared" si="13"/>
        <v>1</v>
      </c>
      <c r="AC9" s="153" t="s">
        <v>109</v>
      </c>
      <c r="AD9" s="44">
        <f t="shared" ref="AD9:AG9" si="14">0.25*$F$7</f>
        <v>1</v>
      </c>
      <c r="AE9" s="44">
        <f t="shared" si="14"/>
        <v>1</v>
      </c>
      <c r="AF9" s="44">
        <f t="shared" si="14"/>
        <v>1</v>
      </c>
      <c r="AG9" s="55">
        <f t="shared" si="14"/>
        <v>1</v>
      </c>
      <c r="AH9" s="148" t="s">
        <v>109</v>
      </c>
      <c r="AI9" s="44">
        <f t="shared" ref="AI9:AM9" si="15">0.25*$F$7</f>
        <v>1</v>
      </c>
      <c r="AJ9" s="44">
        <f t="shared" si="15"/>
        <v>1</v>
      </c>
      <c r="AK9" s="44">
        <f t="shared" si="15"/>
        <v>1</v>
      </c>
      <c r="AL9" s="44">
        <f t="shared" si="15"/>
        <v>1</v>
      </c>
      <c r="AM9" s="234">
        <f t="shared" si="15"/>
        <v>1</v>
      </c>
      <c r="AN9" s="153" t="s">
        <v>109</v>
      </c>
      <c r="AO9" s="44">
        <f t="shared" ref="AO9:AR9" si="16">0.25*$F$7</f>
        <v>1</v>
      </c>
      <c r="AP9" s="44">
        <f t="shared" si="16"/>
        <v>1</v>
      </c>
      <c r="AQ9" s="44">
        <f t="shared" si="16"/>
        <v>1</v>
      </c>
      <c r="AR9" s="55">
        <f t="shared" si="16"/>
        <v>1</v>
      </c>
      <c r="AS9" s="148" t="s">
        <v>109</v>
      </c>
      <c r="AT9" s="44">
        <f t="shared" ref="AT9:AX9" si="17">0.25*$F$7</f>
        <v>1</v>
      </c>
      <c r="AU9" s="44">
        <f t="shared" si="17"/>
        <v>1</v>
      </c>
      <c r="AV9" s="44">
        <f t="shared" si="17"/>
        <v>1</v>
      </c>
      <c r="AW9" s="44">
        <f t="shared" si="17"/>
        <v>1</v>
      </c>
      <c r="AX9" s="55">
        <f t="shared" si="17"/>
        <v>1</v>
      </c>
      <c r="AY9" s="153" t="s">
        <v>109</v>
      </c>
      <c r="AZ9" s="44">
        <f t="shared" ref="AZ9:BC9" si="18">0.25*$F$7</f>
        <v>1</v>
      </c>
      <c r="BA9" s="44">
        <f t="shared" si="18"/>
        <v>1</v>
      </c>
      <c r="BB9" s="44">
        <f t="shared" si="18"/>
        <v>1</v>
      </c>
      <c r="BC9" s="55">
        <f t="shared" si="18"/>
        <v>1</v>
      </c>
      <c r="BD9" s="148" t="s">
        <v>109</v>
      </c>
      <c r="BE9" s="44">
        <f t="shared" ref="BE9:BH9" si="19">0.25*$F$7</f>
        <v>1</v>
      </c>
      <c r="BF9" s="44">
        <f t="shared" si="19"/>
        <v>1</v>
      </c>
      <c r="BG9" s="44">
        <f t="shared" si="19"/>
        <v>1</v>
      </c>
      <c r="BH9" s="45">
        <f t="shared" si="19"/>
        <v>1</v>
      </c>
      <c r="BI9" s="153" t="s">
        <v>109</v>
      </c>
      <c r="BJ9" s="44">
        <f t="shared" ref="BJ9:BN9" si="20">0.25*$F$7</f>
        <v>1</v>
      </c>
      <c r="BK9" s="44">
        <f t="shared" si="20"/>
        <v>1</v>
      </c>
      <c r="BL9" s="44">
        <f t="shared" si="20"/>
        <v>1</v>
      </c>
      <c r="BM9" s="60">
        <f t="shared" si="20"/>
        <v>1</v>
      </c>
      <c r="BN9" s="54">
        <f t="shared" si="20"/>
        <v>1</v>
      </c>
      <c r="BO9" s="153" t="s">
        <v>109</v>
      </c>
      <c r="BP9" s="44">
        <f t="shared" ref="BP9:BS9" si="21">0.25*$F$7</f>
        <v>1</v>
      </c>
      <c r="BQ9" s="44">
        <f t="shared" si="21"/>
        <v>1</v>
      </c>
      <c r="BR9" s="44">
        <f t="shared" si="21"/>
        <v>1</v>
      </c>
      <c r="BS9" s="45">
        <f t="shared" si="21"/>
        <v>1</v>
      </c>
      <c r="BT9" s="153" t="s">
        <v>109</v>
      </c>
      <c r="BU9" s="44">
        <f t="shared" ref="BU9:BX9" si="22">0.25*$F$7</f>
        <v>1</v>
      </c>
      <c r="BV9" s="44">
        <f t="shared" si="22"/>
        <v>1</v>
      </c>
      <c r="BW9" s="44">
        <f t="shared" si="22"/>
        <v>1</v>
      </c>
      <c r="BX9" s="55">
        <f t="shared" si="22"/>
        <v>1</v>
      </c>
    </row>
    <row r="10" spans="1:77" s="43" customFormat="1" ht="14.25" customHeight="1" x14ac:dyDescent="0.2">
      <c r="B10" s="139" t="s">
        <v>66</v>
      </c>
      <c r="C10" s="137" t="s">
        <v>330</v>
      </c>
      <c r="D10" s="121" t="s">
        <v>92</v>
      </c>
      <c r="E10" s="121" t="s">
        <v>92</v>
      </c>
      <c r="F10" s="182">
        <v>3</v>
      </c>
      <c r="G10" s="188" t="s">
        <v>437</v>
      </c>
      <c r="H10" s="91">
        <v>2</v>
      </c>
      <c r="I10" s="91">
        <v>0.25</v>
      </c>
      <c r="J10" s="91" t="s">
        <v>419</v>
      </c>
      <c r="K10" s="114" t="s">
        <v>486</v>
      </c>
      <c r="L10" s="153" t="s">
        <v>202</v>
      </c>
      <c r="M10" s="153" t="s">
        <v>202</v>
      </c>
      <c r="N10" s="44"/>
      <c r="O10" s="44"/>
      <c r="P10" s="44"/>
      <c r="Q10" s="44"/>
      <c r="R10" s="55">
        <f>$I$10*$F$10</f>
        <v>0.75</v>
      </c>
      <c r="S10" s="153"/>
      <c r="T10" s="44"/>
      <c r="U10" s="44"/>
      <c r="V10" s="44"/>
      <c r="W10" s="55"/>
      <c r="X10" s="120"/>
      <c r="Y10" s="44"/>
      <c r="Z10" s="44"/>
      <c r="AA10" s="44"/>
      <c r="AB10" s="45"/>
      <c r="AC10" s="153"/>
      <c r="AD10" s="44"/>
      <c r="AE10" s="44"/>
      <c r="AF10" s="44"/>
      <c r="AG10" s="55"/>
      <c r="AH10" s="148"/>
      <c r="AI10" s="44"/>
      <c r="AJ10" s="44"/>
      <c r="AK10" s="44"/>
      <c r="AL10" s="44"/>
      <c r="AM10" s="234"/>
      <c r="AN10" s="153"/>
      <c r="AO10" s="44"/>
      <c r="AP10" s="44"/>
      <c r="AQ10" s="44"/>
      <c r="AR10" s="55"/>
      <c r="AS10" s="148"/>
      <c r="AT10" s="44"/>
      <c r="AU10" s="44"/>
      <c r="AV10" s="44"/>
      <c r="AW10" s="45"/>
      <c r="AX10" s="55"/>
      <c r="AY10" s="153"/>
      <c r="AZ10" s="44"/>
      <c r="BA10" s="44"/>
      <c r="BB10" s="44"/>
      <c r="BC10" s="55"/>
      <c r="BD10" s="148"/>
      <c r="BE10" s="44"/>
      <c r="BF10" s="44"/>
      <c r="BG10" s="44"/>
      <c r="BH10" s="45"/>
      <c r="BI10" s="153"/>
      <c r="BJ10" s="44"/>
      <c r="BK10" s="44"/>
      <c r="BL10" s="44"/>
      <c r="BM10" s="44"/>
      <c r="BN10" s="54"/>
      <c r="BO10" s="153"/>
      <c r="BP10" s="44"/>
      <c r="BQ10" s="44"/>
      <c r="BR10" s="44"/>
      <c r="BS10" s="45"/>
      <c r="BT10" s="153"/>
      <c r="BU10" s="44"/>
      <c r="BV10" s="44"/>
      <c r="BW10" s="44"/>
      <c r="BX10" s="55"/>
    </row>
    <row r="11" spans="1:77" s="43" customFormat="1" ht="14.25" customHeight="1" x14ac:dyDescent="0.2">
      <c r="B11" s="139" t="s">
        <v>66</v>
      </c>
      <c r="C11" s="137" t="s">
        <v>330</v>
      </c>
      <c r="D11" s="121" t="s">
        <v>187</v>
      </c>
      <c r="E11" s="121" t="s">
        <v>360</v>
      </c>
      <c r="F11" s="126">
        <v>4</v>
      </c>
      <c r="G11" s="188" t="s">
        <v>438</v>
      </c>
      <c r="H11" s="91">
        <v>2</v>
      </c>
      <c r="I11" s="91">
        <v>1</v>
      </c>
      <c r="J11" s="91" t="s">
        <v>419</v>
      </c>
      <c r="K11" s="114" t="s">
        <v>486</v>
      </c>
      <c r="L11" s="153" t="s">
        <v>186</v>
      </c>
      <c r="M11" s="153" t="s">
        <v>186</v>
      </c>
      <c r="N11" s="44"/>
      <c r="O11" s="44"/>
      <c r="P11" s="44"/>
      <c r="Q11" s="44">
        <v>4</v>
      </c>
      <c r="R11" s="55"/>
      <c r="S11" s="153"/>
      <c r="T11" s="44"/>
      <c r="U11" s="44"/>
      <c r="V11" s="44"/>
      <c r="W11" s="55"/>
      <c r="X11" s="120"/>
      <c r="Y11" s="44"/>
      <c r="Z11" s="44"/>
      <c r="AA11" s="44"/>
      <c r="AB11" s="45"/>
      <c r="AC11" s="153"/>
      <c r="AD11" s="44"/>
      <c r="AE11" s="44"/>
      <c r="AF11" s="44"/>
      <c r="AG11" s="55"/>
      <c r="AH11" s="148"/>
      <c r="AI11" s="44"/>
      <c r="AJ11" s="44"/>
      <c r="AK11" s="44"/>
      <c r="AL11" s="44"/>
      <c r="AM11" s="234"/>
      <c r="AN11" s="153"/>
      <c r="AO11" s="44"/>
      <c r="AP11" s="44"/>
      <c r="AQ11" s="44"/>
      <c r="AR11" s="55"/>
      <c r="AS11" s="148"/>
      <c r="AT11" s="44"/>
      <c r="AU11" s="44"/>
      <c r="AV11" s="44"/>
      <c r="AW11" s="45"/>
      <c r="AX11" s="55"/>
      <c r="AY11" s="153"/>
      <c r="AZ11" s="44"/>
      <c r="BA11" s="44"/>
      <c r="BB11" s="44"/>
      <c r="BC11" s="55"/>
      <c r="BD11" s="148"/>
      <c r="BE11" s="44"/>
      <c r="BF11" s="44"/>
      <c r="BG11" s="44"/>
      <c r="BH11" s="45"/>
      <c r="BI11" s="153"/>
      <c r="BJ11" s="44"/>
      <c r="BK11" s="44"/>
      <c r="BL11" s="44"/>
      <c r="BM11" s="44"/>
      <c r="BN11" s="54"/>
      <c r="BO11" s="153"/>
      <c r="BP11" s="44"/>
      <c r="BQ11" s="44"/>
      <c r="BR11" s="44"/>
      <c r="BS11" s="45"/>
      <c r="BT11" s="153"/>
      <c r="BU11" s="44"/>
      <c r="BV11" s="44"/>
      <c r="BW11" s="44"/>
      <c r="BX11" s="55"/>
    </row>
    <row r="12" spans="1:77" s="43" customFormat="1" ht="14.25" customHeight="1" x14ac:dyDescent="0.2">
      <c r="B12" s="139" t="s">
        <v>66</v>
      </c>
      <c r="C12" s="137" t="s">
        <v>330</v>
      </c>
      <c r="D12" s="121" t="s">
        <v>187</v>
      </c>
      <c r="E12" s="121" t="s">
        <v>339</v>
      </c>
      <c r="F12" s="126">
        <v>1</v>
      </c>
      <c r="G12" s="188" t="s">
        <v>439</v>
      </c>
      <c r="H12" s="91">
        <v>1</v>
      </c>
      <c r="I12" s="91">
        <v>1</v>
      </c>
      <c r="J12" s="91" t="s">
        <v>419</v>
      </c>
      <c r="K12" s="114" t="s">
        <v>486</v>
      </c>
      <c r="L12" s="153" t="s">
        <v>186</v>
      </c>
      <c r="M12" s="153" t="s">
        <v>186</v>
      </c>
      <c r="N12" s="44"/>
      <c r="O12" s="44"/>
      <c r="P12" s="44"/>
      <c r="Q12" s="44">
        <v>1</v>
      </c>
      <c r="R12" s="55"/>
      <c r="S12" s="153"/>
      <c r="T12" s="44"/>
      <c r="U12" s="44"/>
      <c r="V12" s="44"/>
      <c r="W12" s="55"/>
      <c r="X12" s="120"/>
      <c r="Y12" s="44"/>
      <c r="Z12" s="44"/>
      <c r="AA12" s="44"/>
      <c r="AB12" s="45"/>
      <c r="AC12" s="153"/>
      <c r="AD12" s="44"/>
      <c r="AE12" s="44"/>
      <c r="AF12" s="44"/>
      <c r="AG12" s="55"/>
      <c r="AH12" s="148"/>
      <c r="AI12" s="44"/>
      <c r="AJ12" s="44"/>
      <c r="AK12" s="44"/>
      <c r="AL12" s="44"/>
      <c r="AM12" s="234"/>
      <c r="AN12" s="153"/>
      <c r="AO12" s="44"/>
      <c r="AP12" s="44"/>
      <c r="AQ12" s="44"/>
      <c r="AR12" s="55"/>
      <c r="AS12" s="148"/>
      <c r="AT12" s="44"/>
      <c r="AU12" s="44"/>
      <c r="AV12" s="44"/>
      <c r="AW12" s="45"/>
      <c r="AX12" s="55"/>
      <c r="AY12" s="153"/>
      <c r="AZ12" s="44"/>
      <c r="BA12" s="44"/>
      <c r="BB12" s="44"/>
      <c r="BC12" s="55"/>
      <c r="BD12" s="148"/>
      <c r="BE12" s="44"/>
      <c r="BF12" s="44"/>
      <c r="BG12" s="44"/>
      <c r="BH12" s="45"/>
      <c r="BI12" s="153"/>
      <c r="BJ12" s="44"/>
      <c r="BK12" s="44"/>
      <c r="BL12" s="44"/>
      <c r="BM12" s="44"/>
      <c r="BN12" s="54"/>
      <c r="BO12" s="153"/>
      <c r="BP12" s="44"/>
      <c r="BQ12" s="44"/>
      <c r="BR12" s="44"/>
      <c r="BS12" s="45"/>
      <c r="BT12" s="153"/>
      <c r="BU12" s="44"/>
      <c r="BV12" s="44"/>
      <c r="BW12" s="44"/>
      <c r="BX12" s="55"/>
    </row>
    <row r="13" spans="1:77" s="43" customFormat="1" ht="14.25" customHeight="1" x14ac:dyDescent="0.2">
      <c r="B13" s="139" t="s">
        <v>66</v>
      </c>
      <c r="C13" s="137" t="s">
        <v>330</v>
      </c>
      <c r="D13" s="121" t="s">
        <v>375</v>
      </c>
      <c r="E13" s="121" t="s">
        <v>383</v>
      </c>
      <c r="F13" s="126">
        <v>9</v>
      </c>
      <c r="G13" s="188" t="s">
        <v>440</v>
      </c>
      <c r="H13" s="91">
        <v>3</v>
      </c>
      <c r="I13" s="91">
        <v>0.15</v>
      </c>
      <c r="J13" s="91" t="s">
        <v>419</v>
      </c>
      <c r="K13" s="114" t="s">
        <v>486</v>
      </c>
      <c r="L13" s="148" t="s">
        <v>499</v>
      </c>
      <c r="M13" s="153"/>
      <c r="N13" s="44"/>
      <c r="O13" s="44"/>
      <c r="P13" s="44"/>
      <c r="Q13" s="44"/>
      <c r="R13" s="55"/>
      <c r="S13" s="153"/>
      <c r="T13" s="44"/>
      <c r="U13" s="44"/>
      <c r="V13" s="44"/>
      <c r="W13" s="55"/>
      <c r="X13" s="120"/>
      <c r="Y13" s="44"/>
      <c r="Z13" s="44"/>
      <c r="AA13" s="44"/>
      <c r="AB13" s="45"/>
      <c r="AC13" s="153"/>
      <c r="AD13" s="44"/>
      <c r="AE13" s="44"/>
      <c r="AF13" s="44"/>
      <c r="AG13" s="55"/>
      <c r="AH13" s="148"/>
      <c r="AI13" s="44"/>
      <c r="AJ13" s="44"/>
      <c r="AK13" s="44"/>
      <c r="AL13" s="44"/>
      <c r="AM13" s="234"/>
      <c r="AN13" s="153"/>
      <c r="AO13" s="44"/>
      <c r="AP13" s="44"/>
      <c r="AQ13" s="44"/>
      <c r="AR13" s="55"/>
      <c r="AS13" s="148"/>
      <c r="AT13" s="44"/>
      <c r="AU13" s="44"/>
      <c r="AV13" s="44"/>
      <c r="AW13" s="45"/>
      <c r="AX13" s="55"/>
      <c r="AY13" s="153"/>
      <c r="AZ13" s="44"/>
      <c r="BA13" s="44"/>
      <c r="BB13" s="44"/>
      <c r="BC13" s="55"/>
      <c r="BD13" s="148"/>
      <c r="BE13" s="44"/>
      <c r="BF13" s="44"/>
      <c r="BG13" s="44"/>
      <c r="BH13" s="45"/>
      <c r="BI13" s="153" t="s">
        <v>381</v>
      </c>
      <c r="BJ13" s="44"/>
      <c r="BK13" s="44"/>
      <c r="BL13" s="44">
        <f>$I$13*$F$13</f>
        <v>1.3499999999999999</v>
      </c>
      <c r="BM13" s="44"/>
      <c r="BN13" s="54"/>
      <c r="BO13" s="153"/>
      <c r="BP13" s="44"/>
      <c r="BQ13" s="44"/>
      <c r="BR13" s="44"/>
      <c r="BS13" s="45"/>
      <c r="BT13" s="153"/>
      <c r="BU13" s="44"/>
      <c r="BV13" s="44"/>
      <c r="BW13" s="44"/>
      <c r="BX13" s="55"/>
    </row>
    <row r="14" spans="1:77" s="43" customFormat="1" ht="14.25" customHeight="1" x14ac:dyDescent="0.2">
      <c r="B14" s="139" t="s">
        <v>66</v>
      </c>
      <c r="C14" s="137" t="s">
        <v>330</v>
      </c>
      <c r="D14" s="183" t="s">
        <v>377</v>
      </c>
      <c r="E14" s="121" t="s">
        <v>378</v>
      </c>
      <c r="F14" s="126">
        <v>2</v>
      </c>
      <c r="G14" s="188" t="s">
        <v>441</v>
      </c>
      <c r="H14" s="91">
        <v>1</v>
      </c>
      <c r="I14" s="91">
        <v>0.5</v>
      </c>
      <c r="J14" s="91" t="s">
        <v>404</v>
      </c>
      <c r="K14" s="114" t="s">
        <v>486</v>
      </c>
      <c r="L14" s="153" t="s">
        <v>499</v>
      </c>
      <c r="M14" s="153" t="s">
        <v>499</v>
      </c>
      <c r="N14" s="44">
        <f>$I$14*$F$14</f>
        <v>1</v>
      </c>
      <c r="O14" s="44">
        <f t="shared" ref="O14:R14" si="23">$I$14*$F$14</f>
        <v>1</v>
      </c>
      <c r="P14" s="44">
        <f t="shared" si="23"/>
        <v>1</v>
      </c>
      <c r="Q14" s="44">
        <f t="shared" si="23"/>
        <v>1</v>
      </c>
      <c r="R14" s="55">
        <f t="shared" si="23"/>
        <v>1</v>
      </c>
      <c r="S14" s="153" t="s">
        <v>499</v>
      </c>
      <c r="T14" s="44">
        <f>$I$14*$F$14</f>
        <v>1</v>
      </c>
      <c r="U14" s="44">
        <f t="shared" ref="U14:W14" si="24">$I$14*$F$14</f>
        <v>1</v>
      </c>
      <c r="V14" s="44">
        <f t="shared" si="24"/>
        <v>1</v>
      </c>
      <c r="W14" s="55">
        <f t="shared" si="24"/>
        <v>1</v>
      </c>
      <c r="X14" s="148" t="s">
        <v>499</v>
      </c>
      <c r="Y14" s="44">
        <f>$I$14*$F$14</f>
        <v>1</v>
      </c>
      <c r="Z14" s="44">
        <f t="shared" ref="Z14:AB14" si="25">$I$14*$F$14</f>
        <v>1</v>
      </c>
      <c r="AA14" s="44">
        <f t="shared" si="25"/>
        <v>1</v>
      </c>
      <c r="AB14" s="45">
        <f t="shared" si="25"/>
        <v>1</v>
      </c>
      <c r="AC14" s="153" t="s">
        <v>499</v>
      </c>
      <c r="AD14" s="44">
        <f>$I$14*$F$14</f>
        <v>1</v>
      </c>
      <c r="AE14" s="44">
        <f t="shared" ref="AE14:AG14" si="26">$I$14*$F$14</f>
        <v>1</v>
      </c>
      <c r="AF14" s="44">
        <f t="shared" si="26"/>
        <v>1</v>
      </c>
      <c r="AG14" s="55">
        <f t="shared" si="26"/>
        <v>1</v>
      </c>
      <c r="AH14" s="148" t="s">
        <v>499</v>
      </c>
      <c r="AI14" s="44">
        <f>$I$14*$F$14</f>
        <v>1</v>
      </c>
      <c r="AJ14" s="44">
        <f t="shared" ref="AJ14:AM14" si="27">$I$14*$F$14</f>
        <v>1</v>
      </c>
      <c r="AK14" s="44">
        <f t="shared" si="27"/>
        <v>1</v>
      </c>
      <c r="AL14" s="44">
        <f t="shared" si="27"/>
        <v>1</v>
      </c>
      <c r="AM14" s="45">
        <f t="shared" si="27"/>
        <v>1</v>
      </c>
      <c r="AN14" s="153" t="s">
        <v>499</v>
      </c>
      <c r="AO14" s="44">
        <f>$I$14*$F$14</f>
        <v>1</v>
      </c>
      <c r="AP14" s="44">
        <f t="shared" ref="AP14:AR14" si="28">$I$14*$F$14</f>
        <v>1</v>
      </c>
      <c r="AQ14" s="44">
        <f t="shared" si="28"/>
        <v>1</v>
      </c>
      <c r="AR14" s="55">
        <f t="shared" si="28"/>
        <v>1</v>
      </c>
      <c r="AS14" s="148" t="s">
        <v>499</v>
      </c>
      <c r="AT14" s="44">
        <f>$I$14*$F$14</f>
        <v>1</v>
      </c>
      <c r="AU14" s="44">
        <f t="shared" ref="AU14:AX14" si="29">$I$14*$F$14</f>
        <v>1</v>
      </c>
      <c r="AV14" s="44">
        <f t="shared" si="29"/>
        <v>1</v>
      </c>
      <c r="AW14" s="44">
        <f t="shared" si="29"/>
        <v>1</v>
      </c>
      <c r="AX14" s="55">
        <f t="shared" si="29"/>
        <v>1</v>
      </c>
      <c r="AY14" s="153" t="s">
        <v>499</v>
      </c>
      <c r="AZ14" s="44">
        <f>$I$14*$F$14</f>
        <v>1</v>
      </c>
      <c r="BA14" s="44">
        <f t="shared" ref="BA14:BC14" si="30">$I$14*$F$14</f>
        <v>1</v>
      </c>
      <c r="BB14" s="44">
        <f t="shared" si="30"/>
        <v>1</v>
      </c>
      <c r="BC14" s="55">
        <f t="shared" si="30"/>
        <v>1</v>
      </c>
      <c r="BD14" s="148" t="s">
        <v>499</v>
      </c>
      <c r="BE14" s="44">
        <f>$I$14*$F$14</f>
        <v>1</v>
      </c>
      <c r="BF14" s="44">
        <f t="shared" ref="BF14:BH14" si="31">$I$14*$F$14</f>
        <v>1</v>
      </c>
      <c r="BG14" s="44">
        <f t="shared" si="31"/>
        <v>1</v>
      </c>
      <c r="BH14" s="45">
        <f t="shared" si="31"/>
        <v>1</v>
      </c>
      <c r="BI14" s="153" t="s">
        <v>499</v>
      </c>
      <c r="BJ14" s="44">
        <f>$I$14*$F$14</f>
        <v>1</v>
      </c>
      <c r="BK14" s="44">
        <f t="shared" ref="BK14:BN14" si="32">$I$14*$F$14</f>
        <v>1</v>
      </c>
      <c r="BL14" s="44">
        <f t="shared" si="32"/>
        <v>1</v>
      </c>
      <c r="BM14" s="44">
        <f t="shared" si="32"/>
        <v>1</v>
      </c>
      <c r="BN14" s="55">
        <f t="shared" si="32"/>
        <v>1</v>
      </c>
      <c r="BO14" s="153" t="s">
        <v>499</v>
      </c>
      <c r="BP14" s="44">
        <f>$I$14*$F$14</f>
        <v>1</v>
      </c>
      <c r="BQ14" s="44">
        <f t="shared" ref="BQ14:BS14" si="33">$I$14*$F$14</f>
        <v>1</v>
      </c>
      <c r="BR14" s="44">
        <f t="shared" si="33"/>
        <v>1</v>
      </c>
      <c r="BS14" s="45">
        <f t="shared" si="33"/>
        <v>1</v>
      </c>
      <c r="BT14" s="153" t="s">
        <v>499</v>
      </c>
      <c r="BU14" s="44">
        <f>$I$14*$F$14</f>
        <v>1</v>
      </c>
      <c r="BV14" s="44">
        <f t="shared" ref="BV14:BX14" si="34">$I$14*$F$14</f>
        <v>1</v>
      </c>
      <c r="BW14" s="44">
        <f t="shared" si="34"/>
        <v>1</v>
      </c>
      <c r="BX14" s="55">
        <f t="shared" si="34"/>
        <v>1</v>
      </c>
      <c r="BY14" s="46"/>
    </row>
    <row r="15" spans="1:77" s="43" customFormat="1" ht="14.25" customHeight="1" x14ac:dyDescent="0.2">
      <c r="B15" s="139" t="s">
        <v>66</v>
      </c>
      <c r="C15" s="137" t="s">
        <v>330</v>
      </c>
      <c r="D15" s="183" t="s">
        <v>377</v>
      </c>
      <c r="E15" s="121" t="s">
        <v>379</v>
      </c>
      <c r="F15" s="126">
        <v>1</v>
      </c>
      <c r="G15" s="188" t="s">
        <v>442</v>
      </c>
      <c r="H15" s="91">
        <v>1</v>
      </c>
      <c r="I15" s="91">
        <v>0.5</v>
      </c>
      <c r="J15" s="91" t="s">
        <v>404</v>
      </c>
      <c r="K15" s="114" t="s">
        <v>486</v>
      </c>
      <c r="L15" s="153" t="s">
        <v>500</v>
      </c>
      <c r="M15" s="153" t="s">
        <v>500</v>
      </c>
      <c r="N15" s="44">
        <f>$I$15*$F$15</f>
        <v>0.5</v>
      </c>
      <c r="O15" s="44">
        <f t="shared" ref="O15:R15" si="35">$I$15*$F$15</f>
        <v>0.5</v>
      </c>
      <c r="P15" s="44">
        <f t="shared" si="35"/>
        <v>0.5</v>
      </c>
      <c r="Q15" s="44">
        <f t="shared" si="35"/>
        <v>0.5</v>
      </c>
      <c r="R15" s="55">
        <f t="shared" si="35"/>
        <v>0.5</v>
      </c>
      <c r="S15" s="153" t="s">
        <v>500</v>
      </c>
      <c r="T15" s="44">
        <f>$I$15*$F$15</f>
        <v>0.5</v>
      </c>
      <c r="U15" s="44">
        <f t="shared" ref="U15:W15" si="36">$I$15*$F$15</f>
        <v>0.5</v>
      </c>
      <c r="V15" s="44">
        <f t="shared" si="36"/>
        <v>0.5</v>
      </c>
      <c r="W15" s="55">
        <f t="shared" si="36"/>
        <v>0.5</v>
      </c>
      <c r="X15" s="148" t="s">
        <v>500</v>
      </c>
      <c r="Y15" s="44">
        <f>$I$15*$F$15</f>
        <v>0.5</v>
      </c>
      <c r="Z15" s="44">
        <f t="shared" ref="Z15:AB15" si="37">$I$15*$F$15</f>
        <v>0.5</v>
      </c>
      <c r="AA15" s="44">
        <f t="shared" si="37"/>
        <v>0.5</v>
      </c>
      <c r="AB15" s="45">
        <f t="shared" si="37"/>
        <v>0.5</v>
      </c>
      <c r="AC15" s="153" t="s">
        <v>500</v>
      </c>
      <c r="AD15" s="44">
        <f>$I$15*$F$15</f>
        <v>0.5</v>
      </c>
      <c r="AE15" s="44">
        <f t="shared" ref="AE15:AG15" si="38">$I$15*$F$15</f>
        <v>0.5</v>
      </c>
      <c r="AF15" s="44">
        <f t="shared" si="38"/>
        <v>0.5</v>
      </c>
      <c r="AG15" s="55">
        <f t="shared" si="38"/>
        <v>0.5</v>
      </c>
      <c r="AH15" s="148" t="s">
        <v>500</v>
      </c>
      <c r="AI15" s="44">
        <f>$I$15*$F$15</f>
        <v>0.5</v>
      </c>
      <c r="AJ15" s="44">
        <f t="shared" ref="AJ15:AM15" si="39">$I$15*$F$15</f>
        <v>0.5</v>
      </c>
      <c r="AK15" s="44">
        <f t="shared" si="39"/>
        <v>0.5</v>
      </c>
      <c r="AL15" s="44">
        <f t="shared" si="39"/>
        <v>0.5</v>
      </c>
      <c r="AM15" s="45">
        <f t="shared" si="39"/>
        <v>0.5</v>
      </c>
      <c r="AN15" s="153" t="s">
        <v>500</v>
      </c>
      <c r="AO15" s="44">
        <f>$I$15*$F$15</f>
        <v>0.5</v>
      </c>
      <c r="AP15" s="44">
        <f t="shared" ref="AP15:AR15" si="40">$I$15*$F$15</f>
        <v>0.5</v>
      </c>
      <c r="AQ15" s="44">
        <f t="shared" si="40"/>
        <v>0.5</v>
      </c>
      <c r="AR15" s="55">
        <f t="shared" si="40"/>
        <v>0.5</v>
      </c>
      <c r="AS15" s="148" t="s">
        <v>500</v>
      </c>
      <c r="AT15" s="44">
        <f>$I$15*$F$15</f>
        <v>0.5</v>
      </c>
      <c r="AU15" s="44">
        <f t="shared" ref="AU15:AX15" si="41">$I$15*$F$15</f>
        <v>0.5</v>
      </c>
      <c r="AV15" s="44">
        <f t="shared" si="41"/>
        <v>0.5</v>
      </c>
      <c r="AW15" s="44">
        <f t="shared" si="41"/>
        <v>0.5</v>
      </c>
      <c r="AX15" s="55">
        <f t="shared" si="41"/>
        <v>0.5</v>
      </c>
      <c r="AY15" s="153" t="s">
        <v>500</v>
      </c>
      <c r="AZ15" s="44">
        <f>$I$15*$F$15</f>
        <v>0.5</v>
      </c>
      <c r="BA15" s="44">
        <f t="shared" ref="BA15:BC15" si="42">$I$15*$F$15</f>
        <v>0.5</v>
      </c>
      <c r="BB15" s="44">
        <f t="shared" si="42"/>
        <v>0.5</v>
      </c>
      <c r="BC15" s="55">
        <f t="shared" si="42"/>
        <v>0.5</v>
      </c>
      <c r="BD15" s="148" t="s">
        <v>500</v>
      </c>
      <c r="BE15" s="44">
        <f>$I$15*$F$15</f>
        <v>0.5</v>
      </c>
      <c r="BF15" s="44">
        <f t="shared" ref="BF15:BH15" si="43">$I$15*$F$15</f>
        <v>0.5</v>
      </c>
      <c r="BG15" s="44">
        <f t="shared" si="43"/>
        <v>0.5</v>
      </c>
      <c r="BH15" s="45">
        <f t="shared" si="43"/>
        <v>0.5</v>
      </c>
      <c r="BI15" s="153" t="s">
        <v>500</v>
      </c>
      <c r="BJ15" s="44">
        <f>$I$15*$F$15</f>
        <v>0.5</v>
      </c>
      <c r="BK15" s="44">
        <f t="shared" ref="BK15:BN15" si="44">$I$15*$F$15</f>
        <v>0.5</v>
      </c>
      <c r="BL15" s="44">
        <f t="shared" si="44"/>
        <v>0.5</v>
      </c>
      <c r="BM15" s="44">
        <f t="shared" si="44"/>
        <v>0.5</v>
      </c>
      <c r="BN15" s="55">
        <f t="shared" si="44"/>
        <v>0.5</v>
      </c>
      <c r="BO15" s="153" t="s">
        <v>500</v>
      </c>
      <c r="BP15" s="44">
        <f>$I$15*$F$15</f>
        <v>0.5</v>
      </c>
      <c r="BQ15" s="44">
        <f t="shared" ref="BQ15:BS15" si="45">$I$15*$F$15</f>
        <v>0.5</v>
      </c>
      <c r="BR15" s="44">
        <f t="shared" si="45"/>
        <v>0.5</v>
      </c>
      <c r="BS15" s="45">
        <f t="shared" si="45"/>
        <v>0.5</v>
      </c>
      <c r="BT15" s="153" t="s">
        <v>500</v>
      </c>
      <c r="BU15" s="44">
        <f>$I$15*$F$15</f>
        <v>0.5</v>
      </c>
      <c r="BV15" s="44">
        <f t="shared" ref="BV15:BX15" si="46">$I$15*$F$15</f>
        <v>0.5</v>
      </c>
      <c r="BW15" s="44">
        <f t="shared" si="46"/>
        <v>0.5</v>
      </c>
      <c r="BX15" s="55">
        <f t="shared" si="46"/>
        <v>0.5</v>
      </c>
      <c r="BY15" s="46"/>
    </row>
    <row r="16" spans="1:77" s="43" customFormat="1" ht="14.25" customHeight="1" x14ac:dyDescent="0.2">
      <c r="B16" s="139" t="s">
        <v>66</v>
      </c>
      <c r="C16" s="137" t="s">
        <v>330</v>
      </c>
      <c r="D16" s="121" t="s">
        <v>79</v>
      </c>
      <c r="E16" s="90" t="s">
        <v>82</v>
      </c>
      <c r="F16" s="182">
        <v>1</v>
      </c>
      <c r="G16" s="189" t="s">
        <v>443</v>
      </c>
      <c r="H16" s="91">
        <v>2</v>
      </c>
      <c r="I16" s="91">
        <v>1</v>
      </c>
      <c r="J16" s="91" t="s">
        <v>419</v>
      </c>
      <c r="K16" s="89" t="s">
        <v>487</v>
      </c>
      <c r="L16" s="153" t="s">
        <v>181</v>
      </c>
      <c r="M16" s="153" t="s">
        <v>181</v>
      </c>
      <c r="N16" s="44"/>
      <c r="O16" s="44">
        <f>1*$F$16</f>
        <v>1</v>
      </c>
      <c r="P16" s="44"/>
      <c r="Q16" s="44"/>
      <c r="R16" s="55"/>
      <c r="S16" s="152"/>
      <c r="T16" s="44"/>
      <c r="U16" s="44"/>
      <c r="V16" s="44"/>
      <c r="W16" s="55"/>
      <c r="X16" s="222"/>
      <c r="Y16" s="44"/>
      <c r="Z16" s="44"/>
      <c r="AA16" s="44"/>
      <c r="AB16" s="45"/>
      <c r="AC16" s="152"/>
      <c r="AD16" s="44"/>
      <c r="AE16" s="44"/>
      <c r="AF16" s="44"/>
      <c r="AG16" s="55"/>
      <c r="AH16" s="216"/>
      <c r="AI16" s="44"/>
      <c r="AJ16" s="44"/>
      <c r="AK16" s="44"/>
      <c r="AL16" s="44"/>
      <c r="AM16" s="234"/>
      <c r="AN16" s="152"/>
      <c r="AO16" s="44"/>
      <c r="AP16" s="44"/>
      <c r="AQ16" s="44"/>
      <c r="AR16" s="55"/>
      <c r="AS16" s="216"/>
      <c r="AT16" s="44"/>
      <c r="AU16" s="44"/>
      <c r="AV16" s="44"/>
      <c r="AW16" s="45"/>
      <c r="AX16" s="78"/>
      <c r="AY16" s="152"/>
      <c r="AZ16" s="44"/>
      <c r="BA16" s="44"/>
      <c r="BB16" s="44"/>
      <c r="BC16" s="55"/>
      <c r="BD16" s="216"/>
      <c r="BE16" s="44"/>
      <c r="BF16" s="44"/>
      <c r="BG16" s="44"/>
      <c r="BH16" s="45"/>
      <c r="BI16" s="152"/>
      <c r="BJ16" s="44"/>
      <c r="BK16" s="44"/>
      <c r="BL16" s="44"/>
      <c r="BM16" s="44"/>
      <c r="BN16" s="54"/>
      <c r="BO16" s="152"/>
      <c r="BP16" s="44"/>
      <c r="BQ16" s="44"/>
      <c r="BR16" s="44"/>
      <c r="BS16" s="45"/>
      <c r="BT16" s="152"/>
      <c r="BU16" s="44"/>
      <c r="BV16" s="44"/>
      <c r="BW16" s="44"/>
      <c r="BX16" s="55"/>
    </row>
    <row r="17" spans="2:76" s="43" customFormat="1" ht="14.25" customHeight="1" x14ac:dyDescent="0.2">
      <c r="B17" s="139" t="s">
        <v>66</v>
      </c>
      <c r="C17" s="137" t="s">
        <v>330</v>
      </c>
      <c r="D17" s="121" t="s">
        <v>373</v>
      </c>
      <c r="E17" s="121" t="s">
        <v>380</v>
      </c>
      <c r="F17" s="126">
        <v>1</v>
      </c>
      <c r="G17" s="188" t="s">
        <v>444</v>
      </c>
      <c r="H17" s="91">
        <v>2</v>
      </c>
      <c r="I17" s="91">
        <v>1.5</v>
      </c>
      <c r="J17" s="91" t="s">
        <v>419</v>
      </c>
      <c r="K17" s="89" t="s">
        <v>487</v>
      </c>
      <c r="L17" s="153" t="s">
        <v>126</v>
      </c>
      <c r="M17" s="153"/>
      <c r="N17" s="44"/>
      <c r="O17" s="44"/>
      <c r="P17" s="44"/>
      <c r="Q17" s="44"/>
      <c r="R17" s="55"/>
      <c r="S17" s="153"/>
      <c r="T17" s="44"/>
      <c r="U17" s="44"/>
      <c r="V17" s="44"/>
      <c r="W17" s="55"/>
      <c r="X17" s="120"/>
      <c r="Y17" s="44"/>
      <c r="Z17" s="44"/>
      <c r="AA17" s="44"/>
      <c r="AB17" s="45"/>
      <c r="AC17" s="153"/>
      <c r="AD17" s="44"/>
      <c r="AE17" s="44"/>
      <c r="AF17" s="44"/>
      <c r="AG17" s="55"/>
      <c r="AH17" s="148"/>
      <c r="AI17" s="44"/>
      <c r="AJ17" s="44"/>
      <c r="AK17" s="44"/>
      <c r="AL17" s="44"/>
      <c r="AM17" s="234"/>
      <c r="AN17" s="153"/>
      <c r="AO17" s="44"/>
      <c r="AP17" s="44"/>
      <c r="AQ17" s="44"/>
      <c r="AR17" s="55"/>
      <c r="AS17" s="148"/>
      <c r="AT17" s="44"/>
      <c r="AU17" s="44"/>
      <c r="AV17" s="44"/>
      <c r="AW17" s="45"/>
      <c r="AX17" s="55"/>
      <c r="AY17" s="153"/>
      <c r="AZ17" s="44"/>
      <c r="BA17" s="44"/>
      <c r="BB17" s="44"/>
      <c r="BC17" s="55"/>
      <c r="BD17" s="148"/>
      <c r="BE17" s="44"/>
      <c r="BF17" s="44"/>
      <c r="BG17" s="44"/>
      <c r="BH17" s="45"/>
      <c r="BI17" s="153"/>
      <c r="BJ17" s="44"/>
      <c r="BK17" s="44"/>
      <c r="BL17" s="44"/>
      <c r="BM17" s="44"/>
      <c r="BN17" s="54"/>
      <c r="BO17" s="153" t="s">
        <v>126</v>
      </c>
      <c r="BP17" s="44"/>
      <c r="BQ17" s="44"/>
      <c r="BR17" s="44">
        <f>$I$17*$F$17</f>
        <v>1.5</v>
      </c>
      <c r="BS17" s="45"/>
      <c r="BT17" s="153"/>
      <c r="BU17" s="44"/>
      <c r="BV17" s="44"/>
      <c r="BW17" s="44"/>
      <c r="BX17" s="55"/>
    </row>
    <row r="18" spans="2:76" s="43" customFormat="1" ht="14.25" x14ac:dyDescent="0.2">
      <c r="B18" s="139" t="s">
        <v>66</v>
      </c>
      <c r="C18" s="137" t="s">
        <v>330</v>
      </c>
      <c r="D18" s="121" t="s">
        <v>77</v>
      </c>
      <c r="E18" s="121" t="s">
        <v>332</v>
      </c>
      <c r="F18" s="126">
        <v>1</v>
      </c>
      <c r="G18" s="188" t="s">
        <v>445</v>
      </c>
      <c r="H18" s="91">
        <v>1</v>
      </c>
      <c r="I18" s="91">
        <v>0.5</v>
      </c>
      <c r="J18" s="91" t="s">
        <v>405</v>
      </c>
      <c r="K18" s="89" t="s">
        <v>487</v>
      </c>
      <c r="L18" s="153" t="s">
        <v>163</v>
      </c>
      <c r="M18" s="153" t="s">
        <v>163</v>
      </c>
      <c r="N18" s="44">
        <f>0.5*$F$18</f>
        <v>0.5</v>
      </c>
      <c r="O18" s="44"/>
      <c r="P18" s="44"/>
      <c r="Q18" s="44"/>
      <c r="R18" s="55"/>
      <c r="S18" s="153" t="s">
        <v>163</v>
      </c>
      <c r="T18" s="44">
        <f>0.5*$F$18</f>
        <v>0.5</v>
      </c>
      <c r="U18" s="44"/>
      <c r="V18" s="44"/>
      <c r="W18" s="55"/>
      <c r="X18" s="120" t="s">
        <v>163</v>
      </c>
      <c r="Y18" s="44">
        <f>0.5*$F$18</f>
        <v>0.5</v>
      </c>
      <c r="Z18" s="44"/>
      <c r="AA18" s="44"/>
      <c r="AB18" s="45"/>
      <c r="AC18" s="153" t="s">
        <v>163</v>
      </c>
      <c r="AD18" s="44">
        <f>0.5*$F$18</f>
        <v>0.5</v>
      </c>
      <c r="AE18" s="44"/>
      <c r="AF18" s="44"/>
      <c r="AG18" s="55"/>
      <c r="AH18" s="148" t="s">
        <v>163</v>
      </c>
      <c r="AI18" s="44">
        <f>0.5*$F$18</f>
        <v>0.5</v>
      </c>
      <c r="AJ18" s="44"/>
      <c r="AK18" s="44"/>
      <c r="AL18" s="44"/>
      <c r="AM18" s="234"/>
      <c r="AN18" s="153" t="s">
        <v>163</v>
      </c>
      <c r="AO18" s="44">
        <f>0.5*$F$18</f>
        <v>0.5</v>
      </c>
      <c r="AP18" s="44"/>
      <c r="AQ18" s="44"/>
      <c r="AR18" s="55"/>
      <c r="AS18" s="148" t="s">
        <v>163</v>
      </c>
      <c r="AT18" s="44">
        <f>0.5*$F$18</f>
        <v>0.5</v>
      </c>
      <c r="AU18" s="44"/>
      <c r="AV18" s="44"/>
      <c r="AW18" s="45"/>
      <c r="AX18" s="78"/>
      <c r="AY18" s="153" t="s">
        <v>163</v>
      </c>
      <c r="AZ18" s="44">
        <f>0.5*$F$18</f>
        <v>0.5</v>
      </c>
      <c r="BA18" s="44"/>
      <c r="BB18" s="44"/>
      <c r="BC18" s="55"/>
      <c r="BD18" s="148" t="s">
        <v>163</v>
      </c>
      <c r="BE18" s="44">
        <f>0.5*$F$18</f>
        <v>0.5</v>
      </c>
      <c r="BF18" s="44"/>
      <c r="BG18" s="44"/>
      <c r="BH18" s="45"/>
      <c r="BI18" s="153" t="s">
        <v>163</v>
      </c>
      <c r="BJ18" s="44">
        <f>0.5*$F$18</f>
        <v>0.5</v>
      </c>
      <c r="BK18" s="44"/>
      <c r="BL18" s="44"/>
      <c r="BM18" s="44"/>
      <c r="BN18" s="54"/>
      <c r="BO18" s="153" t="s">
        <v>163</v>
      </c>
      <c r="BP18" s="44">
        <f>0.5*$F$18</f>
        <v>0.5</v>
      </c>
      <c r="BQ18" s="44"/>
      <c r="BR18" s="44"/>
      <c r="BS18" s="45"/>
      <c r="BT18" s="153" t="s">
        <v>163</v>
      </c>
      <c r="BU18" s="44">
        <f>0.5*$F$18</f>
        <v>0.5</v>
      </c>
      <c r="BV18" s="44"/>
      <c r="BW18" s="44"/>
      <c r="BX18" s="55"/>
    </row>
    <row r="19" spans="2:76" s="43" customFormat="1" ht="14.25" x14ac:dyDescent="0.2">
      <c r="B19" s="261" t="s">
        <v>66</v>
      </c>
      <c r="C19" s="254" t="s">
        <v>338</v>
      </c>
      <c r="D19" s="243" t="s">
        <v>338</v>
      </c>
      <c r="E19" s="243" t="s">
        <v>338</v>
      </c>
      <c r="F19" s="252">
        <v>1</v>
      </c>
      <c r="G19" s="200" t="s">
        <v>477</v>
      </c>
      <c r="H19" s="91">
        <v>2</v>
      </c>
      <c r="I19" s="91">
        <v>0.2</v>
      </c>
      <c r="J19" s="91" t="s">
        <v>404</v>
      </c>
      <c r="K19" s="89" t="s">
        <v>486</v>
      </c>
      <c r="L19" s="153" t="s">
        <v>391</v>
      </c>
      <c r="M19" s="153" t="s">
        <v>391</v>
      </c>
      <c r="N19" s="44">
        <f>0.2*$F$19</f>
        <v>0.2</v>
      </c>
      <c r="O19" s="44">
        <f t="shared" ref="O19:R19" si="47">0.2*$F$19</f>
        <v>0.2</v>
      </c>
      <c r="P19" s="44">
        <f t="shared" si="47"/>
        <v>0.2</v>
      </c>
      <c r="Q19" s="44">
        <f t="shared" si="47"/>
        <v>0.2</v>
      </c>
      <c r="R19" s="55">
        <f t="shared" si="47"/>
        <v>0.2</v>
      </c>
      <c r="S19" s="153" t="s">
        <v>391</v>
      </c>
      <c r="T19" s="44">
        <f t="shared" ref="T19:W19" si="48">0.2*$F$19</f>
        <v>0.2</v>
      </c>
      <c r="U19" s="44">
        <f t="shared" si="48"/>
        <v>0.2</v>
      </c>
      <c r="V19" s="44">
        <f t="shared" si="48"/>
        <v>0.2</v>
      </c>
      <c r="W19" s="55">
        <f t="shared" si="48"/>
        <v>0.2</v>
      </c>
      <c r="X19" s="120" t="s">
        <v>391</v>
      </c>
      <c r="Y19" s="44">
        <f t="shared" ref="Y19:AB19" si="49">0.2*$F$19</f>
        <v>0.2</v>
      </c>
      <c r="Z19" s="44">
        <f t="shared" si="49"/>
        <v>0.2</v>
      </c>
      <c r="AA19" s="44">
        <f t="shared" si="49"/>
        <v>0.2</v>
      </c>
      <c r="AB19" s="45">
        <f t="shared" si="49"/>
        <v>0.2</v>
      </c>
      <c r="AC19" s="153" t="s">
        <v>391</v>
      </c>
      <c r="AD19" s="44">
        <f t="shared" ref="AD19:AG19" si="50">0.2*$F$19</f>
        <v>0.2</v>
      </c>
      <c r="AE19" s="44">
        <f t="shared" si="50"/>
        <v>0.2</v>
      </c>
      <c r="AF19" s="44">
        <f t="shared" si="50"/>
        <v>0.2</v>
      </c>
      <c r="AG19" s="55">
        <f t="shared" si="50"/>
        <v>0.2</v>
      </c>
      <c r="AH19" s="148" t="s">
        <v>391</v>
      </c>
      <c r="AI19" s="44">
        <f t="shared" ref="AI19:AM19" si="51">0.2*$F$19</f>
        <v>0.2</v>
      </c>
      <c r="AJ19" s="44">
        <f t="shared" si="51"/>
        <v>0.2</v>
      </c>
      <c r="AK19" s="44">
        <f t="shared" si="51"/>
        <v>0.2</v>
      </c>
      <c r="AL19" s="44">
        <f t="shared" si="51"/>
        <v>0.2</v>
      </c>
      <c r="AM19" s="45">
        <f t="shared" si="51"/>
        <v>0.2</v>
      </c>
      <c r="AN19" s="153" t="s">
        <v>391</v>
      </c>
      <c r="AO19" s="44">
        <f t="shared" ref="AO19:AR19" si="52">0.2*$F$19</f>
        <v>0.2</v>
      </c>
      <c r="AP19" s="44">
        <f t="shared" si="52"/>
        <v>0.2</v>
      </c>
      <c r="AQ19" s="44">
        <f t="shared" si="52"/>
        <v>0.2</v>
      </c>
      <c r="AR19" s="55">
        <f t="shared" si="52"/>
        <v>0.2</v>
      </c>
      <c r="AS19" s="148" t="s">
        <v>391</v>
      </c>
      <c r="AT19" s="44">
        <f t="shared" ref="AT19:AX19" si="53">0.2*$F$19</f>
        <v>0.2</v>
      </c>
      <c r="AU19" s="44">
        <f t="shared" si="53"/>
        <v>0.2</v>
      </c>
      <c r="AV19" s="44">
        <f t="shared" si="53"/>
        <v>0.2</v>
      </c>
      <c r="AW19" s="44">
        <f t="shared" si="53"/>
        <v>0.2</v>
      </c>
      <c r="AX19" s="55">
        <f t="shared" si="53"/>
        <v>0.2</v>
      </c>
      <c r="AY19" s="153" t="s">
        <v>391</v>
      </c>
      <c r="AZ19" s="44">
        <f t="shared" ref="AZ19:BC19" si="54">0.2*$F$19</f>
        <v>0.2</v>
      </c>
      <c r="BA19" s="44">
        <f t="shared" si="54"/>
        <v>0.2</v>
      </c>
      <c r="BB19" s="44">
        <f t="shared" si="54"/>
        <v>0.2</v>
      </c>
      <c r="BC19" s="55">
        <f t="shared" si="54"/>
        <v>0.2</v>
      </c>
      <c r="BD19" s="148" t="s">
        <v>391</v>
      </c>
      <c r="BE19" s="44">
        <f t="shared" ref="BE19:BH19" si="55">0.2*$F$19</f>
        <v>0.2</v>
      </c>
      <c r="BF19" s="44">
        <f t="shared" si="55"/>
        <v>0.2</v>
      </c>
      <c r="BG19" s="44">
        <f t="shared" si="55"/>
        <v>0.2</v>
      </c>
      <c r="BH19" s="45">
        <f t="shared" si="55"/>
        <v>0.2</v>
      </c>
      <c r="BI19" s="153" t="s">
        <v>391</v>
      </c>
      <c r="BJ19" s="44">
        <f t="shared" ref="BJ19:BN19" si="56">0.2*$F$19</f>
        <v>0.2</v>
      </c>
      <c r="BK19" s="44">
        <f t="shared" si="56"/>
        <v>0.2</v>
      </c>
      <c r="BL19" s="44">
        <f t="shared" si="56"/>
        <v>0.2</v>
      </c>
      <c r="BM19" s="44">
        <f t="shared" si="56"/>
        <v>0.2</v>
      </c>
      <c r="BN19" s="55">
        <f t="shared" si="56"/>
        <v>0.2</v>
      </c>
      <c r="BO19" s="153" t="s">
        <v>391</v>
      </c>
      <c r="BP19" s="44">
        <f t="shared" ref="BP19:BS19" si="57">0.2*$F$19</f>
        <v>0.2</v>
      </c>
      <c r="BQ19" s="44">
        <f t="shared" si="57"/>
        <v>0.2</v>
      </c>
      <c r="BR19" s="44">
        <f t="shared" si="57"/>
        <v>0.2</v>
      </c>
      <c r="BS19" s="45">
        <f t="shared" si="57"/>
        <v>0.2</v>
      </c>
      <c r="BT19" s="153" t="s">
        <v>391</v>
      </c>
      <c r="BU19" s="44">
        <f t="shared" ref="BU19:BX19" si="58">0.2*$F$19</f>
        <v>0.2</v>
      </c>
      <c r="BV19" s="44">
        <f t="shared" si="58"/>
        <v>0.2</v>
      </c>
      <c r="BW19" s="44">
        <f t="shared" si="58"/>
        <v>0.2</v>
      </c>
      <c r="BX19" s="55">
        <f t="shared" si="58"/>
        <v>0.2</v>
      </c>
    </row>
    <row r="20" spans="2:76" s="43" customFormat="1" ht="14.25" customHeight="1" x14ac:dyDescent="0.2">
      <c r="B20" s="261"/>
      <c r="C20" s="254"/>
      <c r="D20" s="243"/>
      <c r="E20" s="243"/>
      <c r="F20" s="252"/>
      <c r="G20" s="200" t="s">
        <v>477</v>
      </c>
      <c r="H20" s="91">
        <v>2</v>
      </c>
      <c r="I20" s="91">
        <v>0.5</v>
      </c>
      <c r="J20" s="91" t="s">
        <v>405</v>
      </c>
      <c r="K20" s="89" t="s">
        <v>486</v>
      </c>
      <c r="L20" s="153" t="s">
        <v>392</v>
      </c>
      <c r="M20" s="153" t="s">
        <v>392</v>
      </c>
      <c r="N20" s="179">
        <f>0.5*$F$19</f>
        <v>0.5</v>
      </c>
      <c r="O20" s="44"/>
      <c r="P20" s="44"/>
      <c r="Q20" s="44"/>
      <c r="R20" s="55"/>
      <c r="S20" s="153" t="s">
        <v>392</v>
      </c>
      <c r="T20" s="44">
        <v>0.5</v>
      </c>
      <c r="U20" s="44"/>
      <c r="V20" s="44"/>
      <c r="W20" s="55"/>
      <c r="X20" s="120" t="s">
        <v>392</v>
      </c>
      <c r="Y20" s="44">
        <v>0.5</v>
      </c>
      <c r="Z20" s="44"/>
      <c r="AA20" s="44"/>
      <c r="AB20" s="45"/>
      <c r="AC20" s="153" t="s">
        <v>392</v>
      </c>
      <c r="AD20" s="44">
        <v>0.5</v>
      </c>
      <c r="AE20" s="44"/>
      <c r="AF20" s="44"/>
      <c r="AG20" s="55"/>
      <c r="AH20" s="148" t="s">
        <v>392</v>
      </c>
      <c r="AI20" s="44">
        <v>0.5</v>
      </c>
      <c r="AJ20" s="44"/>
      <c r="AK20" s="44"/>
      <c r="AL20" s="44"/>
      <c r="AM20" s="234"/>
      <c r="AN20" s="153" t="s">
        <v>392</v>
      </c>
      <c r="AO20" s="44">
        <v>0.5</v>
      </c>
      <c r="AP20" s="44"/>
      <c r="AQ20" s="44"/>
      <c r="AR20" s="55"/>
      <c r="AS20" s="148" t="s">
        <v>392</v>
      </c>
      <c r="AT20" s="44">
        <v>0.5</v>
      </c>
      <c r="AU20" s="44"/>
      <c r="AV20" s="44"/>
      <c r="AW20" s="45"/>
      <c r="AX20" s="55"/>
      <c r="AY20" s="153" t="s">
        <v>392</v>
      </c>
      <c r="AZ20" s="44">
        <v>0.5</v>
      </c>
      <c r="BA20" s="44"/>
      <c r="BB20" s="44"/>
      <c r="BC20" s="55"/>
      <c r="BD20" s="148" t="s">
        <v>392</v>
      </c>
      <c r="BE20" s="44">
        <v>0.5</v>
      </c>
      <c r="BF20" s="44"/>
      <c r="BG20" s="44"/>
      <c r="BH20" s="45"/>
      <c r="BI20" s="153" t="s">
        <v>392</v>
      </c>
      <c r="BJ20" s="44">
        <v>0.5</v>
      </c>
      <c r="BK20" s="44"/>
      <c r="BL20" s="44"/>
      <c r="BM20" s="44"/>
      <c r="BN20" s="54"/>
      <c r="BO20" s="153" t="s">
        <v>392</v>
      </c>
      <c r="BP20" s="44">
        <v>0.5</v>
      </c>
      <c r="BQ20" s="44"/>
      <c r="BR20" s="44"/>
      <c r="BS20" s="45"/>
      <c r="BT20" s="153" t="s">
        <v>392</v>
      </c>
      <c r="BU20" s="44">
        <v>0.5</v>
      </c>
      <c r="BV20" s="44"/>
      <c r="BW20" s="44"/>
      <c r="BX20" s="55"/>
    </row>
    <row r="21" spans="2:76" s="43" customFormat="1" ht="14.25" customHeight="1" x14ac:dyDescent="0.2">
      <c r="B21" s="261"/>
      <c r="C21" s="254"/>
      <c r="D21" s="243"/>
      <c r="E21" s="243"/>
      <c r="F21" s="252"/>
      <c r="G21" s="200" t="s">
        <v>477</v>
      </c>
      <c r="H21" s="91">
        <v>2</v>
      </c>
      <c r="I21" s="91">
        <v>1</v>
      </c>
      <c r="J21" s="91" t="s">
        <v>406</v>
      </c>
      <c r="K21" s="89" t="s">
        <v>486</v>
      </c>
      <c r="L21" s="153" t="s">
        <v>393</v>
      </c>
      <c r="M21" s="153" t="s">
        <v>393</v>
      </c>
      <c r="N21" s="180">
        <f>1*$F$19</f>
        <v>1</v>
      </c>
      <c r="O21" s="44"/>
      <c r="P21" s="44"/>
      <c r="Q21" s="44"/>
      <c r="R21" s="55"/>
      <c r="S21" s="153"/>
      <c r="T21" s="44"/>
      <c r="U21" s="44"/>
      <c r="V21" s="44"/>
      <c r="W21" s="55"/>
      <c r="X21" s="120"/>
      <c r="Y21" s="44"/>
      <c r="Z21" s="44"/>
      <c r="AA21" s="44"/>
      <c r="AB21" s="45"/>
      <c r="AC21" s="153"/>
      <c r="AD21" s="44"/>
      <c r="AE21" s="44"/>
      <c r="AF21" s="44"/>
      <c r="AG21" s="55"/>
      <c r="AH21" s="148" t="s">
        <v>393</v>
      </c>
      <c r="AI21" s="44">
        <f>1*$F$19</f>
        <v>1</v>
      </c>
      <c r="AJ21" s="44"/>
      <c r="AK21" s="44"/>
      <c r="AL21" s="44"/>
      <c r="AM21" s="234"/>
      <c r="AN21" s="153"/>
      <c r="AO21" s="44"/>
      <c r="AP21" s="44"/>
      <c r="AQ21" s="44"/>
      <c r="AR21" s="55"/>
      <c r="AS21" s="148"/>
      <c r="AT21" s="44"/>
      <c r="AU21" s="44"/>
      <c r="AV21" s="44"/>
      <c r="AW21" s="45"/>
      <c r="AX21" s="55"/>
      <c r="AY21" s="153"/>
      <c r="AZ21" s="44"/>
      <c r="BA21" s="44"/>
      <c r="BB21" s="44"/>
      <c r="BC21" s="55"/>
      <c r="BD21" s="148" t="s">
        <v>393</v>
      </c>
      <c r="BE21" s="44">
        <f>1*$F$19</f>
        <v>1</v>
      </c>
      <c r="BF21" s="44"/>
      <c r="BG21" s="44"/>
      <c r="BH21" s="45"/>
      <c r="BI21" s="153"/>
      <c r="BJ21" s="44"/>
      <c r="BK21" s="44"/>
      <c r="BL21" s="44"/>
      <c r="BM21" s="44"/>
      <c r="BN21" s="54"/>
      <c r="BO21" s="153"/>
      <c r="BP21" s="44"/>
      <c r="BQ21" s="44"/>
      <c r="BR21" s="44"/>
      <c r="BS21" s="45"/>
      <c r="BT21" s="153"/>
      <c r="BU21" s="44"/>
      <c r="BV21" s="44"/>
      <c r="BW21" s="44"/>
      <c r="BX21" s="55"/>
    </row>
    <row r="22" spans="2:76" s="43" customFormat="1" ht="14.25" customHeight="1" x14ac:dyDescent="0.2">
      <c r="B22" s="268" t="s">
        <v>325</v>
      </c>
      <c r="C22" s="137" t="s">
        <v>353</v>
      </c>
      <c r="D22" s="248" t="s">
        <v>78</v>
      </c>
      <c r="E22" s="248" t="s">
        <v>78</v>
      </c>
      <c r="F22" s="182">
        <v>16</v>
      </c>
      <c r="G22" s="190" t="s">
        <v>446</v>
      </c>
      <c r="H22" s="91">
        <v>2</v>
      </c>
      <c r="I22" s="91">
        <v>2</v>
      </c>
      <c r="J22" s="91" t="s">
        <v>419</v>
      </c>
      <c r="K22" s="89" t="s">
        <v>488</v>
      </c>
      <c r="L22" s="120" t="s">
        <v>120</v>
      </c>
      <c r="M22" s="153"/>
      <c r="N22" s="44"/>
      <c r="O22" s="44"/>
      <c r="P22" s="44"/>
      <c r="Q22" s="44"/>
      <c r="R22" s="55"/>
      <c r="S22" s="152"/>
      <c r="T22" s="44"/>
      <c r="U22" s="44"/>
      <c r="V22" s="44"/>
      <c r="W22" s="55"/>
      <c r="X22" s="120"/>
      <c r="Y22" s="44"/>
      <c r="Z22" s="44"/>
      <c r="AA22" s="44"/>
      <c r="AB22" s="45"/>
      <c r="AC22" s="58"/>
      <c r="AD22" s="44"/>
      <c r="AE22" s="44"/>
      <c r="AF22" s="44"/>
      <c r="AG22" s="55"/>
      <c r="AH22" s="120" t="s">
        <v>120</v>
      </c>
      <c r="AI22" s="44"/>
      <c r="AJ22" s="44">
        <f>$I$22*1</f>
        <v>2</v>
      </c>
      <c r="AK22" s="44">
        <f>$I$22*6</f>
        <v>12</v>
      </c>
      <c r="AL22" s="44">
        <f>$I$22*6</f>
        <v>12</v>
      </c>
      <c r="AM22" s="234">
        <f>$I$22*3</f>
        <v>6</v>
      </c>
      <c r="AN22" s="152"/>
      <c r="AO22" s="44"/>
      <c r="AP22" s="44"/>
      <c r="AQ22" s="44"/>
      <c r="AR22" s="55"/>
      <c r="AS22" s="216"/>
      <c r="AT22" s="44"/>
      <c r="AU22" s="44"/>
      <c r="AV22" s="44"/>
      <c r="AW22" s="45"/>
      <c r="AX22" s="78"/>
      <c r="AY22" s="152"/>
      <c r="AZ22" s="44"/>
      <c r="BA22" s="44"/>
      <c r="BB22" s="44"/>
      <c r="BC22" s="55"/>
      <c r="BD22" s="216"/>
      <c r="BE22" s="44"/>
      <c r="BF22" s="44"/>
      <c r="BG22" s="44"/>
      <c r="BH22" s="45"/>
      <c r="BI22" s="152"/>
      <c r="BJ22" s="44"/>
      <c r="BK22" s="44"/>
      <c r="BL22" s="44"/>
      <c r="BM22" s="44"/>
      <c r="BN22" s="54"/>
      <c r="BO22" s="152"/>
      <c r="BP22" s="44"/>
      <c r="BQ22" s="44"/>
      <c r="BR22" s="44"/>
      <c r="BS22" s="45"/>
      <c r="BT22" s="152"/>
      <c r="BU22" s="44"/>
      <c r="BV22" s="44"/>
      <c r="BW22" s="44"/>
      <c r="BX22" s="55"/>
    </row>
    <row r="23" spans="2:76" s="43" customFormat="1" ht="14.25" customHeight="1" x14ac:dyDescent="0.2">
      <c r="B23" s="269"/>
      <c r="C23" s="137" t="s">
        <v>354</v>
      </c>
      <c r="D23" s="270"/>
      <c r="E23" s="270"/>
      <c r="F23" s="182">
        <v>25</v>
      </c>
      <c r="G23" s="190" t="s">
        <v>446</v>
      </c>
      <c r="H23" s="91">
        <v>2</v>
      </c>
      <c r="I23" s="91">
        <v>2</v>
      </c>
      <c r="J23" s="91" t="s">
        <v>419</v>
      </c>
      <c r="K23" s="89" t="s">
        <v>488</v>
      </c>
      <c r="L23" s="120" t="s">
        <v>120</v>
      </c>
      <c r="M23" s="153"/>
      <c r="N23" s="44"/>
      <c r="O23" s="44"/>
      <c r="P23" s="44"/>
      <c r="Q23" s="44"/>
      <c r="R23" s="55"/>
      <c r="S23" s="152"/>
      <c r="T23" s="44"/>
      <c r="U23" s="44"/>
      <c r="V23" s="44"/>
      <c r="W23" s="55"/>
      <c r="X23" s="120" t="s">
        <v>120</v>
      </c>
      <c r="Y23" s="44"/>
      <c r="Z23" s="44">
        <f>$I$23*9</f>
        <v>18</v>
      </c>
      <c r="AA23" s="44">
        <f>$I$23*10</f>
        <v>20</v>
      </c>
      <c r="AB23" s="45">
        <f>$I$23*6</f>
        <v>12</v>
      </c>
      <c r="AC23" s="152"/>
      <c r="AD23" s="44"/>
      <c r="AE23" s="44"/>
      <c r="AF23" s="44"/>
      <c r="AG23" s="55"/>
      <c r="AH23" s="216"/>
      <c r="AI23" s="44"/>
      <c r="AJ23" s="44"/>
      <c r="AK23" s="44"/>
      <c r="AL23" s="44"/>
      <c r="AM23" s="234"/>
      <c r="AN23" s="152"/>
      <c r="AO23" s="44"/>
      <c r="AP23" s="44"/>
      <c r="AQ23" s="44"/>
      <c r="AR23" s="55"/>
      <c r="AS23" s="216"/>
      <c r="AT23" s="44"/>
      <c r="AU23" s="44"/>
      <c r="AV23" s="44"/>
      <c r="AW23" s="45"/>
      <c r="AX23" s="78"/>
      <c r="AY23" s="152"/>
      <c r="AZ23" s="44"/>
      <c r="BA23" s="44"/>
      <c r="BB23" s="44"/>
      <c r="BC23" s="55"/>
      <c r="BD23" s="216"/>
      <c r="BE23" s="44"/>
      <c r="BF23" s="44"/>
      <c r="BG23" s="44"/>
      <c r="BH23" s="45"/>
      <c r="BI23" s="152"/>
      <c r="BJ23" s="44"/>
      <c r="BK23" s="44"/>
      <c r="BL23" s="44"/>
      <c r="BM23" s="44"/>
      <c r="BN23" s="54"/>
      <c r="BO23" s="152"/>
      <c r="BP23" s="44"/>
      <c r="BQ23" s="44"/>
      <c r="BR23" s="44"/>
      <c r="BS23" s="45"/>
      <c r="BT23" s="152"/>
      <c r="BU23" s="44"/>
      <c r="BV23" s="44"/>
      <c r="BW23" s="44"/>
      <c r="BX23" s="55"/>
    </row>
    <row r="24" spans="2:76" s="43" customFormat="1" ht="14.25" customHeight="1" x14ac:dyDescent="0.2">
      <c r="B24" s="260"/>
      <c r="C24" s="137" t="s">
        <v>355</v>
      </c>
      <c r="D24" s="249"/>
      <c r="E24" s="249"/>
      <c r="F24" s="182">
        <v>10</v>
      </c>
      <c r="G24" s="190" t="s">
        <v>446</v>
      </c>
      <c r="H24" s="91">
        <v>2</v>
      </c>
      <c r="I24" s="91">
        <v>2</v>
      </c>
      <c r="J24" s="91" t="s">
        <v>419</v>
      </c>
      <c r="K24" s="89" t="s">
        <v>488</v>
      </c>
      <c r="L24" s="58" t="s">
        <v>120</v>
      </c>
      <c r="M24" s="153"/>
      <c r="N24" s="44"/>
      <c r="O24" s="44"/>
      <c r="P24" s="44"/>
      <c r="Q24" s="44"/>
      <c r="R24" s="55"/>
      <c r="S24" s="152"/>
      <c r="T24" s="44"/>
      <c r="U24" s="44"/>
      <c r="V24" s="44"/>
      <c r="W24" s="55"/>
      <c r="X24" s="120"/>
      <c r="Y24" s="44"/>
      <c r="Z24" s="44"/>
      <c r="AA24" s="44"/>
      <c r="AB24" s="45"/>
      <c r="AC24" s="58" t="s">
        <v>120</v>
      </c>
      <c r="AD24" s="44"/>
      <c r="AE24" s="44">
        <f>$I$24*2</f>
        <v>4</v>
      </c>
      <c r="AF24" s="44">
        <f>$I$24*5</f>
        <v>10</v>
      </c>
      <c r="AG24" s="55">
        <f>$I$24*3</f>
        <v>6</v>
      </c>
      <c r="AH24" s="216"/>
      <c r="AI24" s="44"/>
      <c r="AJ24" s="44"/>
      <c r="AK24" s="44"/>
      <c r="AL24" s="44"/>
      <c r="AM24" s="234"/>
      <c r="AN24" s="152"/>
      <c r="AO24" s="44"/>
      <c r="AP24" s="44"/>
      <c r="AQ24" s="44"/>
      <c r="AR24" s="55"/>
      <c r="AS24" s="216"/>
      <c r="AT24" s="44"/>
      <c r="AU24" s="44"/>
      <c r="AV24" s="44"/>
      <c r="AW24" s="45"/>
      <c r="AX24" s="78"/>
      <c r="AY24" s="152"/>
      <c r="AZ24" s="44"/>
      <c r="BA24" s="44"/>
      <c r="BB24" s="44"/>
      <c r="BC24" s="55"/>
      <c r="BD24" s="216"/>
      <c r="BE24" s="44"/>
      <c r="BF24" s="44"/>
      <c r="BG24" s="44"/>
      <c r="BH24" s="45"/>
      <c r="BI24" s="152"/>
      <c r="BJ24" s="44"/>
      <c r="BK24" s="44"/>
      <c r="BL24" s="44"/>
      <c r="BM24" s="44"/>
      <c r="BN24" s="54"/>
      <c r="BO24" s="152"/>
      <c r="BP24" s="44"/>
      <c r="BQ24" s="44"/>
      <c r="BR24" s="44"/>
      <c r="BS24" s="45"/>
      <c r="BT24" s="152"/>
      <c r="BU24" s="44"/>
      <c r="BV24" s="44"/>
      <c r="BW24" s="44"/>
      <c r="BX24" s="55"/>
    </row>
    <row r="25" spans="2:76" s="43" customFormat="1" ht="14.25" customHeight="1" x14ac:dyDescent="0.2">
      <c r="B25" s="139" t="s">
        <v>328</v>
      </c>
      <c r="C25" s="137" t="s">
        <v>369</v>
      </c>
      <c r="D25" s="121" t="s">
        <v>322</v>
      </c>
      <c r="E25" s="121" t="s">
        <v>322</v>
      </c>
      <c r="F25" s="182">
        <v>1</v>
      </c>
      <c r="G25" s="188" t="s">
        <v>447</v>
      </c>
      <c r="H25" s="91">
        <v>2</v>
      </c>
      <c r="I25" s="91">
        <v>2</v>
      </c>
      <c r="J25" s="91" t="s">
        <v>405</v>
      </c>
      <c r="K25" s="89" t="s">
        <v>486</v>
      </c>
      <c r="L25" s="153" t="s">
        <v>150</v>
      </c>
      <c r="M25" s="153" t="s">
        <v>150</v>
      </c>
      <c r="N25" s="44"/>
      <c r="O25" s="44">
        <f>2*$F$25</f>
        <v>2</v>
      </c>
      <c r="P25" s="44"/>
      <c r="Q25" s="44"/>
      <c r="R25" s="55"/>
      <c r="S25" s="153" t="s">
        <v>150</v>
      </c>
      <c r="T25" s="44"/>
      <c r="U25" s="44"/>
      <c r="V25" s="44">
        <f>2*$F$25</f>
        <v>2</v>
      </c>
      <c r="W25" s="55"/>
      <c r="X25" s="120" t="s">
        <v>150</v>
      </c>
      <c r="Y25" s="44"/>
      <c r="Z25" s="44"/>
      <c r="AA25" s="44"/>
      <c r="AB25" s="45">
        <f>2*$F$25</f>
        <v>2</v>
      </c>
      <c r="AC25" s="153" t="s">
        <v>150</v>
      </c>
      <c r="AD25" s="44"/>
      <c r="AE25" s="44"/>
      <c r="AF25" s="44">
        <f>2*$F$25</f>
        <v>2</v>
      </c>
      <c r="AG25" s="55"/>
      <c r="AH25" s="148" t="s">
        <v>150</v>
      </c>
      <c r="AI25" s="44"/>
      <c r="AJ25" s="44"/>
      <c r="AK25" s="44">
        <f>2*$F$25</f>
        <v>2</v>
      </c>
      <c r="AL25" s="44"/>
      <c r="AM25" s="234"/>
      <c r="AN25" s="153" t="s">
        <v>150</v>
      </c>
      <c r="AO25" s="44"/>
      <c r="AP25" s="44">
        <f>2*$F$25</f>
        <v>2</v>
      </c>
      <c r="AQ25" s="44"/>
      <c r="AR25" s="55"/>
      <c r="AS25" s="148" t="s">
        <v>150</v>
      </c>
      <c r="AT25" s="44"/>
      <c r="AU25" s="44"/>
      <c r="AV25" s="44">
        <f>2*$F$25</f>
        <v>2</v>
      </c>
      <c r="AW25" s="45"/>
      <c r="AX25" s="78"/>
      <c r="AY25" s="153" t="s">
        <v>150</v>
      </c>
      <c r="AZ25" s="44"/>
      <c r="BA25" s="44">
        <f>2*$F$25</f>
        <v>2</v>
      </c>
      <c r="BB25" s="44"/>
      <c r="BC25" s="55"/>
      <c r="BD25" s="148" t="s">
        <v>150</v>
      </c>
      <c r="BE25" s="44">
        <f>2*$F$25</f>
        <v>2</v>
      </c>
      <c r="BF25" s="44"/>
      <c r="BG25" s="44"/>
      <c r="BH25" s="45"/>
      <c r="BI25" s="153" t="s">
        <v>150</v>
      </c>
      <c r="BJ25" s="44"/>
      <c r="BK25" s="44"/>
      <c r="BL25" s="44"/>
      <c r="BM25" s="44"/>
      <c r="BN25" s="54">
        <f>2*$F$25</f>
        <v>2</v>
      </c>
      <c r="BO25" s="153" t="s">
        <v>150</v>
      </c>
      <c r="BP25" s="44"/>
      <c r="BQ25" s="44">
        <f>2*$F$25</f>
        <v>2</v>
      </c>
      <c r="BR25" s="44"/>
      <c r="BS25" s="45"/>
      <c r="BT25" s="153" t="s">
        <v>150</v>
      </c>
      <c r="BU25" s="44">
        <f>2*$F$25</f>
        <v>2</v>
      </c>
      <c r="BV25" s="44"/>
      <c r="BW25" s="44"/>
      <c r="BX25" s="55"/>
    </row>
    <row r="26" spans="2:76" s="43" customFormat="1" ht="14.25" customHeight="1" x14ac:dyDescent="0.2">
      <c r="B26" s="139" t="s">
        <v>328</v>
      </c>
      <c r="C26" s="137" t="s">
        <v>369</v>
      </c>
      <c r="D26" s="121" t="s">
        <v>368</v>
      </c>
      <c r="E26" s="121" t="s">
        <v>368</v>
      </c>
      <c r="F26" s="182">
        <v>1</v>
      </c>
      <c r="G26" s="188" t="s">
        <v>448</v>
      </c>
      <c r="H26" s="91">
        <v>2</v>
      </c>
      <c r="I26" s="91">
        <v>0.15</v>
      </c>
      <c r="J26" s="91" t="s">
        <v>405</v>
      </c>
      <c r="K26" s="89" t="s">
        <v>486</v>
      </c>
      <c r="L26" s="153" t="s">
        <v>397</v>
      </c>
      <c r="M26" s="153" t="s">
        <v>397</v>
      </c>
      <c r="N26" s="44">
        <f>0.15*$F$26</f>
        <v>0.15</v>
      </c>
      <c r="O26" s="44"/>
      <c r="P26" s="44"/>
      <c r="Q26" s="44"/>
      <c r="R26" s="55"/>
      <c r="S26" s="153" t="s">
        <v>397</v>
      </c>
      <c r="T26" s="44">
        <f>0.15*$F$26</f>
        <v>0.15</v>
      </c>
      <c r="U26" s="44"/>
      <c r="V26" s="44"/>
      <c r="W26" s="55"/>
      <c r="X26" s="120" t="s">
        <v>397</v>
      </c>
      <c r="Y26" s="44">
        <f>0.15*$F$26</f>
        <v>0.15</v>
      </c>
      <c r="Z26" s="44"/>
      <c r="AA26" s="44"/>
      <c r="AB26" s="45"/>
      <c r="AC26" s="153" t="s">
        <v>397</v>
      </c>
      <c r="AD26" s="44">
        <f>0.15*$F$26</f>
        <v>0.15</v>
      </c>
      <c r="AE26" s="44"/>
      <c r="AF26" s="44"/>
      <c r="AG26" s="55"/>
      <c r="AH26" s="148" t="s">
        <v>397</v>
      </c>
      <c r="AI26" s="44">
        <f>0.15*$F$26</f>
        <v>0.15</v>
      </c>
      <c r="AJ26" s="44"/>
      <c r="AK26" s="44"/>
      <c r="AL26" s="44"/>
      <c r="AM26" s="234"/>
      <c r="AN26" s="153" t="s">
        <v>397</v>
      </c>
      <c r="AO26" s="44">
        <f>0.15*$F$26</f>
        <v>0.15</v>
      </c>
      <c r="AP26" s="44"/>
      <c r="AQ26" s="44"/>
      <c r="AR26" s="55"/>
      <c r="AS26" s="148" t="s">
        <v>397</v>
      </c>
      <c r="AT26" s="44">
        <f>0.15*$F$26</f>
        <v>0.15</v>
      </c>
      <c r="AU26" s="44"/>
      <c r="AV26" s="44"/>
      <c r="AW26" s="45"/>
      <c r="AX26" s="78"/>
      <c r="AY26" s="153" t="s">
        <v>397</v>
      </c>
      <c r="AZ26" s="44">
        <f>0.15*$F$26</f>
        <v>0.15</v>
      </c>
      <c r="BA26" s="44"/>
      <c r="BB26" s="44"/>
      <c r="BC26" s="55"/>
      <c r="BD26" s="148" t="s">
        <v>397</v>
      </c>
      <c r="BE26" s="44">
        <f>0.15*$F$26</f>
        <v>0.15</v>
      </c>
      <c r="BF26" s="44"/>
      <c r="BG26" s="44"/>
      <c r="BH26" s="45"/>
      <c r="BI26" s="153" t="s">
        <v>397</v>
      </c>
      <c r="BJ26" s="44">
        <f>0.15*$F$26</f>
        <v>0.15</v>
      </c>
      <c r="BK26" s="44"/>
      <c r="BL26" s="44"/>
      <c r="BM26" s="44"/>
      <c r="BN26" s="54"/>
      <c r="BO26" s="153" t="s">
        <v>397</v>
      </c>
      <c r="BP26" s="44">
        <f>0.15*$F$26</f>
        <v>0.15</v>
      </c>
      <c r="BQ26" s="44"/>
      <c r="BR26" s="44"/>
      <c r="BS26" s="45"/>
      <c r="BT26" s="153" t="s">
        <v>397</v>
      </c>
      <c r="BU26" s="44">
        <f>0.15*$F$26</f>
        <v>0.15</v>
      </c>
      <c r="BV26" s="44"/>
      <c r="BW26" s="44"/>
      <c r="BX26" s="55"/>
    </row>
    <row r="27" spans="2:76" s="43" customFormat="1" ht="14.25" customHeight="1" x14ac:dyDescent="0.2">
      <c r="B27" s="139" t="s">
        <v>328</v>
      </c>
      <c r="C27" s="137" t="s">
        <v>84</v>
      </c>
      <c r="D27" s="121" t="s">
        <v>363</v>
      </c>
      <c r="E27" s="121" t="s">
        <v>364</v>
      </c>
      <c r="F27" s="182">
        <v>1</v>
      </c>
      <c r="G27" s="189" t="s">
        <v>448</v>
      </c>
      <c r="H27" s="91">
        <v>2</v>
      </c>
      <c r="I27" s="91">
        <v>8</v>
      </c>
      <c r="J27" s="91" t="s">
        <v>419</v>
      </c>
      <c r="K27" s="89" t="s">
        <v>488</v>
      </c>
      <c r="L27" s="58" t="s">
        <v>221</v>
      </c>
      <c r="M27" s="153"/>
      <c r="N27" s="44"/>
      <c r="O27" s="44"/>
      <c r="P27" s="44"/>
      <c r="Q27" s="44"/>
      <c r="R27" s="55"/>
      <c r="S27" s="152"/>
      <c r="T27" s="44"/>
      <c r="U27" s="44"/>
      <c r="V27" s="44"/>
      <c r="W27" s="55"/>
      <c r="X27" s="120"/>
      <c r="Y27" s="44"/>
      <c r="Z27" s="44"/>
      <c r="AA27" s="44"/>
      <c r="AB27" s="45"/>
      <c r="AC27" s="58"/>
      <c r="AD27" s="44"/>
      <c r="AE27" s="44"/>
      <c r="AF27" s="44"/>
      <c r="AG27" s="55"/>
      <c r="AH27" s="216"/>
      <c r="AI27" s="44"/>
      <c r="AJ27" s="44"/>
      <c r="AK27" s="44"/>
      <c r="AL27" s="44"/>
      <c r="AM27" s="234"/>
      <c r="AN27" s="152"/>
      <c r="AO27" s="44"/>
      <c r="AP27" s="44"/>
      <c r="AQ27" s="44"/>
      <c r="AR27" s="55"/>
      <c r="AS27" s="216"/>
      <c r="AT27" s="44"/>
      <c r="AU27" s="44"/>
      <c r="AV27" s="44"/>
      <c r="AW27" s="45"/>
      <c r="AX27" s="78"/>
      <c r="AY27" s="152"/>
      <c r="AZ27" s="44"/>
      <c r="BA27" s="44"/>
      <c r="BB27" s="44"/>
      <c r="BC27" s="55"/>
      <c r="BD27" s="216"/>
      <c r="BE27" s="44"/>
      <c r="BF27" s="44"/>
      <c r="BG27" s="44"/>
      <c r="BH27" s="45"/>
      <c r="BI27" s="58" t="s">
        <v>221</v>
      </c>
      <c r="BJ27" s="44"/>
      <c r="BK27" s="44"/>
      <c r="BL27" s="44"/>
      <c r="BM27" s="55">
        <f>$I$27*$F$27</f>
        <v>8</v>
      </c>
      <c r="BN27" s="54"/>
      <c r="BO27" s="152"/>
      <c r="BP27" s="44"/>
      <c r="BQ27" s="44"/>
      <c r="BR27" s="44"/>
      <c r="BS27" s="45"/>
      <c r="BT27" s="152"/>
      <c r="BU27" s="44"/>
      <c r="BV27" s="44"/>
      <c r="BW27" s="44"/>
      <c r="BX27" s="55"/>
    </row>
    <row r="28" spans="2:76" s="43" customFormat="1" ht="14.25" customHeight="1" x14ac:dyDescent="0.2">
      <c r="B28" s="139" t="s">
        <v>328</v>
      </c>
      <c r="C28" s="137" t="s">
        <v>342</v>
      </c>
      <c r="D28" s="183" t="s">
        <v>399</v>
      </c>
      <c r="E28" s="121" t="s">
        <v>347</v>
      </c>
      <c r="F28" s="182">
        <v>13</v>
      </c>
      <c r="G28" s="198" t="s">
        <v>481</v>
      </c>
      <c r="H28" s="91">
        <v>3</v>
      </c>
      <c r="I28" s="91">
        <v>1</v>
      </c>
      <c r="J28" s="91" t="s">
        <v>409</v>
      </c>
      <c r="K28" s="89" t="s">
        <v>486</v>
      </c>
      <c r="L28" s="153" t="s">
        <v>408</v>
      </c>
      <c r="M28" s="153" t="s">
        <v>408</v>
      </c>
      <c r="N28" s="44"/>
      <c r="O28" s="44">
        <v>13</v>
      </c>
      <c r="P28" s="44"/>
      <c r="Q28" s="44"/>
      <c r="R28" s="55"/>
      <c r="S28" s="152"/>
      <c r="T28" s="44"/>
      <c r="U28" s="44"/>
      <c r="V28" s="44"/>
      <c r="W28" s="55"/>
      <c r="X28" s="120"/>
      <c r="Y28" s="44"/>
      <c r="Z28" s="44"/>
      <c r="AA28" s="44"/>
      <c r="AB28" s="45"/>
      <c r="AC28" s="152"/>
      <c r="AD28" s="44"/>
      <c r="AE28" s="44"/>
      <c r="AF28" s="44"/>
      <c r="AG28" s="55"/>
      <c r="AH28" s="216"/>
      <c r="AI28" s="44"/>
      <c r="AJ28" s="44"/>
      <c r="AK28" s="44"/>
      <c r="AL28" s="44"/>
      <c r="AM28" s="234"/>
      <c r="AN28" s="152"/>
      <c r="AO28" s="44"/>
      <c r="AP28" s="44"/>
      <c r="AQ28" s="44"/>
      <c r="AR28" s="55"/>
      <c r="AS28" s="148" t="s">
        <v>408</v>
      </c>
      <c r="AT28" s="44"/>
      <c r="AU28" s="44">
        <f>$I$28*$F$28</f>
        <v>13</v>
      </c>
      <c r="AV28" s="44"/>
      <c r="AW28" s="45"/>
      <c r="AX28" s="78"/>
      <c r="AY28" s="152"/>
      <c r="AZ28" s="44"/>
      <c r="BA28" s="44"/>
      <c r="BB28" s="44"/>
      <c r="BC28" s="55"/>
      <c r="BD28" s="216"/>
      <c r="BE28" s="44"/>
      <c r="BF28" s="44"/>
      <c r="BG28" s="44"/>
      <c r="BH28" s="45"/>
      <c r="BI28" s="152"/>
      <c r="BJ28" s="44"/>
      <c r="BK28" s="44"/>
      <c r="BL28" s="44"/>
      <c r="BM28" s="44"/>
      <c r="BN28" s="54"/>
      <c r="BO28" s="152"/>
      <c r="BP28" s="44"/>
      <c r="BQ28" s="44"/>
      <c r="BR28" s="44"/>
      <c r="BS28" s="45"/>
      <c r="BT28" s="152"/>
      <c r="BU28" s="44"/>
      <c r="BV28" s="44"/>
      <c r="BW28" s="44"/>
      <c r="BX28" s="55"/>
    </row>
    <row r="29" spans="2:76" s="43" customFormat="1" ht="14.25" customHeight="1" x14ac:dyDescent="0.2">
      <c r="B29" s="139" t="s">
        <v>325</v>
      </c>
      <c r="C29" s="137" t="s">
        <v>84</v>
      </c>
      <c r="D29" s="183" t="s">
        <v>399</v>
      </c>
      <c r="E29" s="121" t="s">
        <v>347</v>
      </c>
      <c r="F29" s="182">
        <v>14</v>
      </c>
      <c r="G29" s="198" t="s">
        <v>481</v>
      </c>
      <c r="H29" s="91">
        <v>3</v>
      </c>
      <c r="I29" s="91">
        <v>1</v>
      </c>
      <c r="J29" s="91" t="s">
        <v>409</v>
      </c>
      <c r="K29" s="89" t="s">
        <v>486</v>
      </c>
      <c r="L29" s="153" t="s">
        <v>408</v>
      </c>
      <c r="M29" s="153" t="s">
        <v>408</v>
      </c>
      <c r="N29" s="44"/>
      <c r="O29" s="44"/>
      <c r="P29" s="44">
        <v>14</v>
      </c>
      <c r="Q29" s="44"/>
      <c r="R29" s="55"/>
      <c r="S29" s="152"/>
      <c r="T29" s="44"/>
      <c r="U29" s="44"/>
      <c r="V29" s="44"/>
      <c r="W29" s="55"/>
      <c r="X29" s="120"/>
      <c r="Y29" s="44"/>
      <c r="Z29" s="44"/>
      <c r="AA29" s="44"/>
      <c r="AB29" s="45"/>
      <c r="AC29" s="152"/>
      <c r="AD29" s="44"/>
      <c r="AE29" s="44"/>
      <c r="AF29" s="44"/>
      <c r="AG29" s="55"/>
      <c r="AH29" s="216"/>
      <c r="AI29" s="44"/>
      <c r="AJ29" s="44"/>
      <c r="AK29" s="44"/>
      <c r="AL29" s="44"/>
      <c r="AM29" s="234"/>
      <c r="AN29" s="152"/>
      <c r="AO29" s="44"/>
      <c r="AP29" s="44"/>
      <c r="AQ29" s="44"/>
      <c r="AR29" s="55"/>
      <c r="AS29" s="148" t="s">
        <v>408</v>
      </c>
      <c r="AT29" s="44"/>
      <c r="AU29" s="44"/>
      <c r="AV29" s="44"/>
      <c r="AW29" s="44">
        <f>$I$29*$F$29</f>
        <v>14</v>
      </c>
      <c r="AX29" s="78"/>
      <c r="AY29" s="152"/>
      <c r="AZ29" s="44"/>
      <c r="BA29" s="44"/>
      <c r="BB29" s="44"/>
      <c r="BC29" s="55"/>
      <c r="BD29" s="216"/>
      <c r="BE29" s="44"/>
      <c r="BF29" s="44"/>
      <c r="BG29" s="44"/>
      <c r="BH29" s="45"/>
      <c r="BI29" s="152"/>
      <c r="BJ29" s="44"/>
      <c r="BK29" s="44"/>
      <c r="BL29" s="44"/>
      <c r="BM29" s="44"/>
      <c r="BN29" s="54"/>
      <c r="BO29" s="152"/>
      <c r="BP29" s="44"/>
      <c r="BQ29" s="44"/>
      <c r="BR29" s="44"/>
      <c r="BS29" s="45"/>
      <c r="BT29" s="152"/>
      <c r="BU29" s="44"/>
      <c r="BV29" s="44"/>
      <c r="BW29" s="44"/>
      <c r="BX29" s="55"/>
    </row>
    <row r="30" spans="2:76" s="43" customFormat="1" ht="14.25" customHeight="1" x14ac:dyDescent="0.2">
      <c r="B30" s="139" t="s">
        <v>328</v>
      </c>
      <c r="C30" s="137" t="s">
        <v>342</v>
      </c>
      <c r="D30" s="183" t="s">
        <v>341</v>
      </c>
      <c r="E30" s="121" t="s">
        <v>343</v>
      </c>
      <c r="F30" s="182">
        <v>51</v>
      </c>
      <c r="G30" s="189" t="s">
        <v>449</v>
      </c>
      <c r="H30" s="91">
        <v>1</v>
      </c>
      <c r="I30" s="91">
        <v>0.1</v>
      </c>
      <c r="J30" s="91" t="s">
        <v>409</v>
      </c>
      <c r="K30" s="89" t="s">
        <v>487</v>
      </c>
      <c r="L30" s="148" t="s">
        <v>410</v>
      </c>
      <c r="M30" s="153"/>
      <c r="N30" s="44"/>
      <c r="O30" s="44"/>
      <c r="P30" s="44"/>
      <c r="Q30" s="44"/>
      <c r="R30" s="55"/>
      <c r="S30" s="152"/>
      <c r="T30" s="44"/>
      <c r="U30" s="44"/>
      <c r="V30" s="44"/>
      <c r="W30" s="55"/>
      <c r="X30" s="120"/>
      <c r="Y30" s="44"/>
      <c r="Z30" s="44"/>
      <c r="AA30" s="44"/>
      <c r="AB30" s="45"/>
      <c r="AC30" s="152"/>
      <c r="AD30" s="44"/>
      <c r="AE30" s="44"/>
      <c r="AF30" s="44"/>
      <c r="AG30" s="55"/>
      <c r="AH30" s="148" t="s">
        <v>410</v>
      </c>
      <c r="AI30" s="44"/>
      <c r="AJ30" s="44">
        <f>$I$30*$F$30</f>
        <v>5.1000000000000005</v>
      </c>
      <c r="AK30" s="44"/>
      <c r="AL30" s="44"/>
      <c r="AM30" s="234"/>
      <c r="AN30" s="152"/>
      <c r="AO30" s="44"/>
      <c r="AP30" s="44"/>
      <c r="AQ30" s="44"/>
      <c r="AR30" s="55"/>
      <c r="AS30" s="148"/>
      <c r="AT30" s="44"/>
      <c r="AU30" s="44"/>
      <c r="AV30" s="44"/>
      <c r="AW30" s="45"/>
      <c r="AX30" s="78"/>
      <c r="AY30" s="152"/>
      <c r="AZ30" s="44"/>
      <c r="BA30" s="44"/>
      <c r="BB30" s="44"/>
      <c r="BC30" s="55"/>
      <c r="BD30" s="216"/>
      <c r="BE30" s="44"/>
      <c r="BF30" s="44"/>
      <c r="BG30" s="44"/>
      <c r="BH30" s="45"/>
      <c r="BI30" s="152"/>
      <c r="BJ30" s="44"/>
      <c r="BK30" s="44"/>
      <c r="BL30" s="44"/>
      <c r="BM30" s="44"/>
      <c r="BN30" s="54"/>
      <c r="BO30" s="153" t="s">
        <v>410</v>
      </c>
      <c r="BP30" s="44"/>
      <c r="BQ30" s="44"/>
      <c r="BR30" s="44">
        <f>$I$30*$F$30</f>
        <v>5.1000000000000005</v>
      </c>
      <c r="BS30" s="45"/>
      <c r="BT30" s="152"/>
      <c r="BU30" s="44"/>
      <c r="BV30" s="44"/>
      <c r="BW30" s="44"/>
      <c r="BX30" s="55"/>
    </row>
    <row r="31" spans="2:76" s="43" customFormat="1" ht="14.25" customHeight="1" x14ac:dyDescent="0.2">
      <c r="B31" s="139" t="s">
        <v>328</v>
      </c>
      <c r="C31" s="137" t="s">
        <v>342</v>
      </c>
      <c r="D31" s="183" t="s">
        <v>341</v>
      </c>
      <c r="E31" s="121" t="s">
        <v>346</v>
      </c>
      <c r="F31" s="182">
        <v>96</v>
      </c>
      <c r="G31" s="189" t="s">
        <v>479</v>
      </c>
      <c r="H31" s="91">
        <v>1</v>
      </c>
      <c r="I31" s="91">
        <v>0.1</v>
      </c>
      <c r="J31" s="91" t="s">
        <v>409</v>
      </c>
      <c r="K31" s="89" t="s">
        <v>487</v>
      </c>
      <c r="L31" s="153" t="s">
        <v>411</v>
      </c>
      <c r="M31" s="153" t="s">
        <v>411</v>
      </c>
      <c r="N31" s="44"/>
      <c r="O31" s="44"/>
      <c r="P31" s="44"/>
      <c r="Q31" s="44">
        <v>9.6</v>
      </c>
      <c r="R31" s="55"/>
      <c r="S31" s="152"/>
      <c r="T31" s="44"/>
      <c r="U31" s="44"/>
      <c r="V31" s="44"/>
      <c r="W31" s="55"/>
      <c r="X31" s="120"/>
      <c r="Y31" s="44"/>
      <c r="Z31" s="44"/>
      <c r="AA31" s="44"/>
      <c r="AB31" s="45"/>
      <c r="AC31" s="152"/>
      <c r="AD31" s="44"/>
      <c r="AE31" s="44"/>
      <c r="AF31" s="44"/>
      <c r="AG31" s="55"/>
      <c r="AH31" s="216"/>
      <c r="AI31" s="44"/>
      <c r="AJ31" s="44"/>
      <c r="AK31" s="44"/>
      <c r="AL31" s="44"/>
      <c r="AM31" s="234"/>
      <c r="AN31" s="152"/>
      <c r="AO31" s="44"/>
      <c r="AP31" s="44"/>
      <c r="AQ31" s="44"/>
      <c r="AR31" s="55"/>
      <c r="AS31" s="148" t="s">
        <v>411</v>
      </c>
      <c r="AT31" s="44"/>
      <c r="AU31" s="44"/>
      <c r="AV31" s="44"/>
      <c r="AW31" s="45"/>
      <c r="AX31" s="44">
        <f>$I$31*$F$31</f>
        <v>9.6000000000000014</v>
      </c>
      <c r="AY31" s="152"/>
      <c r="AZ31" s="44"/>
      <c r="BA31" s="44"/>
      <c r="BB31" s="44"/>
      <c r="BC31" s="55"/>
      <c r="BD31" s="216"/>
      <c r="BE31" s="44"/>
      <c r="BF31" s="44"/>
      <c r="BG31" s="44"/>
      <c r="BH31" s="45"/>
      <c r="BI31" s="152"/>
      <c r="BJ31" s="44"/>
      <c r="BK31" s="44"/>
      <c r="BL31" s="44"/>
      <c r="BM31" s="44"/>
      <c r="BN31" s="54"/>
      <c r="BO31" s="152"/>
      <c r="BP31" s="44"/>
      <c r="BQ31" s="44"/>
      <c r="BR31" s="44"/>
      <c r="BS31" s="45"/>
      <c r="BT31" s="152"/>
      <c r="BU31" s="44"/>
      <c r="BV31" s="44"/>
      <c r="BW31" s="44"/>
      <c r="BX31" s="55"/>
    </row>
    <row r="32" spans="2:76" s="43" customFormat="1" ht="14.25" customHeight="1" x14ac:dyDescent="0.2">
      <c r="B32" s="139" t="s">
        <v>328</v>
      </c>
      <c r="C32" s="137" t="s">
        <v>342</v>
      </c>
      <c r="D32" s="121" t="s">
        <v>348</v>
      </c>
      <c r="E32" s="121" t="s">
        <v>372</v>
      </c>
      <c r="F32" s="182">
        <v>2</v>
      </c>
      <c r="G32" s="189" t="s">
        <v>450</v>
      </c>
      <c r="H32" s="91">
        <v>1</v>
      </c>
      <c r="I32" s="91">
        <v>1.5</v>
      </c>
      <c r="J32" s="91" t="s">
        <v>419</v>
      </c>
      <c r="K32" s="89" t="s">
        <v>487</v>
      </c>
      <c r="L32" s="153" t="s">
        <v>126</v>
      </c>
      <c r="M32" s="153"/>
      <c r="N32" s="44"/>
      <c r="O32" s="44"/>
      <c r="P32" s="44"/>
      <c r="Q32" s="44"/>
      <c r="R32" s="55"/>
      <c r="S32" s="152"/>
      <c r="T32" s="44"/>
      <c r="U32" s="44"/>
      <c r="V32" s="44"/>
      <c r="W32" s="55"/>
      <c r="X32" s="120"/>
      <c r="Y32" s="44"/>
      <c r="Z32" s="44"/>
      <c r="AA32" s="44"/>
      <c r="AB32" s="45"/>
      <c r="AC32" s="152"/>
      <c r="AD32" s="44"/>
      <c r="AE32" s="44"/>
      <c r="AF32" s="44">
        <f>0.25*$F$7</f>
        <v>1</v>
      </c>
      <c r="AG32" s="55"/>
      <c r="AH32" s="216"/>
      <c r="AI32" s="44"/>
      <c r="AJ32" s="44"/>
      <c r="AK32" s="44"/>
      <c r="AL32" s="44"/>
      <c r="AM32" s="234"/>
      <c r="AN32" s="152"/>
      <c r="AO32" s="44"/>
      <c r="AP32" s="44"/>
      <c r="AQ32" s="44"/>
      <c r="AR32" s="55"/>
      <c r="AS32" s="216"/>
      <c r="AT32" s="44"/>
      <c r="AU32" s="44"/>
      <c r="AV32" s="44"/>
      <c r="AW32" s="45"/>
      <c r="AX32" s="78"/>
      <c r="AY32" s="152"/>
      <c r="AZ32" s="44"/>
      <c r="BA32" s="44"/>
      <c r="BB32" s="44"/>
      <c r="BC32" s="55"/>
      <c r="BD32" s="216"/>
      <c r="BE32" s="44"/>
      <c r="BF32" s="44"/>
      <c r="BG32" s="44"/>
      <c r="BH32" s="45"/>
      <c r="BI32" s="153" t="s">
        <v>126</v>
      </c>
      <c r="BJ32" s="44"/>
      <c r="BK32" s="44">
        <f>$I$32*$F$32</f>
        <v>3</v>
      </c>
      <c r="BL32" s="44"/>
      <c r="BM32" s="44"/>
      <c r="BN32" s="54"/>
      <c r="BO32" s="152"/>
      <c r="BP32" s="44"/>
      <c r="BQ32" s="44"/>
      <c r="BR32" s="44"/>
      <c r="BS32" s="45"/>
      <c r="BT32" s="152"/>
      <c r="BU32" s="44"/>
      <c r="BV32" s="44"/>
      <c r="BW32" s="44"/>
      <c r="BX32" s="55"/>
    </row>
    <row r="33" spans="2:76" s="43" customFormat="1" ht="14.25" customHeight="1" x14ac:dyDescent="0.2">
      <c r="B33" s="139" t="s">
        <v>328</v>
      </c>
      <c r="C33" s="137" t="s">
        <v>342</v>
      </c>
      <c r="D33" s="121" t="s">
        <v>348</v>
      </c>
      <c r="E33" s="90" t="s">
        <v>350</v>
      </c>
      <c r="F33" s="182">
        <v>2</v>
      </c>
      <c r="G33" s="189" t="s">
        <v>451</v>
      </c>
      <c r="H33" s="91">
        <v>1</v>
      </c>
      <c r="I33" s="91">
        <v>1</v>
      </c>
      <c r="J33" s="91" t="s">
        <v>419</v>
      </c>
      <c r="K33" s="89" t="s">
        <v>487</v>
      </c>
      <c r="L33" s="153" t="s">
        <v>208</v>
      </c>
      <c r="M33" s="153"/>
      <c r="N33" s="44"/>
      <c r="O33" s="44"/>
      <c r="P33" s="44"/>
      <c r="Q33" s="44"/>
      <c r="R33" s="55"/>
      <c r="S33" s="152"/>
      <c r="T33" s="44"/>
      <c r="U33" s="44"/>
      <c r="V33" s="44"/>
      <c r="W33" s="55"/>
      <c r="X33" s="222"/>
      <c r="Y33" s="44"/>
      <c r="Z33" s="44"/>
      <c r="AA33" s="44"/>
      <c r="AB33" s="45"/>
      <c r="AC33" s="152"/>
      <c r="AD33" s="44"/>
      <c r="AE33" s="44"/>
      <c r="AF33" s="44"/>
      <c r="AG33" s="55"/>
      <c r="AH33" s="216"/>
      <c r="AI33" s="44"/>
      <c r="AJ33" s="44"/>
      <c r="AK33" s="44"/>
      <c r="AL33" s="44"/>
      <c r="AM33" s="234"/>
      <c r="AN33" s="152"/>
      <c r="AO33" s="44"/>
      <c r="AP33" s="44"/>
      <c r="AQ33" s="44"/>
      <c r="AR33" s="55"/>
      <c r="AS33" s="216"/>
      <c r="AT33" s="44"/>
      <c r="AU33" s="44"/>
      <c r="AV33" s="44"/>
      <c r="AW33" s="45"/>
      <c r="AX33" s="78"/>
      <c r="AY33" s="152"/>
      <c r="AZ33" s="44"/>
      <c r="BA33" s="44"/>
      <c r="BB33" s="44"/>
      <c r="BC33" s="55"/>
      <c r="BD33" s="216"/>
      <c r="BE33" s="44"/>
      <c r="BF33" s="44"/>
      <c r="BG33" s="44"/>
      <c r="BH33" s="45"/>
      <c r="BI33" s="152"/>
      <c r="BJ33" s="44"/>
      <c r="BK33" s="44"/>
      <c r="BL33" s="44"/>
      <c r="BM33" s="44"/>
      <c r="BN33" s="54"/>
      <c r="BO33" s="152"/>
      <c r="BP33" s="44"/>
      <c r="BQ33" s="44"/>
      <c r="BR33" s="44"/>
      <c r="BS33" s="45"/>
      <c r="BT33" s="153" t="s">
        <v>208</v>
      </c>
      <c r="BU33" s="44"/>
      <c r="BV33" s="44"/>
      <c r="BW33" s="44"/>
      <c r="BX33" s="55">
        <f>1*$F$33</f>
        <v>2</v>
      </c>
    </row>
    <row r="34" spans="2:76" s="43" customFormat="1" ht="14.25" customHeight="1" x14ac:dyDescent="0.2">
      <c r="B34" s="139" t="s">
        <v>328</v>
      </c>
      <c r="C34" s="137" t="s">
        <v>342</v>
      </c>
      <c r="D34" s="121" t="s">
        <v>348</v>
      </c>
      <c r="E34" s="90" t="s">
        <v>83</v>
      </c>
      <c r="F34" s="182">
        <v>1</v>
      </c>
      <c r="G34" s="189" t="s">
        <v>452</v>
      </c>
      <c r="H34" s="91">
        <v>1</v>
      </c>
      <c r="I34" s="91">
        <v>0.5</v>
      </c>
      <c r="J34" s="91" t="s">
        <v>419</v>
      </c>
      <c r="K34" s="89" t="s">
        <v>487</v>
      </c>
      <c r="L34" s="153" t="s">
        <v>228</v>
      </c>
      <c r="M34" s="153"/>
      <c r="N34" s="44"/>
      <c r="O34" s="44"/>
      <c r="P34" s="44"/>
      <c r="Q34" s="44"/>
      <c r="R34" s="55"/>
      <c r="S34" s="153" t="s">
        <v>228</v>
      </c>
      <c r="T34" s="44"/>
      <c r="U34" s="44"/>
      <c r="V34" s="44">
        <f>0.5*F34</f>
        <v>0.5</v>
      </c>
      <c r="W34" s="55"/>
      <c r="X34" s="222"/>
      <c r="Y34" s="44"/>
      <c r="Z34" s="44"/>
      <c r="AA34" s="44"/>
      <c r="AB34" s="45"/>
      <c r="AC34" s="152"/>
      <c r="AD34" s="44"/>
      <c r="AE34" s="44"/>
      <c r="AF34" s="44"/>
      <c r="AG34" s="55"/>
      <c r="AH34" s="216"/>
      <c r="AI34" s="44"/>
      <c r="AJ34" s="44"/>
      <c r="AK34" s="44"/>
      <c r="AL34" s="44"/>
      <c r="AM34" s="234"/>
      <c r="AN34" s="152"/>
      <c r="AO34" s="44"/>
      <c r="AP34" s="44"/>
      <c r="AQ34" s="44"/>
      <c r="AR34" s="55"/>
      <c r="AS34" s="216"/>
      <c r="AT34" s="44"/>
      <c r="AU34" s="44"/>
      <c r="AV34" s="44"/>
      <c r="AW34" s="45"/>
      <c r="AX34" s="78"/>
      <c r="AY34" s="152"/>
      <c r="AZ34" s="44"/>
      <c r="BA34" s="44"/>
      <c r="BB34" s="44"/>
      <c r="BC34" s="55"/>
      <c r="BD34" s="216"/>
      <c r="BE34" s="44"/>
      <c r="BF34" s="44"/>
      <c r="BG34" s="44"/>
      <c r="BH34" s="45"/>
      <c r="BI34" s="152"/>
      <c r="BJ34" s="44"/>
      <c r="BK34" s="44"/>
      <c r="BL34" s="44"/>
      <c r="BM34" s="44"/>
      <c r="BN34" s="54"/>
      <c r="BO34" s="152"/>
      <c r="BP34" s="44"/>
      <c r="BQ34" s="44"/>
      <c r="BR34" s="44"/>
      <c r="BS34" s="45"/>
      <c r="BT34" s="152"/>
      <c r="BU34" s="44"/>
      <c r="BV34" s="44"/>
      <c r="BW34" s="44"/>
      <c r="BX34" s="55"/>
    </row>
    <row r="35" spans="2:76" s="43" customFormat="1" ht="14.25" customHeight="1" x14ac:dyDescent="0.2">
      <c r="B35" s="139" t="s">
        <v>328</v>
      </c>
      <c r="C35" s="137" t="s">
        <v>333</v>
      </c>
      <c r="D35" s="121" t="s">
        <v>85</v>
      </c>
      <c r="E35" s="121" t="s">
        <v>316</v>
      </c>
      <c r="F35" s="182">
        <v>1</v>
      </c>
      <c r="G35" s="188" t="s">
        <v>453</v>
      </c>
      <c r="H35" s="91">
        <v>2</v>
      </c>
      <c r="I35" s="91">
        <v>3</v>
      </c>
      <c r="J35" s="91" t="s">
        <v>419</v>
      </c>
      <c r="K35" s="89" t="s">
        <v>488</v>
      </c>
      <c r="L35" s="169" t="s">
        <v>315</v>
      </c>
      <c r="M35" s="169"/>
      <c r="N35" s="44"/>
      <c r="O35" s="44"/>
      <c r="P35" s="44"/>
      <c r="Q35" s="44"/>
      <c r="R35" s="55"/>
      <c r="S35" s="152"/>
      <c r="T35" s="44"/>
      <c r="U35" s="44"/>
      <c r="V35" s="44"/>
      <c r="W35" s="55"/>
      <c r="X35" s="223"/>
      <c r="Y35" s="44"/>
      <c r="Z35" s="44"/>
      <c r="AA35" s="44"/>
      <c r="AB35" s="45"/>
      <c r="AC35" s="169" t="s">
        <v>315</v>
      </c>
      <c r="AD35" s="44"/>
      <c r="AE35" s="44">
        <f>$I$35*$F$35</f>
        <v>3</v>
      </c>
      <c r="AF35" s="44"/>
      <c r="AG35" s="55"/>
      <c r="AH35" s="216"/>
      <c r="AI35" s="44"/>
      <c r="AJ35" s="44"/>
      <c r="AK35" s="44"/>
      <c r="AL35" s="44"/>
      <c r="AM35" s="234"/>
      <c r="AN35" s="152"/>
      <c r="AO35" s="44"/>
      <c r="AP35" s="44"/>
      <c r="AQ35" s="44"/>
      <c r="AR35" s="55"/>
      <c r="AS35" s="216"/>
      <c r="AT35" s="44"/>
      <c r="AU35" s="44"/>
      <c r="AV35" s="44"/>
      <c r="AW35" s="45"/>
      <c r="AX35" s="78"/>
      <c r="AY35" s="152"/>
      <c r="AZ35" s="44"/>
      <c r="BA35" s="44"/>
      <c r="BB35" s="44"/>
      <c r="BC35" s="55"/>
      <c r="BD35" s="216"/>
      <c r="BE35" s="44"/>
      <c r="BF35" s="44"/>
      <c r="BG35" s="44"/>
      <c r="BH35" s="45"/>
      <c r="BI35" s="152"/>
      <c r="BJ35" s="44"/>
      <c r="BK35" s="44"/>
      <c r="BL35" s="44"/>
      <c r="BM35" s="44"/>
      <c r="BN35" s="54"/>
      <c r="BO35" s="152"/>
      <c r="BP35" s="44"/>
      <c r="BQ35" s="44"/>
      <c r="BR35" s="44"/>
      <c r="BS35" s="45"/>
      <c r="BT35" s="152"/>
      <c r="BU35" s="44"/>
      <c r="BV35" s="44"/>
      <c r="BW35" s="44"/>
      <c r="BX35" s="55"/>
    </row>
    <row r="36" spans="2:76" s="43" customFormat="1" ht="14.25" customHeight="1" x14ac:dyDescent="0.2">
      <c r="B36" s="139" t="s">
        <v>328</v>
      </c>
      <c r="C36" s="137" t="s">
        <v>333</v>
      </c>
      <c r="D36" s="121" t="s">
        <v>85</v>
      </c>
      <c r="E36" s="121" t="s">
        <v>323</v>
      </c>
      <c r="F36" s="182">
        <v>4</v>
      </c>
      <c r="G36" s="188" t="s">
        <v>454</v>
      </c>
      <c r="H36" s="91">
        <v>2</v>
      </c>
      <c r="I36" s="91">
        <v>2</v>
      </c>
      <c r="J36" s="91" t="s">
        <v>419</v>
      </c>
      <c r="K36" s="89" t="s">
        <v>486</v>
      </c>
      <c r="L36" s="153" t="s">
        <v>152</v>
      </c>
      <c r="M36" s="153" t="s">
        <v>152</v>
      </c>
      <c r="N36" s="44"/>
      <c r="O36" s="44"/>
      <c r="P36" s="44"/>
      <c r="Q36" s="44"/>
      <c r="R36" s="55">
        <v>8</v>
      </c>
      <c r="S36" s="152"/>
      <c r="T36" s="44"/>
      <c r="U36" s="44"/>
      <c r="V36" s="44"/>
      <c r="W36" s="55"/>
      <c r="X36" s="222"/>
      <c r="Y36" s="44"/>
      <c r="Z36" s="44"/>
      <c r="AA36" s="44"/>
      <c r="AB36" s="45"/>
      <c r="AC36" s="152"/>
      <c r="AD36" s="44"/>
      <c r="AE36" s="44"/>
      <c r="AF36" s="44"/>
      <c r="AG36" s="55"/>
      <c r="AH36" s="216"/>
      <c r="AI36" s="44"/>
      <c r="AJ36" s="44"/>
      <c r="AK36" s="44"/>
      <c r="AL36" s="44"/>
      <c r="AM36" s="234"/>
      <c r="AN36" s="153"/>
      <c r="AO36" s="44"/>
      <c r="AP36" s="44"/>
      <c r="AQ36" s="44"/>
      <c r="AR36" s="55"/>
      <c r="AS36" s="216"/>
      <c r="AT36" s="44"/>
      <c r="AU36" s="44"/>
      <c r="AV36" s="44"/>
      <c r="AW36" s="45"/>
      <c r="AX36" s="78"/>
      <c r="AY36" s="152"/>
      <c r="AZ36" s="44"/>
      <c r="BA36" s="44"/>
      <c r="BB36" s="44"/>
      <c r="BC36" s="55"/>
      <c r="BD36" s="216"/>
      <c r="BE36" s="44"/>
      <c r="BF36" s="44"/>
      <c r="BG36" s="44"/>
      <c r="BH36" s="45"/>
      <c r="BI36" s="152"/>
      <c r="BJ36" s="44"/>
      <c r="BK36" s="44"/>
      <c r="BL36" s="44"/>
      <c r="BM36" s="44"/>
      <c r="BN36" s="54"/>
      <c r="BO36" s="152"/>
      <c r="BP36" s="44"/>
      <c r="BQ36" s="44"/>
      <c r="BR36" s="44"/>
      <c r="BS36" s="45"/>
      <c r="BT36" s="152"/>
      <c r="BU36" s="44"/>
      <c r="BV36" s="44"/>
      <c r="BW36" s="44"/>
      <c r="BX36" s="55"/>
    </row>
    <row r="37" spans="2:76" s="43" customFormat="1" ht="14.25" customHeight="1" x14ac:dyDescent="0.2">
      <c r="B37" s="139" t="s">
        <v>328</v>
      </c>
      <c r="C37" s="137" t="s">
        <v>333</v>
      </c>
      <c r="D37" s="121" t="s">
        <v>85</v>
      </c>
      <c r="E37" s="121" t="s">
        <v>324</v>
      </c>
      <c r="F37" s="182">
        <v>1</v>
      </c>
      <c r="G37" s="188" t="s">
        <v>455</v>
      </c>
      <c r="H37" s="91">
        <v>2</v>
      </c>
      <c r="I37" s="91">
        <v>3</v>
      </c>
      <c r="J37" s="91" t="s">
        <v>419</v>
      </c>
      <c r="K37" s="89" t="s">
        <v>488</v>
      </c>
      <c r="L37" s="148" t="s">
        <v>311</v>
      </c>
      <c r="M37" s="153"/>
      <c r="N37" s="44"/>
      <c r="O37" s="44"/>
      <c r="P37" s="44"/>
      <c r="Q37" s="44"/>
      <c r="R37" s="55"/>
      <c r="S37" s="152"/>
      <c r="T37" s="44"/>
      <c r="U37" s="44"/>
      <c r="V37" s="44"/>
      <c r="W37" s="55"/>
      <c r="X37" s="222"/>
      <c r="Y37" s="44"/>
      <c r="Z37" s="44"/>
      <c r="AA37" s="44"/>
      <c r="AB37" s="45"/>
      <c r="AC37" s="152"/>
      <c r="AD37" s="44"/>
      <c r="AE37" s="44"/>
      <c r="AF37" s="44"/>
      <c r="AG37" s="55"/>
      <c r="AH37" s="216"/>
      <c r="AI37" s="44"/>
      <c r="AJ37" s="44"/>
      <c r="AK37" s="44"/>
      <c r="AL37" s="44"/>
      <c r="AM37" s="234"/>
      <c r="AN37" s="153"/>
      <c r="AO37" s="44"/>
      <c r="AP37" s="44"/>
      <c r="AQ37" s="44"/>
      <c r="AR37" s="55"/>
      <c r="AS37" s="148" t="s">
        <v>311</v>
      </c>
      <c r="AT37" s="44"/>
      <c r="AU37" s="44"/>
      <c r="AV37" s="44">
        <f>$I$37*$F$37</f>
        <v>3</v>
      </c>
      <c r="AW37" s="44"/>
      <c r="AX37" s="78"/>
      <c r="AY37" s="152"/>
      <c r="AZ37" s="44"/>
      <c r="BA37" s="44"/>
      <c r="BB37" s="44"/>
      <c r="BC37" s="55"/>
      <c r="BD37" s="216"/>
      <c r="BE37" s="44"/>
      <c r="BF37" s="44"/>
      <c r="BG37" s="44"/>
      <c r="BH37" s="45"/>
      <c r="BI37" s="152"/>
      <c r="BJ37" s="44"/>
      <c r="BK37" s="44"/>
      <c r="BL37" s="44"/>
      <c r="BM37" s="44"/>
      <c r="BN37" s="54"/>
      <c r="BO37" s="152"/>
      <c r="BP37" s="44"/>
      <c r="BQ37" s="44"/>
      <c r="BR37" s="44"/>
      <c r="BS37" s="45"/>
      <c r="BT37" s="152"/>
      <c r="BU37" s="44"/>
      <c r="BV37" s="44"/>
      <c r="BW37" s="44"/>
      <c r="BX37" s="55"/>
    </row>
    <row r="38" spans="2:76" s="43" customFormat="1" ht="14.25" customHeight="1" x14ac:dyDescent="0.2">
      <c r="B38" s="139" t="s">
        <v>328</v>
      </c>
      <c r="C38" s="137" t="s">
        <v>333</v>
      </c>
      <c r="D38" s="121" t="s">
        <v>85</v>
      </c>
      <c r="E38" s="121" t="s">
        <v>340</v>
      </c>
      <c r="F38" s="182">
        <v>1</v>
      </c>
      <c r="G38" s="188" t="s">
        <v>456</v>
      </c>
      <c r="H38" s="91">
        <v>2</v>
      </c>
      <c r="I38" s="91">
        <v>0.5</v>
      </c>
      <c r="J38" s="91" t="s">
        <v>419</v>
      </c>
      <c r="K38" s="89" t="s">
        <v>486</v>
      </c>
      <c r="L38" s="153" t="s">
        <v>386</v>
      </c>
      <c r="M38" s="153" t="s">
        <v>386</v>
      </c>
      <c r="N38" s="44"/>
      <c r="O38" s="44"/>
      <c r="P38" s="44"/>
      <c r="Q38" s="44"/>
      <c r="R38" s="55">
        <f>0.5*$F$38</f>
        <v>0.5</v>
      </c>
      <c r="S38" s="152"/>
      <c r="T38" s="44"/>
      <c r="U38" s="44"/>
      <c r="V38" s="44"/>
      <c r="W38" s="55"/>
      <c r="X38" s="222"/>
      <c r="Y38" s="44"/>
      <c r="Z38" s="44"/>
      <c r="AA38" s="44"/>
      <c r="AB38" s="45"/>
      <c r="AC38" s="152"/>
      <c r="AD38" s="44"/>
      <c r="AE38" s="44"/>
      <c r="AF38" s="44"/>
      <c r="AG38" s="55"/>
      <c r="AH38" s="216"/>
      <c r="AI38" s="44"/>
      <c r="AJ38" s="44"/>
      <c r="AK38" s="44"/>
      <c r="AL38" s="44"/>
      <c r="AM38" s="234"/>
      <c r="AN38" s="153"/>
      <c r="AO38" s="44"/>
      <c r="AP38" s="44"/>
      <c r="AQ38" s="44"/>
      <c r="AR38" s="55"/>
      <c r="AS38" s="216"/>
      <c r="AT38" s="44"/>
      <c r="AU38" s="44"/>
      <c r="AV38" s="44"/>
      <c r="AW38" s="45"/>
      <c r="AX38" s="78"/>
      <c r="AY38" s="152"/>
      <c r="AZ38" s="44"/>
      <c r="BA38" s="44"/>
      <c r="BB38" s="44"/>
      <c r="BC38" s="55"/>
      <c r="BD38" s="216"/>
      <c r="BE38" s="44"/>
      <c r="BF38" s="44"/>
      <c r="BG38" s="44"/>
      <c r="BH38" s="45"/>
      <c r="BI38" s="152"/>
      <c r="BJ38" s="44"/>
      <c r="BK38" s="44"/>
      <c r="BL38" s="44"/>
      <c r="BM38" s="44"/>
      <c r="BN38" s="54"/>
      <c r="BO38" s="152"/>
      <c r="BP38" s="44"/>
      <c r="BQ38" s="44"/>
      <c r="BR38" s="44"/>
      <c r="BS38" s="45"/>
      <c r="BT38" s="152"/>
      <c r="BU38" s="44"/>
      <c r="BV38" s="44"/>
      <c r="BW38" s="44"/>
      <c r="BX38" s="55"/>
    </row>
    <row r="39" spans="2:76" s="43" customFormat="1" ht="14.25" customHeight="1" x14ac:dyDescent="0.2">
      <c r="B39" s="99" t="s">
        <v>325</v>
      </c>
      <c r="C39" s="137" t="s">
        <v>362</v>
      </c>
      <c r="D39" s="121" t="s">
        <v>80</v>
      </c>
      <c r="E39" s="184" t="s">
        <v>80</v>
      </c>
      <c r="F39" s="182">
        <v>1</v>
      </c>
      <c r="G39" s="191" t="s">
        <v>457</v>
      </c>
      <c r="H39" s="91">
        <v>1</v>
      </c>
      <c r="I39" s="91">
        <v>2</v>
      </c>
      <c r="J39" s="91" t="s">
        <v>405</v>
      </c>
      <c r="K39" s="89" t="s">
        <v>486</v>
      </c>
      <c r="L39" s="153" t="s">
        <v>159</v>
      </c>
      <c r="M39" s="153" t="s">
        <v>159</v>
      </c>
      <c r="N39" s="44">
        <f>2*$F$39</f>
        <v>2</v>
      </c>
      <c r="O39" s="44"/>
      <c r="P39" s="44"/>
      <c r="Q39" s="44"/>
      <c r="R39" s="55"/>
      <c r="S39" s="153" t="s">
        <v>159</v>
      </c>
      <c r="T39" s="44"/>
      <c r="U39" s="44">
        <f>$I$39*$F$39</f>
        <v>2</v>
      </c>
      <c r="V39" s="44"/>
      <c r="W39" s="55"/>
      <c r="X39" s="120" t="s">
        <v>159</v>
      </c>
      <c r="Y39" s="44">
        <f>2*$F$39</f>
        <v>2</v>
      </c>
      <c r="Z39" s="44"/>
      <c r="AA39" s="44"/>
      <c r="AB39" s="45"/>
      <c r="AC39" s="153" t="s">
        <v>159</v>
      </c>
      <c r="AD39" s="44">
        <f>2*$F$39</f>
        <v>2</v>
      </c>
      <c r="AE39" s="44"/>
      <c r="AF39" s="44"/>
      <c r="AG39" s="55"/>
      <c r="AH39" s="148" t="s">
        <v>159</v>
      </c>
      <c r="AI39" s="44"/>
      <c r="AJ39" s="44">
        <f>2*$F$39</f>
        <v>2</v>
      </c>
      <c r="AK39" s="44"/>
      <c r="AL39" s="44"/>
      <c r="AM39" s="234"/>
      <c r="AN39" s="153" t="s">
        <v>159</v>
      </c>
      <c r="AO39" s="44"/>
      <c r="AP39" s="44">
        <f>2*$F$39</f>
        <v>2</v>
      </c>
      <c r="AQ39" s="44"/>
      <c r="AR39" s="55"/>
      <c r="AS39" s="148" t="s">
        <v>159</v>
      </c>
      <c r="AT39" s="44"/>
      <c r="AU39" s="44">
        <f>2*$F$39</f>
        <v>2</v>
      </c>
      <c r="AV39" s="44"/>
      <c r="AW39" s="45"/>
      <c r="AX39" s="78"/>
      <c r="AY39" s="153" t="s">
        <v>159</v>
      </c>
      <c r="AZ39" s="44"/>
      <c r="BA39" s="44">
        <f>2*$F$39</f>
        <v>2</v>
      </c>
      <c r="BB39" s="44"/>
      <c r="BC39" s="55"/>
      <c r="BD39" s="148" t="s">
        <v>159</v>
      </c>
      <c r="BE39" s="44">
        <f>2*$F$39</f>
        <v>2</v>
      </c>
      <c r="BF39" s="44"/>
      <c r="BG39" s="44"/>
      <c r="BH39" s="45"/>
      <c r="BI39" s="153" t="s">
        <v>159</v>
      </c>
      <c r="BJ39" s="44"/>
      <c r="BK39" s="44">
        <f>2*$F$39</f>
        <v>2</v>
      </c>
      <c r="BL39" s="44"/>
      <c r="BM39" s="44"/>
      <c r="BN39" s="54"/>
      <c r="BO39" s="153" t="s">
        <v>159</v>
      </c>
      <c r="BP39" s="44"/>
      <c r="BQ39" s="44"/>
      <c r="BR39" s="44"/>
      <c r="BS39" s="45">
        <f>2*$F$39</f>
        <v>2</v>
      </c>
      <c r="BT39" s="153" t="s">
        <v>159</v>
      </c>
      <c r="BU39" s="44"/>
      <c r="BV39" s="44"/>
      <c r="BW39" s="44">
        <f>2*$F$39</f>
        <v>2</v>
      </c>
      <c r="BX39" s="55"/>
    </row>
    <row r="40" spans="2:76" s="43" customFormat="1" ht="14.25" customHeight="1" x14ac:dyDescent="0.2">
      <c r="B40" s="99" t="s">
        <v>328</v>
      </c>
      <c r="C40" s="137" t="s">
        <v>362</v>
      </c>
      <c r="D40" s="121" t="s">
        <v>80</v>
      </c>
      <c r="E40" s="184" t="s">
        <v>80</v>
      </c>
      <c r="F40" s="182">
        <v>1</v>
      </c>
      <c r="G40" s="191" t="s">
        <v>457</v>
      </c>
      <c r="H40" s="91">
        <v>1</v>
      </c>
      <c r="I40" s="91">
        <v>2</v>
      </c>
      <c r="J40" s="91" t="s">
        <v>405</v>
      </c>
      <c r="K40" s="89" t="s">
        <v>486</v>
      </c>
      <c r="L40" s="153" t="s">
        <v>159</v>
      </c>
      <c r="M40" s="153" t="s">
        <v>159</v>
      </c>
      <c r="N40" s="44">
        <f>2*$F$40</f>
        <v>2</v>
      </c>
      <c r="O40" s="44"/>
      <c r="P40" s="44"/>
      <c r="Q40" s="44"/>
      <c r="R40" s="55"/>
      <c r="S40" s="153" t="s">
        <v>159</v>
      </c>
      <c r="T40" s="44"/>
      <c r="U40" s="44">
        <f>$I$40*$F$40</f>
        <v>2</v>
      </c>
      <c r="V40" s="44"/>
      <c r="W40" s="55"/>
      <c r="X40" s="120" t="s">
        <v>159</v>
      </c>
      <c r="Y40" s="44">
        <f>2*$F$40</f>
        <v>2</v>
      </c>
      <c r="Z40" s="44"/>
      <c r="AA40" s="44"/>
      <c r="AB40" s="45"/>
      <c r="AC40" s="153" t="s">
        <v>159</v>
      </c>
      <c r="AD40" s="44">
        <f>2*$F$40</f>
        <v>2</v>
      </c>
      <c r="AE40" s="44"/>
      <c r="AF40" s="44"/>
      <c r="AG40" s="55"/>
      <c r="AH40" s="148" t="s">
        <v>159</v>
      </c>
      <c r="AI40" s="44"/>
      <c r="AJ40" s="44">
        <f>2*$F$40</f>
        <v>2</v>
      </c>
      <c r="AK40" s="44"/>
      <c r="AL40" s="44"/>
      <c r="AM40" s="234"/>
      <c r="AN40" s="153" t="s">
        <v>159</v>
      </c>
      <c r="AO40" s="44"/>
      <c r="AP40" s="44">
        <f>2*$F$40</f>
        <v>2</v>
      </c>
      <c r="AQ40" s="44"/>
      <c r="AR40" s="55"/>
      <c r="AS40" s="148" t="s">
        <v>159</v>
      </c>
      <c r="AT40" s="44">
        <f>2*$F$40</f>
        <v>2</v>
      </c>
      <c r="AU40" s="44"/>
      <c r="AV40" s="44"/>
      <c r="AW40" s="45"/>
      <c r="AX40" s="78"/>
      <c r="AY40" s="153" t="s">
        <v>159</v>
      </c>
      <c r="AZ40" s="44">
        <f>2*$F$40</f>
        <v>2</v>
      </c>
      <c r="BA40" s="44"/>
      <c r="BB40" s="44"/>
      <c r="BC40" s="55"/>
      <c r="BD40" s="148" t="s">
        <v>159</v>
      </c>
      <c r="BE40" s="44"/>
      <c r="BF40" s="44">
        <f>2*$F$40</f>
        <v>2</v>
      </c>
      <c r="BG40" s="44"/>
      <c r="BH40" s="45"/>
      <c r="BI40" s="153" t="s">
        <v>159</v>
      </c>
      <c r="BJ40" s="44"/>
      <c r="BK40" s="44">
        <f>2*$F$40</f>
        <v>2</v>
      </c>
      <c r="BL40" s="44"/>
      <c r="BM40" s="44"/>
      <c r="BN40" s="54"/>
      <c r="BO40" s="153" t="s">
        <v>159</v>
      </c>
      <c r="BP40" s="44"/>
      <c r="BQ40" s="44"/>
      <c r="BR40" s="44">
        <f>2*$F$40</f>
        <v>2</v>
      </c>
      <c r="BS40" s="45"/>
      <c r="BT40" s="153" t="s">
        <v>159</v>
      </c>
      <c r="BU40" s="44"/>
      <c r="BV40" s="44"/>
      <c r="BW40" s="44">
        <f>2*$F$40</f>
        <v>2</v>
      </c>
      <c r="BX40" s="55"/>
    </row>
    <row r="41" spans="2:76" s="43" customFormat="1" ht="14.25" customHeight="1" x14ac:dyDescent="0.2">
      <c r="B41" s="139" t="s">
        <v>328</v>
      </c>
      <c r="C41" s="137" t="s">
        <v>335</v>
      </c>
      <c r="D41" s="121" t="s">
        <v>93</v>
      </c>
      <c r="E41" s="121" t="s">
        <v>332</v>
      </c>
      <c r="F41" s="182">
        <v>8</v>
      </c>
      <c r="G41" s="191" t="s">
        <v>445</v>
      </c>
      <c r="H41" s="91">
        <v>1</v>
      </c>
      <c r="I41" s="91">
        <v>0.5</v>
      </c>
      <c r="J41" s="91" t="s">
        <v>405</v>
      </c>
      <c r="K41" s="89" t="s">
        <v>487</v>
      </c>
      <c r="L41" s="153" t="s">
        <v>161</v>
      </c>
      <c r="M41" s="153" t="s">
        <v>161</v>
      </c>
      <c r="N41" s="44">
        <f>0.5*$F$41</f>
        <v>4</v>
      </c>
      <c r="O41" s="44"/>
      <c r="P41" s="44"/>
      <c r="Q41" s="44"/>
      <c r="R41" s="55"/>
      <c r="S41" s="153" t="s">
        <v>161</v>
      </c>
      <c r="T41" s="44">
        <f>0.5*$F$41</f>
        <v>4</v>
      </c>
      <c r="U41" s="44"/>
      <c r="V41" s="44"/>
      <c r="W41" s="55"/>
      <c r="X41" s="120" t="s">
        <v>161</v>
      </c>
      <c r="Y41" s="44">
        <f>0.5*$F$41</f>
        <v>4</v>
      </c>
      <c r="Z41" s="44"/>
      <c r="AA41" s="44"/>
      <c r="AB41" s="45"/>
      <c r="AC41" s="153" t="s">
        <v>161</v>
      </c>
      <c r="AD41" s="44">
        <f>0.5*$F$41</f>
        <v>4</v>
      </c>
      <c r="AE41" s="44"/>
      <c r="AF41" s="44"/>
      <c r="AG41" s="55"/>
      <c r="AH41" s="148" t="s">
        <v>161</v>
      </c>
      <c r="AI41" s="44">
        <f>0.5*$F$41</f>
        <v>4</v>
      </c>
      <c r="AJ41" s="44"/>
      <c r="AK41" s="44"/>
      <c r="AL41" s="44"/>
      <c r="AM41" s="234"/>
      <c r="AN41" s="153" t="s">
        <v>161</v>
      </c>
      <c r="AO41" s="44">
        <f>0.5*$F$41</f>
        <v>4</v>
      </c>
      <c r="AP41" s="44"/>
      <c r="AQ41" s="44"/>
      <c r="AR41" s="55"/>
      <c r="AS41" s="148" t="s">
        <v>161</v>
      </c>
      <c r="AT41" s="44">
        <f>0.5*$F$41</f>
        <v>4</v>
      </c>
      <c r="AU41" s="44"/>
      <c r="AV41" s="44"/>
      <c r="AW41" s="45"/>
      <c r="AX41" s="78"/>
      <c r="AY41" s="153" t="s">
        <v>161</v>
      </c>
      <c r="AZ41" s="44">
        <f>0.5*$F$41</f>
        <v>4</v>
      </c>
      <c r="BA41" s="44"/>
      <c r="BB41" s="44"/>
      <c r="BC41" s="55"/>
      <c r="BD41" s="148" t="s">
        <v>161</v>
      </c>
      <c r="BE41" s="44"/>
      <c r="BF41" s="44"/>
      <c r="BG41" s="44">
        <f>0.5*$F$41</f>
        <v>4</v>
      </c>
      <c r="BH41" s="45"/>
      <c r="BI41" s="153" t="s">
        <v>161</v>
      </c>
      <c r="BJ41" s="44"/>
      <c r="BK41" s="44"/>
      <c r="BL41" s="44">
        <f>0.5*$F$41</f>
        <v>4</v>
      </c>
      <c r="BM41" s="44"/>
      <c r="BN41" s="54"/>
      <c r="BO41" s="153" t="s">
        <v>161</v>
      </c>
      <c r="BP41" s="44"/>
      <c r="BQ41" s="44">
        <f>0.5*$F$41</f>
        <v>4</v>
      </c>
      <c r="BR41" s="44"/>
      <c r="BS41" s="45"/>
      <c r="BT41" s="153" t="s">
        <v>161</v>
      </c>
      <c r="BU41" s="44"/>
      <c r="BV41" s="44">
        <f>0.5*$F$41</f>
        <v>4</v>
      </c>
      <c r="BW41" s="44"/>
      <c r="BX41" s="55"/>
    </row>
    <row r="42" spans="2:76" s="43" customFormat="1" ht="14.25" customHeight="1" x14ac:dyDescent="0.2">
      <c r="B42" s="139" t="s">
        <v>328</v>
      </c>
      <c r="C42" s="137" t="s">
        <v>356</v>
      </c>
      <c r="D42" s="121" t="s">
        <v>93</v>
      </c>
      <c r="E42" s="121" t="s">
        <v>332</v>
      </c>
      <c r="F42" s="182">
        <v>8</v>
      </c>
      <c r="G42" s="191" t="s">
        <v>445</v>
      </c>
      <c r="H42" s="91">
        <v>1</v>
      </c>
      <c r="I42" s="91">
        <v>0.5</v>
      </c>
      <c r="J42" s="91" t="s">
        <v>405</v>
      </c>
      <c r="K42" s="89" t="s">
        <v>487</v>
      </c>
      <c r="L42" s="153" t="s">
        <v>161</v>
      </c>
      <c r="M42" s="153" t="s">
        <v>161</v>
      </c>
      <c r="N42" s="44">
        <f>0.5*$F$42</f>
        <v>4</v>
      </c>
      <c r="O42" s="44"/>
      <c r="P42" s="44"/>
      <c r="Q42" s="44"/>
      <c r="R42" s="55"/>
      <c r="S42" s="153" t="s">
        <v>161</v>
      </c>
      <c r="T42" s="44">
        <f>0.5*$F$42</f>
        <v>4</v>
      </c>
      <c r="U42" s="44"/>
      <c r="V42" s="44"/>
      <c r="W42" s="55"/>
      <c r="X42" s="120" t="s">
        <v>161</v>
      </c>
      <c r="Y42" s="44">
        <f>0.5*$F$42</f>
        <v>4</v>
      </c>
      <c r="Z42" s="44"/>
      <c r="AA42" s="44"/>
      <c r="AB42" s="45"/>
      <c r="AC42" s="153" t="s">
        <v>161</v>
      </c>
      <c r="AD42" s="44">
        <f>0.5*$F$42</f>
        <v>4</v>
      </c>
      <c r="AE42" s="44"/>
      <c r="AF42" s="44"/>
      <c r="AG42" s="55"/>
      <c r="AH42" s="148" t="s">
        <v>161</v>
      </c>
      <c r="AI42" s="44">
        <f>0.5*$F$42</f>
        <v>4</v>
      </c>
      <c r="AJ42" s="44"/>
      <c r="AK42" s="44"/>
      <c r="AL42" s="44"/>
      <c r="AM42" s="234"/>
      <c r="AN42" s="153" t="s">
        <v>161</v>
      </c>
      <c r="AO42" s="44">
        <f>0.5*$F$42</f>
        <v>4</v>
      </c>
      <c r="AP42" s="44"/>
      <c r="AQ42" s="44"/>
      <c r="AR42" s="55"/>
      <c r="AS42" s="148" t="s">
        <v>161</v>
      </c>
      <c r="AT42" s="44">
        <f>0.5*$F$42</f>
        <v>4</v>
      </c>
      <c r="AU42" s="44"/>
      <c r="AV42" s="44"/>
      <c r="AW42" s="45"/>
      <c r="AX42" s="78"/>
      <c r="AY42" s="153" t="s">
        <v>161</v>
      </c>
      <c r="AZ42" s="44"/>
      <c r="BA42" s="44">
        <f>0.5*$F$42</f>
        <v>4</v>
      </c>
      <c r="BB42" s="44"/>
      <c r="BC42" s="55"/>
      <c r="BD42" s="148" t="s">
        <v>161</v>
      </c>
      <c r="BE42" s="44">
        <f>0.5*$F$42</f>
        <v>4</v>
      </c>
      <c r="BF42" s="44"/>
      <c r="BG42" s="44"/>
      <c r="BH42" s="45"/>
      <c r="BI42" s="153" t="s">
        <v>161</v>
      </c>
      <c r="BJ42" s="44">
        <f>0.5*$F$42</f>
        <v>4</v>
      </c>
      <c r="BK42" s="44"/>
      <c r="BL42" s="44"/>
      <c r="BM42" s="44"/>
      <c r="BN42" s="54"/>
      <c r="BO42" s="153" t="s">
        <v>161</v>
      </c>
      <c r="BP42" s="44"/>
      <c r="BQ42" s="44">
        <f>0.5*$F$42</f>
        <v>4</v>
      </c>
      <c r="BR42" s="44"/>
      <c r="BS42" s="45"/>
      <c r="BT42" s="153" t="s">
        <v>161</v>
      </c>
      <c r="BU42" s="44">
        <f>0.5*$F$42</f>
        <v>4</v>
      </c>
      <c r="BV42" s="44"/>
      <c r="BW42" s="44"/>
      <c r="BX42" s="55"/>
    </row>
    <row r="43" spans="2:76" s="43" customFormat="1" ht="14.25" customHeight="1" x14ac:dyDescent="0.2">
      <c r="B43" s="139" t="s">
        <v>328</v>
      </c>
      <c r="C43" s="137" t="s">
        <v>334</v>
      </c>
      <c r="D43" s="121" t="s">
        <v>93</v>
      </c>
      <c r="E43" s="121" t="s">
        <v>332</v>
      </c>
      <c r="F43" s="182">
        <v>6</v>
      </c>
      <c r="G43" s="191" t="s">
        <v>445</v>
      </c>
      <c r="H43" s="91">
        <v>1</v>
      </c>
      <c r="I43" s="91">
        <v>0.5</v>
      </c>
      <c r="J43" s="91" t="s">
        <v>405</v>
      </c>
      <c r="K43" s="89" t="s">
        <v>487</v>
      </c>
      <c r="L43" s="153" t="s">
        <v>161</v>
      </c>
      <c r="M43" s="153" t="s">
        <v>161</v>
      </c>
      <c r="N43" s="44"/>
      <c r="O43" s="44"/>
      <c r="P43" s="44">
        <f>0.5*$F$43</f>
        <v>3</v>
      </c>
      <c r="Q43" s="44"/>
      <c r="R43" s="55"/>
      <c r="S43" s="153" t="s">
        <v>161</v>
      </c>
      <c r="T43" s="44"/>
      <c r="U43" s="44">
        <f>$I$43*$F$43</f>
        <v>3</v>
      </c>
      <c r="V43" s="44"/>
      <c r="W43" s="55"/>
      <c r="X43" s="120" t="s">
        <v>161</v>
      </c>
      <c r="Y43" s="44">
        <f>0.5*$F$43</f>
        <v>3</v>
      </c>
      <c r="Z43" s="44"/>
      <c r="AA43" s="44"/>
      <c r="AB43" s="45"/>
      <c r="AC43" s="153" t="s">
        <v>161</v>
      </c>
      <c r="AD43" s="44"/>
      <c r="AE43" s="44">
        <f>0.5*$F$43</f>
        <v>3</v>
      </c>
      <c r="AF43" s="44"/>
      <c r="AG43" s="55"/>
      <c r="AH43" s="148" t="s">
        <v>161</v>
      </c>
      <c r="AI43" s="44">
        <f>0.5*$F$43</f>
        <v>3</v>
      </c>
      <c r="AJ43" s="44"/>
      <c r="AK43" s="44"/>
      <c r="AL43" s="44"/>
      <c r="AM43" s="234"/>
      <c r="AN43" s="153" t="s">
        <v>161</v>
      </c>
      <c r="AO43" s="44"/>
      <c r="AP43" s="44">
        <f>0.5*$F$43</f>
        <v>3</v>
      </c>
      <c r="AQ43" s="44"/>
      <c r="AR43" s="55"/>
      <c r="AS43" s="148" t="s">
        <v>161</v>
      </c>
      <c r="AT43" s="44">
        <f>0.5*$F$43</f>
        <v>3</v>
      </c>
      <c r="AU43" s="44"/>
      <c r="AV43" s="44"/>
      <c r="AW43" s="45"/>
      <c r="AX43" s="78"/>
      <c r="AY43" s="153" t="s">
        <v>161</v>
      </c>
      <c r="AZ43" s="44"/>
      <c r="BA43" s="44"/>
      <c r="BB43" s="44">
        <f>0.5*$F$43</f>
        <v>3</v>
      </c>
      <c r="BC43" s="55"/>
      <c r="BD43" s="148" t="s">
        <v>161</v>
      </c>
      <c r="BE43" s="44"/>
      <c r="BF43" s="44"/>
      <c r="BG43" s="44"/>
      <c r="BH43" s="45">
        <f>0.5*$F$43</f>
        <v>3</v>
      </c>
      <c r="BI43" s="153" t="s">
        <v>161</v>
      </c>
      <c r="BJ43" s="44">
        <f>0.5*$F$43</f>
        <v>3</v>
      </c>
      <c r="BK43" s="44"/>
      <c r="BL43" s="44"/>
      <c r="BM43" s="44"/>
      <c r="BN43" s="54"/>
      <c r="BO43" s="153" t="s">
        <v>161</v>
      </c>
      <c r="BP43" s="44">
        <f>0.5*$F$43</f>
        <v>3</v>
      </c>
      <c r="BQ43" s="44"/>
      <c r="BR43" s="44"/>
      <c r="BS43" s="45"/>
      <c r="BT43" s="153" t="s">
        <v>161</v>
      </c>
      <c r="BU43" s="44">
        <f>0.5*$F$43</f>
        <v>3</v>
      </c>
      <c r="BV43" s="44"/>
      <c r="BW43" s="44"/>
      <c r="BX43" s="55"/>
    </row>
    <row r="44" spans="2:76" s="43" customFormat="1" ht="14.25" customHeight="1" x14ac:dyDescent="0.2">
      <c r="B44" s="139" t="s">
        <v>328</v>
      </c>
      <c r="C44" s="137" t="s">
        <v>357</v>
      </c>
      <c r="D44" s="121" t="s">
        <v>93</v>
      </c>
      <c r="E44" s="121" t="s">
        <v>387</v>
      </c>
      <c r="F44" s="182">
        <v>1</v>
      </c>
      <c r="G44" s="191" t="s">
        <v>445</v>
      </c>
      <c r="H44" s="91">
        <v>1</v>
      </c>
      <c r="I44" s="91">
        <v>0.5</v>
      </c>
      <c r="J44" s="91" t="s">
        <v>405</v>
      </c>
      <c r="K44" s="89" t="s">
        <v>487</v>
      </c>
      <c r="L44" s="153" t="s">
        <v>161</v>
      </c>
      <c r="M44" s="153" t="s">
        <v>161</v>
      </c>
      <c r="N44" s="44">
        <f>0.5*$F$44</f>
        <v>0.5</v>
      </c>
      <c r="O44" s="44"/>
      <c r="P44" s="44"/>
      <c r="Q44" s="44"/>
      <c r="R44" s="55"/>
      <c r="S44" s="153" t="s">
        <v>161</v>
      </c>
      <c r="T44" s="44">
        <f>0.5*$F$44</f>
        <v>0.5</v>
      </c>
      <c r="U44" s="44"/>
      <c r="V44" s="44"/>
      <c r="W44" s="55"/>
      <c r="X44" s="120" t="s">
        <v>161</v>
      </c>
      <c r="Y44" s="44">
        <f>0.5*$F$44</f>
        <v>0.5</v>
      </c>
      <c r="Z44" s="44"/>
      <c r="AA44" s="44"/>
      <c r="AB44" s="45"/>
      <c r="AC44" s="153" t="s">
        <v>161</v>
      </c>
      <c r="AD44" s="44"/>
      <c r="AE44" s="44">
        <f>0.5*$F$44</f>
        <v>0.5</v>
      </c>
      <c r="AF44" s="44"/>
      <c r="AG44" s="55"/>
      <c r="AH44" s="148" t="s">
        <v>161</v>
      </c>
      <c r="AI44" s="44"/>
      <c r="AJ44" s="44">
        <f>0.5*$F$44</f>
        <v>0.5</v>
      </c>
      <c r="AK44" s="44"/>
      <c r="AL44" s="44"/>
      <c r="AM44" s="234"/>
      <c r="AN44" s="153" t="s">
        <v>161</v>
      </c>
      <c r="AO44" s="44"/>
      <c r="AP44" s="44"/>
      <c r="AQ44" s="44">
        <f>0.5*$F$44</f>
        <v>0.5</v>
      </c>
      <c r="AR44" s="55"/>
      <c r="AS44" s="148" t="s">
        <v>161</v>
      </c>
      <c r="AT44" s="44"/>
      <c r="AU44" s="44"/>
      <c r="AV44" s="44">
        <f>0.5*$F$44</f>
        <v>0.5</v>
      </c>
      <c r="AW44" s="45"/>
      <c r="AX44" s="78"/>
      <c r="AY44" s="153" t="s">
        <v>161</v>
      </c>
      <c r="AZ44" s="44"/>
      <c r="BA44" s="44"/>
      <c r="BB44" s="44">
        <f>0.5*$F$44</f>
        <v>0.5</v>
      </c>
      <c r="BC44" s="55"/>
      <c r="BD44" s="148" t="s">
        <v>161</v>
      </c>
      <c r="BE44" s="44"/>
      <c r="BF44" s="44"/>
      <c r="BG44" s="44"/>
      <c r="BH44" s="45">
        <f>0.5*$F$44</f>
        <v>0.5</v>
      </c>
      <c r="BI44" s="153" t="s">
        <v>161</v>
      </c>
      <c r="BJ44" s="44"/>
      <c r="BK44" s="44">
        <f>0.5*$F$44</f>
        <v>0.5</v>
      </c>
      <c r="BL44" s="44"/>
      <c r="BM44" s="44"/>
      <c r="BN44" s="54"/>
      <c r="BO44" s="153" t="s">
        <v>161</v>
      </c>
      <c r="BP44" s="44">
        <f>0.5*$F$44</f>
        <v>0.5</v>
      </c>
      <c r="BQ44" s="44"/>
      <c r="BR44" s="44"/>
      <c r="BS44" s="45"/>
      <c r="BT44" s="153" t="s">
        <v>161</v>
      </c>
      <c r="BU44" s="44"/>
      <c r="BV44" s="44"/>
      <c r="BW44" s="44">
        <f>0.5*$F$44</f>
        <v>0.5</v>
      </c>
      <c r="BX44" s="55"/>
    </row>
    <row r="45" spans="2:76" s="43" customFormat="1" ht="14.25" customHeight="1" x14ac:dyDescent="0.2">
      <c r="B45" s="139" t="s">
        <v>325</v>
      </c>
      <c r="C45" s="137" t="s">
        <v>352</v>
      </c>
      <c r="D45" s="121" t="s">
        <v>93</v>
      </c>
      <c r="E45" s="121" t="s">
        <v>332</v>
      </c>
      <c r="F45" s="182">
        <v>1</v>
      </c>
      <c r="G45" s="191" t="s">
        <v>445</v>
      </c>
      <c r="H45" s="91">
        <v>1</v>
      </c>
      <c r="I45" s="91">
        <v>0.5</v>
      </c>
      <c r="J45" s="91" t="s">
        <v>405</v>
      </c>
      <c r="K45" s="89" t="s">
        <v>487</v>
      </c>
      <c r="L45" s="153" t="s">
        <v>161</v>
      </c>
      <c r="M45" s="153" t="s">
        <v>161</v>
      </c>
      <c r="N45" s="44">
        <f>0.5*$F$45</f>
        <v>0.5</v>
      </c>
      <c r="O45" s="44"/>
      <c r="P45" s="44"/>
      <c r="Q45" s="44"/>
      <c r="R45" s="55"/>
      <c r="S45" s="153" t="s">
        <v>161</v>
      </c>
      <c r="T45" s="44">
        <f>0.5*$F$45</f>
        <v>0.5</v>
      </c>
      <c r="U45" s="44"/>
      <c r="V45" s="44"/>
      <c r="W45" s="55"/>
      <c r="X45" s="120" t="s">
        <v>161</v>
      </c>
      <c r="Y45" s="44">
        <f>0.5*$F$45</f>
        <v>0.5</v>
      </c>
      <c r="Z45" s="44"/>
      <c r="AA45" s="44"/>
      <c r="AB45" s="45"/>
      <c r="AC45" s="153" t="s">
        <v>161</v>
      </c>
      <c r="AD45" s="44"/>
      <c r="AE45" s="44">
        <f>0.5*$F$45</f>
        <v>0.5</v>
      </c>
      <c r="AF45" s="44"/>
      <c r="AG45" s="55"/>
      <c r="AH45" s="148" t="s">
        <v>161</v>
      </c>
      <c r="AI45" s="44"/>
      <c r="AJ45" s="44">
        <f>0.5*$F$45</f>
        <v>0.5</v>
      </c>
      <c r="AK45" s="44"/>
      <c r="AL45" s="44"/>
      <c r="AM45" s="234"/>
      <c r="AN45" s="153" t="s">
        <v>161</v>
      </c>
      <c r="AO45" s="44"/>
      <c r="AP45" s="44"/>
      <c r="AQ45" s="44">
        <f>0.5*$F$45</f>
        <v>0.5</v>
      </c>
      <c r="AR45" s="55"/>
      <c r="AS45" s="148" t="s">
        <v>161</v>
      </c>
      <c r="AT45" s="44"/>
      <c r="AU45" s="44"/>
      <c r="AV45" s="44">
        <f>0.5*$F$45</f>
        <v>0.5</v>
      </c>
      <c r="AW45" s="45"/>
      <c r="AX45" s="78"/>
      <c r="AY45" s="153" t="s">
        <v>161</v>
      </c>
      <c r="AZ45" s="44"/>
      <c r="BA45" s="44"/>
      <c r="BB45" s="44">
        <f>0.5*$F$45</f>
        <v>0.5</v>
      </c>
      <c r="BC45" s="55"/>
      <c r="BD45" s="148" t="s">
        <v>161</v>
      </c>
      <c r="BE45" s="44"/>
      <c r="BF45" s="44"/>
      <c r="BG45" s="44"/>
      <c r="BH45" s="45">
        <f>0.5*$F$45</f>
        <v>0.5</v>
      </c>
      <c r="BI45" s="153" t="s">
        <v>161</v>
      </c>
      <c r="BJ45" s="44"/>
      <c r="BK45" s="44">
        <f>0.5*$F$45</f>
        <v>0.5</v>
      </c>
      <c r="BL45" s="44"/>
      <c r="BM45" s="44"/>
      <c r="BN45" s="54"/>
      <c r="BO45" s="153" t="s">
        <v>161</v>
      </c>
      <c r="BP45" s="44">
        <f>0.5*$F$45</f>
        <v>0.5</v>
      </c>
      <c r="BQ45" s="44"/>
      <c r="BR45" s="44"/>
      <c r="BS45" s="45"/>
      <c r="BT45" s="153" t="s">
        <v>161</v>
      </c>
      <c r="BU45" s="44"/>
      <c r="BV45" s="44"/>
      <c r="BW45" s="44">
        <f>0.5*$F$45</f>
        <v>0.5</v>
      </c>
      <c r="BX45" s="55"/>
    </row>
    <row r="46" spans="2:76" s="43" customFormat="1" ht="14.25" customHeight="1" x14ac:dyDescent="0.2">
      <c r="B46" s="139" t="s">
        <v>325</v>
      </c>
      <c r="C46" s="137" t="s">
        <v>344</v>
      </c>
      <c r="D46" s="121" t="s">
        <v>93</v>
      </c>
      <c r="E46" s="121" t="s">
        <v>332</v>
      </c>
      <c r="F46" s="182">
        <v>1</v>
      </c>
      <c r="G46" s="191" t="s">
        <v>445</v>
      </c>
      <c r="H46" s="91">
        <v>1</v>
      </c>
      <c r="I46" s="91">
        <v>0.5</v>
      </c>
      <c r="J46" s="91" t="s">
        <v>405</v>
      </c>
      <c r="K46" s="89" t="s">
        <v>487</v>
      </c>
      <c r="L46" s="153" t="s">
        <v>161</v>
      </c>
      <c r="M46" s="153" t="s">
        <v>161</v>
      </c>
      <c r="N46" s="44">
        <f>0.5*$F$46</f>
        <v>0.5</v>
      </c>
      <c r="O46" s="44"/>
      <c r="P46" s="44"/>
      <c r="Q46" s="44"/>
      <c r="R46" s="55"/>
      <c r="S46" s="153" t="s">
        <v>161</v>
      </c>
      <c r="T46" s="44">
        <f>0.5*$F$46</f>
        <v>0.5</v>
      </c>
      <c r="U46" s="44"/>
      <c r="V46" s="44"/>
      <c r="W46" s="55"/>
      <c r="X46" s="120" t="s">
        <v>161</v>
      </c>
      <c r="Y46" s="44">
        <f>0.5*$F$46</f>
        <v>0.5</v>
      </c>
      <c r="Z46" s="44"/>
      <c r="AA46" s="44"/>
      <c r="AB46" s="45"/>
      <c r="AC46" s="153" t="s">
        <v>161</v>
      </c>
      <c r="AD46" s="44"/>
      <c r="AE46" s="44">
        <f>0.5*$F$46</f>
        <v>0.5</v>
      </c>
      <c r="AF46" s="44"/>
      <c r="AG46" s="55"/>
      <c r="AH46" s="148" t="s">
        <v>161</v>
      </c>
      <c r="AI46" s="44"/>
      <c r="AJ46" s="44">
        <f>0.5*$F$46</f>
        <v>0.5</v>
      </c>
      <c r="AK46" s="44"/>
      <c r="AL46" s="44"/>
      <c r="AM46" s="234"/>
      <c r="AN46" s="153" t="s">
        <v>161</v>
      </c>
      <c r="AO46" s="44"/>
      <c r="AP46" s="44"/>
      <c r="AQ46" s="44">
        <f>0.5*$F$46</f>
        <v>0.5</v>
      </c>
      <c r="AR46" s="55"/>
      <c r="AS46" s="148" t="s">
        <v>161</v>
      </c>
      <c r="AT46" s="44"/>
      <c r="AU46" s="44"/>
      <c r="AV46" s="44">
        <f>0.5*$F$46</f>
        <v>0.5</v>
      </c>
      <c r="AW46" s="45"/>
      <c r="AX46" s="78"/>
      <c r="AY46" s="153" t="s">
        <v>161</v>
      </c>
      <c r="AZ46" s="44"/>
      <c r="BA46" s="44"/>
      <c r="BB46" s="44">
        <f>0.5*$F$46</f>
        <v>0.5</v>
      </c>
      <c r="BC46" s="55"/>
      <c r="BD46" s="148" t="s">
        <v>161</v>
      </c>
      <c r="BE46" s="44"/>
      <c r="BF46" s="44"/>
      <c r="BG46" s="44"/>
      <c r="BH46" s="45">
        <f>0.5*$F$46</f>
        <v>0.5</v>
      </c>
      <c r="BI46" s="153" t="s">
        <v>161</v>
      </c>
      <c r="BJ46" s="44"/>
      <c r="BK46" s="44"/>
      <c r="BL46" s="44">
        <f>0.5*$F$46</f>
        <v>0.5</v>
      </c>
      <c r="BM46" s="44"/>
      <c r="BN46" s="54"/>
      <c r="BO46" s="153" t="s">
        <v>161</v>
      </c>
      <c r="BP46" s="44">
        <f>0.5*$F$46</f>
        <v>0.5</v>
      </c>
      <c r="BQ46" s="44"/>
      <c r="BR46" s="44"/>
      <c r="BS46" s="45"/>
      <c r="BT46" s="153" t="s">
        <v>161</v>
      </c>
      <c r="BU46" s="44"/>
      <c r="BV46" s="44"/>
      <c r="BW46" s="44">
        <f>0.5*$F$46</f>
        <v>0.5</v>
      </c>
      <c r="BX46" s="55"/>
    </row>
    <row r="47" spans="2:76" s="43" customFormat="1" ht="14.25" customHeight="1" x14ac:dyDescent="0.2">
      <c r="B47" s="139" t="s">
        <v>328</v>
      </c>
      <c r="C47" s="137" t="s">
        <v>357</v>
      </c>
      <c r="D47" s="121" t="s">
        <v>358</v>
      </c>
      <c r="E47" s="121" t="s">
        <v>359</v>
      </c>
      <c r="F47" s="182">
        <v>1</v>
      </c>
      <c r="G47" s="189" t="s">
        <v>458</v>
      </c>
      <c r="H47" s="91">
        <v>1</v>
      </c>
      <c r="I47" s="91">
        <v>0.5</v>
      </c>
      <c r="J47" s="91" t="s">
        <v>405</v>
      </c>
      <c r="K47" s="89" t="s">
        <v>486</v>
      </c>
      <c r="L47" s="153" t="s">
        <v>223</v>
      </c>
      <c r="M47" s="153" t="s">
        <v>223</v>
      </c>
      <c r="N47" s="44">
        <f>0.5*$F$47</f>
        <v>0.5</v>
      </c>
      <c r="O47" s="44"/>
      <c r="P47" s="44"/>
      <c r="Q47" s="44"/>
      <c r="R47" s="55"/>
      <c r="S47" s="153" t="s">
        <v>223</v>
      </c>
      <c r="T47" s="44">
        <f>0.5*$F$47</f>
        <v>0.5</v>
      </c>
      <c r="U47" s="44"/>
      <c r="V47" s="44"/>
      <c r="W47" s="55"/>
      <c r="X47" s="120" t="s">
        <v>223</v>
      </c>
      <c r="Y47" s="44">
        <f>0.5*$F$47</f>
        <v>0.5</v>
      </c>
      <c r="Z47" s="44"/>
      <c r="AA47" s="44"/>
      <c r="AB47" s="45"/>
      <c r="AC47" s="153" t="s">
        <v>223</v>
      </c>
      <c r="AD47" s="44"/>
      <c r="AE47" s="44">
        <f>0.5*$F$47</f>
        <v>0.5</v>
      </c>
      <c r="AF47" s="44"/>
      <c r="AG47" s="55"/>
      <c r="AH47" s="148" t="s">
        <v>223</v>
      </c>
      <c r="AI47" s="44"/>
      <c r="AJ47" s="44">
        <f>0.5*$F$47</f>
        <v>0.5</v>
      </c>
      <c r="AK47" s="44"/>
      <c r="AL47" s="44"/>
      <c r="AM47" s="234"/>
      <c r="AN47" s="153" t="s">
        <v>223</v>
      </c>
      <c r="AO47" s="44"/>
      <c r="AP47" s="44"/>
      <c r="AQ47" s="44">
        <f>0.5*$F$47</f>
        <v>0.5</v>
      </c>
      <c r="AR47" s="55"/>
      <c r="AS47" s="148" t="s">
        <v>223</v>
      </c>
      <c r="AT47" s="44"/>
      <c r="AU47" s="44"/>
      <c r="AV47" s="44">
        <f>0.5*$F$47</f>
        <v>0.5</v>
      </c>
      <c r="AW47" s="45"/>
      <c r="AX47" s="78"/>
      <c r="AY47" s="153" t="s">
        <v>223</v>
      </c>
      <c r="AZ47" s="44"/>
      <c r="BA47" s="44"/>
      <c r="BB47" s="44">
        <f>0.5*$F$47</f>
        <v>0.5</v>
      </c>
      <c r="BC47" s="55"/>
      <c r="BD47" s="148" t="s">
        <v>223</v>
      </c>
      <c r="BE47" s="44"/>
      <c r="BF47" s="44"/>
      <c r="BG47" s="44"/>
      <c r="BH47" s="45">
        <f>0.5*$F$47</f>
        <v>0.5</v>
      </c>
      <c r="BI47" s="153" t="s">
        <v>223</v>
      </c>
      <c r="BJ47" s="44"/>
      <c r="BK47" s="44"/>
      <c r="BL47" s="44">
        <f>0.5*$F$47</f>
        <v>0.5</v>
      </c>
      <c r="BM47" s="44"/>
      <c r="BN47" s="54"/>
      <c r="BO47" s="153" t="s">
        <v>223</v>
      </c>
      <c r="BP47" s="44">
        <f>0.5*$F$47</f>
        <v>0.5</v>
      </c>
      <c r="BQ47" s="44"/>
      <c r="BR47" s="44"/>
      <c r="BS47" s="45"/>
      <c r="BT47" s="153" t="s">
        <v>223</v>
      </c>
      <c r="BU47" s="44"/>
      <c r="BV47" s="44"/>
      <c r="BW47" s="44">
        <f>0.5*$F$47</f>
        <v>0.5</v>
      </c>
      <c r="BX47" s="55"/>
    </row>
    <row r="48" spans="2:76" s="43" customFormat="1" ht="14.25" customHeight="1" x14ac:dyDescent="0.2">
      <c r="B48" s="139" t="s">
        <v>328</v>
      </c>
      <c r="C48" s="137" t="s">
        <v>357</v>
      </c>
      <c r="D48" s="121" t="s">
        <v>358</v>
      </c>
      <c r="E48" s="121" t="s">
        <v>359</v>
      </c>
      <c r="F48" s="182">
        <v>2</v>
      </c>
      <c r="G48" s="189" t="s">
        <v>458</v>
      </c>
      <c r="H48" s="91">
        <v>1</v>
      </c>
      <c r="I48" s="91">
        <v>2</v>
      </c>
      <c r="J48" s="91" t="s">
        <v>419</v>
      </c>
      <c r="K48" s="89" t="s">
        <v>486</v>
      </c>
      <c r="L48" s="148" t="s">
        <v>222</v>
      </c>
      <c r="M48" s="153"/>
      <c r="N48" s="44"/>
      <c r="O48" s="44"/>
      <c r="P48" s="44"/>
      <c r="Q48" s="44"/>
      <c r="R48" s="55"/>
      <c r="S48" s="153"/>
      <c r="T48" s="44"/>
      <c r="U48" s="44"/>
      <c r="V48" s="44"/>
      <c r="W48" s="55"/>
      <c r="X48" s="120"/>
      <c r="Y48" s="44"/>
      <c r="Z48" s="44"/>
      <c r="AA48" s="44"/>
      <c r="AB48" s="45"/>
      <c r="AC48" s="153"/>
      <c r="AD48" s="44"/>
      <c r="AE48" s="44"/>
      <c r="AF48" s="44"/>
      <c r="AG48" s="55"/>
      <c r="AH48" s="148"/>
      <c r="AI48" s="44"/>
      <c r="AJ48" s="44"/>
      <c r="AK48" s="44"/>
      <c r="AL48" s="44"/>
      <c r="AM48" s="234"/>
      <c r="AN48" s="153"/>
      <c r="AO48" s="44"/>
      <c r="AP48" s="44"/>
      <c r="AQ48" s="44"/>
      <c r="AR48" s="55"/>
      <c r="AS48" s="148"/>
      <c r="AT48" s="44"/>
      <c r="AU48" s="44"/>
      <c r="AV48" s="44"/>
      <c r="AW48" s="45"/>
      <c r="AX48" s="78"/>
      <c r="AY48" s="153"/>
      <c r="AZ48" s="44"/>
      <c r="BA48" s="44"/>
      <c r="BB48" s="44"/>
      <c r="BC48" s="55"/>
      <c r="BD48" s="148" t="s">
        <v>222</v>
      </c>
      <c r="BE48" s="44"/>
      <c r="BF48" s="44">
        <f>$I$48*$F$48</f>
        <v>4</v>
      </c>
      <c r="BG48" s="44"/>
      <c r="BH48" s="45"/>
      <c r="BI48" s="153"/>
      <c r="BJ48" s="44"/>
      <c r="BK48" s="44"/>
      <c r="BL48" s="44"/>
      <c r="BM48" s="44"/>
      <c r="BN48" s="54"/>
      <c r="BO48" s="153"/>
      <c r="BP48" s="44"/>
      <c r="BQ48" s="44"/>
      <c r="BR48" s="44"/>
      <c r="BS48" s="45"/>
      <c r="BT48" s="153"/>
      <c r="BU48" s="44"/>
      <c r="BV48" s="44"/>
      <c r="BW48" s="44"/>
      <c r="BX48" s="55"/>
    </row>
    <row r="49" spans="2:76" s="43" customFormat="1" ht="14.25" customHeight="1" x14ac:dyDescent="0.2">
      <c r="B49" s="99" t="s">
        <v>328</v>
      </c>
      <c r="C49" s="97" t="s">
        <v>352</v>
      </c>
      <c r="D49" s="121" t="s">
        <v>79</v>
      </c>
      <c r="E49" s="90" t="s">
        <v>82</v>
      </c>
      <c r="F49" s="182">
        <v>3</v>
      </c>
      <c r="G49" s="189" t="s">
        <v>443</v>
      </c>
      <c r="H49" s="91">
        <v>2</v>
      </c>
      <c r="I49" s="91">
        <v>1</v>
      </c>
      <c r="J49" s="91" t="s">
        <v>419</v>
      </c>
      <c r="K49" s="89" t="s">
        <v>487</v>
      </c>
      <c r="L49" s="153" t="s">
        <v>181</v>
      </c>
      <c r="M49" s="153"/>
      <c r="N49" s="44"/>
      <c r="O49" s="44"/>
      <c r="P49" s="44"/>
      <c r="Q49" s="44"/>
      <c r="R49" s="55"/>
      <c r="S49" s="153" t="s">
        <v>181</v>
      </c>
      <c r="T49" s="44"/>
      <c r="U49" s="44"/>
      <c r="V49" s="44"/>
      <c r="W49" s="55">
        <f>$I$49*$F$49</f>
        <v>3</v>
      </c>
      <c r="X49" s="222"/>
      <c r="Y49" s="44"/>
      <c r="Z49" s="44"/>
      <c r="AA49" s="44"/>
      <c r="AB49" s="45"/>
      <c r="AC49" s="152"/>
      <c r="AD49" s="44"/>
      <c r="AE49" s="44"/>
      <c r="AF49" s="44"/>
      <c r="AG49" s="55"/>
      <c r="AH49" s="216"/>
      <c r="AI49" s="44"/>
      <c r="AJ49" s="44"/>
      <c r="AK49" s="44"/>
      <c r="AL49" s="44"/>
      <c r="AM49" s="234"/>
      <c r="AN49" s="152"/>
      <c r="AO49" s="44"/>
      <c r="AP49" s="44"/>
      <c r="AQ49" s="44"/>
      <c r="AR49" s="55"/>
      <c r="AS49" s="216"/>
      <c r="AT49" s="44"/>
      <c r="AU49" s="44"/>
      <c r="AV49" s="44"/>
      <c r="AW49" s="45"/>
      <c r="AX49" s="78"/>
      <c r="AY49" s="152"/>
      <c r="AZ49" s="44"/>
      <c r="BA49" s="44"/>
      <c r="BB49" s="44"/>
      <c r="BC49" s="55"/>
      <c r="BD49" s="216"/>
      <c r="BE49" s="44"/>
      <c r="BF49" s="44"/>
      <c r="BG49" s="44"/>
      <c r="BH49" s="45"/>
      <c r="BI49" s="152"/>
      <c r="BJ49" s="44"/>
      <c r="BK49" s="44"/>
      <c r="BL49" s="44"/>
      <c r="BM49" s="44"/>
      <c r="BN49" s="54"/>
      <c r="BO49" s="152"/>
      <c r="BP49" s="44"/>
      <c r="BQ49" s="44"/>
      <c r="BR49" s="44"/>
      <c r="BS49" s="45"/>
      <c r="BT49" s="152"/>
      <c r="BU49" s="44"/>
      <c r="BV49" s="44"/>
      <c r="BW49" s="44"/>
      <c r="BX49" s="55"/>
    </row>
    <row r="50" spans="2:76" s="43" customFormat="1" ht="14.25" customHeight="1" x14ac:dyDescent="0.2">
      <c r="B50" s="99" t="s">
        <v>328</v>
      </c>
      <c r="C50" s="97" t="s">
        <v>344</v>
      </c>
      <c r="D50" s="121" t="s">
        <v>79</v>
      </c>
      <c r="E50" s="90" t="s">
        <v>82</v>
      </c>
      <c r="F50" s="182">
        <v>3</v>
      </c>
      <c r="G50" s="189" t="s">
        <v>443</v>
      </c>
      <c r="H50" s="91">
        <v>2</v>
      </c>
      <c r="I50" s="91">
        <v>1</v>
      </c>
      <c r="J50" s="91" t="s">
        <v>419</v>
      </c>
      <c r="K50" s="89" t="s">
        <v>487</v>
      </c>
      <c r="L50" s="153" t="s">
        <v>181</v>
      </c>
      <c r="M50" s="153"/>
      <c r="N50" s="44"/>
      <c r="O50" s="44"/>
      <c r="P50" s="44"/>
      <c r="Q50" s="44"/>
      <c r="R50" s="55"/>
      <c r="S50" s="152"/>
      <c r="T50" s="44"/>
      <c r="U50" s="44"/>
      <c r="V50" s="44"/>
      <c r="W50" s="55"/>
      <c r="X50" s="222"/>
      <c r="Y50" s="44"/>
      <c r="Z50" s="44"/>
      <c r="AA50" s="44"/>
      <c r="AB50" s="45"/>
      <c r="AC50" s="152"/>
      <c r="AD50" s="44"/>
      <c r="AE50" s="44"/>
      <c r="AF50" s="44"/>
      <c r="AG50" s="55"/>
      <c r="AH50" s="216"/>
      <c r="AI50" s="44"/>
      <c r="AJ50" s="44"/>
      <c r="AK50" s="44"/>
      <c r="AL50" s="44"/>
      <c r="AM50" s="234"/>
      <c r="AN50" s="152"/>
      <c r="AO50" s="44"/>
      <c r="AP50" s="44"/>
      <c r="AQ50" s="44"/>
      <c r="AR50" s="55"/>
      <c r="AS50" s="216"/>
      <c r="AT50" s="44"/>
      <c r="AU50" s="44"/>
      <c r="AV50" s="44"/>
      <c r="AW50" s="45"/>
      <c r="AX50" s="78"/>
      <c r="AY50" s="152"/>
      <c r="AZ50" s="44"/>
      <c r="BA50" s="44"/>
      <c r="BB50" s="44"/>
      <c r="BC50" s="55"/>
      <c r="BD50" s="216"/>
      <c r="BE50" s="44"/>
      <c r="BF50" s="44"/>
      <c r="BG50" s="44"/>
      <c r="BH50" s="45"/>
      <c r="BI50" s="152"/>
      <c r="BJ50" s="44"/>
      <c r="BK50" s="44"/>
      <c r="BL50" s="44"/>
      <c r="BM50" s="44"/>
      <c r="BN50" s="54"/>
      <c r="BO50" s="153" t="s">
        <v>181</v>
      </c>
      <c r="BP50" s="44">
        <f>$I$50*$F$50</f>
        <v>3</v>
      </c>
      <c r="BQ50" s="44"/>
      <c r="BR50" s="44"/>
      <c r="BS50" s="45"/>
      <c r="BT50" s="152"/>
      <c r="BU50" s="44"/>
      <c r="BV50" s="44"/>
      <c r="BW50" s="44"/>
      <c r="BX50" s="55"/>
    </row>
    <row r="51" spans="2:76" s="43" customFormat="1" ht="14.25" customHeight="1" x14ac:dyDescent="0.2">
      <c r="B51" s="99" t="s">
        <v>328</v>
      </c>
      <c r="C51" s="97" t="s">
        <v>342</v>
      </c>
      <c r="D51" s="121" t="s">
        <v>79</v>
      </c>
      <c r="E51" s="121" t="s">
        <v>82</v>
      </c>
      <c r="F51" s="182">
        <v>2</v>
      </c>
      <c r="G51" s="189" t="s">
        <v>443</v>
      </c>
      <c r="H51" s="91">
        <v>2</v>
      </c>
      <c r="I51" s="91">
        <v>1</v>
      </c>
      <c r="J51" s="91" t="s">
        <v>419</v>
      </c>
      <c r="K51" s="89" t="s">
        <v>487</v>
      </c>
      <c r="L51" s="153" t="s">
        <v>181</v>
      </c>
      <c r="M51" s="153"/>
      <c r="N51" s="44"/>
      <c r="O51" s="44"/>
      <c r="P51" s="44"/>
      <c r="Q51" s="44"/>
      <c r="R51" s="55"/>
      <c r="S51" s="153" t="s">
        <v>181</v>
      </c>
      <c r="T51" s="44"/>
      <c r="U51" s="180"/>
      <c r="V51" s="180">
        <f>$I$51*$F$51</f>
        <v>2</v>
      </c>
      <c r="W51" s="55"/>
      <c r="X51" s="222"/>
      <c r="Y51" s="44"/>
      <c r="Z51" s="44"/>
      <c r="AA51" s="44"/>
      <c r="AB51" s="45"/>
      <c r="AC51" s="152"/>
      <c r="AD51" s="44"/>
      <c r="AE51" s="44"/>
      <c r="AF51" s="44"/>
      <c r="AG51" s="55"/>
      <c r="AH51" s="216"/>
      <c r="AI51" s="44"/>
      <c r="AJ51" s="44"/>
      <c r="AK51" s="44"/>
      <c r="AL51" s="44"/>
      <c r="AM51" s="234"/>
      <c r="AN51" s="152"/>
      <c r="AO51" s="44"/>
      <c r="AP51" s="44"/>
      <c r="AQ51" s="44"/>
      <c r="AR51" s="55"/>
      <c r="AS51" s="216"/>
      <c r="AT51" s="44"/>
      <c r="AU51" s="44"/>
      <c r="AV51" s="44"/>
      <c r="AW51" s="45"/>
      <c r="AX51" s="78"/>
      <c r="AY51" s="152"/>
      <c r="AZ51" s="44"/>
      <c r="BA51" s="44"/>
      <c r="BB51" s="44"/>
      <c r="BC51" s="55"/>
      <c r="BD51" s="216"/>
      <c r="BE51" s="44"/>
      <c r="BF51" s="44"/>
      <c r="BG51" s="44"/>
      <c r="BH51" s="45"/>
      <c r="BI51" s="152"/>
      <c r="BJ51" s="44"/>
      <c r="BK51" s="44"/>
      <c r="BL51" s="44"/>
      <c r="BM51" s="44"/>
      <c r="BN51" s="54"/>
      <c r="BO51" s="152"/>
      <c r="BP51" s="44"/>
      <c r="BQ51" s="44"/>
      <c r="BR51" s="44"/>
      <c r="BS51" s="45"/>
      <c r="BT51" s="152"/>
      <c r="BU51" s="44"/>
      <c r="BV51" s="44"/>
      <c r="BW51" s="44"/>
      <c r="BX51" s="55"/>
    </row>
    <row r="52" spans="2:76" s="43" customFormat="1" ht="14.25" customHeight="1" x14ac:dyDescent="0.2">
      <c r="B52" s="139" t="s">
        <v>325</v>
      </c>
      <c r="C52" s="137" t="s">
        <v>352</v>
      </c>
      <c r="D52" s="121" t="s">
        <v>79</v>
      </c>
      <c r="E52" s="121" t="s">
        <v>370</v>
      </c>
      <c r="F52" s="182">
        <v>10</v>
      </c>
      <c r="G52" s="189" t="s">
        <v>443</v>
      </c>
      <c r="H52" s="91">
        <v>2</v>
      </c>
      <c r="I52" s="91">
        <v>1</v>
      </c>
      <c r="J52" s="91" t="s">
        <v>419</v>
      </c>
      <c r="K52" s="89" t="s">
        <v>487</v>
      </c>
      <c r="L52" s="153" t="s">
        <v>181</v>
      </c>
      <c r="M52" s="153"/>
      <c r="N52" s="44"/>
      <c r="O52" s="44"/>
      <c r="P52" s="44"/>
      <c r="Q52" s="44"/>
      <c r="R52" s="55"/>
      <c r="S52" s="153" t="s">
        <v>181</v>
      </c>
      <c r="T52" s="44"/>
      <c r="U52" s="44">
        <f>$I$52*5</f>
        <v>5</v>
      </c>
      <c r="V52" s="44">
        <f>$I$52*3</f>
        <v>3</v>
      </c>
      <c r="W52" s="55">
        <f>$I$52*2</f>
        <v>2</v>
      </c>
      <c r="X52" s="222"/>
      <c r="Y52" s="44"/>
      <c r="Z52" s="44"/>
      <c r="AA52" s="44"/>
      <c r="AB52" s="45"/>
      <c r="AC52" s="152"/>
      <c r="AD52" s="44"/>
      <c r="AE52" s="44"/>
      <c r="AF52" s="44"/>
      <c r="AG52" s="55"/>
      <c r="AH52" s="216"/>
      <c r="AI52" s="44"/>
      <c r="AJ52" s="44"/>
      <c r="AK52" s="44"/>
      <c r="AL52" s="44"/>
      <c r="AM52" s="234"/>
      <c r="AN52" s="152"/>
      <c r="AO52" s="44"/>
      <c r="AP52" s="44"/>
      <c r="AQ52" s="44"/>
      <c r="AR52" s="55"/>
      <c r="AS52" s="216"/>
      <c r="AT52" s="44"/>
      <c r="AU52" s="44"/>
      <c r="AV52" s="44"/>
      <c r="AW52" s="45"/>
      <c r="AX52" s="78"/>
      <c r="AY52" s="152"/>
      <c r="AZ52" s="44"/>
      <c r="BA52" s="44"/>
      <c r="BB52" s="44"/>
      <c r="BC52" s="55"/>
      <c r="BD52" s="216"/>
      <c r="BE52" s="44"/>
      <c r="BF52" s="44"/>
      <c r="BG52" s="44"/>
      <c r="BH52" s="45"/>
      <c r="BI52" s="152"/>
      <c r="BJ52" s="44"/>
      <c r="BK52" s="44"/>
      <c r="BL52" s="44"/>
      <c r="BM52" s="44"/>
      <c r="BN52" s="54"/>
      <c r="BO52" s="152"/>
      <c r="BP52" s="44"/>
      <c r="BQ52" s="44"/>
      <c r="BR52" s="44"/>
      <c r="BS52" s="45"/>
      <c r="BT52" s="152"/>
      <c r="BU52" s="44"/>
      <c r="BV52" s="44"/>
      <c r="BW52" s="44"/>
      <c r="BX52" s="55"/>
    </row>
    <row r="53" spans="2:76" s="43" customFormat="1" ht="14.25" customHeight="1" x14ac:dyDescent="0.2">
      <c r="B53" s="139" t="s">
        <v>325</v>
      </c>
      <c r="C53" s="137" t="s">
        <v>344</v>
      </c>
      <c r="D53" s="121" t="s">
        <v>79</v>
      </c>
      <c r="E53" s="121" t="s">
        <v>370</v>
      </c>
      <c r="F53" s="182">
        <v>4</v>
      </c>
      <c r="G53" s="189" t="s">
        <v>443</v>
      </c>
      <c r="H53" s="91">
        <v>2</v>
      </c>
      <c r="I53" s="91">
        <v>1</v>
      </c>
      <c r="J53" s="91" t="s">
        <v>419</v>
      </c>
      <c r="K53" s="89" t="s">
        <v>487</v>
      </c>
      <c r="L53" s="153" t="s">
        <v>181</v>
      </c>
      <c r="M53" s="153"/>
      <c r="N53" s="44"/>
      <c r="O53" s="44"/>
      <c r="P53" s="44"/>
      <c r="Q53" s="44"/>
      <c r="R53" s="55"/>
      <c r="S53" s="153" t="s">
        <v>181</v>
      </c>
      <c r="T53" s="44"/>
      <c r="U53" s="44"/>
      <c r="V53" s="44"/>
      <c r="W53" s="55"/>
      <c r="X53" s="222"/>
      <c r="Y53" s="44"/>
      <c r="Z53" s="44"/>
      <c r="AA53" s="44"/>
      <c r="AB53" s="45"/>
      <c r="AC53" s="152"/>
      <c r="AD53" s="44"/>
      <c r="AE53" s="44"/>
      <c r="AF53" s="44"/>
      <c r="AG53" s="55"/>
      <c r="AH53" s="216"/>
      <c r="AI53" s="44"/>
      <c r="AJ53" s="44"/>
      <c r="AK53" s="44"/>
      <c r="AL53" s="44"/>
      <c r="AM53" s="234"/>
      <c r="AN53" s="153" t="s">
        <v>181</v>
      </c>
      <c r="AO53" s="44"/>
      <c r="AP53" s="44"/>
      <c r="AQ53" s="44">
        <f>$F$54*$F$53</f>
        <v>4</v>
      </c>
      <c r="AR53" s="55"/>
      <c r="AS53" s="216"/>
      <c r="AT53" s="44"/>
      <c r="AU53" s="44"/>
      <c r="AV53" s="44"/>
      <c r="AW53" s="45"/>
      <c r="AX53" s="78"/>
      <c r="AY53" s="152"/>
      <c r="AZ53" s="44"/>
      <c r="BA53" s="44"/>
      <c r="BB53" s="44"/>
      <c r="BC53" s="55"/>
      <c r="BD53" s="216"/>
      <c r="BE53" s="44"/>
      <c r="BF53" s="44"/>
      <c r="BG53" s="44"/>
      <c r="BH53" s="45"/>
      <c r="BI53" s="152"/>
      <c r="BJ53" s="44"/>
      <c r="BK53" s="44"/>
      <c r="BL53" s="44"/>
      <c r="BM53" s="44"/>
      <c r="BN53" s="54"/>
      <c r="BO53" s="152"/>
      <c r="BP53" s="44"/>
      <c r="BQ53" s="44"/>
      <c r="BR53" s="44"/>
      <c r="BS53" s="45"/>
      <c r="BT53" s="152"/>
      <c r="BU53" s="44"/>
      <c r="BV53" s="44"/>
      <c r="BW53" s="44"/>
      <c r="BX53" s="55"/>
    </row>
    <row r="54" spans="2:76" s="43" customFormat="1" ht="14.25" customHeight="1" x14ac:dyDescent="0.2">
      <c r="B54" s="139" t="s">
        <v>325</v>
      </c>
      <c r="C54" s="137" t="s">
        <v>371</v>
      </c>
      <c r="D54" s="121" t="s">
        <v>91</v>
      </c>
      <c r="E54" s="121" t="s">
        <v>374</v>
      </c>
      <c r="F54" s="182">
        <v>1</v>
      </c>
      <c r="G54" s="189" t="s">
        <v>443</v>
      </c>
      <c r="H54" s="91">
        <v>1</v>
      </c>
      <c r="I54" s="91">
        <v>1</v>
      </c>
      <c r="J54" s="91" t="s">
        <v>419</v>
      </c>
      <c r="K54" s="89" t="s">
        <v>487</v>
      </c>
      <c r="L54" s="154" t="s">
        <v>226</v>
      </c>
      <c r="M54" s="154"/>
      <c r="N54" s="44"/>
      <c r="O54" s="44"/>
      <c r="P54" s="44"/>
      <c r="Q54" s="44"/>
      <c r="R54" s="55"/>
      <c r="S54" s="154" t="s">
        <v>226</v>
      </c>
      <c r="T54" s="44"/>
      <c r="U54" s="44"/>
      <c r="V54" s="44">
        <f>$I$54*$F$54</f>
        <v>1</v>
      </c>
      <c r="W54" s="55"/>
      <c r="X54" s="222"/>
      <c r="Y54" s="44"/>
      <c r="Z54" s="44"/>
      <c r="AA54" s="44"/>
      <c r="AB54" s="45"/>
      <c r="AC54" s="152"/>
      <c r="AD54" s="44"/>
      <c r="AE54" s="44"/>
      <c r="AF54" s="44"/>
      <c r="AG54" s="55"/>
      <c r="AH54" s="216"/>
      <c r="AI54" s="44"/>
      <c r="AJ54" s="44"/>
      <c r="AK54" s="44"/>
      <c r="AL54" s="44"/>
      <c r="AM54" s="234"/>
      <c r="AN54" s="152"/>
      <c r="AO54" s="44"/>
      <c r="AP54" s="44"/>
      <c r="AQ54" s="44"/>
      <c r="AR54" s="55"/>
      <c r="AS54" s="216"/>
      <c r="AT54" s="44"/>
      <c r="AU54" s="44"/>
      <c r="AV54" s="44"/>
      <c r="AW54" s="45"/>
      <c r="AX54" s="78"/>
      <c r="AY54" s="152"/>
      <c r="AZ54" s="44"/>
      <c r="BA54" s="44"/>
      <c r="BB54" s="44"/>
      <c r="BC54" s="55"/>
      <c r="BD54" s="216"/>
      <c r="BE54" s="44"/>
      <c r="BF54" s="44"/>
      <c r="BG54" s="44"/>
      <c r="BH54" s="45"/>
      <c r="BI54" s="152"/>
      <c r="BJ54" s="44"/>
      <c r="BK54" s="44"/>
      <c r="BL54" s="44"/>
      <c r="BM54" s="44"/>
      <c r="BN54" s="54"/>
      <c r="BO54" s="152"/>
      <c r="BP54" s="44"/>
      <c r="BQ54" s="44"/>
      <c r="BR54" s="44"/>
      <c r="BS54" s="45"/>
      <c r="BT54" s="152"/>
      <c r="BU54" s="44"/>
      <c r="BV54" s="44"/>
      <c r="BW54" s="44"/>
      <c r="BX54" s="55"/>
    </row>
    <row r="55" spans="2:76" s="43" customFormat="1" ht="14.25" customHeight="1" x14ac:dyDescent="0.2">
      <c r="B55" s="139" t="s">
        <v>325</v>
      </c>
      <c r="C55" s="137" t="s">
        <v>371</v>
      </c>
      <c r="D55" s="121" t="s">
        <v>93</v>
      </c>
      <c r="E55" s="121" t="s">
        <v>332</v>
      </c>
      <c r="F55" s="182">
        <v>1</v>
      </c>
      <c r="G55" s="191" t="s">
        <v>445</v>
      </c>
      <c r="H55" s="91">
        <v>1</v>
      </c>
      <c r="I55" s="91">
        <v>0.5</v>
      </c>
      <c r="J55" s="91" t="s">
        <v>405</v>
      </c>
      <c r="K55" s="89" t="s">
        <v>487</v>
      </c>
      <c r="L55" s="153" t="s">
        <v>161</v>
      </c>
      <c r="M55" s="153" t="s">
        <v>161</v>
      </c>
      <c r="N55" s="44">
        <f>0.5*$F$55</f>
        <v>0.5</v>
      </c>
      <c r="O55" s="44"/>
      <c r="P55" s="44"/>
      <c r="Q55" s="44"/>
      <c r="R55" s="55"/>
      <c r="S55" s="153" t="s">
        <v>161</v>
      </c>
      <c r="T55" s="44">
        <f>0.5*$F$55</f>
        <v>0.5</v>
      </c>
      <c r="U55" s="44"/>
      <c r="V55" s="44"/>
      <c r="W55" s="55"/>
      <c r="X55" s="120" t="s">
        <v>161</v>
      </c>
      <c r="Y55" s="44">
        <f>0.5*$F$55</f>
        <v>0.5</v>
      </c>
      <c r="Z55" s="44"/>
      <c r="AA55" s="44"/>
      <c r="AB55" s="45"/>
      <c r="AC55" s="153" t="s">
        <v>161</v>
      </c>
      <c r="AD55" s="44">
        <f>0.5*$F$55</f>
        <v>0.5</v>
      </c>
      <c r="AE55" s="44"/>
      <c r="AF55" s="44"/>
      <c r="AG55" s="55"/>
      <c r="AH55" s="148" t="s">
        <v>161</v>
      </c>
      <c r="AI55" s="44">
        <f>0.5*$F$55</f>
        <v>0.5</v>
      </c>
      <c r="AJ55" s="44"/>
      <c r="AK55" s="44"/>
      <c r="AL55" s="44"/>
      <c r="AM55" s="234"/>
      <c r="AN55" s="153" t="s">
        <v>161</v>
      </c>
      <c r="AO55" s="44">
        <f>0.5*$F$55</f>
        <v>0.5</v>
      </c>
      <c r="AP55" s="44"/>
      <c r="AQ55" s="44"/>
      <c r="AR55" s="55"/>
      <c r="AS55" s="148" t="s">
        <v>161</v>
      </c>
      <c r="AT55" s="44">
        <f>0.5*$F$55</f>
        <v>0.5</v>
      </c>
      <c r="AU55" s="44"/>
      <c r="AV55" s="44"/>
      <c r="AW55" s="45"/>
      <c r="AX55" s="78"/>
      <c r="AY55" s="153" t="s">
        <v>161</v>
      </c>
      <c r="AZ55" s="44">
        <f>0.5*$F$55</f>
        <v>0.5</v>
      </c>
      <c r="BA55" s="44"/>
      <c r="BB55" s="44"/>
      <c r="BC55" s="55"/>
      <c r="BD55" s="148" t="s">
        <v>161</v>
      </c>
      <c r="BE55" s="44">
        <f>0.5*$F$55</f>
        <v>0.5</v>
      </c>
      <c r="BF55" s="44"/>
      <c r="BG55" s="44"/>
      <c r="BH55" s="45"/>
      <c r="BI55" s="153" t="s">
        <v>161</v>
      </c>
      <c r="BJ55" s="44">
        <f>0.5*$F$55</f>
        <v>0.5</v>
      </c>
      <c r="BK55" s="44"/>
      <c r="BL55" s="44"/>
      <c r="BM55" s="44"/>
      <c r="BN55" s="54"/>
      <c r="BO55" s="153" t="s">
        <v>161</v>
      </c>
      <c r="BP55" s="44">
        <f>0.5*$F$55</f>
        <v>0.5</v>
      </c>
      <c r="BQ55" s="44"/>
      <c r="BR55" s="44"/>
      <c r="BS55" s="45"/>
      <c r="BT55" s="153" t="s">
        <v>161</v>
      </c>
      <c r="BU55" s="44">
        <f>0.5*$F$55</f>
        <v>0.5</v>
      </c>
      <c r="BV55" s="44"/>
      <c r="BW55" s="44"/>
      <c r="BX55" s="55"/>
    </row>
    <row r="56" spans="2:76" s="43" customFormat="1" ht="14.25" customHeight="1" x14ac:dyDescent="0.2">
      <c r="B56" s="139" t="s">
        <v>325</v>
      </c>
      <c r="C56" s="137" t="s">
        <v>371</v>
      </c>
      <c r="D56" s="121" t="s">
        <v>373</v>
      </c>
      <c r="E56" s="121" t="s">
        <v>372</v>
      </c>
      <c r="F56" s="182">
        <v>1</v>
      </c>
      <c r="G56" s="188" t="s">
        <v>459</v>
      </c>
      <c r="H56" s="91">
        <v>2</v>
      </c>
      <c r="I56" s="91">
        <v>1.5</v>
      </c>
      <c r="J56" s="91" t="s">
        <v>419</v>
      </c>
      <c r="K56" s="89" t="s">
        <v>487</v>
      </c>
      <c r="L56" s="153" t="s">
        <v>126</v>
      </c>
      <c r="M56" s="153"/>
      <c r="N56" s="44"/>
      <c r="O56" s="44"/>
      <c r="P56" s="44"/>
      <c r="Q56" s="44"/>
      <c r="R56" s="55"/>
      <c r="S56" s="153"/>
      <c r="T56" s="44"/>
      <c r="U56" s="44"/>
      <c r="V56" s="44"/>
      <c r="W56" s="55"/>
      <c r="X56" s="120"/>
      <c r="Y56" s="44"/>
      <c r="Z56" s="44"/>
      <c r="AA56" s="44"/>
      <c r="AB56" s="45"/>
      <c r="AC56" s="153"/>
      <c r="AD56" s="44"/>
      <c r="AE56" s="44"/>
      <c r="AF56" s="44"/>
      <c r="AG56" s="55"/>
      <c r="AH56" s="148"/>
      <c r="AI56" s="44"/>
      <c r="AJ56" s="44"/>
      <c r="AK56" s="44"/>
      <c r="AL56" s="44"/>
      <c r="AM56" s="234"/>
      <c r="AN56" s="153"/>
      <c r="AO56" s="44"/>
      <c r="AP56" s="44"/>
      <c r="AQ56" s="44"/>
      <c r="AR56" s="55"/>
      <c r="AS56" s="148"/>
      <c r="AT56" s="44"/>
      <c r="AU56" s="44"/>
      <c r="AV56" s="44"/>
      <c r="AW56" s="45"/>
      <c r="AX56" s="55"/>
      <c r="AY56" s="153"/>
      <c r="AZ56" s="44"/>
      <c r="BA56" s="44"/>
      <c r="BB56" s="44"/>
      <c r="BC56" s="55"/>
      <c r="BD56" s="148"/>
      <c r="BE56" s="44"/>
      <c r="BF56" s="44"/>
      <c r="BG56" s="44"/>
      <c r="BH56" s="45"/>
      <c r="BI56" s="153" t="s">
        <v>126</v>
      </c>
      <c r="BJ56" s="44"/>
      <c r="BK56" s="44"/>
      <c r="BL56" s="44">
        <f>$I$56*$F$56</f>
        <v>1.5</v>
      </c>
      <c r="BM56" s="44"/>
      <c r="BN56" s="54"/>
      <c r="BO56" s="153"/>
      <c r="BP56" s="44"/>
      <c r="BQ56" s="44"/>
      <c r="BR56" s="44"/>
      <c r="BS56" s="45"/>
      <c r="BT56" s="153"/>
      <c r="BU56" s="44"/>
      <c r="BV56" s="44"/>
      <c r="BW56" s="44"/>
      <c r="BX56" s="55"/>
    </row>
    <row r="57" spans="2:76" s="43" customFormat="1" ht="14.25" customHeight="1" x14ac:dyDescent="0.2">
      <c r="B57" s="139" t="s">
        <v>325</v>
      </c>
      <c r="C57" s="137" t="s">
        <v>371</v>
      </c>
      <c r="D57" s="121" t="s">
        <v>79</v>
      </c>
      <c r="E57" s="121" t="s">
        <v>82</v>
      </c>
      <c r="F57" s="182">
        <v>3</v>
      </c>
      <c r="G57" s="189" t="s">
        <v>443</v>
      </c>
      <c r="H57" s="91">
        <v>2</v>
      </c>
      <c r="I57" s="91">
        <v>1</v>
      </c>
      <c r="J57" s="91" t="s">
        <v>419</v>
      </c>
      <c r="K57" s="89" t="s">
        <v>487</v>
      </c>
      <c r="L57" s="148" t="s">
        <v>181</v>
      </c>
      <c r="M57" s="153"/>
      <c r="N57" s="44"/>
      <c r="O57" s="44"/>
      <c r="P57" s="44"/>
      <c r="Q57" s="44"/>
      <c r="R57" s="55"/>
      <c r="S57" s="152"/>
      <c r="T57" s="44"/>
      <c r="U57" s="44"/>
      <c r="V57" s="44"/>
      <c r="W57" s="55"/>
      <c r="X57" s="222"/>
      <c r="Y57" s="44"/>
      <c r="Z57" s="44"/>
      <c r="AA57" s="44"/>
      <c r="AB57" s="45"/>
      <c r="AC57" s="152"/>
      <c r="AD57" s="44"/>
      <c r="AE57" s="44"/>
      <c r="AF57" s="44"/>
      <c r="AG57" s="55"/>
      <c r="AH57" s="216"/>
      <c r="AI57" s="44"/>
      <c r="AJ57" s="44"/>
      <c r="AK57" s="44"/>
      <c r="AL57" s="44"/>
      <c r="AM57" s="234"/>
      <c r="AN57" s="152"/>
      <c r="AO57" s="44"/>
      <c r="AP57" s="44"/>
      <c r="AQ57" s="44"/>
      <c r="AR57" s="55"/>
      <c r="AS57" s="216"/>
      <c r="AT57" s="44"/>
      <c r="AU57" s="44"/>
      <c r="AV57" s="44"/>
      <c r="AW57" s="45"/>
      <c r="AX57" s="78"/>
      <c r="AY57" s="152"/>
      <c r="AZ57" s="44"/>
      <c r="BA57" s="44"/>
      <c r="BB57" s="44"/>
      <c r="BC57" s="55"/>
      <c r="BD57" s="148" t="s">
        <v>181</v>
      </c>
      <c r="BE57" s="44"/>
      <c r="BF57" s="44">
        <f>$I$57*$F$57</f>
        <v>3</v>
      </c>
      <c r="BG57" s="44"/>
      <c r="BH57" s="45"/>
      <c r="BI57" s="152"/>
      <c r="BJ57" s="44"/>
      <c r="BK57" s="44"/>
      <c r="BL57" s="44"/>
      <c r="BM57" s="44"/>
      <c r="BN57" s="54"/>
      <c r="BO57" s="152"/>
      <c r="BP57" s="44"/>
      <c r="BQ57" s="44"/>
      <c r="BR57" s="44"/>
      <c r="BS57" s="45"/>
      <c r="BT57" s="152"/>
      <c r="BU57" s="44"/>
      <c r="BV57" s="44"/>
      <c r="BW57" s="44"/>
      <c r="BX57" s="55"/>
    </row>
    <row r="58" spans="2:76" s="43" customFormat="1" ht="14.25" customHeight="1" x14ac:dyDescent="0.2">
      <c r="B58" s="139" t="s">
        <v>325</v>
      </c>
      <c r="C58" s="137" t="s">
        <v>371</v>
      </c>
      <c r="D58" s="121" t="s">
        <v>83</v>
      </c>
      <c r="E58" s="121" t="s">
        <v>83</v>
      </c>
      <c r="F58" s="182">
        <v>1</v>
      </c>
      <c r="G58" s="189" t="s">
        <v>452</v>
      </c>
      <c r="H58" s="91">
        <v>1</v>
      </c>
      <c r="I58" s="91">
        <v>0.5</v>
      </c>
      <c r="J58" s="91" t="s">
        <v>419</v>
      </c>
      <c r="K58" s="89" t="s">
        <v>487</v>
      </c>
      <c r="L58" s="153" t="s">
        <v>228</v>
      </c>
      <c r="M58" s="153"/>
      <c r="N58" s="44"/>
      <c r="O58" s="44"/>
      <c r="P58" s="44"/>
      <c r="Q58" s="44"/>
      <c r="R58" s="55"/>
      <c r="S58" s="153" t="s">
        <v>228</v>
      </c>
      <c r="T58" s="44"/>
      <c r="U58" s="44"/>
      <c r="V58" s="44">
        <f>0.5*$F$58</f>
        <v>0.5</v>
      </c>
      <c r="W58" s="55"/>
      <c r="X58" s="222"/>
      <c r="Y58" s="44"/>
      <c r="Z58" s="44"/>
      <c r="AA58" s="44"/>
      <c r="AB58" s="45"/>
      <c r="AC58" s="152"/>
      <c r="AD58" s="44"/>
      <c r="AE58" s="44"/>
      <c r="AF58" s="44"/>
      <c r="AG58" s="55"/>
      <c r="AH58" s="216"/>
      <c r="AI58" s="44"/>
      <c r="AJ58" s="44"/>
      <c r="AK58" s="44"/>
      <c r="AL58" s="44"/>
      <c r="AM58" s="234"/>
      <c r="AN58" s="152"/>
      <c r="AO58" s="44"/>
      <c r="AP58" s="44"/>
      <c r="AQ58" s="44"/>
      <c r="AR58" s="55"/>
      <c r="AS58" s="216"/>
      <c r="AT58" s="44"/>
      <c r="AU58" s="44"/>
      <c r="AV58" s="44"/>
      <c r="AW58" s="45"/>
      <c r="AX58" s="78"/>
      <c r="AY58" s="152"/>
      <c r="AZ58" s="44"/>
      <c r="BA58" s="44"/>
      <c r="BB58" s="44"/>
      <c r="BC58" s="55"/>
      <c r="BD58" s="216"/>
      <c r="BE58" s="44"/>
      <c r="BF58" s="44"/>
      <c r="BG58" s="44"/>
      <c r="BH58" s="45"/>
      <c r="BI58" s="152"/>
      <c r="BJ58" s="44"/>
      <c r="BK58" s="44"/>
      <c r="BL58" s="44"/>
      <c r="BM58" s="44"/>
      <c r="BN58" s="54"/>
      <c r="BO58" s="152"/>
      <c r="BP58" s="44"/>
      <c r="BQ58" s="44"/>
      <c r="BR58" s="44"/>
      <c r="BS58" s="45"/>
      <c r="BT58" s="152"/>
      <c r="BU58" s="44"/>
      <c r="BV58" s="44"/>
      <c r="BW58" s="44"/>
      <c r="BX58" s="55"/>
    </row>
    <row r="59" spans="2:76" s="43" customFormat="1" ht="14.25" customHeight="1" x14ac:dyDescent="0.2">
      <c r="B59" s="139" t="s">
        <v>325</v>
      </c>
      <c r="C59" s="137" t="s">
        <v>336</v>
      </c>
      <c r="D59" s="121" t="s">
        <v>89</v>
      </c>
      <c r="E59" s="121" t="s">
        <v>97</v>
      </c>
      <c r="F59" s="182">
        <v>1</v>
      </c>
      <c r="G59" s="188" t="s">
        <v>460</v>
      </c>
      <c r="H59" s="91">
        <v>1</v>
      </c>
      <c r="I59" s="91">
        <v>4</v>
      </c>
      <c r="J59" s="91" t="s">
        <v>419</v>
      </c>
      <c r="K59" s="89" t="s">
        <v>487</v>
      </c>
      <c r="L59" s="148" t="s">
        <v>180</v>
      </c>
      <c r="M59" s="153"/>
      <c r="N59" s="44"/>
      <c r="O59" s="44"/>
      <c r="P59" s="44"/>
      <c r="Q59" s="44"/>
      <c r="R59" s="55"/>
      <c r="S59" s="152"/>
      <c r="T59" s="44"/>
      <c r="U59" s="44"/>
      <c r="V59" s="44"/>
      <c r="W59" s="55"/>
      <c r="X59" s="222"/>
      <c r="Y59" s="44"/>
      <c r="Z59" s="44"/>
      <c r="AA59" s="44"/>
      <c r="AB59" s="45"/>
      <c r="AC59" s="152"/>
      <c r="AD59" s="44"/>
      <c r="AE59" s="44"/>
      <c r="AF59" s="44"/>
      <c r="AG59" s="55"/>
      <c r="AH59" s="216"/>
      <c r="AI59" s="44"/>
      <c r="AJ59" s="44"/>
      <c r="AK59" s="44"/>
      <c r="AL59" s="44"/>
      <c r="AM59" s="234"/>
      <c r="AN59" s="152"/>
      <c r="AO59" s="44"/>
      <c r="AP59" s="44"/>
      <c r="AQ59" s="44"/>
      <c r="AR59" s="55"/>
      <c r="AS59" s="148" t="s">
        <v>180</v>
      </c>
      <c r="AT59" s="44"/>
      <c r="AU59" s="44"/>
      <c r="AV59" s="44">
        <f>4*$F$59</f>
        <v>4</v>
      </c>
      <c r="AW59" s="45"/>
      <c r="AX59" s="78"/>
      <c r="AY59" s="152"/>
      <c r="AZ59" s="44"/>
      <c r="BA59" s="44"/>
      <c r="BB59" s="44"/>
      <c r="BC59" s="55"/>
      <c r="BD59" s="216"/>
      <c r="BE59" s="44"/>
      <c r="BF59" s="44"/>
      <c r="BG59" s="44"/>
      <c r="BH59" s="45"/>
      <c r="BI59" s="152"/>
      <c r="BJ59" s="44"/>
      <c r="BK59" s="44"/>
      <c r="BL59" s="44"/>
      <c r="BM59" s="44"/>
      <c r="BN59" s="54"/>
      <c r="BO59" s="152"/>
      <c r="BP59" s="44"/>
      <c r="BQ59" s="44"/>
      <c r="BR59" s="44"/>
      <c r="BS59" s="45"/>
      <c r="BT59" s="152"/>
      <c r="BU59" s="44"/>
      <c r="BV59" s="44"/>
      <c r="BW59" s="44"/>
      <c r="BX59" s="55"/>
    </row>
    <row r="60" spans="2:76" s="43" customFormat="1" ht="14.25" customHeight="1" x14ac:dyDescent="0.2">
      <c r="B60" s="139" t="s">
        <v>328</v>
      </c>
      <c r="C60" s="137" t="s">
        <v>352</v>
      </c>
      <c r="D60" s="121" t="s">
        <v>89</v>
      </c>
      <c r="E60" s="121" t="s">
        <v>97</v>
      </c>
      <c r="F60" s="182">
        <v>1</v>
      </c>
      <c r="G60" s="188" t="s">
        <v>461</v>
      </c>
      <c r="H60" s="91">
        <v>1</v>
      </c>
      <c r="I60" s="91">
        <v>4</v>
      </c>
      <c r="J60" s="91" t="s">
        <v>419</v>
      </c>
      <c r="K60" s="89" t="s">
        <v>487</v>
      </c>
      <c r="L60" s="148" t="s">
        <v>180</v>
      </c>
      <c r="M60" s="153"/>
      <c r="N60" s="44"/>
      <c r="O60" s="44"/>
      <c r="P60" s="44"/>
      <c r="Q60" s="44"/>
      <c r="R60" s="55"/>
      <c r="S60" s="152"/>
      <c r="T60" s="44"/>
      <c r="U60" s="44"/>
      <c r="V60" s="44"/>
      <c r="W60" s="55"/>
      <c r="X60" s="222"/>
      <c r="Y60" s="44"/>
      <c r="Z60" s="44"/>
      <c r="AA60" s="44"/>
      <c r="AB60" s="45"/>
      <c r="AC60" s="152"/>
      <c r="AD60" s="44"/>
      <c r="AE60" s="44"/>
      <c r="AF60" s="44"/>
      <c r="AG60" s="55"/>
      <c r="AH60" s="216"/>
      <c r="AI60" s="44"/>
      <c r="AJ60" s="44"/>
      <c r="AK60" s="44"/>
      <c r="AL60" s="44"/>
      <c r="AM60" s="234"/>
      <c r="AN60" s="152"/>
      <c r="AO60" s="44"/>
      <c r="AP60" s="44"/>
      <c r="AQ60" s="44"/>
      <c r="AR60" s="55"/>
      <c r="AS60" s="148" t="s">
        <v>180</v>
      </c>
      <c r="AT60" s="44"/>
      <c r="AU60" s="44"/>
      <c r="AV60" s="44">
        <f>4*$F$60</f>
        <v>4</v>
      </c>
      <c r="AW60" s="45"/>
      <c r="AX60" s="78"/>
      <c r="AY60" s="152"/>
      <c r="AZ60" s="44"/>
      <c r="BA60" s="44"/>
      <c r="BB60" s="44"/>
      <c r="BC60" s="55"/>
      <c r="BD60" s="216"/>
      <c r="BE60" s="44"/>
      <c r="BF60" s="44"/>
      <c r="BG60" s="44"/>
      <c r="BH60" s="45"/>
      <c r="BI60" s="152"/>
      <c r="BJ60" s="44"/>
      <c r="BK60" s="44"/>
      <c r="BL60" s="44"/>
      <c r="BM60" s="44"/>
      <c r="BN60" s="54"/>
      <c r="BO60" s="152"/>
      <c r="BP60" s="44"/>
      <c r="BQ60" s="44"/>
      <c r="BR60" s="44"/>
      <c r="BS60" s="45"/>
      <c r="BT60" s="152"/>
      <c r="BU60" s="44"/>
      <c r="BV60" s="44"/>
      <c r="BW60" s="44"/>
      <c r="BX60" s="55"/>
    </row>
    <row r="61" spans="2:76" s="43" customFormat="1" ht="14.25" customHeight="1" x14ac:dyDescent="0.2">
      <c r="B61" s="139" t="s">
        <v>325</v>
      </c>
      <c r="C61" s="137" t="s">
        <v>402</v>
      </c>
      <c r="D61" s="183" t="s">
        <v>90</v>
      </c>
      <c r="E61" s="121" t="s">
        <v>326</v>
      </c>
      <c r="F61" s="182">
        <v>4</v>
      </c>
      <c r="G61" s="188" t="s">
        <v>462</v>
      </c>
      <c r="H61" s="91">
        <v>3</v>
      </c>
      <c r="I61" s="91">
        <v>1</v>
      </c>
      <c r="J61" s="91" t="s">
        <v>419</v>
      </c>
      <c r="K61" s="89" t="s">
        <v>486</v>
      </c>
      <c r="L61" s="148" t="s">
        <v>189</v>
      </c>
      <c r="M61" s="153"/>
      <c r="N61" s="44"/>
      <c r="O61" s="44"/>
      <c r="P61" s="44"/>
      <c r="Q61" s="44"/>
      <c r="R61" s="55"/>
      <c r="S61" s="152"/>
      <c r="T61" s="44"/>
      <c r="U61" s="44"/>
      <c r="V61" s="44"/>
      <c r="W61" s="55"/>
      <c r="X61" s="222"/>
      <c r="Y61" s="44"/>
      <c r="Z61" s="44"/>
      <c r="AA61" s="44"/>
      <c r="AB61" s="45"/>
      <c r="AC61" s="152"/>
      <c r="AD61" s="44"/>
      <c r="AE61" s="44"/>
      <c r="AF61" s="44"/>
      <c r="AG61" s="55"/>
      <c r="AH61" s="216"/>
      <c r="AI61" s="44"/>
      <c r="AJ61" s="44"/>
      <c r="AK61" s="44"/>
      <c r="AL61" s="44"/>
      <c r="AM61" s="234"/>
      <c r="AN61" s="152"/>
      <c r="AO61" s="44"/>
      <c r="AP61" s="44"/>
      <c r="AQ61" s="44"/>
      <c r="AR61" s="55"/>
      <c r="AS61" s="216"/>
      <c r="AT61" s="44"/>
      <c r="AU61" s="44"/>
      <c r="AV61" s="44"/>
      <c r="AW61" s="45"/>
      <c r="AX61" s="78"/>
      <c r="AY61" s="153"/>
      <c r="AZ61" s="44"/>
      <c r="BA61" s="44"/>
      <c r="BB61" s="44"/>
      <c r="BC61" s="55"/>
      <c r="BD61" s="148" t="s">
        <v>189</v>
      </c>
      <c r="BE61" s="44"/>
      <c r="BF61" s="44"/>
      <c r="BG61" s="44">
        <f>$I$61*$F$61</f>
        <v>4</v>
      </c>
      <c r="BH61" s="45"/>
      <c r="BI61" s="152"/>
      <c r="BJ61" s="44"/>
      <c r="BK61" s="44"/>
      <c r="BL61" s="44"/>
      <c r="BM61" s="44"/>
      <c r="BN61" s="54"/>
      <c r="BO61" s="152"/>
      <c r="BP61" s="44"/>
      <c r="BQ61" s="44"/>
      <c r="BR61" s="44"/>
      <c r="BS61" s="45"/>
      <c r="BT61" s="152"/>
      <c r="BU61" s="44"/>
      <c r="BV61" s="44"/>
      <c r="BW61" s="44"/>
      <c r="BX61" s="55"/>
    </row>
    <row r="62" spans="2:76" s="43" customFormat="1" ht="14.25" customHeight="1" x14ac:dyDescent="0.2">
      <c r="B62" s="100" t="s">
        <v>66</v>
      </c>
      <c r="C62" s="137" t="s">
        <v>401</v>
      </c>
      <c r="D62" s="121" t="s">
        <v>331</v>
      </c>
      <c r="E62" s="121" t="s">
        <v>331</v>
      </c>
      <c r="F62" s="182">
        <v>1</v>
      </c>
      <c r="G62" s="188" t="s">
        <v>475</v>
      </c>
      <c r="H62" s="91">
        <v>2</v>
      </c>
      <c r="I62" s="91">
        <v>2</v>
      </c>
      <c r="J62" s="91" t="s">
        <v>419</v>
      </c>
      <c r="K62" s="89" t="s">
        <v>487</v>
      </c>
      <c r="L62" s="153" t="s">
        <v>400</v>
      </c>
      <c r="M62" s="153"/>
      <c r="N62" s="44"/>
      <c r="O62" s="44"/>
      <c r="P62" s="44"/>
      <c r="Q62" s="44"/>
      <c r="R62" s="55"/>
      <c r="S62" s="152"/>
      <c r="T62" s="44"/>
      <c r="U62" s="44"/>
      <c r="V62" s="44"/>
      <c r="W62" s="55"/>
      <c r="X62" s="222"/>
      <c r="Y62" s="44"/>
      <c r="Z62" s="44"/>
      <c r="AA62" s="44"/>
      <c r="AB62" s="45"/>
      <c r="AC62" s="152"/>
      <c r="AD62" s="44"/>
      <c r="AE62" s="44"/>
      <c r="AF62" s="44"/>
      <c r="AG62" s="55"/>
      <c r="AH62" s="148"/>
      <c r="AI62" s="44"/>
      <c r="AJ62" s="44"/>
      <c r="AK62" s="44"/>
      <c r="AL62" s="44"/>
      <c r="AM62" s="234"/>
      <c r="AN62" s="153" t="s">
        <v>400</v>
      </c>
      <c r="AO62" s="44"/>
      <c r="AP62" s="44"/>
      <c r="AQ62" s="44"/>
      <c r="AR62" s="55">
        <f>$I$62*$F$62</f>
        <v>2</v>
      </c>
      <c r="AS62" s="148"/>
      <c r="AT62" s="44"/>
      <c r="AU62" s="44"/>
      <c r="AV62" s="44"/>
      <c r="AW62" s="45"/>
      <c r="AX62" s="78"/>
      <c r="AY62" s="152"/>
      <c r="AZ62" s="44"/>
      <c r="BA62" s="44"/>
      <c r="BB62" s="44"/>
      <c r="BC62" s="55"/>
      <c r="BD62" s="216"/>
      <c r="BE62" s="44"/>
      <c r="BF62" s="44"/>
      <c r="BG62" s="44"/>
      <c r="BH62" s="45"/>
      <c r="BI62" s="152"/>
      <c r="BJ62" s="44"/>
      <c r="BK62" s="44"/>
      <c r="BL62" s="44"/>
      <c r="BM62" s="44"/>
      <c r="BN62" s="54"/>
      <c r="BO62" s="152"/>
      <c r="BP62" s="44"/>
      <c r="BQ62" s="44"/>
      <c r="BR62" s="44"/>
      <c r="BS62" s="45"/>
      <c r="BT62" s="152"/>
      <c r="BU62" s="44"/>
      <c r="BV62" s="44"/>
      <c r="BW62" s="44"/>
      <c r="BX62" s="55"/>
    </row>
    <row r="63" spans="2:76" s="43" customFormat="1" ht="14.25" customHeight="1" x14ac:dyDescent="0.2">
      <c r="B63" s="139" t="s">
        <v>325</v>
      </c>
      <c r="C63" s="137" t="s">
        <v>371</v>
      </c>
      <c r="D63" s="121" t="s">
        <v>83</v>
      </c>
      <c r="E63" s="121" t="s">
        <v>83</v>
      </c>
      <c r="F63" s="182">
        <v>1</v>
      </c>
      <c r="G63" s="188" t="s">
        <v>452</v>
      </c>
      <c r="H63" s="91">
        <v>1</v>
      </c>
      <c r="I63" s="91">
        <v>0.5</v>
      </c>
      <c r="J63" s="91" t="s">
        <v>419</v>
      </c>
      <c r="K63" s="89" t="s">
        <v>487</v>
      </c>
      <c r="L63" s="153" t="s">
        <v>228</v>
      </c>
      <c r="M63" s="153"/>
      <c r="N63" s="44"/>
      <c r="O63" s="44"/>
      <c r="P63" s="44"/>
      <c r="Q63" s="44"/>
      <c r="R63" s="55"/>
      <c r="S63" s="153" t="s">
        <v>228</v>
      </c>
      <c r="T63" s="44"/>
      <c r="U63" s="44"/>
      <c r="V63" s="44">
        <f>0.5*$F$63</f>
        <v>0.5</v>
      </c>
      <c r="W63" s="55"/>
      <c r="X63" s="222"/>
      <c r="Y63" s="44"/>
      <c r="Z63" s="44"/>
      <c r="AA63" s="44"/>
      <c r="AB63" s="45"/>
      <c r="AC63" s="152"/>
      <c r="AD63" s="44"/>
      <c r="AE63" s="44"/>
      <c r="AF63" s="44"/>
      <c r="AG63" s="55"/>
      <c r="AH63" s="216"/>
      <c r="AI63" s="44"/>
      <c r="AJ63" s="44"/>
      <c r="AK63" s="44"/>
      <c r="AL63" s="44"/>
      <c r="AM63" s="234"/>
      <c r="AN63" s="152"/>
      <c r="AO63" s="44"/>
      <c r="AP63" s="44"/>
      <c r="AQ63" s="44"/>
      <c r="AR63" s="55"/>
      <c r="AS63" s="216"/>
      <c r="AT63" s="44"/>
      <c r="AU63" s="44"/>
      <c r="AV63" s="44"/>
      <c r="AW63" s="45"/>
      <c r="AX63" s="78"/>
      <c r="AY63" s="152"/>
      <c r="AZ63" s="44"/>
      <c r="BA63" s="44"/>
      <c r="BB63" s="44"/>
      <c r="BC63" s="55"/>
      <c r="BD63" s="216"/>
      <c r="BE63" s="44"/>
      <c r="BF63" s="44"/>
      <c r="BG63" s="44"/>
      <c r="BH63" s="45"/>
      <c r="BI63" s="152"/>
      <c r="BJ63" s="44"/>
      <c r="BK63" s="44"/>
      <c r="BL63" s="44"/>
      <c r="BM63" s="44"/>
      <c r="BN63" s="54"/>
      <c r="BO63" s="152"/>
      <c r="BP63" s="44"/>
      <c r="BQ63" s="44"/>
      <c r="BR63" s="44"/>
      <c r="BS63" s="45"/>
      <c r="BT63" s="152"/>
      <c r="BU63" s="44"/>
      <c r="BV63" s="44"/>
      <c r="BW63" s="44"/>
      <c r="BX63" s="55"/>
    </row>
    <row r="64" spans="2:76" s="43" customFormat="1" ht="14.25" customHeight="1" x14ac:dyDescent="0.2">
      <c r="B64" s="100" t="s">
        <v>66</v>
      </c>
      <c r="C64" s="137" t="s">
        <v>389</v>
      </c>
      <c r="D64" s="121" t="s">
        <v>81</v>
      </c>
      <c r="E64" s="121" t="s">
        <v>83</v>
      </c>
      <c r="F64" s="182">
        <v>2</v>
      </c>
      <c r="G64" s="188" t="s">
        <v>452</v>
      </c>
      <c r="H64" s="91">
        <v>1</v>
      </c>
      <c r="I64" s="91">
        <v>0.5</v>
      </c>
      <c r="J64" s="91" t="s">
        <v>419</v>
      </c>
      <c r="K64" s="89" t="s">
        <v>487</v>
      </c>
      <c r="L64" s="153" t="s">
        <v>228</v>
      </c>
      <c r="M64" s="153"/>
      <c r="N64" s="44"/>
      <c r="O64" s="44"/>
      <c r="P64" s="44"/>
      <c r="Q64" s="44"/>
      <c r="R64" s="55"/>
      <c r="S64" s="153" t="s">
        <v>228</v>
      </c>
      <c r="T64" s="44"/>
      <c r="U64" s="44"/>
      <c r="V64" s="44">
        <f>0.5*$F$64</f>
        <v>1</v>
      </c>
      <c r="W64" s="55"/>
      <c r="X64" s="222"/>
      <c r="Y64" s="44"/>
      <c r="Z64" s="44"/>
      <c r="AA64" s="44"/>
      <c r="AB64" s="45"/>
      <c r="AC64" s="152"/>
      <c r="AD64" s="44"/>
      <c r="AE64" s="44"/>
      <c r="AF64" s="44"/>
      <c r="AG64" s="55"/>
      <c r="AH64" s="216"/>
      <c r="AI64" s="44"/>
      <c r="AJ64" s="44"/>
      <c r="AK64" s="44"/>
      <c r="AL64" s="44"/>
      <c r="AM64" s="234"/>
      <c r="AN64" s="152"/>
      <c r="AO64" s="44"/>
      <c r="AP64" s="44"/>
      <c r="AQ64" s="44"/>
      <c r="AR64" s="55"/>
      <c r="AS64" s="216"/>
      <c r="AT64" s="44"/>
      <c r="AU64" s="44"/>
      <c r="AV64" s="44"/>
      <c r="AW64" s="45"/>
      <c r="AX64" s="78"/>
      <c r="AY64" s="152"/>
      <c r="AZ64" s="44"/>
      <c r="BA64" s="44"/>
      <c r="BB64" s="44"/>
      <c r="BC64" s="55"/>
      <c r="BD64" s="216"/>
      <c r="BE64" s="44"/>
      <c r="BF64" s="44"/>
      <c r="BG64" s="44"/>
      <c r="BH64" s="45"/>
      <c r="BI64" s="152"/>
      <c r="BJ64" s="44"/>
      <c r="BK64" s="44"/>
      <c r="BL64" s="44"/>
      <c r="BM64" s="44"/>
      <c r="BN64" s="54"/>
      <c r="BO64" s="152"/>
      <c r="BP64" s="44"/>
      <c r="BQ64" s="44"/>
      <c r="BR64" s="44"/>
      <c r="BS64" s="45"/>
      <c r="BT64" s="152"/>
      <c r="BU64" s="44"/>
      <c r="BV64" s="44"/>
      <c r="BW64" s="44"/>
      <c r="BX64" s="55"/>
    </row>
    <row r="65" spans="1:79" s="43" customFormat="1" ht="14.25" customHeight="1" x14ac:dyDescent="0.2">
      <c r="B65" s="100" t="s">
        <v>66</v>
      </c>
      <c r="C65" s="137" t="s">
        <v>366</v>
      </c>
      <c r="D65" s="183" t="s">
        <v>365</v>
      </c>
      <c r="E65" s="121" t="s">
        <v>329</v>
      </c>
      <c r="F65" s="182">
        <v>2</v>
      </c>
      <c r="G65" s="189" t="s">
        <v>467</v>
      </c>
      <c r="H65" s="91">
        <v>1</v>
      </c>
      <c r="I65" s="91">
        <v>2</v>
      </c>
      <c r="J65" s="91" t="s">
        <v>405</v>
      </c>
      <c r="K65" s="89" t="s">
        <v>489</v>
      </c>
      <c r="L65" s="153" t="s">
        <v>484</v>
      </c>
      <c r="M65" s="153" t="s">
        <v>484</v>
      </c>
      <c r="N65" s="44"/>
      <c r="O65" s="44"/>
      <c r="P65" s="44"/>
      <c r="Q65" s="44"/>
      <c r="R65" s="55">
        <f>$I$65*$F$65</f>
        <v>4</v>
      </c>
      <c r="S65" s="153" t="s">
        <v>484</v>
      </c>
      <c r="T65" s="44"/>
      <c r="U65" s="44"/>
      <c r="V65" s="44"/>
      <c r="W65" s="55">
        <f>$I$65*$F$65</f>
        <v>4</v>
      </c>
      <c r="X65" s="148" t="s">
        <v>484</v>
      </c>
      <c r="Y65" s="44"/>
      <c r="Z65" s="44"/>
      <c r="AA65" s="44"/>
      <c r="AB65" s="45">
        <f>$I$65*$F$65</f>
        <v>4</v>
      </c>
      <c r="AC65" s="153" t="s">
        <v>484</v>
      </c>
      <c r="AD65" s="44"/>
      <c r="AE65" s="44"/>
      <c r="AF65" s="44"/>
      <c r="AG65" s="55">
        <f>$I$65*$F$65</f>
        <v>4</v>
      </c>
      <c r="AH65" s="148" t="s">
        <v>484</v>
      </c>
      <c r="AI65" s="44"/>
      <c r="AJ65" s="44"/>
      <c r="AK65" s="44"/>
      <c r="AL65" s="44"/>
      <c r="AM65" s="45">
        <f>$I$65*$F$65</f>
        <v>4</v>
      </c>
      <c r="AN65" s="153" t="s">
        <v>484</v>
      </c>
      <c r="AO65" s="44"/>
      <c r="AP65" s="44"/>
      <c r="AQ65" s="44"/>
      <c r="AR65" s="55">
        <f>$I$65*$F$65</f>
        <v>4</v>
      </c>
      <c r="AS65" s="148" t="s">
        <v>484</v>
      </c>
      <c r="AT65" s="44"/>
      <c r="AU65" s="44"/>
      <c r="AV65" s="44"/>
      <c r="AW65" s="45"/>
      <c r="AX65" s="55">
        <f>$I$65*$F$65</f>
        <v>4</v>
      </c>
      <c r="AY65" s="153" t="s">
        <v>484</v>
      </c>
      <c r="AZ65" s="44"/>
      <c r="BA65" s="44"/>
      <c r="BB65" s="44"/>
      <c r="BC65" s="55">
        <f>$I$65*$F$65</f>
        <v>4</v>
      </c>
      <c r="BD65" s="148" t="s">
        <v>484</v>
      </c>
      <c r="BE65" s="44"/>
      <c r="BF65" s="44"/>
      <c r="BG65" s="44"/>
      <c r="BH65" s="45">
        <f>$I$65*$F$65</f>
        <v>4</v>
      </c>
      <c r="BI65" s="153" t="s">
        <v>484</v>
      </c>
      <c r="BJ65" s="44"/>
      <c r="BK65" s="44"/>
      <c r="BL65" s="44"/>
      <c r="BM65" s="44"/>
      <c r="BN65" s="55">
        <f>$I$65*$F$65</f>
        <v>4</v>
      </c>
      <c r="BO65" s="153" t="s">
        <v>484</v>
      </c>
      <c r="BP65" s="44"/>
      <c r="BQ65" s="44"/>
      <c r="BR65" s="44"/>
      <c r="BS65" s="45">
        <f>$I$65*$F$65</f>
        <v>4</v>
      </c>
      <c r="BT65" s="153" t="s">
        <v>484</v>
      </c>
      <c r="BU65" s="44"/>
      <c r="BV65" s="44"/>
      <c r="BW65" s="44"/>
      <c r="BX65" s="55">
        <f>$I$65*$F$65</f>
        <v>4</v>
      </c>
    </row>
    <row r="66" spans="1:79" s="43" customFormat="1" ht="14.25" customHeight="1" x14ac:dyDescent="0.2">
      <c r="B66" s="100" t="s">
        <v>66</v>
      </c>
      <c r="C66" s="137" t="s">
        <v>367</v>
      </c>
      <c r="D66" s="183" t="s">
        <v>365</v>
      </c>
      <c r="E66" s="121" t="s">
        <v>329</v>
      </c>
      <c r="F66" s="182">
        <v>1</v>
      </c>
      <c r="G66" s="189" t="s">
        <v>468</v>
      </c>
      <c r="H66" s="91">
        <v>1</v>
      </c>
      <c r="I66" s="91">
        <v>2</v>
      </c>
      <c r="J66" s="91" t="s">
        <v>405</v>
      </c>
      <c r="K66" s="89" t="s">
        <v>489</v>
      </c>
      <c r="L66" s="153" t="s">
        <v>484</v>
      </c>
      <c r="M66" s="153" t="s">
        <v>484</v>
      </c>
      <c r="N66" s="44"/>
      <c r="O66" s="44"/>
      <c r="P66" s="44"/>
      <c r="Q66" s="44"/>
      <c r="R66" s="211">
        <f>$I$66*$F$66</f>
        <v>2</v>
      </c>
      <c r="S66" s="153" t="s">
        <v>484</v>
      </c>
      <c r="T66" s="44"/>
      <c r="U66" s="44"/>
      <c r="V66" s="44"/>
      <c r="W66" s="211">
        <f>$I$66*$F$66</f>
        <v>2</v>
      </c>
      <c r="X66" s="148" t="s">
        <v>484</v>
      </c>
      <c r="Y66" s="44"/>
      <c r="Z66" s="44"/>
      <c r="AA66" s="44"/>
      <c r="AB66" s="229">
        <f>$I$66*$F$66</f>
        <v>2</v>
      </c>
      <c r="AC66" s="153" t="s">
        <v>484</v>
      </c>
      <c r="AD66" s="44"/>
      <c r="AE66" s="44"/>
      <c r="AF66" s="44"/>
      <c r="AG66" s="211">
        <f>$I$66*$F$66</f>
        <v>2</v>
      </c>
      <c r="AH66" s="148" t="s">
        <v>484</v>
      </c>
      <c r="AI66" s="44"/>
      <c r="AJ66" s="44"/>
      <c r="AK66" s="44"/>
      <c r="AL66" s="44"/>
      <c r="AM66" s="229">
        <f>$I$66*$F$66</f>
        <v>2</v>
      </c>
      <c r="AN66" s="153" t="s">
        <v>484</v>
      </c>
      <c r="AO66" s="44"/>
      <c r="AP66" s="44"/>
      <c r="AQ66" s="44"/>
      <c r="AR66" s="211">
        <f>$I$66*$F$66</f>
        <v>2</v>
      </c>
      <c r="AS66" s="148" t="s">
        <v>484</v>
      </c>
      <c r="AT66" s="44"/>
      <c r="AU66" s="44"/>
      <c r="AV66" s="44"/>
      <c r="AW66" s="45"/>
      <c r="AX66" s="211">
        <f>$I$66*$F$66</f>
        <v>2</v>
      </c>
      <c r="AY66" s="153" t="s">
        <v>484</v>
      </c>
      <c r="AZ66" s="44"/>
      <c r="BA66" s="44"/>
      <c r="BB66" s="44"/>
      <c r="BC66" s="211">
        <f>$I$66*$F$66</f>
        <v>2</v>
      </c>
      <c r="BD66" s="148" t="s">
        <v>484</v>
      </c>
      <c r="BE66" s="44"/>
      <c r="BF66" s="44"/>
      <c r="BG66" s="44"/>
      <c r="BH66" s="229">
        <f>$I$66*$F$66</f>
        <v>2</v>
      </c>
      <c r="BI66" s="153" t="s">
        <v>484</v>
      </c>
      <c r="BJ66" s="44"/>
      <c r="BK66" s="44"/>
      <c r="BL66" s="44"/>
      <c r="BM66" s="44"/>
      <c r="BN66" s="211">
        <f>$I$66*$F$66</f>
        <v>2</v>
      </c>
      <c r="BO66" s="153" t="s">
        <v>484</v>
      </c>
      <c r="BP66" s="44"/>
      <c r="BQ66" s="44"/>
      <c r="BR66" s="44"/>
      <c r="BS66" s="229">
        <f>$I$66*$F$66</f>
        <v>2</v>
      </c>
      <c r="BT66" s="153" t="s">
        <v>484</v>
      </c>
      <c r="BU66" s="44"/>
      <c r="BV66" s="44"/>
      <c r="BW66" s="44"/>
      <c r="BX66" s="211">
        <f>$I$66*$F$66</f>
        <v>2</v>
      </c>
    </row>
    <row r="67" spans="1:79" s="43" customFormat="1" ht="14.25" customHeight="1" x14ac:dyDescent="0.2">
      <c r="B67" s="208" t="s">
        <v>328</v>
      </c>
      <c r="C67" s="207" t="s">
        <v>344</v>
      </c>
      <c r="D67" s="206" t="s">
        <v>100</v>
      </c>
      <c r="E67" s="209" t="s">
        <v>100</v>
      </c>
      <c r="F67" s="210">
        <v>1</v>
      </c>
      <c r="G67" s="191" t="s">
        <v>463</v>
      </c>
      <c r="H67" s="91">
        <v>2</v>
      </c>
      <c r="I67" s="91">
        <v>1</v>
      </c>
      <c r="J67" s="91" t="s">
        <v>419</v>
      </c>
      <c r="K67" s="89" t="s">
        <v>486</v>
      </c>
      <c r="L67" s="212" t="s">
        <v>296</v>
      </c>
      <c r="M67" s="153"/>
      <c r="N67" s="44"/>
      <c r="O67" s="44"/>
      <c r="P67" s="44"/>
      <c r="Q67" s="44"/>
      <c r="R67" s="55"/>
      <c r="S67" s="153"/>
      <c r="T67" s="44"/>
      <c r="U67" s="44"/>
      <c r="V67" s="44"/>
      <c r="W67" s="55"/>
      <c r="X67" s="222"/>
      <c r="Y67" s="44"/>
      <c r="Z67" s="44"/>
      <c r="AA67" s="44"/>
      <c r="AB67" s="45"/>
      <c r="AC67" s="152"/>
      <c r="AD67" s="44"/>
      <c r="AE67" s="44"/>
      <c r="AF67" s="44"/>
      <c r="AG67" s="55"/>
      <c r="AH67" s="216"/>
      <c r="AI67" s="44"/>
      <c r="AJ67" s="44"/>
      <c r="AK67" s="44"/>
      <c r="AL67" s="44"/>
      <c r="AM67" s="234"/>
      <c r="AN67" s="152"/>
      <c r="AO67" s="44"/>
      <c r="AP67" s="44"/>
      <c r="AQ67" s="44"/>
      <c r="AR67" s="55"/>
      <c r="AS67" s="216"/>
      <c r="AT67" s="44"/>
      <c r="AU67" s="44"/>
      <c r="AV67" s="44"/>
      <c r="AW67" s="45"/>
      <c r="AX67" s="78"/>
      <c r="AY67" s="152"/>
      <c r="AZ67" s="44"/>
      <c r="BA67" s="44"/>
      <c r="BB67" s="44"/>
      <c r="BC67" s="55"/>
      <c r="BD67" s="216"/>
      <c r="BE67" s="44"/>
      <c r="BF67" s="44"/>
      <c r="BG67" s="44"/>
      <c r="BH67" s="45"/>
      <c r="BI67" s="152"/>
      <c r="BJ67" s="44"/>
      <c r="BK67" s="44"/>
      <c r="BL67" s="44"/>
      <c r="BM67" s="44"/>
      <c r="BN67" s="54"/>
      <c r="BO67" s="212"/>
      <c r="BP67" s="44"/>
      <c r="BQ67" s="44"/>
      <c r="BR67" s="44"/>
      <c r="BS67" s="45"/>
      <c r="BT67" s="212" t="s">
        <v>296</v>
      </c>
      <c r="BU67" s="44"/>
      <c r="BV67" s="44"/>
      <c r="BW67" s="44">
        <f>$I$67*$F$67</f>
        <v>1</v>
      </c>
      <c r="BX67" s="55"/>
    </row>
    <row r="68" spans="1:79" s="43" customFormat="1" ht="14.25" customHeight="1" x14ac:dyDescent="0.2">
      <c r="B68" s="244" t="s">
        <v>328</v>
      </c>
      <c r="C68" s="248" t="s">
        <v>344</v>
      </c>
      <c r="D68" s="250" t="s">
        <v>101</v>
      </c>
      <c r="E68" s="248" t="s">
        <v>101</v>
      </c>
      <c r="F68" s="246">
        <v>1</v>
      </c>
      <c r="G68" s="191" t="s">
        <v>464</v>
      </c>
      <c r="H68" s="91">
        <v>2</v>
      </c>
      <c r="I68" s="91">
        <v>0.5</v>
      </c>
      <c r="J68" s="91" t="s">
        <v>405</v>
      </c>
      <c r="K68" s="89" t="s">
        <v>487</v>
      </c>
      <c r="L68" s="153" t="s">
        <v>494</v>
      </c>
      <c r="M68" s="153" t="s">
        <v>494</v>
      </c>
      <c r="N68" s="44"/>
      <c r="O68" s="44"/>
      <c r="P68" s="44"/>
      <c r="Q68" s="44"/>
      <c r="R68" s="55">
        <f>$I$68*$F$68</f>
        <v>0.5</v>
      </c>
      <c r="S68" s="153" t="s">
        <v>494</v>
      </c>
      <c r="T68" s="44"/>
      <c r="U68" s="44"/>
      <c r="V68" s="44"/>
      <c r="W68" s="55">
        <f>$I$68*$F$68</f>
        <v>0.5</v>
      </c>
      <c r="X68" s="148" t="s">
        <v>494</v>
      </c>
      <c r="Y68" s="44"/>
      <c r="Z68" s="44">
        <f>$I$68*$F$68</f>
        <v>0.5</v>
      </c>
      <c r="AA68" s="44"/>
      <c r="AB68" s="45"/>
      <c r="AC68" s="153" t="s">
        <v>494</v>
      </c>
      <c r="AD68" s="44"/>
      <c r="AE68" s="44">
        <f>$I$68*$F$68</f>
        <v>0.5</v>
      </c>
      <c r="AF68" s="44"/>
      <c r="AG68" s="55"/>
      <c r="AH68" s="148" t="s">
        <v>494</v>
      </c>
      <c r="AI68" s="44"/>
      <c r="AJ68" s="44"/>
      <c r="AK68" s="44"/>
      <c r="AL68" s="44">
        <f>$I$68*$F$68</f>
        <v>0.5</v>
      </c>
      <c r="AM68" s="234"/>
      <c r="AN68" s="153" t="s">
        <v>494</v>
      </c>
      <c r="AO68" s="44"/>
      <c r="AP68" s="44"/>
      <c r="AQ68" s="44"/>
      <c r="AR68" s="55">
        <f>$I$68*$F$68</f>
        <v>0.5</v>
      </c>
      <c r="AS68" s="148" t="s">
        <v>494</v>
      </c>
      <c r="AT68" s="44"/>
      <c r="AU68" s="44"/>
      <c r="AV68" s="44"/>
      <c r="AW68" s="44">
        <f>$I$68*$F$68</f>
        <v>0.5</v>
      </c>
      <c r="AX68" s="78"/>
      <c r="AY68" s="153" t="s">
        <v>494</v>
      </c>
      <c r="AZ68" s="44"/>
      <c r="BA68" s="44"/>
      <c r="BB68" s="44"/>
      <c r="BC68" s="55">
        <f>$I$68*$F$68</f>
        <v>0.5</v>
      </c>
      <c r="BD68" s="148" t="s">
        <v>494</v>
      </c>
      <c r="BE68" s="44"/>
      <c r="BF68" s="44"/>
      <c r="BG68" s="44">
        <f>$I$68*$F$68</f>
        <v>0.5</v>
      </c>
      <c r="BH68" s="45"/>
      <c r="BI68" s="153" t="s">
        <v>494</v>
      </c>
      <c r="BJ68" s="44"/>
      <c r="BK68" s="44"/>
      <c r="BL68" s="44"/>
      <c r="BM68" s="44">
        <f>$I$68*$F$68</f>
        <v>0.5</v>
      </c>
      <c r="BN68" s="54"/>
      <c r="BO68" s="153" t="s">
        <v>494</v>
      </c>
      <c r="BP68" s="44"/>
      <c r="BQ68" s="44"/>
      <c r="BR68" s="44"/>
      <c r="BS68" s="45">
        <f>$I$68*$F$68</f>
        <v>0.5</v>
      </c>
      <c r="BT68" s="153" t="s">
        <v>494</v>
      </c>
      <c r="BU68" s="44"/>
      <c r="BV68" s="44"/>
      <c r="BW68" s="44">
        <f>$I$68*$F$68</f>
        <v>0.5</v>
      </c>
      <c r="BX68" s="55"/>
    </row>
    <row r="69" spans="1:79" s="43" customFormat="1" ht="14.25" customHeight="1" x14ac:dyDescent="0.2">
      <c r="B69" s="245"/>
      <c r="C69" s="249"/>
      <c r="D69" s="251"/>
      <c r="E69" s="249"/>
      <c r="F69" s="247"/>
      <c r="G69" s="191" t="s">
        <v>464</v>
      </c>
      <c r="H69" s="91">
        <v>2</v>
      </c>
      <c r="I69" s="91">
        <v>1.5</v>
      </c>
      <c r="J69" s="91" t="s">
        <v>409</v>
      </c>
      <c r="K69" s="89" t="s">
        <v>487</v>
      </c>
      <c r="L69" s="215" t="s">
        <v>496</v>
      </c>
      <c r="M69" s="153"/>
      <c r="N69" s="44"/>
      <c r="O69" s="44"/>
      <c r="P69" s="44"/>
      <c r="Q69" s="44"/>
      <c r="R69" s="55"/>
      <c r="S69" s="153"/>
      <c r="T69" s="44"/>
      <c r="U69" s="44"/>
      <c r="V69" s="44"/>
      <c r="W69" s="55"/>
      <c r="X69" s="222"/>
      <c r="Y69" s="44"/>
      <c r="Z69" s="44"/>
      <c r="AA69" s="44"/>
      <c r="AB69" s="45"/>
      <c r="AC69" s="152"/>
      <c r="AD69" s="44"/>
      <c r="AE69" s="44"/>
      <c r="AF69" s="44"/>
      <c r="AG69" s="55"/>
      <c r="AH69" s="216"/>
      <c r="AI69" s="44"/>
      <c r="AJ69" s="44"/>
      <c r="AK69" s="44"/>
      <c r="AL69" s="44"/>
      <c r="AM69" s="234"/>
      <c r="AN69" s="215" t="s">
        <v>496</v>
      </c>
      <c r="AO69" s="44"/>
      <c r="AP69" s="44"/>
      <c r="AQ69" s="44">
        <f>$I$69*$F$68</f>
        <v>1.5</v>
      </c>
      <c r="AR69" s="55"/>
      <c r="AS69" s="216"/>
      <c r="AT69" s="44"/>
      <c r="AU69" s="44"/>
      <c r="AV69" s="44"/>
      <c r="AW69" s="45"/>
      <c r="AX69" s="78"/>
      <c r="AY69" s="152"/>
      <c r="AZ69" s="44"/>
      <c r="BA69" s="44"/>
      <c r="BB69" s="44"/>
      <c r="BC69" s="55"/>
      <c r="BD69" s="216"/>
      <c r="BE69" s="44"/>
      <c r="BF69" s="44"/>
      <c r="BG69" s="44"/>
      <c r="BH69" s="45"/>
      <c r="BI69" s="152"/>
      <c r="BJ69" s="44"/>
      <c r="BK69" s="44"/>
      <c r="BL69" s="44"/>
      <c r="BM69" s="44"/>
      <c r="BN69" s="54"/>
      <c r="BO69" s="152"/>
      <c r="BP69" s="44"/>
      <c r="BQ69" s="44"/>
      <c r="BR69" s="44"/>
      <c r="BS69" s="45"/>
      <c r="BT69" s="215" t="s">
        <v>496</v>
      </c>
      <c r="BU69" s="44"/>
      <c r="BV69" s="44">
        <f>$I$69*$F$68</f>
        <v>1.5</v>
      </c>
      <c r="BW69" s="44"/>
      <c r="BX69" s="55"/>
    </row>
    <row r="70" spans="1:79" s="43" customFormat="1" ht="14.25" customHeight="1" x14ac:dyDescent="0.2">
      <c r="B70" s="253" t="s">
        <v>351</v>
      </c>
      <c r="C70" s="254" t="s">
        <v>388</v>
      </c>
      <c r="D70" s="255" t="s">
        <v>358</v>
      </c>
      <c r="E70" s="243" t="s">
        <v>361</v>
      </c>
      <c r="F70" s="256">
        <v>6</v>
      </c>
      <c r="G70" s="191" t="s">
        <v>465</v>
      </c>
      <c r="H70" s="91">
        <v>1</v>
      </c>
      <c r="I70" s="91">
        <v>0.15</v>
      </c>
      <c r="J70" s="91" t="s">
        <v>405</v>
      </c>
      <c r="K70" s="89" t="s">
        <v>489</v>
      </c>
      <c r="L70" s="153" t="s">
        <v>167</v>
      </c>
      <c r="M70" s="153" t="s">
        <v>167</v>
      </c>
      <c r="N70" s="44"/>
      <c r="O70" s="44"/>
      <c r="P70" s="44"/>
      <c r="Q70" s="44">
        <f>$I$70*$F$70</f>
        <v>0.89999999999999991</v>
      </c>
      <c r="R70" s="55"/>
      <c r="S70" s="153" t="s">
        <v>167</v>
      </c>
      <c r="T70" s="44"/>
      <c r="U70" s="44"/>
      <c r="V70" s="44">
        <f>$I$70*$F$70</f>
        <v>0.89999999999999991</v>
      </c>
      <c r="W70" s="55"/>
      <c r="X70" s="148" t="s">
        <v>167</v>
      </c>
      <c r="Y70" s="44"/>
      <c r="Z70" s="44">
        <f>$I$70*$F$70</f>
        <v>0.89999999999999991</v>
      </c>
      <c r="AA70" s="44"/>
      <c r="AB70" s="45"/>
      <c r="AC70" s="153" t="s">
        <v>167</v>
      </c>
      <c r="AD70" s="44"/>
      <c r="AE70" s="44"/>
      <c r="AF70" s="44"/>
      <c r="AG70" s="55">
        <f>$I$70*$F$70</f>
        <v>0.89999999999999991</v>
      </c>
      <c r="AH70" s="148" t="s">
        <v>167</v>
      </c>
      <c r="AI70" s="44"/>
      <c r="AJ70" s="44"/>
      <c r="AK70" s="44"/>
      <c r="AL70" s="44"/>
      <c r="AM70" s="45">
        <f>$I$70*$F$70</f>
        <v>0.89999999999999991</v>
      </c>
      <c r="AN70" s="153" t="s">
        <v>167</v>
      </c>
      <c r="AO70" s="44"/>
      <c r="AP70" s="44"/>
      <c r="AQ70" s="44"/>
      <c r="AR70" s="55">
        <f>$I$70*$F$70</f>
        <v>0.89999999999999991</v>
      </c>
      <c r="AS70" s="148" t="s">
        <v>167</v>
      </c>
      <c r="AT70" s="44"/>
      <c r="AU70" s="44"/>
      <c r="AV70" s="44"/>
      <c r="AW70" s="44">
        <f>$I$70*$F$70</f>
        <v>0.89999999999999991</v>
      </c>
      <c r="AX70" s="78"/>
      <c r="AY70" s="153" t="s">
        <v>167</v>
      </c>
      <c r="AZ70" s="44"/>
      <c r="BA70" s="44"/>
      <c r="BB70" s="44"/>
      <c r="BC70" s="55">
        <f>$I$70*$F$70</f>
        <v>0.89999999999999991</v>
      </c>
      <c r="BD70" s="148" t="s">
        <v>167</v>
      </c>
      <c r="BE70" s="44"/>
      <c r="BF70" s="44"/>
      <c r="BG70" s="44">
        <f>$I$70*$F$70</f>
        <v>0.89999999999999991</v>
      </c>
      <c r="BH70" s="45"/>
      <c r="BI70" s="153" t="s">
        <v>167</v>
      </c>
      <c r="BJ70" s="44"/>
      <c r="BK70" s="44"/>
      <c r="BL70" s="44">
        <f>$I$70*$F$70</f>
        <v>0.89999999999999991</v>
      </c>
      <c r="BM70" s="44"/>
      <c r="BN70" s="54"/>
      <c r="BO70" s="153" t="s">
        <v>167</v>
      </c>
      <c r="BP70" s="44"/>
      <c r="BQ70" s="44"/>
      <c r="BR70" s="44">
        <f>$I$70*$F$70</f>
        <v>0.89999999999999991</v>
      </c>
      <c r="BS70" s="45"/>
      <c r="BT70" s="153" t="s">
        <v>167</v>
      </c>
      <c r="BU70" s="44"/>
      <c r="BV70" s="44"/>
      <c r="BW70" s="44">
        <f>$I$70*$F$70</f>
        <v>0.89999999999999991</v>
      </c>
      <c r="BX70" s="55"/>
    </row>
    <row r="71" spans="1:79" s="43" customFormat="1" ht="14.25" customHeight="1" x14ac:dyDescent="0.2">
      <c r="B71" s="253"/>
      <c r="C71" s="254"/>
      <c r="D71" s="255"/>
      <c r="E71" s="243"/>
      <c r="F71" s="256"/>
      <c r="G71" s="201" t="s">
        <v>465</v>
      </c>
      <c r="H71" s="91">
        <v>1</v>
      </c>
      <c r="I71" s="91">
        <v>0.5</v>
      </c>
      <c r="J71" s="91" t="s">
        <v>419</v>
      </c>
      <c r="K71" s="89" t="s">
        <v>489</v>
      </c>
      <c r="L71" s="153" t="s">
        <v>168</v>
      </c>
      <c r="M71" s="153"/>
      <c r="N71" s="44"/>
      <c r="O71" s="44"/>
      <c r="P71" s="44"/>
      <c r="Q71" s="44"/>
      <c r="R71" s="55"/>
      <c r="S71" s="153"/>
      <c r="T71" s="44"/>
      <c r="U71" s="44"/>
      <c r="V71" s="44"/>
      <c r="W71" s="55"/>
      <c r="X71" s="222"/>
      <c r="Y71" s="44"/>
      <c r="Z71" s="44"/>
      <c r="AA71" s="44"/>
      <c r="AB71" s="45"/>
      <c r="AC71" s="152"/>
      <c r="AD71" s="44"/>
      <c r="AE71" s="44"/>
      <c r="AF71" s="44"/>
      <c r="AG71" s="55"/>
      <c r="AH71" s="216"/>
      <c r="AI71" s="44"/>
      <c r="AJ71" s="44"/>
      <c r="AK71" s="44"/>
      <c r="AL71" s="44"/>
      <c r="AM71" s="234"/>
      <c r="AN71" s="153" t="s">
        <v>168</v>
      </c>
      <c r="AO71" s="44"/>
      <c r="AP71" s="44"/>
      <c r="AQ71" s="44">
        <f>$I$71*$F$70</f>
        <v>3</v>
      </c>
      <c r="AR71" s="55"/>
      <c r="AS71" s="216"/>
      <c r="AT71" s="44"/>
      <c r="AU71" s="44"/>
      <c r="AV71" s="44"/>
      <c r="AW71" s="45"/>
      <c r="AX71" s="78"/>
      <c r="AY71" s="152"/>
      <c r="AZ71" s="44"/>
      <c r="BA71" s="44"/>
      <c r="BB71" s="44"/>
      <c r="BC71" s="55"/>
      <c r="BD71" s="216"/>
      <c r="BE71" s="44"/>
      <c r="BF71" s="44"/>
      <c r="BG71" s="44"/>
      <c r="BH71" s="45"/>
      <c r="BI71" s="152"/>
      <c r="BJ71" s="44"/>
      <c r="BK71" s="44"/>
      <c r="BL71" s="44"/>
      <c r="BM71" s="44"/>
      <c r="BN71" s="54"/>
      <c r="BO71" s="152"/>
      <c r="BP71" s="44"/>
      <c r="BQ71" s="44"/>
      <c r="BR71" s="44"/>
      <c r="BS71" s="45"/>
      <c r="BT71" s="152"/>
      <c r="BU71" s="44"/>
      <c r="BV71" s="44"/>
      <c r="BW71" s="44"/>
      <c r="BX71" s="55"/>
    </row>
    <row r="72" spans="1:79" s="43" customFormat="1" ht="14.25" customHeight="1" x14ac:dyDescent="0.2">
      <c r="B72" s="100" t="s">
        <v>328</v>
      </c>
      <c r="C72" s="137" t="s">
        <v>362</v>
      </c>
      <c r="D72" s="121" t="s">
        <v>87</v>
      </c>
      <c r="E72" s="90" t="s">
        <v>349</v>
      </c>
      <c r="F72" s="182">
        <v>2</v>
      </c>
      <c r="G72" s="189" t="s">
        <v>466</v>
      </c>
      <c r="H72" s="91">
        <v>2</v>
      </c>
      <c r="I72" s="91">
        <v>0.25</v>
      </c>
      <c r="J72" s="91" t="s">
        <v>419</v>
      </c>
      <c r="K72" s="89" t="s">
        <v>488</v>
      </c>
      <c r="L72" s="148" t="s">
        <v>215</v>
      </c>
      <c r="M72" s="153"/>
      <c r="N72" s="44"/>
      <c r="O72" s="44"/>
      <c r="P72" s="44"/>
      <c r="Q72" s="44"/>
      <c r="R72" s="55"/>
      <c r="S72" s="152"/>
      <c r="T72" s="44"/>
      <c r="U72" s="44"/>
      <c r="V72" s="44"/>
      <c r="W72" s="55"/>
      <c r="X72" s="222"/>
      <c r="Y72" s="44"/>
      <c r="Z72" s="44"/>
      <c r="AA72" s="44"/>
      <c r="AB72" s="45"/>
      <c r="AC72" s="152"/>
      <c r="AD72" s="44"/>
      <c r="AE72" s="44"/>
      <c r="AF72" s="44"/>
      <c r="AG72" s="55"/>
      <c r="AH72" s="148" t="s">
        <v>215</v>
      </c>
      <c r="AI72" s="44"/>
      <c r="AJ72" s="44">
        <v>0.25</v>
      </c>
      <c r="AK72" s="44"/>
      <c r="AL72" s="44"/>
      <c r="AM72" s="234"/>
      <c r="AN72" s="152"/>
      <c r="AO72" s="44"/>
      <c r="AP72" s="44"/>
      <c r="AQ72" s="44"/>
      <c r="AR72" s="55"/>
      <c r="AS72" s="216"/>
      <c r="AT72" s="44"/>
      <c r="AU72" s="44"/>
      <c r="AV72" s="44"/>
      <c r="AW72" s="45"/>
      <c r="AX72" s="78"/>
      <c r="AY72" s="152"/>
      <c r="AZ72" s="44"/>
      <c r="BA72" s="44"/>
      <c r="BB72" s="44"/>
      <c r="BC72" s="55"/>
      <c r="BD72" s="216"/>
      <c r="BE72" s="44"/>
      <c r="BF72" s="44"/>
      <c r="BG72" s="44"/>
      <c r="BH72" s="45"/>
      <c r="BI72" s="152"/>
      <c r="BJ72" s="44"/>
      <c r="BK72" s="44"/>
      <c r="BL72" s="44"/>
      <c r="BM72" s="44"/>
      <c r="BN72" s="54"/>
      <c r="BO72" s="152"/>
      <c r="BP72" s="44"/>
      <c r="BQ72" s="44"/>
      <c r="BR72" s="44"/>
      <c r="BS72" s="45"/>
      <c r="BT72" s="152"/>
      <c r="BU72" s="44"/>
      <c r="BV72" s="44"/>
      <c r="BW72" s="44"/>
      <c r="BX72" s="55"/>
    </row>
    <row r="73" spans="1:79" s="43" customFormat="1" ht="14.25" customHeight="1" x14ac:dyDescent="0.2">
      <c r="B73" s="100" t="s">
        <v>66</v>
      </c>
      <c r="C73" s="137" t="s">
        <v>362</v>
      </c>
      <c r="D73" s="121" t="s">
        <v>319</v>
      </c>
      <c r="E73" s="90" t="s">
        <v>327</v>
      </c>
      <c r="F73" s="182">
        <v>1</v>
      </c>
      <c r="G73" s="189" t="s">
        <v>471</v>
      </c>
      <c r="H73" s="91">
        <v>2</v>
      </c>
      <c r="I73" s="91">
        <v>1</v>
      </c>
      <c r="J73" s="91" t="s">
        <v>419</v>
      </c>
      <c r="K73" s="89" t="s">
        <v>487</v>
      </c>
      <c r="L73" s="172" t="s">
        <v>321</v>
      </c>
      <c r="M73" s="172"/>
      <c r="N73" s="110"/>
      <c r="O73" s="141"/>
      <c r="P73" s="141"/>
      <c r="Q73" s="141"/>
      <c r="R73" s="142"/>
      <c r="S73" s="155"/>
      <c r="T73" s="141"/>
      <c r="U73" s="141"/>
      <c r="V73" s="141"/>
      <c r="W73" s="142"/>
      <c r="X73" s="224"/>
      <c r="Y73" s="141"/>
      <c r="Z73" s="143"/>
      <c r="AA73" s="143"/>
      <c r="AB73" s="46"/>
      <c r="AC73" s="155"/>
      <c r="AD73" s="141"/>
      <c r="AE73" s="141"/>
      <c r="AF73" s="141"/>
      <c r="AG73" s="142"/>
      <c r="AH73" s="232"/>
      <c r="AI73" s="141"/>
      <c r="AJ73" s="141"/>
      <c r="AK73" s="141"/>
      <c r="AL73" s="141"/>
      <c r="AM73" s="46"/>
      <c r="AN73" s="155"/>
      <c r="AO73" s="141"/>
      <c r="AP73" s="141"/>
      <c r="AQ73" s="141"/>
      <c r="AR73" s="142"/>
      <c r="AS73" s="217"/>
      <c r="AT73" s="141"/>
      <c r="AU73" s="141"/>
      <c r="AV73" s="141"/>
      <c r="AW73" s="145"/>
      <c r="AX73" s="111"/>
      <c r="AY73" s="172" t="s">
        <v>321</v>
      </c>
      <c r="AZ73" s="110"/>
      <c r="BA73" s="141"/>
      <c r="BB73" s="110">
        <f>1*$F$73</f>
        <v>1</v>
      </c>
      <c r="BC73" s="142"/>
      <c r="BD73" s="217"/>
      <c r="BE73" s="141"/>
      <c r="BF73" s="141"/>
      <c r="BG73" s="141"/>
      <c r="BH73" s="145"/>
      <c r="BI73" s="155"/>
      <c r="BJ73" s="141"/>
      <c r="BK73" s="141"/>
      <c r="BL73" s="141"/>
      <c r="BM73" s="141"/>
      <c r="BN73" s="144"/>
      <c r="BO73" s="155"/>
      <c r="BP73" s="141"/>
      <c r="BQ73" s="141"/>
      <c r="BR73" s="141"/>
      <c r="BS73" s="145"/>
      <c r="BT73" s="155"/>
      <c r="BU73" s="141"/>
      <c r="BV73" s="141"/>
      <c r="BW73" s="141"/>
      <c r="BX73" s="142"/>
    </row>
    <row r="74" spans="1:79" s="43" customFormat="1" ht="14.25" customHeight="1" x14ac:dyDescent="0.2">
      <c r="B74" s="100" t="s">
        <v>325</v>
      </c>
      <c r="C74" s="137" t="s">
        <v>362</v>
      </c>
      <c r="D74" s="121" t="s">
        <v>319</v>
      </c>
      <c r="E74" s="90" t="s">
        <v>327</v>
      </c>
      <c r="F74" s="182">
        <v>1</v>
      </c>
      <c r="G74" s="189" t="s">
        <v>472</v>
      </c>
      <c r="H74" s="91">
        <v>3</v>
      </c>
      <c r="I74" s="91">
        <v>1</v>
      </c>
      <c r="J74" s="91" t="s">
        <v>419</v>
      </c>
      <c r="K74" s="89" t="s">
        <v>487</v>
      </c>
      <c r="L74" s="172" t="s">
        <v>321</v>
      </c>
      <c r="M74" s="172"/>
      <c r="N74" s="110"/>
      <c r="O74" s="110"/>
      <c r="P74" s="110"/>
      <c r="Q74" s="110"/>
      <c r="R74" s="111"/>
      <c r="S74" s="156"/>
      <c r="T74" s="110"/>
      <c r="U74" s="110"/>
      <c r="V74" s="110"/>
      <c r="W74" s="111"/>
      <c r="X74" s="225"/>
      <c r="Y74" s="110"/>
      <c r="Z74" s="112"/>
      <c r="AA74" s="112"/>
      <c r="AB74" s="230"/>
      <c r="AC74" s="156"/>
      <c r="AD74" s="110"/>
      <c r="AE74" s="110"/>
      <c r="AF74" s="110"/>
      <c r="AG74" s="111"/>
      <c r="AH74" s="218"/>
      <c r="AI74" s="110"/>
      <c r="AJ74" s="110"/>
      <c r="AK74" s="110"/>
      <c r="AL74" s="110"/>
      <c r="AM74" s="230"/>
      <c r="AN74" s="156"/>
      <c r="AO74" s="110"/>
      <c r="AP74" s="110"/>
      <c r="AQ74" s="110"/>
      <c r="AR74" s="111"/>
      <c r="AS74" s="218"/>
      <c r="AT74" s="110"/>
      <c r="AU74" s="110"/>
      <c r="AV74" s="110"/>
      <c r="AW74" s="110"/>
      <c r="AX74" s="111"/>
      <c r="AY74" s="172" t="s">
        <v>321</v>
      </c>
      <c r="AZ74" s="110"/>
      <c r="BA74" s="110"/>
      <c r="BB74" s="110">
        <f>1*$F$74</f>
        <v>1</v>
      </c>
      <c r="BC74" s="111"/>
      <c r="BD74" s="218"/>
      <c r="BE74" s="110"/>
      <c r="BF74" s="110"/>
      <c r="BG74" s="110"/>
      <c r="BH74" s="237"/>
      <c r="BI74" s="172"/>
      <c r="BJ74" s="110"/>
      <c r="BK74" s="110"/>
      <c r="BL74" s="110"/>
      <c r="BM74" s="110"/>
      <c r="BN74" s="113"/>
      <c r="BO74" s="156"/>
      <c r="BP74" s="110"/>
      <c r="BQ74" s="110"/>
      <c r="BR74" s="110"/>
      <c r="BS74" s="237"/>
      <c r="BT74" s="156"/>
      <c r="BU74" s="110"/>
      <c r="BV74" s="110"/>
      <c r="BW74" s="110"/>
      <c r="BX74" s="111"/>
    </row>
    <row r="75" spans="1:79" s="43" customFormat="1" ht="14.25" customHeight="1" thickBot="1" x14ac:dyDescent="0.25">
      <c r="B75" s="101" t="s">
        <v>328</v>
      </c>
      <c r="C75" s="102" t="s">
        <v>362</v>
      </c>
      <c r="D75" s="103" t="s">
        <v>319</v>
      </c>
      <c r="E75" s="104" t="s">
        <v>327</v>
      </c>
      <c r="F75" s="127">
        <v>1</v>
      </c>
      <c r="G75" s="196" t="s">
        <v>473</v>
      </c>
      <c r="H75" s="105">
        <v>3</v>
      </c>
      <c r="I75" s="105">
        <v>1</v>
      </c>
      <c r="J75" s="105" t="s">
        <v>419</v>
      </c>
      <c r="K75" s="106" t="s">
        <v>487</v>
      </c>
      <c r="L75" s="173" t="s">
        <v>321</v>
      </c>
      <c r="M75" s="173"/>
      <c r="N75" s="116"/>
      <c r="O75" s="116"/>
      <c r="P75" s="116"/>
      <c r="Q75" s="116"/>
      <c r="R75" s="117"/>
      <c r="S75" s="157"/>
      <c r="T75" s="116"/>
      <c r="U75" s="116"/>
      <c r="V75" s="116"/>
      <c r="W75" s="117"/>
      <c r="X75" s="226"/>
      <c r="Y75" s="116"/>
      <c r="Z75" s="118"/>
      <c r="AA75" s="118"/>
      <c r="AB75" s="231"/>
      <c r="AC75" s="157"/>
      <c r="AD75" s="116"/>
      <c r="AE75" s="116"/>
      <c r="AF75" s="116"/>
      <c r="AG75" s="117"/>
      <c r="AH75" s="219"/>
      <c r="AI75" s="116"/>
      <c r="AJ75" s="116"/>
      <c r="AK75" s="116"/>
      <c r="AL75" s="116"/>
      <c r="AM75" s="231"/>
      <c r="AN75" s="157"/>
      <c r="AO75" s="116"/>
      <c r="AP75" s="116"/>
      <c r="AQ75" s="116"/>
      <c r="AR75" s="117"/>
      <c r="AS75" s="219"/>
      <c r="AT75" s="116"/>
      <c r="AU75" s="116"/>
      <c r="AV75" s="116"/>
      <c r="AW75" s="116"/>
      <c r="AX75" s="117"/>
      <c r="AY75" s="173" t="s">
        <v>321</v>
      </c>
      <c r="AZ75" s="116"/>
      <c r="BA75" s="116"/>
      <c r="BB75" s="116">
        <f>1*$F$75</f>
        <v>1</v>
      </c>
      <c r="BC75" s="117"/>
      <c r="BD75" s="219"/>
      <c r="BE75" s="116"/>
      <c r="BF75" s="116"/>
      <c r="BG75" s="116"/>
      <c r="BH75" s="238"/>
      <c r="BI75" s="173"/>
      <c r="BJ75" s="116"/>
      <c r="BK75" s="116"/>
      <c r="BL75" s="116"/>
      <c r="BM75" s="116"/>
      <c r="BN75" s="119"/>
      <c r="BO75" s="157"/>
      <c r="BP75" s="116"/>
      <c r="BQ75" s="116"/>
      <c r="BR75" s="116"/>
      <c r="BS75" s="238"/>
      <c r="BT75" s="157"/>
      <c r="BU75" s="116"/>
      <c r="BV75" s="116"/>
      <c r="BW75" s="116"/>
      <c r="BX75" s="117"/>
    </row>
    <row r="76" spans="1:79" s="43" customFormat="1" ht="15" customHeight="1" thickBot="1" x14ac:dyDescent="0.25">
      <c r="B76" s="162"/>
      <c r="C76" s="163"/>
      <c r="D76" s="164"/>
      <c r="E76" s="165"/>
      <c r="F76" s="166"/>
      <c r="G76" s="167"/>
      <c r="H76" s="162"/>
      <c r="I76" s="162"/>
      <c r="J76" s="162"/>
      <c r="K76" s="162"/>
      <c r="L76" s="158"/>
      <c r="M76" s="158"/>
      <c r="N76" s="46"/>
      <c r="O76" s="46"/>
      <c r="P76" s="46"/>
      <c r="Q76" s="46"/>
      <c r="R76" s="46"/>
      <c r="S76" s="159"/>
      <c r="T76" s="46"/>
      <c r="U76" s="46"/>
      <c r="V76" s="46"/>
      <c r="W76" s="46"/>
      <c r="X76" s="160"/>
      <c r="Y76" s="46"/>
      <c r="Z76" s="46"/>
      <c r="AA76" s="46"/>
      <c r="AB76" s="46"/>
      <c r="AC76" s="160"/>
      <c r="AD76" s="46"/>
      <c r="AE76" s="46"/>
      <c r="AF76" s="46"/>
      <c r="AG76" s="46"/>
      <c r="AH76" s="160"/>
      <c r="AI76" s="46"/>
      <c r="AJ76" s="46"/>
      <c r="AK76" s="46"/>
      <c r="AL76" s="46"/>
      <c r="AM76" s="46"/>
      <c r="AN76" s="160"/>
      <c r="AO76" s="46"/>
      <c r="AP76" s="46"/>
      <c r="AQ76" s="46"/>
      <c r="AR76" s="46"/>
      <c r="AS76" s="160"/>
      <c r="AT76" s="46"/>
      <c r="AU76" s="46"/>
      <c r="AV76" s="46"/>
      <c r="AW76" s="46"/>
      <c r="AX76" s="46"/>
      <c r="AY76" s="160"/>
      <c r="AZ76" s="46"/>
      <c r="BA76" s="46"/>
      <c r="BB76" s="46"/>
      <c r="BC76" s="46"/>
      <c r="BD76" s="160"/>
      <c r="BE76" s="46"/>
      <c r="BF76" s="46"/>
      <c r="BG76" s="46"/>
      <c r="BH76" s="46"/>
      <c r="BI76" s="161"/>
      <c r="BJ76" s="46"/>
      <c r="BK76" s="46"/>
      <c r="BL76" s="46"/>
      <c r="BM76" s="46"/>
      <c r="BN76" s="46"/>
      <c r="BO76" s="160"/>
      <c r="BP76" s="46"/>
      <c r="BQ76" s="46"/>
      <c r="BR76" s="46"/>
      <c r="BS76" s="46"/>
      <c r="BT76" s="160"/>
      <c r="BU76" s="46"/>
      <c r="BV76" s="46"/>
      <c r="BW76" s="46"/>
      <c r="BX76" s="46"/>
    </row>
    <row r="77" spans="1:79" s="6" customFormat="1" ht="16.5" customHeight="1" thickBot="1" x14ac:dyDescent="0.25">
      <c r="B77" s="10"/>
      <c r="C77" s="10"/>
      <c r="D77" s="79"/>
      <c r="E77" s="8"/>
      <c r="F77" s="124"/>
      <c r="G77" s="8"/>
      <c r="H77" s="80"/>
      <c r="I77" s="80"/>
      <c r="J77" s="80"/>
      <c r="K77" s="80"/>
      <c r="L77" s="168"/>
      <c r="M77" s="168" t="s">
        <v>416</v>
      </c>
      <c r="N77" s="12"/>
      <c r="O77" s="12"/>
      <c r="P77" s="12"/>
      <c r="Q77" s="12"/>
      <c r="R77" s="12"/>
      <c r="S77" s="168" t="s">
        <v>416</v>
      </c>
      <c r="T77" s="12"/>
      <c r="U77" s="12"/>
      <c r="V77" s="12"/>
      <c r="W77" s="12"/>
      <c r="X77" s="168" t="s">
        <v>416</v>
      </c>
      <c r="Y77" s="12"/>
      <c r="Z77" s="12"/>
      <c r="AA77" s="12"/>
      <c r="AB77" s="12"/>
      <c r="AC77" s="168" t="s">
        <v>416</v>
      </c>
      <c r="AD77" s="12"/>
      <c r="AE77" s="12"/>
      <c r="AF77" s="12"/>
      <c r="AG77" s="12"/>
      <c r="AH77" s="168" t="s">
        <v>416</v>
      </c>
      <c r="AI77" s="12"/>
      <c r="AJ77" s="12"/>
      <c r="AK77" s="12"/>
      <c r="AL77" s="12"/>
      <c r="AM77" s="8"/>
      <c r="AN77" s="168" t="s">
        <v>416</v>
      </c>
      <c r="AO77" s="12"/>
      <c r="AP77" s="12"/>
      <c r="AQ77" s="12"/>
      <c r="AR77" s="12"/>
      <c r="AS77" s="168" t="s">
        <v>416</v>
      </c>
      <c r="AT77" s="12"/>
      <c r="AU77" s="12"/>
      <c r="AV77" s="12"/>
      <c r="AW77" s="12"/>
      <c r="AX77" s="8"/>
      <c r="AY77" s="168" t="s">
        <v>416</v>
      </c>
      <c r="AZ77" s="12"/>
      <c r="BA77" s="12"/>
      <c r="BB77" s="12"/>
      <c r="BC77" s="12"/>
      <c r="BD77" s="168" t="s">
        <v>416</v>
      </c>
      <c r="BE77" s="12"/>
      <c r="BF77" s="12"/>
      <c r="BG77" s="12"/>
      <c r="BH77" s="12"/>
      <c r="BI77" s="168" t="s">
        <v>416</v>
      </c>
      <c r="BJ77" s="12"/>
      <c r="BK77" s="12"/>
      <c r="BL77" s="12"/>
      <c r="BM77" s="12"/>
      <c r="BN77" s="8"/>
      <c r="BO77" s="168" t="s">
        <v>416</v>
      </c>
      <c r="BP77" s="12"/>
      <c r="BQ77" s="12"/>
      <c r="BR77" s="12"/>
      <c r="BS77" s="12"/>
      <c r="BT77" s="168" t="s">
        <v>416</v>
      </c>
      <c r="BU77" s="12"/>
      <c r="BV77" s="12"/>
      <c r="BW77" s="12"/>
      <c r="BX77" s="12"/>
      <c r="BY77" s="12"/>
      <c r="BZ77" s="20" t="s">
        <v>69</v>
      </c>
    </row>
    <row r="78" spans="1:79" ht="15.75" x14ac:dyDescent="0.25">
      <c r="A78" s="8"/>
      <c r="B78" s="9"/>
      <c r="C78" s="9"/>
      <c r="G78" s="21" t="s">
        <v>71</v>
      </c>
      <c r="H78" s="21">
        <v>1</v>
      </c>
      <c r="I78" s="147"/>
      <c r="J78" s="147"/>
      <c r="K78" s="147"/>
      <c r="L78" s="240"/>
      <c r="M78" s="72">
        <f>N78+O78+P78+Q78+R78</f>
        <v>73</v>
      </c>
      <c r="N78" s="61">
        <f t="shared" ref="N78:R80" si="59">SUMIF($H$7:$H$75,$H78,N$7:N$75)</f>
        <v>22.5</v>
      </c>
      <c r="O78" s="61">
        <f t="shared" si="59"/>
        <v>7.5</v>
      </c>
      <c r="P78" s="61">
        <f t="shared" si="59"/>
        <v>10.5</v>
      </c>
      <c r="Q78" s="61">
        <f t="shared" si="59"/>
        <v>19</v>
      </c>
      <c r="R78" s="64">
        <f t="shared" si="59"/>
        <v>13.5</v>
      </c>
      <c r="S78" s="82">
        <f>SUM(T78:W78)</f>
        <v>58.4</v>
      </c>
      <c r="T78" s="61">
        <f t="shared" ref="T78:W80" si="60">SUMIF($H$7:$H$75,$H78,T$7:T$75)</f>
        <v>18.5</v>
      </c>
      <c r="U78" s="61">
        <f t="shared" si="60"/>
        <v>14.5</v>
      </c>
      <c r="V78" s="61">
        <f t="shared" si="60"/>
        <v>11.9</v>
      </c>
      <c r="W78" s="64">
        <f t="shared" si="60"/>
        <v>13.5</v>
      </c>
      <c r="X78" s="82">
        <f>SUM(Y78:AB78)</f>
        <v>54.9</v>
      </c>
      <c r="Y78" s="61">
        <f t="shared" ref="Y78:AB80" si="61">SUMIF($H$7:$H$75,$H78,Y$7:Y$75)</f>
        <v>25.5</v>
      </c>
      <c r="Z78" s="61">
        <f t="shared" si="61"/>
        <v>8.4</v>
      </c>
      <c r="AA78" s="61">
        <f t="shared" si="61"/>
        <v>7.5</v>
      </c>
      <c r="AB78" s="64">
        <f t="shared" si="61"/>
        <v>13.5</v>
      </c>
      <c r="AC78" s="82">
        <f>SUM(AD78:AG78)</f>
        <v>55.9</v>
      </c>
      <c r="AD78" s="61">
        <f t="shared" ref="AD78:AG80" si="62">SUMIF($H$7:$H$75,$H78,AD$7:AD$75)</f>
        <v>20.5</v>
      </c>
      <c r="AE78" s="61">
        <f t="shared" si="62"/>
        <v>12.5</v>
      </c>
      <c r="AF78" s="61">
        <f t="shared" si="62"/>
        <v>8.5</v>
      </c>
      <c r="AG78" s="64">
        <f t="shared" si="62"/>
        <v>14.4</v>
      </c>
      <c r="AH78" s="82">
        <f>SUM(AI78:AM78)</f>
        <v>67.5</v>
      </c>
      <c r="AI78" s="61">
        <f t="shared" ref="AI78:AM80" si="63">SUMIF($H$7:$H$75,$H78,AI$7:AI$75)</f>
        <v>19.5</v>
      </c>
      <c r="AJ78" s="61">
        <f t="shared" si="63"/>
        <v>18.600000000000001</v>
      </c>
      <c r="AK78" s="61">
        <f t="shared" si="63"/>
        <v>7.5</v>
      </c>
      <c r="AL78" s="61">
        <f t="shared" si="63"/>
        <v>7.5</v>
      </c>
      <c r="AM78" s="64">
        <f t="shared" si="63"/>
        <v>14.4</v>
      </c>
      <c r="AN78" s="82">
        <f>SUM(AO78:AR78)</f>
        <v>57.9</v>
      </c>
      <c r="AO78" s="61">
        <f t="shared" ref="AO78:AR80" si="64">SUMIF($H$7:$H$75,$H78,AO$7:AO$75)</f>
        <v>16.5</v>
      </c>
      <c r="AP78" s="61">
        <f t="shared" si="64"/>
        <v>14.5</v>
      </c>
      <c r="AQ78" s="61">
        <f t="shared" si="64"/>
        <v>12.5</v>
      </c>
      <c r="AR78" s="64">
        <f t="shared" si="64"/>
        <v>14.4</v>
      </c>
      <c r="AS78" s="82">
        <f>SUM(AT78:AX78)</f>
        <v>80</v>
      </c>
      <c r="AT78" s="61">
        <f t="shared" ref="AT78:AX80" si="65">SUMIF($H$7:$H$75,$H78,AT$7:AT$75)</f>
        <v>21.5</v>
      </c>
      <c r="AU78" s="61">
        <f t="shared" si="65"/>
        <v>9.5</v>
      </c>
      <c r="AV78" s="62">
        <f t="shared" si="65"/>
        <v>17.5</v>
      </c>
      <c r="AW78" s="62">
        <f t="shared" si="65"/>
        <v>8.4</v>
      </c>
      <c r="AX78" s="85">
        <f t="shared" si="65"/>
        <v>23.1</v>
      </c>
      <c r="AY78" s="82">
        <f>SUM(AZ78:BC78)</f>
        <v>54.9</v>
      </c>
      <c r="AZ78" s="63">
        <f t="shared" ref="AZ78:BC80" si="66">SUMIF($H$7:$H$75,$H78,AZ$7:AZ$75)</f>
        <v>14.5</v>
      </c>
      <c r="BA78" s="63">
        <f t="shared" si="66"/>
        <v>13.5</v>
      </c>
      <c r="BB78" s="63">
        <f t="shared" si="66"/>
        <v>12.5</v>
      </c>
      <c r="BC78" s="87">
        <f t="shared" si="66"/>
        <v>14.4</v>
      </c>
      <c r="BD78" s="82">
        <f>SUM(BE78:BH78)</f>
        <v>58.9</v>
      </c>
      <c r="BE78" s="61">
        <f t="shared" ref="BE78:BH80" si="67">SUMIF($H$7:$H$75,$H78,BE$7:BE$75)</f>
        <v>14.5</v>
      </c>
      <c r="BF78" s="61">
        <f t="shared" si="67"/>
        <v>13.5</v>
      </c>
      <c r="BG78" s="61">
        <f t="shared" si="67"/>
        <v>12.4</v>
      </c>
      <c r="BH78" s="64">
        <f t="shared" si="67"/>
        <v>18.5</v>
      </c>
      <c r="BI78" s="82">
        <f>SUM(BJ78:BN78)</f>
        <v>65.400000000000006</v>
      </c>
      <c r="BJ78" s="61">
        <f t="shared" ref="BJ78:BN80" si="68">SUMIF($H$7:$H$75,$H78,BJ$7:BJ$75)</f>
        <v>15.5</v>
      </c>
      <c r="BK78" s="61">
        <f t="shared" si="68"/>
        <v>15.5</v>
      </c>
      <c r="BL78" s="61">
        <f t="shared" si="68"/>
        <v>13.4</v>
      </c>
      <c r="BM78" s="61">
        <f t="shared" si="68"/>
        <v>7.5</v>
      </c>
      <c r="BN78" s="64">
        <f t="shared" si="68"/>
        <v>13.5</v>
      </c>
      <c r="BO78" s="82">
        <f>SUM(BP78:BS78)</f>
        <v>60</v>
      </c>
      <c r="BP78" s="61">
        <f t="shared" ref="BP78:BS80" si="69">SUMIF($H$7:$H$75,$H78,BP$7:BP$75)</f>
        <v>13.5</v>
      </c>
      <c r="BQ78" s="61">
        <f t="shared" si="69"/>
        <v>15.5</v>
      </c>
      <c r="BR78" s="61">
        <f t="shared" si="69"/>
        <v>15.500000000000002</v>
      </c>
      <c r="BS78" s="64">
        <f t="shared" si="69"/>
        <v>15.5</v>
      </c>
      <c r="BT78" s="82">
        <v>43.5</v>
      </c>
      <c r="BU78" s="61">
        <f t="shared" ref="BU78:BX80" si="70">SUMIF($H$7:$H$75,$H78,BU$7:BU$75)</f>
        <v>15.5</v>
      </c>
      <c r="BV78" s="61">
        <f t="shared" si="70"/>
        <v>15.5</v>
      </c>
      <c r="BW78" s="61">
        <f t="shared" si="70"/>
        <v>14.4</v>
      </c>
      <c r="BX78" s="64">
        <f t="shared" si="70"/>
        <v>15.5</v>
      </c>
      <c r="BY78" s="11"/>
      <c r="BZ78" s="15">
        <f t="shared" ref="BZ78:BZ83" si="71">M78+S78+X78+AC78+AH78+AN78+AS78+AY78+BD78+BI78+BO78+BT78</f>
        <v>730.3</v>
      </c>
      <c r="CA78" s="5"/>
    </row>
    <row r="79" spans="1:79" ht="15.75" x14ac:dyDescent="0.25">
      <c r="A79" s="8"/>
      <c r="B79" s="9"/>
      <c r="C79" s="9"/>
      <c r="G79" s="22" t="s">
        <v>71</v>
      </c>
      <c r="H79" s="22">
        <v>2</v>
      </c>
      <c r="I79" s="147"/>
      <c r="J79" s="147"/>
      <c r="K79" s="147"/>
      <c r="L79" s="240"/>
      <c r="M79" s="73">
        <f>N79+O79+P79+Q79+R79</f>
        <v>19.399999999999999</v>
      </c>
      <c r="N79" s="69">
        <f t="shared" si="59"/>
        <v>1.8499999999999999</v>
      </c>
      <c r="O79" s="69">
        <f t="shared" si="59"/>
        <v>3.2</v>
      </c>
      <c r="P79" s="69">
        <f t="shared" si="59"/>
        <v>0.2</v>
      </c>
      <c r="Q79" s="69">
        <f t="shared" si="59"/>
        <v>4.2</v>
      </c>
      <c r="R79" s="74">
        <f t="shared" si="59"/>
        <v>9.9499999999999993</v>
      </c>
      <c r="S79" s="83">
        <f>SUM(T79:W79)</f>
        <v>18.95</v>
      </c>
      <c r="T79" s="69">
        <f t="shared" si="60"/>
        <v>0.85</v>
      </c>
      <c r="U79" s="69">
        <f t="shared" si="60"/>
        <v>5.2</v>
      </c>
      <c r="V79" s="69">
        <f t="shared" si="60"/>
        <v>7.2</v>
      </c>
      <c r="W79" s="74">
        <f t="shared" si="60"/>
        <v>5.7</v>
      </c>
      <c r="X79" s="84">
        <f>SUM(Y79:AB79)</f>
        <v>53.95</v>
      </c>
      <c r="Y79" s="69">
        <f t="shared" si="61"/>
        <v>0.85</v>
      </c>
      <c r="Z79" s="69">
        <f t="shared" si="61"/>
        <v>18.7</v>
      </c>
      <c r="AA79" s="69">
        <f t="shared" si="61"/>
        <v>20.2</v>
      </c>
      <c r="AB79" s="74">
        <f t="shared" si="61"/>
        <v>14.2</v>
      </c>
      <c r="AC79" s="83">
        <f>SUM(AD79:AG79)</f>
        <v>26.95</v>
      </c>
      <c r="AD79" s="69">
        <f t="shared" si="62"/>
        <v>0.85</v>
      </c>
      <c r="AE79" s="69">
        <f t="shared" si="62"/>
        <v>7.7</v>
      </c>
      <c r="AF79" s="69">
        <f t="shared" si="62"/>
        <v>12.2</v>
      </c>
      <c r="AG79" s="74">
        <f t="shared" si="62"/>
        <v>6.2</v>
      </c>
      <c r="AH79" s="84">
        <f>SUM(AI79:AM79)</f>
        <v>37.4</v>
      </c>
      <c r="AI79" s="69">
        <f t="shared" si="63"/>
        <v>1.8499999999999999</v>
      </c>
      <c r="AJ79" s="69">
        <f t="shared" si="63"/>
        <v>2.4500000000000002</v>
      </c>
      <c r="AK79" s="69">
        <f t="shared" si="63"/>
        <v>14.2</v>
      </c>
      <c r="AL79" s="69">
        <f t="shared" si="63"/>
        <v>12.7</v>
      </c>
      <c r="AM79" s="74">
        <f t="shared" si="63"/>
        <v>6.2</v>
      </c>
      <c r="AN79" s="83">
        <f>SUM(AO79:AR79)</f>
        <v>11.45</v>
      </c>
      <c r="AO79" s="69">
        <f t="shared" si="64"/>
        <v>0.85</v>
      </c>
      <c r="AP79" s="69">
        <f t="shared" si="64"/>
        <v>2.2000000000000002</v>
      </c>
      <c r="AQ79" s="69">
        <f t="shared" si="64"/>
        <v>5.7</v>
      </c>
      <c r="AR79" s="74">
        <f t="shared" si="64"/>
        <v>2.7</v>
      </c>
      <c r="AS79" s="84">
        <f>SUM(AT79:AX79)</f>
        <v>7.15</v>
      </c>
      <c r="AT79" s="69">
        <f t="shared" si="65"/>
        <v>0.85</v>
      </c>
      <c r="AU79" s="69">
        <f t="shared" si="65"/>
        <v>0.2</v>
      </c>
      <c r="AV79" s="67">
        <f t="shared" si="65"/>
        <v>5.2</v>
      </c>
      <c r="AW79" s="67">
        <f t="shared" si="65"/>
        <v>0.7</v>
      </c>
      <c r="AX79" s="86">
        <f t="shared" si="65"/>
        <v>0.2</v>
      </c>
      <c r="AY79" s="84">
        <f>SUM(AZ79:BC79)</f>
        <v>4.95</v>
      </c>
      <c r="AZ79" s="68">
        <f t="shared" si="66"/>
        <v>0.85</v>
      </c>
      <c r="BA79" s="68">
        <f t="shared" si="66"/>
        <v>2.2000000000000002</v>
      </c>
      <c r="BB79" s="68">
        <f t="shared" si="66"/>
        <v>1.2</v>
      </c>
      <c r="BC79" s="88">
        <f t="shared" si="66"/>
        <v>0.7</v>
      </c>
      <c r="BD79" s="84">
        <f>SUM(BE79:BH79)</f>
        <v>7.9500000000000011</v>
      </c>
      <c r="BE79" s="69">
        <f t="shared" si="67"/>
        <v>3.85</v>
      </c>
      <c r="BF79" s="69">
        <f t="shared" si="67"/>
        <v>3.2</v>
      </c>
      <c r="BG79" s="69">
        <f t="shared" si="67"/>
        <v>0.7</v>
      </c>
      <c r="BH79" s="74">
        <f t="shared" si="67"/>
        <v>0.2</v>
      </c>
      <c r="BI79" s="84">
        <f>SUM(BJ79:BN79)</f>
        <v>13.649999999999999</v>
      </c>
      <c r="BJ79" s="69">
        <f t="shared" si="68"/>
        <v>0.85</v>
      </c>
      <c r="BK79" s="69">
        <f t="shared" si="68"/>
        <v>0.2</v>
      </c>
      <c r="BL79" s="69">
        <f t="shared" si="68"/>
        <v>1.7</v>
      </c>
      <c r="BM79" s="69">
        <f t="shared" si="68"/>
        <v>8.6999999999999993</v>
      </c>
      <c r="BN79" s="74">
        <f t="shared" si="68"/>
        <v>2.2000000000000002</v>
      </c>
      <c r="BO79" s="84">
        <f>SUM(BP79:BS79)</f>
        <v>8.4500000000000011</v>
      </c>
      <c r="BP79" s="69">
        <f t="shared" si="69"/>
        <v>3.85</v>
      </c>
      <c r="BQ79" s="69">
        <f t="shared" si="69"/>
        <v>2.2000000000000002</v>
      </c>
      <c r="BR79" s="69">
        <f t="shared" si="69"/>
        <v>1.7</v>
      </c>
      <c r="BS79" s="74">
        <f t="shared" si="69"/>
        <v>0.7</v>
      </c>
      <c r="BT79" s="84">
        <v>10.25</v>
      </c>
      <c r="BU79" s="69">
        <f t="shared" si="70"/>
        <v>2.85</v>
      </c>
      <c r="BV79" s="69">
        <f t="shared" si="70"/>
        <v>1.7</v>
      </c>
      <c r="BW79" s="69">
        <f t="shared" si="70"/>
        <v>1.7</v>
      </c>
      <c r="BX79" s="74">
        <f t="shared" si="70"/>
        <v>0.2</v>
      </c>
      <c r="BY79" s="13"/>
      <c r="BZ79" s="16">
        <f t="shared" si="71"/>
        <v>220.49999999999997</v>
      </c>
    </row>
    <row r="80" spans="1:79" ht="16.5" thickBot="1" x14ac:dyDescent="0.3">
      <c r="A80" s="8"/>
      <c r="B80" s="9"/>
      <c r="C80" s="9"/>
      <c r="G80" s="22" t="s">
        <v>71</v>
      </c>
      <c r="H80" s="25">
        <v>3</v>
      </c>
      <c r="I80" s="147"/>
      <c r="J80" s="147"/>
      <c r="K80" s="147"/>
      <c r="L80" s="240"/>
      <c r="M80" s="73">
        <f>N80+O80+P80+Q80+R80</f>
        <v>27</v>
      </c>
      <c r="N80" s="69">
        <f t="shared" si="59"/>
        <v>0</v>
      </c>
      <c r="O80" s="69">
        <f t="shared" si="59"/>
        <v>13</v>
      </c>
      <c r="P80" s="69">
        <f t="shared" si="59"/>
        <v>14</v>
      </c>
      <c r="Q80" s="69">
        <f t="shared" si="59"/>
        <v>0</v>
      </c>
      <c r="R80" s="74">
        <f t="shared" si="59"/>
        <v>0</v>
      </c>
      <c r="S80" s="83">
        <f>SUM(T80:W80)</f>
        <v>0</v>
      </c>
      <c r="T80" s="69">
        <f t="shared" si="60"/>
        <v>0</v>
      </c>
      <c r="U80" s="69">
        <f t="shared" si="60"/>
        <v>0</v>
      </c>
      <c r="V80" s="69">
        <f t="shared" si="60"/>
        <v>0</v>
      </c>
      <c r="W80" s="74">
        <f t="shared" si="60"/>
        <v>0</v>
      </c>
      <c r="X80" s="84">
        <f>SUM(Y80:AB80)</f>
        <v>0</v>
      </c>
      <c r="Y80" s="69">
        <f t="shared" si="61"/>
        <v>0</v>
      </c>
      <c r="Z80" s="69">
        <f t="shared" si="61"/>
        <v>0</v>
      </c>
      <c r="AA80" s="69">
        <f t="shared" si="61"/>
        <v>0</v>
      </c>
      <c r="AB80" s="74">
        <f t="shared" si="61"/>
        <v>0</v>
      </c>
      <c r="AC80" s="83">
        <f>SUM(AD80:AG80)</f>
        <v>0</v>
      </c>
      <c r="AD80" s="69">
        <f t="shared" si="62"/>
        <v>0</v>
      </c>
      <c r="AE80" s="69">
        <f t="shared" si="62"/>
        <v>0</v>
      </c>
      <c r="AF80" s="69">
        <f t="shared" si="62"/>
        <v>0</v>
      </c>
      <c r="AG80" s="74">
        <f t="shared" si="62"/>
        <v>0</v>
      </c>
      <c r="AH80" s="84">
        <f>SUM(AI80:AM80)</f>
        <v>0</v>
      </c>
      <c r="AI80" s="69">
        <f t="shared" si="63"/>
        <v>0</v>
      </c>
      <c r="AJ80" s="69">
        <f t="shared" si="63"/>
        <v>0</v>
      </c>
      <c r="AK80" s="69">
        <f t="shared" si="63"/>
        <v>0</v>
      </c>
      <c r="AL80" s="69">
        <f t="shared" si="63"/>
        <v>0</v>
      </c>
      <c r="AM80" s="74">
        <f t="shared" si="63"/>
        <v>0</v>
      </c>
      <c r="AN80" s="83">
        <f>SUM(AO80:AR80)</f>
        <v>0</v>
      </c>
      <c r="AO80" s="69">
        <f t="shared" si="64"/>
        <v>0</v>
      </c>
      <c r="AP80" s="69">
        <f t="shared" si="64"/>
        <v>0</v>
      </c>
      <c r="AQ80" s="69">
        <f t="shared" si="64"/>
        <v>0</v>
      </c>
      <c r="AR80" s="74">
        <f t="shared" si="64"/>
        <v>0</v>
      </c>
      <c r="AS80" s="84">
        <f>SUM(AT80:AX80)</f>
        <v>27</v>
      </c>
      <c r="AT80" s="69">
        <f t="shared" si="65"/>
        <v>0</v>
      </c>
      <c r="AU80" s="69">
        <f t="shared" si="65"/>
        <v>13</v>
      </c>
      <c r="AV80" s="67">
        <f t="shared" si="65"/>
        <v>0</v>
      </c>
      <c r="AW80" s="67">
        <f t="shared" si="65"/>
        <v>14</v>
      </c>
      <c r="AX80" s="86">
        <f t="shared" si="65"/>
        <v>0</v>
      </c>
      <c r="AY80" s="84">
        <f>SUM(AZ80:BC80)</f>
        <v>2</v>
      </c>
      <c r="AZ80" s="68">
        <f t="shared" si="66"/>
        <v>0</v>
      </c>
      <c r="BA80" s="68">
        <f t="shared" si="66"/>
        <v>0</v>
      </c>
      <c r="BB80" s="68">
        <f t="shared" si="66"/>
        <v>2</v>
      </c>
      <c r="BC80" s="88">
        <f t="shared" si="66"/>
        <v>0</v>
      </c>
      <c r="BD80" s="84">
        <f>SUM(BE80:BH80)</f>
        <v>4</v>
      </c>
      <c r="BE80" s="69">
        <f t="shared" si="67"/>
        <v>0</v>
      </c>
      <c r="BF80" s="69">
        <f t="shared" si="67"/>
        <v>0</v>
      </c>
      <c r="BG80" s="69">
        <f t="shared" si="67"/>
        <v>4</v>
      </c>
      <c r="BH80" s="74">
        <f t="shared" si="67"/>
        <v>0</v>
      </c>
      <c r="BI80" s="84">
        <f>SUM(BJ80:BN80)</f>
        <v>1.3499999999999999</v>
      </c>
      <c r="BJ80" s="69">
        <f t="shared" si="68"/>
        <v>0</v>
      </c>
      <c r="BK80" s="69">
        <f t="shared" si="68"/>
        <v>0</v>
      </c>
      <c r="BL80" s="69">
        <f t="shared" si="68"/>
        <v>1.3499999999999999</v>
      </c>
      <c r="BM80" s="69">
        <f t="shared" si="68"/>
        <v>0</v>
      </c>
      <c r="BN80" s="74">
        <f t="shared" si="68"/>
        <v>0</v>
      </c>
      <c r="BO80" s="84">
        <f>SUM(BP80:BS80)</f>
        <v>0</v>
      </c>
      <c r="BP80" s="69">
        <f t="shared" si="69"/>
        <v>0</v>
      </c>
      <c r="BQ80" s="69">
        <f t="shared" si="69"/>
        <v>0</v>
      </c>
      <c r="BR80" s="69">
        <f t="shared" si="69"/>
        <v>0</v>
      </c>
      <c r="BS80" s="74">
        <f t="shared" si="69"/>
        <v>0</v>
      </c>
      <c r="BT80" s="84">
        <v>4.5</v>
      </c>
      <c r="BU80" s="69">
        <f t="shared" si="70"/>
        <v>0</v>
      </c>
      <c r="BV80" s="69">
        <f t="shared" si="70"/>
        <v>0</v>
      </c>
      <c r="BW80" s="69">
        <f t="shared" si="70"/>
        <v>0</v>
      </c>
      <c r="BX80" s="74">
        <f t="shared" si="70"/>
        <v>0</v>
      </c>
      <c r="BY80" s="13"/>
      <c r="BZ80" s="17">
        <f t="shared" si="71"/>
        <v>65.849999999999994</v>
      </c>
    </row>
    <row r="81" spans="1:79" s="6" customFormat="1" ht="15.75" x14ac:dyDescent="0.25">
      <c r="A81" s="8"/>
      <c r="B81" s="9"/>
      <c r="C81" s="9"/>
      <c r="D81" s="48"/>
      <c r="F81" s="125"/>
      <c r="G81" s="23" t="s">
        <v>67</v>
      </c>
      <c r="H81" s="7"/>
      <c r="I81" s="7"/>
      <c r="J81" s="7"/>
      <c r="K81" s="7"/>
      <c r="L81" s="241"/>
      <c r="M81" s="65">
        <f>N81+O81+P81+Q81+R81</f>
        <v>200</v>
      </c>
      <c r="N81" s="70">
        <v>40</v>
      </c>
      <c r="O81" s="70">
        <v>40</v>
      </c>
      <c r="P81" s="70">
        <v>40</v>
      </c>
      <c r="Q81" s="70">
        <v>40</v>
      </c>
      <c r="R81" s="75">
        <v>40</v>
      </c>
      <c r="S81" s="65">
        <f>T81+U81+V81+W81</f>
        <v>160</v>
      </c>
      <c r="T81" s="70">
        <v>40</v>
      </c>
      <c r="U81" s="70">
        <v>40</v>
      </c>
      <c r="V81" s="70">
        <v>40</v>
      </c>
      <c r="W81" s="75">
        <v>40</v>
      </c>
      <c r="X81" s="65">
        <f>Y81+Z81+AA81+AB81</f>
        <v>160</v>
      </c>
      <c r="Y81" s="70">
        <v>40</v>
      </c>
      <c r="Z81" s="70">
        <v>40</v>
      </c>
      <c r="AA81" s="70">
        <v>40</v>
      </c>
      <c r="AB81" s="75">
        <v>40</v>
      </c>
      <c r="AC81" s="65">
        <f>AD81+AE81+AF81+AG81</f>
        <v>160</v>
      </c>
      <c r="AD81" s="70">
        <v>40</v>
      </c>
      <c r="AE81" s="70">
        <v>40</v>
      </c>
      <c r="AF81" s="70">
        <v>40</v>
      </c>
      <c r="AG81" s="75">
        <v>40</v>
      </c>
      <c r="AH81" s="65">
        <f>AI81+AJ81+AK81+AL81+AM81</f>
        <v>200</v>
      </c>
      <c r="AI81" s="70">
        <v>40</v>
      </c>
      <c r="AJ81" s="70">
        <v>40</v>
      </c>
      <c r="AK81" s="70">
        <v>40</v>
      </c>
      <c r="AL81" s="70">
        <v>40</v>
      </c>
      <c r="AM81" s="75">
        <v>40</v>
      </c>
      <c r="AN81" s="65">
        <f>AO81+AP81+AQ81+AR81</f>
        <v>160</v>
      </c>
      <c r="AO81" s="70">
        <v>40</v>
      </c>
      <c r="AP81" s="70">
        <v>40</v>
      </c>
      <c r="AQ81" s="70">
        <v>40</v>
      </c>
      <c r="AR81" s="75">
        <v>40</v>
      </c>
      <c r="AS81" s="65">
        <f>AT81+AU81+AV81+AW81+AX81</f>
        <v>200</v>
      </c>
      <c r="AT81" s="70">
        <v>40</v>
      </c>
      <c r="AU81" s="70">
        <v>40</v>
      </c>
      <c r="AV81" s="70">
        <v>40</v>
      </c>
      <c r="AW81" s="70">
        <v>40</v>
      </c>
      <c r="AX81" s="75">
        <v>40</v>
      </c>
      <c r="AY81" s="65">
        <f>AZ81+BA81+BB81+BC81</f>
        <v>160</v>
      </c>
      <c r="AZ81" s="70">
        <v>40</v>
      </c>
      <c r="BA81" s="70">
        <v>40</v>
      </c>
      <c r="BB81" s="70">
        <v>40</v>
      </c>
      <c r="BC81" s="75">
        <v>40</v>
      </c>
      <c r="BD81" s="65">
        <f>BE81+BF81+BG81+BH81</f>
        <v>160</v>
      </c>
      <c r="BE81" s="70">
        <v>40</v>
      </c>
      <c r="BF81" s="70">
        <v>40</v>
      </c>
      <c r="BG81" s="70">
        <v>40</v>
      </c>
      <c r="BH81" s="75">
        <v>40</v>
      </c>
      <c r="BI81" s="65">
        <f>BJ81+BK81+BL81+BM81+BN81</f>
        <v>200</v>
      </c>
      <c r="BJ81" s="70">
        <v>40</v>
      </c>
      <c r="BK81" s="70">
        <v>40</v>
      </c>
      <c r="BL81" s="70">
        <v>40</v>
      </c>
      <c r="BM81" s="70">
        <v>40</v>
      </c>
      <c r="BN81" s="75">
        <v>40</v>
      </c>
      <c r="BO81" s="65">
        <f>BP81+BQ81+BR81+BS81</f>
        <v>160</v>
      </c>
      <c r="BP81" s="70">
        <v>40</v>
      </c>
      <c r="BQ81" s="70">
        <v>40</v>
      </c>
      <c r="BR81" s="70">
        <v>40</v>
      </c>
      <c r="BS81" s="75">
        <v>40</v>
      </c>
      <c r="BT81" s="65">
        <v>160</v>
      </c>
      <c r="BU81" s="70">
        <v>40</v>
      </c>
      <c r="BV81" s="70">
        <v>40</v>
      </c>
      <c r="BW81" s="70">
        <v>40</v>
      </c>
      <c r="BX81" s="75">
        <v>40</v>
      </c>
      <c r="BY81" s="11"/>
      <c r="BZ81" s="18">
        <f t="shared" si="71"/>
        <v>2080</v>
      </c>
    </row>
    <row r="82" spans="1:79" s="6" customFormat="1" ht="16.5" thickBot="1" x14ac:dyDescent="0.3">
      <c r="A82" s="8"/>
      <c r="B82" s="9"/>
      <c r="C82" s="9"/>
      <c r="D82" s="48"/>
      <c r="F82" s="125"/>
      <c r="G82" s="24" t="s">
        <v>68</v>
      </c>
      <c r="H82" s="7"/>
      <c r="I82" s="7"/>
      <c r="J82" s="7"/>
      <c r="K82" s="7"/>
      <c r="L82" s="241"/>
      <c r="M82" s="65">
        <f t="shared" ref="M82:R82" si="72">M78+M79+M80</f>
        <v>119.4</v>
      </c>
      <c r="N82" s="71">
        <f>N78+N79+N80</f>
        <v>24.35</v>
      </c>
      <c r="O82" s="71">
        <f t="shared" si="72"/>
        <v>23.7</v>
      </c>
      <c r="P82" s="71">
        <f t="shared" si="72"/>
        <v>24.7</v>
      </c>
      <c r="Q82" s="71">
        <f t="shared" si="72"/>
        <v>23.2</v>
      </c>
      <c r="R82" s="76">
        <f t="shared" si="72"/>
        <v>23.45</v>
      </c>
      <c r="S82" s="65">
        <f t="shared" ref="S82:AG82" si="73">S78+S79+S80</f>
        <v>77.349999999999994</v>
      </c>
      <c r="T82" s="71">
        <f t="shared" si="73"/>
        <v>19.350000000000001</v>
      </c>
      <c r="U82" s="71">
        <f t="shared" si="73"/>
        <v>19.7</v>
      </c>
      <c r="V82" s="71">
        <f t="shared" si="73"/>
        <v>19.100000000000001</v>
      </c>
      <c r="W82" s="76">
        <f t="shared" si="73"/>
        <v>19.2</v>
      </c>
      <c r="X82" s="65">
        <f t="shared" si="73"/>
        <v>108.85</v>
      </c>
      <c r="Y82" s="71">
        <f t="shared" si="73"/>
        <v>26.35</v>
      </c>
      <c r="Z82" s="71">
        <f t="shared" si="73"/>
        <v>27.1</v>
      </c>
      <c r="AA82" s="71">
        <f t="shared" si="73"/>
        <v>27.7</v>
      </c>
      <c r="AB82" s="76">
        <f t="shared" si="73"/>
        <v>27.7</v>
      </c>
      <c r="AC82" s="65">
        <f t="shared" si="73"/>
        <v>82.85</v>
      </c>
      <c r="AD82" s="71">
        <f t="shared" si="73"/>
        <v>21.35</v>
      </c>
      <c r="AE82" s="71">
        <f t="shared" si="73"/>
        <v>20.2</v>
      </c>
      <c r="AF82" s="71">
        <f t="shared" si="73"/>
        <v>20.7</v>
      </c>
      <c r="AG82" s="76">
        <f t="shared" si="73"/>
        <v>20.6</v>
      </c>
      <c r="AH82" s="65">
        <f t="shared" ref="AH82:AM82" si="74">AH78+AH79+AH80</f>
        <v>104.9</v>
      </c>
      <c r="AI82" s="71">
        <f t="shared" si="74"/>
        <v>21.35</v>
      </c>
      <c r="AJ82" s="71">
        <f t="shared" si="74"/>
        <v>21.05</v>
      </c>
      <c r="AK82" s="71">
        <f t="shared" si="74"/>
        <v>21.7</v>
      </c>
      <c r="AL82" s="71">
        <f t="shared" si="74"/>
        <v>20.2</v>
      </c>
      <c r="AM82" s="76">
        <f t="shared" si="74"/>
        <v>20.6</v>
      </c>
      <c r="AN82" s="65">
        <f>AN78+AN79+AN80</f>
        <v>69.349999999999994</v>
      </c>
      <c r="AO82" s="71">
        <f>AO78+AO79+AO80</f>
        <v>17.350000000000001</v>
      </c>
      <c r="AP82" s="71">
        <f>AP78+AP79+AP80</f>
        <v>16.7</v>
      </c>
      <c r="AQ82" s="71">
        <f>AQ78+AQ79+AQ80</f>
        <v>18.2</v>
      </c>
      <c r="AR82" s="76">
        <f>AR78+AR79+AR80</f>
        <v>17.100000000000001</v>
      </c>
      <c r="AS82" s="65">
        <f t="shared" ref="AS82:AX82" si="75">AS78+AS79+AS80</f>
        <v>114.15</v>
      </c>
      <c r="AT82" s="71">
        <f t="shared" si="75"/>
        <v>22.35</v>
      </c>
      <c r="AU82" s="71">
        <f t="shared" si="75"/>
        <v>22.7</v>
      </c>
      <c r="AV82" s="71">
        <f t="shared" si="75"/>
        <v>22.7</v>
      </c>
      <c r="AW82" s="71">
        <f t="shared" si="75"/>
        <v>23.1</v>
      </c>
      <c r="AX82" s="76">
        <f t="shared" si="75"/>
        <v>23.3</v>
      </c>
      <c r="AY82" s="65">
        <f t="shared" ref="AY82:BH82" si="76">AY78+AY79+AY80</f>
        <v>61.85</v>
      </c>
      <c r="AZ82" s="71">
        <f t="shared" si="76"/>
        <v>15.35</v>
      </c>
      <c r="BA82" s="71">
        <f t="shared" si="76"/>
        <v>15.7</v>
      </c>
      <c r="BB82" s="71">
        <f t="shared" si="76"/>
        <v>15.7</v>
      </c>
      <c r="BC82" s="76">
        <f t="shared" si="76"/>
        <v>15.1</v>
      </c>
      <c r="BD82" s="65">
        <f t="shared" si="76"/>
        <v>70.849999999999994</v>
      </c>
      <c r="BE82" s="71">
        <f t="shared" si="76"/>
        <v>18.350000000000001</v>
      </c>
      <c r="BF82" s="71">
        <f t="shared" si="76"/>
        <v>16.7</v>
      </c>
      <c r="BG82" s="71">
        <f t="shared" si="76"/>
        <v>17.100000000000001</v>
      </c>
      <c r="BH82" s="76">
        <f t="shared" si="76"/>
        <v>18.7</v>
      </c>
      <c r="BI82" s="65">
        <f t="shared" ref="BI82:BN82" si="77">BI78+BI79+BI80</f>
        <v>80.400000000000006</v>
      </c>
      <c r="BJ82" s="71">
        <f t="shared" si="77"/>
        <v>16.350000000000001</v>
      </c>
      <c r="BK82" s="71">
        <f t="shared" si="77"/>
        <v>15.7</v>
      </c>
      <c r="BL82" s="71">
        <f t="shared" si="77"/>
        <v>16.45</v>
      </c>
      <c r="BM82" s="71">
        <f t="shared" si="77"/>
        <v>16.2</v>
      </c>
      <c r="BN82" s="76">
        <f t="shared" si="77"/>
        <v>15.7</v>
      </c>
      <c r="BO82" s="65">
        <f t="shared" ref="BO82:BX82" si="78">BO78+BO79+BO80</f>
        <v>68.45</v>
      </c>
      <c r="BP82" s="71">
        <f t="shared" si="78"/>
        <v>17.350000000000001</v>
      </c>
      <c r="BQ82" s="71">
        <f t="shared" si="78"/>
        <v>17.7</v>
      </c>
      <c r="BR82" s="71">
        <f t="shared" si="78"/>
        <v>17.200000000000003</v>
      </c>
      <c r="BS82" s="76">
        <f t="shared" si="78"/>
        <v>16.2</v>
      </c>
      <c r="BT82" s="65">
        <f t="shared" si="78"/>
        <v>58.25</v>
      </c>
      <c r="BU82" s="71">
        <f t="shared" si="78"/>
        <v>18.350000000000001</v>
      </c>
      <c r="BV82" s="71">
        <f t="shared" si="78"/>
        <v>17.2</v>
      </c>
      <c r="BW82" s="71">
        <f t="shared" si="78"/>
        <v>16.100000000000001</v>
      </c>
      <c r="BX82" s="76">
        <f t="shared" si="78"/>
        <v>15.7</v>
      </c>
      <c r="BY82" s="13"/>
      <c r="BZ82" s="18">
        <f t="shared" si="71"/>
        <v>1016.6500000000001</v>
      </c>
    </row>
    <row r="83" spans="1:79" s="6" customFormat="1" ht="32.25" thickBot="1" x14ac:dyDescent="0.3">
      <c r="A83" s="8"/>
      <c r="B83" s="9"/>
      <c r="C83"/>
      <c r="D83" s="48"/>
      <c r="F83" s="125"/>
      <c r="G83" s="181" t="s">
        <v>417</v>
      </c>
      <c r="H83" s="7"/>
      <c r="I83" s="7"/>
      <c r="J83" s="7"/>
      <c r="K83" s="7"/>
      <c r="L83" s="242"/>
      <c r="M83" s="77">
        <f t="shared" ref="M83:R83" si="79">M81-M82</f>
        <v>80.599999999999994</v>
      </c>
      <c r="N83" s="66">
        <f t="shared" si="79"/>
        <v>15.649999999999999</v>
      </c>
      <c r="O83" s="66">
        <f t="shared" si="79"/>
        <v>16.3</v>
      </c>
      <c r="P83" s="66">
        <f t="shared" si="79"/>
        <v>15.3</v>
      </c>
      <c r="Q83" s="66">
        <f t="shared" si="79"/>
        <v>16.8</v>
      </c>
      <c r="R83" s="81">
        <f t="shared" si="79"/>
        <v>16.55</v>
      </c>
      <c r="S83" s="77">
        <f t="shared" ref="S83:AG83" si="80">S81-S82</f>
        <v>82.65</v>
      </c>
      <c r="T83" s="66">
        <f t="shared" si="80"/>
        <v>20.65</v>
      </c>
      <c r="U83" s="66">
        <f t="shared" si="80"/>
        <v>20.3</v>
      </c>
      <c r="V83" s="66">
        <f t="shared" si="80"/>
        <v>20.9</v>
      </c>
      <c r="W83" s="81">
        <f t="shared" si="80"/>
        <v>20.8</v>
      </c>
      <c r="X83" s="77">
        <f t="shared" si="80"/>
        <v>51.150000000000006</v>
      </c>
      <c r="Y83" s="66">
        <f t="shared" si="80"/>
        <v>13.649999999999999</v>
      </c>
      <c r="Z83" s="66">
        <f t="shared" si="80"/>
        <v>12.899999999999999</v>
      </c>
      <c r="AA83" s="66">
        <f t="shared" si="80"/>
        <v>12.3</v>
      </c>
      <c r="AB83" s="81">
        <f t="shared" si="80"/>
        <v>12.3</v>
      </c>
      <c r="AC83" s="77">
        <f t="shared" si="80"/>
        <v>77.150000000000006</v>
      </c>
      <c r="AD83" s="66">
        <f t="shared" si="80"/>
        <v>18.649999999999999</v>
      </c>
      <c r="AE83" s="66">
        <f t="shared" si="80"/>
        <v>19.8</v>
      </c>
      <c r="AF83" s="66">
        <f t="shared" si="80"/>
        <v>19.3</v>
      </c>
      <c r="AG83" s="81">
        <f t="shared" si="80"/>
        <v>19.399999999999999</v>
      </c>
      <c r="AH83" s="77">
        <f t="shared" ref="AH83:AM83" si="81">AH81-AH82</f>
        <v>95.1</v>
      </c>
      <c r="AI83" s="202">
        <f t="shared" si="81"/>
        <v>18.649999999999999</v>
      </c>
      <c r="AJ83" s="202">
        <f t="shared" si="81"/>
        <v>18.95</v>
      </c>
      <c r="AK83" s="202">
        <f t="shared" si="81"/>
        <v>18.3</v>
      </c>
      <c r="AL83" s="202">
        <f t="shared" si="81"/>
        <v>19.8</v>
      </c>
      <c r="AM83" s="203">
        <f t="shared" si="81"/>
        <v>19.399999999999999</v>
      </c>
      <c r="AN83" s="77">
        <f>AN81-AN82</f>
        <v>90.65</v>
      </c>
      <c r="AO83" s="202">
        <f>AO81-AO82</f>
        <v>22.65</v>
      </c>
      <c r="AP83" s="202">
        <f>AP81-AP82</f>
        <v>23.3</v>
      </c>
      <c r="AQ83" s="202">
        <f>AQ81-AQ82</f>
        <v>21.8</v>
      </c>
      <c r="AR83" s="203">
        <f>AR81-AR82</f>
        <v>22.9</v>
      </c>
      <c r="AS83" s="77">
        <f t="shared" ref="AS83:AX83" si="82">AS81-AS82</f>
        <v>85.85</v>
      </c>
      <c r="AT83" s="202">
        <f t="shared" si="82"/>
        <v>17.649999999999999</v>
      </c>
      <c r="AU83" s="202">
        <f t="shared" si="82"/>
        <v>17.3</v>
      </c>
      <c r="AV83" s="202">
        <f t="shared" si="82"/>
        <v>17.3</v>
      </c>
      <c r="AW83" s="202">
        <f t="shared" si="82"/>
        <v>16.899999999999999</v>
      </c>
      <c r="AX83" s="203">
        <f t="shared" si="82"/>
        <v>16.7</v>
      </c>
      <c r="AY83" s="77">
        <f t="shared" ref="AY83:BH83" si="83">AY81-AY82</f>
        <v>98.15</v>
      </c>
      <c r="AZ83" s="202">
        <f t="shared" si="83"/>
        <v>24.65</v>
      </c>
      <c r="BA83" s="202">
        <f t="shared" si="83"/>
        <v>24.3</v>
      </c>
      <c r="BB83" s="202">
        <f t="shared" si="83"/>
        <v>24.3</v>
      </c>
      <c r="BC83" s="203">
        <f t="shared" si="83"/>
        <v>24.9</v>
      </c>
      <c r="BD83" s="77">
        <f t="shared" si="83"/>
        <v>89.15</v>
      </c>
      <c r="BE83" s="202">
        <f t="shared" si="83"/>
        <v>21.65</v>
      </c>
      <c r="BF83" s="202">
        <f t="shared" si="83"/>
        <v>23.3</v>
      </c>
      <c r="BG83" s="202">
        <f t="shared" si="83"/>
        <v>22.9</v>
      </c>
      <c r="BH83" s="203">
        <f t="shared" si="83"/>
        <v>21.3</v>
      </c>
      <c r="BI83" s="77">
        <f t="shared" ref="BI83:BN83" si="84">BI81-BI82</f>
        <v>119.6</v>
      </c>
      <c r="BJ83" s="202">
        <f t="shared" si="84"/>
        <v>23.65</v>
      </c>
      <c r="BK83" s="202">
        <f t="shared" si="84"/>
        <v>24.3</v>
      </c>
      <c r="BL83" s="202">
        <f t="shared" si="84"/>
        <v>23.55</v>
      </c>
      <c r="BM83" s="202">
        <f t="shared" si="84"/>
        <v>23.8</v>
      </c>
      <c r="BN83" s="203">
        <f t="shared" si="84"/>
        <v>24.3</v>
      </c>
      <c r="BO83" s="77">
        <f t="shared" ref="BO83:BX83" si="85">BO81-BO82</f>
        <v>91.55</v>
      </c>
      <c r="BP83" s="202">
        <f t="shared" si="85"/>
        <v>22.65</v>
      </c>
      <c r="BQ83" s="202">
        <f t="shared" si="85"/>
        <v>22.3</v>
      </c>
      <c r="BR83" s="202">
        <f t="shared" si="85"/>
        <v>22.799999999999997</v>
      </c>
      <c r="BS83" s="203">
        <f t="shared" si="85"/>
        <v>23.8</v>
      </c>
      <c r="BT83" s="77">
        <f t="shared" si="85"/>
        <v>101.75</v>
      </c>
      <c r="BU83" s="204">
        <f t="shared" si="85"/>
        <v>21.65</v>
      </c>
      <c r="BV83" s="204">
        <f t="shared" si="85"/>
        <v>22.8</v>
      </c>
      <c r="BW83" s="204">
        <f t="shared" si="85"/>
        <v>23.9</v>
      </c>
      <c r="BX83" s="205">
        <f t="shared" si="85"/>
        <v>24.3</v>
      </c>
      <c r="BY83" s="13"/>
      <c r="BZ83" s="14">
        <f t="shared" si="71"/>
        <v>1063.3499999999999</v>
      </c>
      <c r="CA83" s="19">
        <f>BZ83/BZ81</f>
        <v>0.51122596153846145</v>
      </c>
    </row>
  </sheetData>
  <autoFilter ref="B6:BX75"/>
  <mergeCells count="35">
    <mergeCell ref="BT5:BX5"/>
    <mergeCell ref="B22:B24"/>
    <mergeCell ref="D22:D24"/>
    <mergeCell ref="E22:E24"/>
    <mergeCell ref="AC5:AG5"/>
    <mergeCell ref="AH5:AM5"/>
    <mergeCell ref="AS5:AX5"/>
    <mergeCell ref="AN5:AR5"/>
    <mergeCell ref="AY5:BC5"/>
    <mergeCell ref="BD5:BH5"/>
    <mergeCell ref="X5:AB5"/>
    <mergeCell ref="BI5:BN5"/>
    <mergeCell ref="B19:B21"/>
    <mergeCell ref="C19:C21"/>
    <mergeCell ref="D19:D21"/>
    <mergeCell ref="BO5:BS5"/>
    <mergeCell ref="M5:R5"/>
    <mergeCell ref="S5:W5"/>
    <mergeCell ref="C7:C9"/>
    <mergeCell ref="B7:B9"/>
    <mergeCell ref="D7:D9"/>
    <mergeCell ref="E7:E9"/>
    <mergeCell ref="F7:F9"/>
    <mergeCell ref="B70:B71"/>
    <mergeCell ref="C70:C71"/>
    <mergeCell ref="D70:D71"/>
    <mergeCell ref="E70:E71"/>
    <mergeCell ref="F70:F71"/>
    <mergeCell ref="E19:E21"/>
    <mergeCell ref="B68:B69"/>
    <mergeCell ref="F68:F69"/>
    <mergeCell ref="E68:E69"/>
    <mergeCell ref="D68:D69"/>
    <mergeCell ref="C68:C69"/>
    <mergeCell ref="F19:F21"/>
  </mergeCells>
  <phoneticPr fontId="3" type="noConversion"/>
  <hyperlinks>
    <hyperlink ref="M8" location="TÂCHES!ADOUC1J" display="ADOUC1J"/>
    <hyperlink ref="M9" location="TÂCHES!ADOUS1S" display="ADOUS1S"/>
    <hyperlink ref="M39" location="TÂCHES!INSPSQEEP_1M" display="INSPSQEEP 1M"/>
    <hyperlink ref="M41" location="TÂCHES!DENDIR1M" display="DENDIR1M"/>
    <hyperlink ref="S9" location="TÂCHES!ADOUS1S" display="ADOUS1S"/>
    <hyperlink ref="X9" location="TÂCHES!ADOUS1S" display="ADOUS1S"/>
    <hyperlink ref="AC9" location="TÂCHES!ADOUS1S" display="ADOUS1S"/>
    <hyperlink ref="AH9" location="TÂCHES!ADOUS1S" display="ADOUS1S"/>
    <hyperlink ref="AN9" location="TÂCHES!ADOUS1S" display="ADOUS1S"/>
    <hyperlink ref="AS9" location="TÂCHES!ADOUS1S" display="ADOUS1S"/>
    <hyperlink ref="AY9" location="TÂCHES!ADOUS1S" display="ADOUS1S"/>
    <hyperlink ref="BD9" location="TÂCHES!ADOUS1S" display="ADOUS1S"/>
    <hyperlink ref="BI9" location="TÂCHES!ADOUS1S" display="ADOUS1S"/>
    <hyperlink ref="BO9" location="TÂCHES!ADOUS1S" display="ADOUS1S"/>
    <hyperlink ref="BT9" location="TÂCHES!ADOUS1S" display="ADOUS1S"/>
    <hyperlink ref="S8" location="TÂCHES!ADOUC1J" display="ADOUC1J"/>
    <hyperlink ref="X8" location="TÂCHES!ADOUC1J" display="ADOUC1J"/>
    <hyperlink ref="AC8" location="TÂCHES!ADOUC1J" display="ADOUC1J"/>
    <hyperlink ref="AH8" location="TÂCHES!ADOUC1J" display="ADOUC1J"/>
    <hyperlink ref="AN8" location="TÂCHES!ADOUC1J" display="ADOUC1J"/>
    <hyperlink ref="AS8" location="TÂCHES!ADOUC1J" display="ADOUC1J"/>
    <hyperlink ref="AY8" location="TÂCHES!ADOUC1J" display="ADOUC1J"/>
    <hyperlink ref="BD8" location="TÂCHES!ADOUC1J" display="ADOUC1J"/>
    <hyperlink ref="BI8" location="TÂCHES!ADOUC1J" display="ADOUC1J"/>
    <hyperlink ref="BO8" location="TÂCHES!ADOUC1J" display="ADOUC1J"/>
    <hyperlink ref="BT8" location="TÂCHES!ADOUC1J" display="ADOUC1J"/>
    <hyperlink ref="M25" location="TÂCHES!COMPA1M" display="COMPA1M"/>
    <hyperlink ref="BD61" location="TÂCHES!POMSUB1A" display="POMSUB1A"/>
    <hyperlink ref="S51" location="TÂCHES!PANDISJONCTEUR_1A" display="PANDISJONCTEUR 1A"/>
    <hyperlink ref="S52" location="TÂCHES!PANDISJONCTEUR_1A" display="PANDISJONCTEUR 1A"/>
    <hyperlink ref="S54" location="TÂCHES!DISTRI1A" display="DISTRI1A"/>
    <hyperlink ref="BT7" location="TÂCHES!ADOUS1A" display="ADOUS1A"/>
    <hyperlink ref="S25" location="TÂCHES!COMPA1M" display="COMPA1M"/>
    <hyperlink ref="X25" location="TÂCHES!COMPA1M" display="COMPA1M"/>
    <hyperlink ref="AC25" location="TÂCHES!COMPA1M" display="COMPA1M"/>
    <hyperlink ref="AH25" location="TÂCHES!COMPA1M" display="COMPA1M"/>
    <hyperlink ref="AN25" location="TÂCHES!COMPA1M" display="COMPA1M"/>
    <hyperlink ref="AS25" location="TÂCHES!COMPA1M" display="COMPA1M"/>
    <hyperlink ref="AY25" location="TÂCHES!COMPA1M" display="COMPA1M"/>
    <hyperlink ref="BD25" location="TÂCHES!COMPA1M" display="COMPA1M"/>
    <hyperlink ref="BI25" location="TÂCHES!COMPA1M" display="COMPA1M"/>
    <hyperlink ref="BO25" location="TÂCHES!COMPA1M" display="COMPA1M"/>
    <hyperlink ref="BT25" location="TÂCHES!COMPA1M" display="COMPA1M"/>
    <hyperlink ref="AC35" location="TÂCHES!CONG1A" display="CONG1A"/>
    <hyperlink ref="S39" location="TÂCHES!INSPSQEEP_1M" display="INSPSQEEP 1M"/>
    <hyperlink ref="X39" location="TÂCHES!INSPSQEEP_1M" display="INSPSQEEP 1M"/>
    <hyperlink ref="AC39" location="TÂCHES!INSPSQEEP_1M" display="INSPSQEEP 1M"/>
    <hyperlink ref="AH39" location="TÂCHES!INSPSQEEP_1M" display="INSPSQEEP 1M"/>
    <hyperlink ref="AN39" location="TÂCHES!INSPSQEEP_1M" display="INSPSQEEP 1M"/>
    <hyperlink ref="AS39" location="TÂCHES!INSPSQEEP_1M" display="INSPSQEEP 1M"/>
    <hyperlink ref="AY39" location="TÂCHES!INSPSQEEP_1M" display="INSPSQEEP 1M"/>
    <hyperlink ref="BD39" location="TÂCHES!INSPSQEEP_1M" display="INSPSQEEP 1M"/>
    <hyperlink ref="BI39" location="TÂCHES!INSPSQEEP_1M" display="INSPSQEEP 1M"/>
    <hyperlink ref="BO39" location="TÂCHES!INSPSQEEP_1M" display="INSPSQEEP 1M"/>
    <hyperlink ref="BT39" location="TÂCHES!INSPSQEEP_1M" display="INSPSQEEP 1M"/>
    <hyperlink ref="S41" location="TÂCHES!DENDIR1M" display="DENDIR1M"/>
    <hyperlink ref="X41" location="TÂCHES!DENDIR1M" display="DENDIR1M"/>
    <hyperlink ref="AC41" location="TÂCHES!DENDIR1M" display="DENDIR1M"/>
    <hyperlink ref="AH41" location="TÂCHES!DENDIR1M" display="DENDIR1M"/>
    <hyperlink ref="AN41" location="TÂCHES!DENDIR1M" display="DENDIR1M"/>
    <hyperlink ref="AS41" location="TÂCHES!DENDIR1M" display="DENDIR1M"/>
    <hyperlink ref="AY41" location="TÂCHES!DENDIR1M" display="DENDIR1M"/>
    <hyperlink ref="BD41" location="TÂCHES!DENDIR1M" display="DENDIR1M"/>
    <hyperlink ref="BI41" location="TÂCHES!DENDIR1M" display="DENDIR1M"/>
    <hyperlink ref="BO41" location="TÂCHES!DENDIR1M" display="DENDIR1M"/>
    <hyperlink ref="BT41" location="TÂCHES!DENDIR1M" display="DENDIR1M"/>
    <hyperlink ref="AS59" location="TÂCHES!PANIC1A" display="PANIC1A"/>
    <hyperlink ref="AH72" location="TÂCHES!APPAIR1A" display="APPAIR1A"/>
    <hyperlink ref="S64" location="TÂCHES!TRASEC1A" display="TRASEC1A"/>
    <hyperlink ref="X23" location="TÂCHES!UNSPL1A" display="UNSPL1A"/>
    <hyperlink ref="BT33" location="TÂCHES!SECTIO1A" display="SECTIO1A"/>
    <hyperlink ref="S34" location="TÂCHES!TRASEC1A" display="TRASEC1A"/>
    <hyperlink ref="M40" location="TÂCHES!INSPSQEEP_1M" display="INSPSQEEP 1M"/>
    <hyperlink ref="S40" location="TÂCHES!INSPSQEEP_1M" display="INSPSQEEP 1M"/>
    <hyperlink ref="X40" location="TÂCHES!INSPSQEEP_1M" display="INSPSQEEP 1M"/>
    <hyperlink ref="AC40" location="TÂCHES!INSPSQEEP_1M" display="INSPSQEEP 1M"/>
    <hyperlink ref="AH40" location="TÂCHES!INSPSQEEP_1M" display="INSPSQEEP 1M"/>
    <hyperlink ref="AN40" location="TÂCHES!INSPSQEEP_1M" display="INSPSQEEP 1M"/>
    <hyperlink ref="AS40" location="TÂCHES!INSPSQEEP_1M" display="INSPSQEEP 1M"/>
    <hyperlink ref="AY40" location="TÂCHES!INSPSQEEP_1M" display="INSPSQEEP 1M"/>
    <hyperlink ref="BD40" location="TÂCHES!INSPSQEEP_1M" display="INSPSQEEP 1M"/>
    <hyperlink ref="BI40" location="TÂCHES!INSPSQEEP_1M" display="INSPSQEEP 1M"/>
    <hyperlink ref="BO40" location="TÂCHES!INSPSQEEP_1M" display="INSPSQEEP 1M"/>
    <hyperlink ref="BT40" location="TÂCHES!INSPSQEEP_1M" display="INSPSQEEP 1M"/>
    <hyperlink ref="M18" location="TÂCHES!VENCOU1M" display="VENCOU1M"/>
    <hyperlink ref="S18" location="TÂCHES!VENCOU1M" display="VENCOU1M"/>
    <hyperlink ref="X18" location="TÂCHES!VENCOU1M" display="VENCOU1M"/>
    <hyperlink ref="AC18" location="TÂCHES!VENCOU1M" display="VENCOU1M"/>
    <hyperlink ref="AH18" location="TÂCHES!VENCOU1M" display="VENCOU1M"/>
    <hyperlink ref="AN18" location="TÂCHES!VENCOU1M" display="VENCOU1M"/>
    <hyperlink ref="AS18" location="TÂCHES!VENCOU1M" display="VENCOU1M"/>
    <hyperlink ref="AY18" location="TÂCHES!VENCOU1M" display="VENCOU1M"/>
    <hyperlink ref="BD18" location="TÂCHES!VENCOU1M" display="VENCOU1M"/>
    <hyperlink ref="BI18" location="TÂCHES!VENCOU1M" display="VENCOU1M"/>
    <hyperlink ref="BO18" location="TÂCHES!VENCOU1M" display="VENCOU1M"/>
    <hyperlink ref="BT18" location="TÂCHES!VENCOU1M" display="VENCOU1M"/>
    <hyperlink ref="M42" location="TÂCHES!DENDIR1M" display="DENDIR1M"/>
    <hyperlink ref="S42" location="TÂCHES!DENDIR1M" display="DENDIR1M"/>
    <hyperlink ref="X42" location="TÂCHES!DENDIR1M" display="DENDIR1M"/>
    <hyperlink ref="AC42" location="TÂCHES!DENDIR1M" display="DENDIR1M"/>
    <hyperlink ref="AH42" location="TÂCHES!DENDIR1M" display="DENDIR1M"/>
    <hyperlink ref="AN42" location="TÂCHES!DENDIR1M" display="DENDIR1M"/>
    <hyperlink ref="AS42" location="TÂCHES!DENDIR1M" display="DENDIR1M"/>
    <hyperlink ref="AY42" location="TÂCHES!DENDIR1M" display="DENDIR1M"/>
    <hyperlink ref="BD42" location="TÂCHES!DENDIR1M" display="DENDIR1M"/>
    <hyperlink ref="BI42" location="TÂCHES!DENDIR1M" display="DENDIR1M"/>
    <hyperlink ref="BO42" location="TÂCHES!DENDIR1M" display="DENDIR1M"/>
    <hyperlink ref="BT42" location="TÂCHES!DENDIR1M" display="DENDIR1M"/>
    <hyperlink ref="AS60" location="TÂCHES!PANIC1A" display="PANIC1A"/>
    <hyperlink ref="M55" location="TÂCHES!DENDIR1M" display="DENDIR1M"/>
    <hyperlink ref="S55" location="TÂCHES!DENDIR1M" display="DENDIR1M"/>
    <hyperlink ref="X55" location="TÂCHES!DENDIR1M" display="DENDIR1M"/>
    <hyperlink ref="AC55" location="TÂCHES!DENDIR1M" display="DENDIR1M"/>
    <hyperlink ref="AH55" location="TÂCHES!DENDIR1M" display="DENDIR1M"/>
    <hyperlink ref="AN55" location="TÂCHES!DENDIR1M" display="DENDIR1M"/>
    <hyperlink ref="AS55" location="TÂCHES!DENDIR1M" display="DENDIR1M"/>
    <hyperlink ref="AY55" location="TÂCHES!DENDIR1M" display="DENDIR1M"/>
    <hyperlink ref="BD55" location="TÂCHES!DENDIR1M" display="DENDIR1M"/>
    <hyperlink ref="BI55" location="TÂCHES!DENDIR1M" display="DENDIR1M"/>
    <hyperlink ref="BO55" location="TÂCHES!DENDIR1M" display="DENDIR1M"/>
    <hyperlink ref="BT55" location="TÂCHES!DENDIR1M" display="DENDIR1M"/>
    <hyperlink ref="M16" location="TÂCHES!PANDISJONCTEUR_1A" display="PANDISJONCTEUR 1A"/>
    <hyperlink ref="M10" location="TÂCHES!RESEXP1A" display="RESEXP1A"/>
    <hyperlink ref="M11" location="TÂCHES!POMPDI1A" display="POMPDI1A"/>
    <hyperlink ref="M12" location="TÂCHES!POMPDI1A" display="POMPDI1A"/>
    <hyperlink ref="M36" location="TÂCHES!FOURGZ1A" display="FOURGZ1A"/>
    <hyperlink ref="M38" location="TÂCHES!TRAPPE1A" display="TRAPPE1A"/>
    <hyperlink ref="S43" location="TÂCHES!DENDIR1M" display="DENDIR1M"/>
    <hyperlink ref="X43" location="TÂCHES!DENDIR1M" display="DENDIR1M"/>
    <hyperlink ref="AC43" location="TÂCHES!DENDIR1M" display="DENDIR1M"/>
    <hyperlink ref="AH43" location="TÂCHES!DENDIR1M" display="DENDIR1M"/>
    <hyperlink ref="AN43" location="TÂCHES!DENDIR1M" display="DENDIR1M"/>
    <hyperlink ref="AS43" location="TÂCHES!DENDIR1M" display="DENDIR1M"/>
    <hyperlink ref="AY43" location="TÂCHES!DENDIR1M" display="DENDIR1M"/>
    <hyperlink ref="BD43" location="TÂCHES!DENDIR1M" display="DENDIR1M"/>
    <hyperlink ref="BI43" location="TÂCHES!DENDIR1M" display="DENDIR1M"/>
    <hyperlink ref="BO43" location="TÂCHES!DENDIR1M" display="DENDIR1M"/>
    <hyperlink ref="BT43" location="TÂCHES!DENDIR1M" display="DENDIR1M"/>
    <hyperlink ref="M44" location="TÂCHES!DENDIR1M" display="DENDIR1M"/>
    <hyperlink ref="S44" location="TÂCHES!DENDIR1M" display="DENDIR1M"/>
    <hyperlink ref="X44" location="TÂCHES!DENDIR1M" display="DENDIR1M"/>
    <hyperlink ref="AC44" location="TÂCHES!DENDIR1M" display="DENDIR1M"/>
    <hyperlink ref="AH44" location="TÂCHES!DENDIR1M" display="DENDIR1M"/>
    <hyperlink ref="AN44" location="TÂCHES!DENDIR1M" display="DENDIR1M"/>
    <hyperlink ref="AS44" location="TÂCHES!DENDIR1M" display="DENDIR1M"/>
    <hyperlink ref="AY44" location="TÂCHES!DENDIR1M" display="DENDIR1M"/>
    <hyperlink ref="BD44" location="TÂCHES!DENDIR1M" display="DENDIR1M"/>
    <hyperlink ref="BI44" location="TÂCHES!DENDIR1M" display="DENDIR1M"/>
    <hyperlink ref="BO44" location="TÂCHES!DENDIR1M" display="DENDIR1M"/>
    <hyperlink ref="BT44" location="TÂCHES!DENDIR1M" display="DENDIR1M"/>
    <hyperlink ref="M45" location="TÂCHES!DENDIR1M" display="DENDIR1M"/>
    <hyperlink ref="S45" location="TÂCHES!DENDIR1M" display="DENDIR1M"/>
    <hyperlink ref="X45" location="TÂCHES!DENDIR1M" display="DENDIR1M"/>
    <hyperlink ref="AC45" location="TÂCHES!DENDIR1M" display="DENDIR1M"/>
    <hyperlink ref="AH45" location="TÂCHES!DENDIR1M" display="DENDIR1M"/>
    <hyperlink ref="AN45" location="TÂCHES!DENDIR1M" display="DENDIR1M"/>
    <hyperlink ref="AS45" location="TÂCHES!DENDIR1M" display="DENDIR1M"/>
    <hyperlink ref="AY45" location="TÂCHES!DENDIR1M" display="DENDIR1M"/>
    <hyperlink ref="BD45" location="TÂCHES!DENDIR1M" display="DENDIR1M"/>
    <hyperlink ref="BI45" location="TÂCHES!DENDIR1M" display="DENDIR1M"/>
    <hyperlink ref="BO45" location="TÂCHES!DENDIR1M" display="DENDIR1M"/>
    <hyperlink ref="BT45" location="TÂCHES!DENDIR1M" display="DENDIR1M"/>
    <hyperlink ref="M46" location="TÂCHES!DENDIR1M" display="DENDIR1M"/>
    <hyperlink ref="S46" location="TÂCHES!DENDIR1M" display="DENDIR1M"/>
    <hyperlink ref="X46" location="TÂCHES!DENDIR1M" display="DENDIR1M"/>
    <hyperlink ref="AC46" location="TÂCHES!DENDIR1M" display="DENDIR1M"/>
    <hyperlink ref="AH46" location="TÂCHES!DENDIR1M" display="DENDIR1M"/>
    <hyperlink ref="AN46" location="TÂCHES!DENDIR1M" display="DENDIR1M"/>
    <hyperlink ref="AS46" location="TÂCHES!DENDIR1M" display="DENDIR1M"/>
    <hyperlink ref="AY46" location="TÂCHES!DENDIR1M" display="DENDIR1M"/>
    <hyperlink ref="BD46" location="TÂCHES!DENDIR1M" display="DENDIR1M"/>
    <hyperlink ref="BI46" location="TÂCHES!DENDIR1M" display="DENDIR1M"/>
    <hyperlink ref="BO46" location="TÂCHES!DENDIR1M" display="DENDIR1M"/>
    <hyperlink ref="BT46" location="TÂCHES!DENDIR1M" display="DENDIR1M"/>
    <hyperlink ref="S53" location="TÂCHES!PANDISJONCTEUR_1A" display="PANDISJONCTEUR 1A"/>
    <hyperlink ref="S58" location="TÂCHES!TRASEC1A" display="TRASEC1A"/>
    <hyperlink ref="M19" location="TÂCHES!MARRAIS1S" display="MARRAIS1S"/>
    <hyperlink ref="M20" location="TÂCHES!MARRAIS1M" display="MARRAIS1M"/>
    <hyperlink ref="M21" location="TÂCHES!MARRAIS4M" display="MARRAIS4M"/>
    <hyperlink ref="S19" location="TÂCHES!MARRAIS1S" display="MARRAIS1S"/>
    <hyperlink ref="X19" location="TÂCHES!MARRAIS1S" display="MARRAIS1S"/>
    <hyperlink ref="AC19" location="TÂCHES!MARRAIS1S" display="MARRAIS1S"/>
    <hyperlink ref="AH19" location="TÂCHES!MARRAIS1S" display="MARRAIS1S"/>
    <hyperlink ref="AN19" location="TÂCHES!MARRAIS1S" display="MARRAIS1S"/>
    <hyperlink ref="AS19" location="TÂCHES!MARRAIS1S" display="MARRAIS1S"/>
    <hyperlink ref="AY19" location="TÂCHES!MARRAIS1S" display="MARRAIS1S"/>
    <hyperlink ref="BD19" location="TÂCHES!MARRAIS1S" display="MARRAIS1S"/>
    <hyperlink ref="BI19" location="TÂCHES!MARRAIS1S" display="MARRAIS1S"/>
    <hyperlink ref="BO19" location="TÂCHES!MARRAIS1S" display="MARRAIS1S"/>
    <hyperlink ref="BT19" location="TÂCHES!MARRAIS1S" display="MARRAIS1S"/>
    <hyperlink ref="S20" location="TÂCHES!MARRAIS1M" display="MARRAIS1M"/>
    <hyperlink ref="X20" location="TÂCHES!MARRAIS1M" display="MARRAIS1M"/>
    <hyperlink ref="AC20" location="TÂCHES!MARRAIS1M" display="MARRAIS1M"/>
    <hyperlink ref="AH20" location="TÂCHES!MARRAIS1M" display="MARRAIS1M"/>
    <hyperlink ref="AN20" location="TÂCHES!MARRAIS1M" display="MARRAIS1M"/>
    <hyperlink ref="AS20" location="TÂCHES!MARRAIS1M" display="MARRAIS1M"/>
    <hyperlink ref="AY20" location="TÂCHES!MARRAIS1M" display="MARRAIS1M"/>
    <hyperlink ref="BD20" location="TÂCHES!MARRAIS1M" display="MARRAIS1M"/>
    <hyperlink ref="BI20" location="TÂCHES!MARRAIS1M" display="MARRAIS1M"/>
    <hyperlink ref="BO20" location="TÂCHES!MARRAIS1M" display="MARRAIS1M"/>
    <hyperlink ref="BT20" location="TÂCHES!MARRAIS1M" display="MARRAIS1M"/>
    <hyperlink ref="AH21" location="TÂCHES!MARRAIS4M" display="MARRAIS4M"/>
    <hyperlink ref="BD21" location="TÂCHES!MARRAIS4M" display="MARRAIS4M"/>
    <hyperlink ref="M26" location="TÂCHES!POMPV1M" display="POMPV1M"/>
    <hyperlink ref="S26" location="TÂCHES!POMPV1M" display="POMPV1M"/>
    <hyperlink ref="X26" location="TÂCHES!POMPV1M" display="POMPV1M"/>
    <hyperlink ref="AH26" location="TÂCHES!POMPV1M" display="POMPV1M"/>
    <hyperlink ref="AC26" location="TÂCHES!POMPV1M" display="POMPV1M"/>
    <hyperlink ref="AN26" location="TÂCHES!POMPV1M" display="POMPV1M"/>
    <hyperlink ref="AS26" location="TÂCHES!POMPV1M" display="POMPV1M"/>
    <hyperlink ref="AY26" location="TÂCHES!POMPV1M" display="POMPV1M"/>
    <hyperlink ref="BD26" location="TÂCHES!POMPV1M" display="POMPV1M"/>
    <hyperlink ref="BI26" location="TÂCHES!POMPV1M" display="POMPV1M"/>
    <hyperlink ref="BO26" location="TÂCHES!POMPV1M" display="POMPV1M"/>
    <hyperlink ref="BT26" location="TÂCHES!POMPV1M" display="POMPV1M"/>
    <hyperlink ref="S63" location="TÂCHES!TRASEC1A" display="TRASEC1A"/>
    <hyperlink ref="M47" location="TÂCHES!PMPINC1M" display="PMPINC1M"/>
    <hyperlink ref="S47" location="TÂCHES!PMPINC1M" display="PMPINC1M"/>
    <hyperlink ref="X47" location="TÂCHES!PMPINC1M" display="PMPINC1M"/>
    <hyperlink ref="AC47" location="TÂCHES!PMPINC1M" display="PMPINC1M"/>
    <hyperlink ref="AH47" location="TÂCHES!PMPINC1M" display="PMPINC1M"/>
    <hyperlink ref="AN47" location="TÂCHES!PMPINC1M" display="PMPINC1M"/>
    <hyperlink ref="AS47" location="TÂCHES!PMPINC1M" display="PMPINC1M"/>
    <hyperlink ref="AY47" location="TÂCHES!PMPINC1M" display="PMPINC1M"/>
    <hyperlink ref="BD47" location="TÂCHES!PMPINC1M" display="PMPINC1M"/>
    <hyperlink ref="BI47" location="TÂCHES!PMPINC1M" display="PMPINC1M"/>
    <hyperlink ref="BO47" location="TÂCHES!PMPINC1M" display="PMPINC1M"/>
    <hyperlink ref="BT47" location="TÂCHES!PMPINC1M" display="PMPINC1M"/>
    <hyperlink ref="M28" location="TÂCHES!EAUSOL6M" display="EAUSOL6M"/>
    <hyperlink ref="M31" location="TÂCHES!BATTSOL6M" display="BATTSOL6M"/>
    <hyperlink ref="M29" location="TÂCHES!EAUSOL6M" display="EAUSOL6M"/>
    <hyperlink ref="AS28" location="TÂCHES!EAUSOL6M" display="EAUSOL6M"/>
    <hyperlink ref="AS31" location="TÂCHES!BATTSOL6M" display="BATTSOL6M"/>
    <hyperlink ref="AS29" location="TÂCHES!EAUSOL6M" display="EAUSOL6M"/>
    <hyperlink ref="G10" location="P_Réservoir_d_expansion" display="P_Réservoir_d_expansion"/>
    <hyperlink ref="G11" location="P_Petites_pompes" display="P_Petites_pompes"/>
    <hyperlink ref="G12" location="P_Pompe_master" display="P_Pompe_master"/>
    <hyperlink ref="G13" location="P_Réservoir_d_eau__1_JICA___8_CRC" display="P_Réservoir_d_eau__1_JICA___8_CRC"/>
    <hyperlink ref="G14" location="P_Bassin_de_sel" display="P_Bassin_de_sel"/>
    <hyperlink ref="G15" location="P_Bassin_de_chlore" display="P_Bassin_de_chlore"/>
    <hyperlink ref="G16" location="P_Panneau_alimentation" display="P_Panneau_alimentation"/>
    <hyperlink ref="G17" location="P_Panneau_de_contrôle" display="P_Panneau_de_contrôle"/>
    <hyperlink ref="G18" location="P_Évacuateur_d_air" display="P_Évacuateur_d_air"/>
    <hyperlink ref="G25" location="P_Compresseur__à_air_médical" display="P_Compresseur__à_air_médical"/>
    <hyperlink ref="G26" location="P_Unité_climatisation_toit__12_tonnes" display="P_Unité_climatisation_toit__12_tonnes"/>
    <hyperlink ref="G30" location="P_Panneau_x_solaires" display="P_Panneau_x_solaires"/>
    <hyperlink ref="G32" location="P_Panneau_de_contrôle__Inverter" display="P_Panneau_de_contrôle__Inverter"/>
    <hyperlink ref="G33" location="P_Sectionneurs" display="P_Sectionneurs"/>
    <hyperlink ref="G34" location="P_Transformateur" display="P_Transformateur"/>
    <hyperlink ref="G35" location="P_Congélateur" display="P_Congélateur"/>
    <hyperlink ref="G36" location="P_Cuisinière__plaque_de_cuisson" display="P_Cuisinière__plaque_de_cuisson"/>
    <hyperlink ref="G37" location="P_Réfrigérateur" display="P_Réfrigérateur"/>
    <hyperlink ref="G38" location="P_Trappe_à_graisse" display="P_Trappe_à_graisse"/>
    <hyperlink ref="G39" location="P_Réseau_d_eau_froide_domestique" display="P_Réseau_d_eau_froide_domestique"/>
    <hyperlink ref="G41" location="P_Évacuateur_d_air" display="P_Évacuateur_d_air"/>
    <hyperlink ref="G42" location="P_Évacuateur_d_air" display="P_Évacuateur_d_air"/>
    <hyperlink ref="G43" location="P_Évacuateur_d_air" display="P_Évacuateur_d_air"/>
    <hyperlink ref="G44" location="P_Évacuateur_d_air" display="P_Évacuateur_d_air"/>
    <hyperlink ref="G45" location="P_Évacuateur_d_air" display="P_Évacuateur_d_air"/>
    <hyperlink ref="G46" location="P_Évacuateur_d_air" display="P_Évacuateur_d_air"/>
    <hyperlink ref="G7" location="P_Adoucisseur_d_eau" display="P_Adoucisseur_d_eau"/>
    <hyperlink ref="G8" location="P_Adoucisseur_d_eau" display="P_Adoucisseur_d_eau"/>
    <hyperlink ref="G9" location="P_Adoucisseur_d_eau" display="P_Adoucisseur_d_eau"/>
    <hyperlink ref="G22" location="P_Unité_de_climatisation_SPLIT" display="P_Unité_de_climatisation_SPLIT"/>
    <hyperlink ref="G23" location="P_Unité_de_climatisation_SPLIT" display="P_Unité_de_climatisation_SPLIT"/>
    <hyperlink ref="G24" location="P_Unité_de_climatisation_SPLIT" display="P_Unité_de_climatisation_SPLIT"/>
    <hyperlink ref="G40" location="P_Réseau_d_eau_froide_domestique" display="P_Réseau_d_eau_froide_domestique"/>
    <hyperlink ref="G47" location="P_Pompe_incendie" display="P_Pompe_incendie"/>
    <hyperlink ref="G48" location="P_Pompe_incendie" display="P_Pompe_incendie"/>
    <hyperlink ref="G49" location="P_Panneau_alimentation" display="P_Panneau_alimentation"/>
    <hyperlink ref="G50" location="P_Panneau_alimentation" display="P_Panneau_alimentation"/>
    <hyperlink ref="G51" location="P_Panneau_alimentation" display="P_Panneau_alimentation"/>
    <hyperlink ref="G52" location="P_Panneau_alimentation" display="P_Panneau_alimentation"/>
    <hyperlink ref="G53" location="P_Panneau_alimentation" display="P_Panneau_alimentation"/>
    <hyperlink ref="G54" location="P_Panneau_alimentation" display="P_Panneau_alimentation"/>
    <hyperlink ref="G55" location="P_Évacuateur_d_air" display="P_Évacuateur_d_air"/>
    <hyperlink ref="G56" location="P_Panneau_de_contrôle__Inverter___chambre" display="P_Panneau_de_contrôle__Inverter___chambre"/>
    <hyperlink ref="G57" location="P_Panneau_alimentation" display="P_Panneau_alimentation"/>
    <hyperlink ref="G58" location="P_Transformateur" display="P_Transformateur"/>
    <hyperlink ref="G59" location="P_Panneau_d_alarme_incendie__JICA" display="P_Panneau_d_alarme_incendie__JICA"/>
    <hyperlink ref="G60" location="P_Panneau_d_alarme_incendie__CRC" display="P_Panneau_d_alarme_incendie__CRC"/>
    <hyperlink ref="G61" location="P_Pompe_de_puits" display="P_Pompe_de_puits"/>
    <hyperlink ref="G63" location="P_Transformateur" display="P_Transformateur"/>
    <hyperlink ref="G64" location="P_Transformateur" display="P_Transformateur"/>
    <hyperlink ref="G72" location="P_Chambre_d_isolement" display="P_Chambre_d_isolement"/>
    <hyperlink ref="G65" location="P_Génératrice_CRC" display="P_Génératrice_CRC"/>
    <hyperlink ref="G66" location="P_Génératrice_JICA" display="P_Génératrice_JICA"/>
    <hyperlink ref="G73" location="P_Éclairage__tournée_de_tout_les_systèmes___extérieur" display="P_Éclairage__tournée_de_tout_les_systèmes___extérieur"/>
    <hyperlink ref="G74" location="P_Éclairage__tournée_de_tout_les_systèmes___JICA" display="P_Éclairage__tournée_de_tout_les_systèmes___JICA"/>
    <hyperlink ref="G75" location="P_Éclairage__tournée_de_tout_les_systèmes___CRC" display="P_Éclairage__tournée_de_tout_les_systèmes___CRC"/>
    <hyperlink ref="G62" location="P_Incinérateur" display="P_Incinérateur"/>
    <hyperlink ref="G31" location="P_Batteries__pour_panneaux_solaires" display="P_Batteries__pour_panneaux_solaires"/>
    <hyperlink ref="G28" location="P_Chauffes_eau_solaires" display="P_Chauffes_eau_solaires"/>
    <hyperlink ref="G29" location="P_Chauffes_eau_solaires" display="P_Chauffes_eau_solaires"/>
    <hyperlink ref="G27" location="P_Unité_climatisation_toit__12_tonnes" display="P_Unité_climatisation_toit__12_tonnes"/>
    <hyperlink ref="G19" location="P_Marais_filtrant" display="P_Marais_filtrant"/>
    <hyperlink ref="G20" location="P_Marais_filtrant" display="P_Marais_filtrant"/>
    <hyperlink ref="G21" location="P_Marais_filtrant" display="P_Marais_filtrant"/>
    <hyperlink ref="G67" location="P_Laveuse" display="P_Laveuse"/>
    <hyperlink ref="G68" location="P_Sécheuse" display="P_Sécheuse"/>
    <hyperlink ref="G70" location="P_Extincteur" display="P_Extincteur"/>
    <hyperlink ref="G71" location="P_Extincteur" display="P_Extincteur"/>
    <hyperlink ref="M65" location="TÂCHES!GEN1M" display="GEN1M"/>
    <hyperlink ref="M66" location="TÂCHES!GEN1M" display="GEN1M"/>
    <hyperlink ref="S65" location="TÂCHES!GEN1M" display="GEN1M"/>
    <hyperlink ref="S66" location="TÂCHES!GEN1M" display="GEN1M"/>
    <hyperlink ref="X65" location="TÂCHES!GEN1M" display="GEN1M"/>
    <hyperlink ref="X66" location="TÂCHES!GEN1M" display="GEN1M"/>
    <hyperlink ref="AC65" location="TÂCHES!GEN1M" display="GEN1M"/>
    <hyperlink ref="AC66" location="TÂCHES!GEN1M" display="GEN1M"/>
    <hyperlink ref="AH65" location="TÂCHES!GEN1M" display="GEN1M"/>
    <hyperlink ref="AH66" location="TÂCHES!GEN1M" display="GEN1M"/>
    <hyperlink ref="AN65" location="TÂCHES!GEN1M" display="GEN1M"/>
    <hyperlink ref="AN66" location="TÂCHES!GEN1M" display="GEN1M"/>
    <hyperlink ref="AS65" location="TÂCHES!GEN1M" display="GEN1M"/>
    <hyperlink ref="AS66" location="TÂCHES!GEN1M" display="GEN1M"/>
    <hyperlink ref="AY65" location="TÂCHES!GEN1M" display="GEN1M"/>
    <hyperlink ref="AY66" location="TÂCHES!GEN1M" display="GEN1M"/>
    <hyperlink ref="BD65" location="TÂCHES!GEN1M" display="GEN1M"/>
    <hyperlink ref="BD66" location="TÂCHES!GEN1M" display="GEN1M"/>
    <hyperlink ref="BI65" location="TÂCHES!GEN1M" display="GEN1M"/>
    <hyperlink ref="BI66" location="TÂCHES!GEN1M" display="GEN1M"/>
    <hyperlink ref="BO65" location="TÂCHES!GEN1M" display="GEN1M"/>
    <hyperlink ref="BO66" location="TÂCHES!GEN1M" display="GEN1M"/>
    <hyperlink ref="BT65" location="TÂCHES!GEN1M" display="GEN1M"/>
    <hyperlink ref="BT66" location="TÂCHES!GEN1M" display="GEN1M"/>
    <hyperlink ref="S49" location="TÂCHES!PANDISJONCTEUR_1A" display="PANDISJONCTEUR 1A"/>
    <hyperlink ref="AC24" location="TÂCHES!UNSPL1A" display="UNSPL1A"/>
    <hyperlink ref="AY74" location="TÂCHES!EC1A" display="EC1A"/>
    <hyperlink ref="AY75" location="TÂCHES!EC1A" display="EC1A"/>
    <hyperlink ref="AY73" location="TÂCHES!EC1A" display="EC1A"/>
    <hyperlink ref="BI32" location="TÂCHES!PC1A" display="PC1A"/>
    <hyperlink ref="AN53" location="TÂCHES!PANDISJONCTEUR_1A" display="PANDISJONCTEUR 1A"/>
    <hyperlink ref="BI27" location="TÂCHES!UNCONA1A" display="UNCONA1A"/>
    <hyperlink ref="BD57" location="TÂCHES!PANDISJONCTEUR_1A" display="PANDISJONCTEUR 1A"/>
    <hyperlink ref="BO50" location="TÂCHES!PANDISJONCTEUR_1A" display="PANDISJONCTEUR 1A"/>
    <hyperlink ref="BI13" location="TÂCHES!RESEAU1A" display="RESEAU1A"/>
    <hyperlink ref="AH30" location="TÂCHES!PANSOL6M" display="PANSOL6M"/>
    <hyperlink ref="BI56" location="TÂCHES!PC1A" display="PC1A"/>
    <hyperlink ref="BD48" location="TÂCHES!PMPINC1A" display="PMPINC1A"/>
    <hyperlink ref="BO30" location="TÂCHES!PANSOL6M" display="PANSOL6M"/>
    <hyperlink ref="AH22" location="TÂCHES!UNSPL1A" display="UNSPL1A"/>
    <hyperlink ref="AN62" location="TÂCHES!INCI1A" display="INCI1A"/>
    <hyperlink ref="BO17" location="TÂCHES!PC1A" display="PC1A"/>
    <hyperlink ref="M43" location="TÂCHES!DENDIR1M" display="DENDIR1M"/>
    <hyperlink ref="BT67" location="TÂCHES!LAVEUS1A" display="LAVEUS1A"/>
    <hyperlink ref="M70" location="TÂCHES!EXTINC1M" display="EXTINC1M"/>
    <hyperlink ref="S70" location="TÂCHES!EXTINC1M" display="EXTINC1M"/>
    <hyperlink ref="X70" location="TÂCHES!EXTINC1M" display="EXTINC1M"/>
    <hyperlink ref="AC70" location="TÂCHES!EXTINC1M" display="EXTINC1M"/>
    <hyperlink ref="AH70" location="TÂCHES!EXTINC1M" display="EXTINC1M"/>
    <hyperlink ref="AN70" location="TÂCHES!EXTINC1M" display="EXTINC1M"/>
    <hyperlink ref="AS70" location="TÂCHES!EXTINC1M" display="EXTINC1M"/>
    <hyperlink ref="AY70" location="TÂCHES!EXTINC1M" display="EXTINC1M"/>
    <hyperlink ref="BD70" location="TÂCHES!EXTINC1M" display="EXTINC1M"/>
    <hyperlink ref="BI70" location="TÂCHES!EXTINC1M" display="EXTINC1M"/>
    <hyperlink ref="BO70" location="TÂCHES!EXTINC1M" display="EXTINC1M"/>
    <hyperlink ref="BT70" location="TÂCHES!EXTINC1M" display="EXTINC1M"/>
    <hyperlink ref="AN71" location="TÂCHES!EXTINC1A" display="EXTINC1A"/>
    <hyperlink ref="G69" location="P_Sécheuse" display="P_Sécheuse"/>
    <hyperlink ref="M68" location="TÂCHES!SÉCH1M" display="SÉCH1M"/>
    <hyperlink ref="S68" location="TÂCHES!SÉCH1M" display="SÉCH1M"/>
    <hyperlink ref="X68" location="TÂCHES!SÉCH1M" display="SÉCH1M"/>
    <hyperlink ref="AC68" location="TÂCHES!SÉCH1M" display="SÉCH1M"/>
    <hyperlink ref="AH68" location="TÂCHES!SÉCH1M" display="SÉCH1M"/>
    <hyperlink ref="AN68" location="TÂCHES!SÉCH1M" display="SÉCH1M"/>
    <hyperlink ref="AS68" location="TÂCHES!SÉCH1M" display="SÉCH1M"/>
    <hyperlink ref="AY68" location="TÂCHES!SÉCH1M" display="SÉCH1M"/>
    <hyperlink ref="BD68" location="TÂCHES!SÉCH1M" display="SÉCH1M"/>
    <hyperlink ref="BI68" location="TÂCHES!SÉCH1M" display="SÉCH1M"/>
    <hyperlink ref="BO68" location="TÂCHES!SÉCH1M" display="SÉCH1M"/>
    <hyperlink ref="BT68" location="TÂCHES!SÉCH1M" display="SÉCH1M"/>
    <hyperlink ref="AN69" location="TÂCHES!SÉCH6M" display="SÉCH6M"/>
    <hyperlink ref="BT69" location="TÂCHES!SÉCH6M" display="SÉCH6M"/>
    <hyperlink ref="M14" location="TÂCHES!BASSEL1S" display="BASSEL1S"/>
    <hyperlink ref="M15" location="TÂCHES!BASCHLORE1S" display="BASCHLORE1S"/>
    <hyperlink ref="S14" location="TÂCHES!BASSEL1S" display="BASSEL1S"/>
    <hyperlink ref="S15" location="TÂCHES!BASCHLORE1S" display="BASCHLORE1S"/>
    <hyperlink ref="X14" location="TÂCHES!BASSEL1S" display="BASSEL1S"/>
    <hyperlink ref="X15" location="TÂCHES!BASCHLORE1S" display="BASCHLORE1S"/>
    <hyperlink ref="AC14" location="TÂCHES!BASSEL1S" display="BASSEL1S"/>
    <hyperlink ref="AC15" location="TÂCHES!BASCHLORE1S" display="BASCHLORE1S"/>
    <hyperlink ref="AH14" location="TÂCHES!BASSEL1S" display="BASSEL1S"/>
    <hyperlink ref="AH15" location="TÂCHES!BASCHLORE1S" display="BASCHLORE1S"/>
    <hyperlink ref="AN14" location="TÂCHES!BASSEL1S" display="BASSEL1S"/>
    <hyperlink ref="AN15" location="TÂCHES!BASCHLORE1S" display="BASCHLORE1S"/>
    <hyperlink ref="AS14" location="TÂCHES!BASSEL1S" display="BASSEL1S"/>
    <hyperlink ref="AS15" location="TÂCHES!BASCHLORE1S" display="BASCHLORE1S"/>
    <hyperlink ref="AY14" location="TÂCHES!BASSEL1S" display="BASSEL1S"/>
    <hyperlink ref="AY15" location="TÂCHES!BASCHLORE1S" display="BASCHLORE1S"/>
    <hyperlink ref="BD14" location="TÂCHES!BASSEL1S" display="BASSEL1S"/>
    <hyperlink ref="BD15" location="TÂCHES!BASCHLORE1S" display="BASCHLORE1S"/>
    <hyperlink ref="BI14" location="TÂCHES!BASSEL1S" display="BASSEL1S"/>
    <hyperlink ref="BI15" location="TÂCHES!BASCHLORE1S" display="BASCHLORE1S"/>
    <hyperlink ref="BO14" location="TÂCHES!BASSEL1S" display="BASSEL1S"/>
    <hyperlink ref="BO15" location="TÂCHES!BASCHLORE1S" display="BASCHLORE1S"/>
    <hyperlink ref="BT14" location="TÂCHES!BASSEL1S" display="BASSEL1S"/>
    <hyperlink ref="BT15" location="TÂCHES!BASCHLORE1S" display="BASCHLORE1S"/>
    <hyperlink ref="L8" location="TÂCHES!ADOUC1J" display="ADOUC1J"/>
    <hyperlink ref="L9" location="TÂCHES!ADOUS1S" display="ADOUS1S"/>
    <hyperlink ref="L39" location="TÂCHES!INSPSQEEP_1M" display="INSPSQEEP 1M"/>
    <hyperlink ref="L41" location="TÂCHES!DENDIR1M" display="DENDIR1M"/>
    <hyperlink ref="L25" location="TÂCHES!COMPA1M" display="COMPA1M"/>
    <hyperlink ref="L40" location="TÂCHES!INSPSQEEP_1M" display="INSPSQEEP 1M"/>
    <hyperlink ref="L18" location="TÂCHES!VENCOU1M" display="VENCOU1M"/>
    <hyperlink ref="L42" location="TÂCHES!DENDIR1M" display="DENDIR1M"/>
    <hyperlink ref="L55" location="TÂCHES!DENDIR1M" display="DENDIR1M"/>
    <hyperlink ref="L16" location="TÂCHES!PANDISJONCTEUR_1A" display="PANDISJONCTEUR 1A"/>
    <hyperlink ref="L10" location="TÂCHES!RESEXP1A" display="RESEXP1A"/>
    <hyperlink ref="L11" location="TÂCHES!POMPDI1A" display="POMPDI1A"/>
    <hyperlink ref="L12" location="TÂCHES!POMPDI1A" display="POMPDI1A"/>
    <hyperlink ref="L36" location="TÂCHES!FOURGZ1A" display="FOURGZ1A"/>
    <hyperlink ref="L38" location="TÂCHES!TRAPPE1A" display="TRAPPE1A"/>
    <hyperlink ref="L44" location="TÂCHES!DENDIR1M" display="DENDIR1M"/>
    <hyperlink ref="L45" location="TÂCHES!DENDIR1M" display="DENDIR1M"/>
    <hyperlink ref="L46" location="TÂCHES!DENDIR1M" display="DENDIR1M"/>
    <hyperlink ref="L19" location="TÂCHES!MARRAIS1S" display="MARRAIS1S"/>
    <hyperlink ref="L20" location="TÂCHES!MARRAIS1M" display="MARRAIS1M"/>
    <hyperlink ref="L21" location="TÂCHES!MARRAIS4M" display="MARRAIS4M"/>
    <hyperlink ref="L26" location="TÂCHES!POMPV1M" display="POMPV1M"/>
    <hyperlink ref="L47" location="TÂCHES!PMPINC1M" display="PMPINC1M"/>
    <hyperlink ref="L28" location="TÂCHES!EAUSOL6M" display="EAUSOL6M"/>
    <hyperlink ref="L31" location="TÂCHES!BATTSOL6M" display="BATTSOL6M"/>
    <hyperlink ref="L29" location="TÂCHES!EAUSOL6M" display="EAUSOL6M"/>
    <hyperlink ref="L65" location="TÂCHES!GEN1M" display="GEN1M"/>
    <hyperlink ref="L66" location="TÂCHES!GEN1M" display="GEN1M"/>
    <hyperlink ref="L43" location="TÂCHES!DENDIR1M" display="DENDIR1M"/>
    <hyperlink ref="L14" location="TÂCHES!BASSEL1S" display="BASSEL1S"/>
    <hyperlink ref="L15" location="TÂCHES!BASCHLORE1S" display="BASCHLORE1S"/>
    <hyperlink ref="L7" location="TÂCHES!ADOUS1A" display="ADOUS1A"/>
    <hyperlink ref="L13" location="TÂCHES!BASSEL1S" display="BASSEL1S"/>
    <hyperlink ref="L34" location="TÂCHES!TRASEC1A" display="TRASEC1A"/>
    <hyperlink ref="L51" location="TÂCHES!PANDISJONCTEUR_1A" display="PANDISJONCTEUR 1A"/>
    <hyperlink ref="L52" location="TÂCHES!PANDISJONCTEUR_1A" display="PANDISJONCTEUR 1A"/>
    <hyperlink ref="L54" location="TÂCHES!DISTRI1A" display="DISTRI1A"/>
    <hyperlink ref="L53" location="TÂCHES!PANDISJONCTEUR_1A" display="PANDISJONCTEUR 1A"/>
    <hyperlink ref="L49" location="TÂCHES!PANDISJONCTEUR_1A" display="PANDISJONCTEUR 1A"/>
    <hyperlink ref="L64" location="TÂCHES!TRASEC1A" display="TRASEC1A"/>
    <hyperlink ref="L58" location="TÂCHES!TRASEC1A" display="TRASEC1A"/>
    <hyperlink ref="L63" location="TÂCHES!TRASEC1A" display="TRASEC1A"/>
    <hyperlink ref="L23" location="TÂCHES!UNSPL1A" display="UNSPL1A"/>
    <hyperlink ref="L24" location="TÂCHES!UNSPL1A" display="UNSPL1A"/>
    <hyperlink ref="L35" location="TÂCHES!CONG1A" display="CONG1A"/>
    <hyperlink ref="L22" location="TÂCHES!UNSPL1A" display="UNSPL1A"/>
    <hyperlink ref="L30" location="TÂCHES!PANSOL6M" display="PANSOL6M"/>
    <hyperlink ref="L72" location="TÂCHES!APPAIR1A" display="APPAIR1A"/>
    <hyperlink ref="L62" location="TÂCHES!INCI1A" display="INCI1A"/>
    <hyperlink ref="AS37" location="TÂCHES!REFRAP1A" display="REFRAP1A"/>
    <hyperlink ref="L37" location="TÂCHES!REFRAP1A" display="REFRAP1A"/>
    <hyperlink ref="L59" location="TÂCHES!PANIC1A" display="PANIC1A"/>
    <hyperlink ref="L60" location="TÂCHES!PANIC1A" display="PANIC1A"/>
    <hyperlink ref="L74" location="TÂCHES!EC1A" display="EC1A"/>
    <hyperlink ref="L75" location="TÂCHES!EC1A" display="EC1A"/>
    <hyperlink ref="L73" location="TÂCHES!EC1A" display="EC1A"/>
    <hyperlink ref="L48" location="TÂCHES!PMPINC1A" display="PMPINC1A"/>
    <hyperlink ref="L57" location="TÂCHES!PANDISJONCTEUR_1A" display="PANDISJONCTEUR 1A"/>
    <hyperlink ref="L61" location="TÂCHES!POMSUB1A" display="POMSUB1A"/>
    <hyperlink ref="L27" location="TÂCHES!UNCONA1A" display="UNCONA1A"/>
    <hyperlink ref="L32" location="TÂCHES!PC1A" display="PC1A"/>
    <hyperlink ref="L56" location="TÂCHES!PC1A" display="PC1A"/>
    <hyperlink ref="L17" location="TÂCHES!PC1A" display="PC1A"/>
    <hyperlink ref="L50" location="TÂCHES!PANDISJONCTEUR_1A" display="PANDISJONCTEUR 1A"/>
    <hyperlink ref="L33" location="TÂCHES!SECTIO1A" display="SECTIO1A"/>
    <hyperlink ref="L67" location="TÂCHES!LAVEUS1A" display="LAVEUS1A"/>
    <hyperlink ref="L70" location="TÂCHES!EXTINC1M" display="EXTINC1M"/>
    <hyperlink ref="L68" location="TÂCHES!SÉCH1M" display="SÉCH1M"/>
    <hyperlink ref="L69" location="TÂCHES!SÉCH6M" display="SÉCH6M"/>
    <hyperlink ref="L71" location="TÂCHES!EXTINC1A" display="EXTINC1A"/>
  </hyperlinks>
  <pageMargins left="0.39370078740157483" right="0.39370078740157483" top="0.39370078740157483" bottom="0.39370078740157483" header="0.51181102362204722" footer="0.31496062992125984"/>
  <pageSetup paperSize="17" scale="10" pageOrder="overThenDown" orientation="portrait" r:id="rId1"/>
  <headerFooter alignWithMargins="0">
    <oddFooter>&amp;R&amp;P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441" r:id="rId4" name="Button 393">
              <controlPr defaultSize="0" print="0" autoFill="0" autoPict="0" macro="[0]!P_O">
                <anchor moveWithCells="1" sizeWithCells="1">
                  <from>
                    <xdr:col>9</xdr:col>
                    <xdr:colOff>142875</xdr:colOff>
                    <xdr:row>1</xdr:row>
                    <xdr:rowOff>381000</xdr:rowOff>
                  </from>
                  <to>
                    <xdr:col>10</xdr:col>
                    <xdr:colOff>723900</xdr:colOff>
                    <xdr:row>1</xdr:row>
                    <xdr:rowOff>1000125</xdr:rowOff>
                  </to>
                </anchor>
              </controlPr>
            </control>
          </mc:Choice>
        </mc:AlternateContent>
        <mc:AlternateContent xmlns:mc="http://schemas.openxmlformats.org/markup-compatibility/2006">
          <mc:Choice Requires="x14">
            <control shapeId="2442" r:id="rId5" name="Button 394">
              <controlPr defaultSize="0" print="0" autoFill="0" autoPict="0" macro="[0]!Tâches">
                <anchor moveWithCells="1" sizeWithCells="1">
                  <from>
                    <xdr:col>7</xdr:col>
                    <xdr:colOff>428625</xdr:colOff>
                    <xdr:row>1</xdr:row>
                    <xdr:rowOff>390525</xdr:rowOff>
                  </from>
                  <to>
                    <xdr:col>8</xdr:col>
                    <xdr:colOff>895350</xdr:colOff>
                    <xdr:row>2</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3" tint="-0.249977111117893"/>
  </sheetPr>
  <dimension ref="A1:CR105"/>
  <sheetViews>
    <sheetView showGridLines="0" zoomScale="70" zoomScaleNormal="70" workbookViewId="0">
      <selection activeCell="D2" sqref="D2"/>
    </sheetView>
  </sheetViews>
  <sheetFormatPr defaultColWidth="11.42578125" defaultRowHeight="12.75" x14ac:dyDescent="0.2"/>
  <cols>
    <col min="1" max="1" width="5.7109375" customWidth="1"/>
    <col min="2" max="2" width="35.5703125" customWidth="1"/>
    <col min="3" max="3" width="20.5703125" bestFit="1" customWidth="1"/>
    <col min="4" max="4" width="147.85546875" customWidth="1"/>
    <col min="5" max="5" width="18" bestFit="1" customWidth="1"/>
    <col min="8" max="8" width="11.42578125" customWidth="1"/>
  </cols>
  <sheetData>
    <row r="1" spans="1:96" s="1" customFormat="1" ht="12.95" customHeight="1" x14ac:dyDescent="0.2">
      <c r="A1" s="6"/>
      <c r="D1" s="47"/>
      <c r="H1" s="2"/>
      <c r="T1" s="57"/>
      <c r="AA1" s="3"/>
      <c r="AG1" s="4"/>
      <c r="AM1" s="4"/>
      <c r="AS1" s="4"/>
      <c r="AZ1" s="4"/>
      <c r="BF1" s="4"/>
      <c r="BM1" s="4"/>
      <c r="BS1" s="4"/>
      <c r="BY1" s="4"/>
      <c r="CF1" s="4"/>
      <c r="CL1" s="4"/>
      <c r="CR1" s="8"/>
    </row>
    <row r="2" spans="1:96" s="40" customFormat="1" ht="80.099999999999994" customHeight="1" x14ac:dyDescent="0.25">
      <c r="A2" s="42"/>
      <c r="B2" s="115"/>
      <c r="C2" s="41"/>
      <c r="H2" s="39"/>
      <c r="T2" s="56"/>
      <c r="AA2" s="38"/>
      <c r="AG2" s="37"/>
      <c r="AS2" s="37"/>
      <c r="AZ2" s="37"/>
      <c r="BF2" s="37"/>
      <c r="BM2" s="36"/>
      <c r="BS2" s="37"/>
      <c r="BY2" s="37"/>
      <c r="CF2" s="37"/>
      <c r="CL2" s="36"/>
      <c r="CR2" s="35"/>
    </row>
    <row r="3" spans="1:96" s="40" customFormat="1" ht="18.95" customHeight="1" x14ac:dyDescent="0.3">
      <c r="A3" s="42"/>
      <c r="B3" s="51" t="s">
        <v>104</v>
      </c>
      <c r="C3" s="41"/>
      <c r="D3" s="41"/>
      <c r="H3" s="39"/>
      <c r="T3" s="56"/>
      <c r="AA3" s="38"/>
      <c r="AG3" s="37"/>
      <c r="AS3" s="37"/>
      <c r="AZ3" s="37"/>
      <c r="BF3" s="37"/>
      <c r="BM3" s="36"/>
      <c r="BS3" s="37"/>
      <c r="BY3" s="37"/>
      <c r="CF3" s="37"/>
      <c r="CL3" s="36"/>
      <c r="CR3" s="35"/>
    </row>
    <row r="4" spans="1:96" s="40" customFormat="1" ht="12.95" customHeight="1" x14ac:dyDescent="0.3">
      <c r="A4" s="42"/>
      <c r="B4" s="51"/>
      <c r="C4" s="41"/>
      <c r="D4" s="41"/>
      <c r="H4" s="39"/>
      <c r="T4" s="56"/>
      <c r="AA4" s="38"/>
      <c r="AG4" s="37"/>
      <c r="AS4" s="37"/>
      <c r="AZ4" s="37"/>
      <c r="BF4" s="37"/>
      <c r="BM4" s="36"/>
      <c r="BS4" s="37"/>
      <c r="BY4" s="37"/>
      <c r="CF4" s="37"/>
      <c r="CL4" s="36"/>
      <c r="CR4" s="35"/>
    </row>
    <row r="5" spans="1:96" ht="30.75" customHeight="1" x14ac:dyDescent="0.2">
      <c r="B5" s="131" t="s">
        <v>111</v>
      </c>
      <c r="C5" s="131" t="s">
        <v>112</v>
      </c>
      <c r="D5" s="131" t="s">
        <v>113</v>
      </c>
      <c r="E5" s="131" t="s">
        <v>114</v>
      </c>
    </row>
    <row r="6" spans="1:96" ht="127.5" x14ac:dyDescent="0.2">
      <c r="B6" s="108" t="s">
        <v>98</v>
      </c>
      <c r="C6" s="108" t="s">
        <v>105</v>
      </c>
      <c r="D6" s="109" t="s">
        <v>106</v>
      </c>
      <c r="E6" s="132">
        <v>1</v>
      </c>
    </row>
    <row r="7" spans="1:96" ht="114.75" x14ac:dyDescent="0.2">
      <c r="B7" s="129" t="s">
        <v>98</v>
      </c>
      <c r="C7" s="108" t="s">
        <v>107</v>
      </c>
      <c r="D7" s="109" t="s">
        <v>108</v>
      </c>
      <c r="E7" s="132">
        <v>0.25</v>
      </c>
    </row>
    <row r="8" spans="1:96" ht="114.75" x14ac:dyDescent="0.2">
      <c r="B8" s="108" t="s">
        <v>98</v>
      </c>
      <c r="C8" s="108" t="s">
        <v>109</v>
      </c>
      <c r="D8" s="213" t="s">
        <v>110</v>
      </c>
      <c r="E8" s="132">
        <v>0.25</v>
      </c>
    </row>
    <row r="9" spans="1:96" ht="318.75" x14ac:dyDescent="0.2">
      <c r="B9" s="130" t="s">
        <v>225</v>
      </c>
      <c r="C9" s="108" t="s">
        <v>115</v>
      </c>
      <c r="D9" s="109" t="s">
        <v>116</v>
      </c>
      <c r="E9" s="108">
        <v>0.5</v>
      </c>
    </row>
    <row r="10" spans="1:96" ht="165.75" x14ac:dyDescent="0.2">
      <c r="B10" s="108" t="s">
        <v>118</v>
      </c>
      <c r="C10" s="108" t="s">
        <v>117</v>
      </c>
      <c r="D10" s="109" t="s">
        <v>119</v>
      </c>
      <c r="E10" s="108">
        <v>0.25</v>
      </c>
    </row>
    <row r="11" spans="1:96" ht="409.5" x14ac:dyDescent="0.2">
      <c r="B11" s="108" t="s">
        <v>121</v>
      </c>
      <c r="C11" s="108" t="s">
        <v>120</v>
      </c>
      <c r="D11" s="130" t="s">
        <v>122</v>
      </c>
      <c r="E11" s="108"/>
    </row>
    <row r="12" spans="1:96" ht="165.75" x14ac:dyDescent="0.2">
      <c r="B12" s="108" t="s">
        <v>124</v>
      </c>
      <c r="C12" s="108" t="s">
        <v>123</v>
      </c>
      <c r="D12" s="109" t="s">
        <v>125</v>
      </c>
      <c r="E12" s="108">
        <v>4</v>
      </c>
    </row>
    <row r="13" spans="1:96" ht="140.25" x14ac:dyDescent="0.2">
      <c r="B13" s="108" t="s">
        <v>64</v>
      </c>
      <c r="C13" s="108" t="s">
        <v>126</v>
      </c>
      <c r="D13" s="109" t="s">
        <v>127</v>
      </c>
      <c r="E13" s="108">
        <v>1.5</v>
      </c>
    </row>
    <row r="14" spans="1:96" ht="409.5" hidden="1" x14ac:dyDescent="0.2">
      <c r="B14" s="108" t="s">
        <v>129</v>
      </c>
      <c r="C14" s="108" t="s">
        <v>128</v>
      </c>
      <c r="D14" s="109" t="s">
        <v>130</v>
      </c>
      <c r="E14" s="108">
        <v>4</v>
      </c>
    </row>
    <row r="15" spans="1:96" ht="242.25" hidden="1" x14ac:dyDescent="0.2">
      <c r="B15" s="108" t="s">
        <v>136</v>
      </c>
      <c r="C15" s="108" t="s">
        <v>131</v>
      </c>
      <c r="D15" s="109" t="s">
        <v>137</v>
      </c>
      <c r="E15" s="108">
        <v>0.25</v>
      </c>
    </row>
    <row r="16" spans="1:96" ht="178.5" x14ac:dyDescent="0.2">
      <c r="B16" s="108" t="s">
        <v>136</v>
      </c>
      <c r="C16" s="108" t="s">
        <v>132</v>
      </c>
      <c r="D16" s="109" t="s">
        <v>138</v>
      </c>
      <c r="E16" s="108">
        <v>2</v>
      </c>
    </row>
    <row r="17" spans="2:5" ht="409.5" x14ac:dyDescent="0.2">
      <c r="B17" s="108" t="s">
        <v>136</v>
      </c>
      <c r="C17" s="108" t="s">
        <v>133</v>
      </c>
      <c r="D17" s="109" t="s">
        <v>139</v>
      </c>
      <c r="E17" s="108">
        <v>12</v>
      </c>
    </row>
    <row r="18" spans="2:5" ht="204" x14ac:dyDescent="0.2">
      <c r="B18" s="108" t="s">
        <v>136</v>
      </c>
      <c r="C18" s="108" t="s">
        <v>134</v>
      </c>
      <c r="D18" s="109" t="s">
        <v>140</v>
      </c>
      <c r="E18" s="108">
        <v>0.1</v>
      </c>
    </row>
    <row r="19" spans="2:5" ht="140.25" x14ac:dyDescent="0.2">
      <c r="B19" s="108" t="s">
        <v>136</v>
      </c>
      <c r="C19" s="108" t="s">
        <v>135</v>
      </c>
      <c r="D19" s="109" t="s">
        <v>141</v>
      </c>
      <c r="E19" s="108">
        <v>1</v>
      </c>
    </row>
    <row r="20" spans="2:5" ht="395.25" hidden="1" x14ac:dyDescent="0.2">
      <c r="B20" s="108" t="s">
        <v>146</v>
      </c>
      <c r="C20" s="108" t="s">
        <v>143</v>
      </c>
      <c r="D20" s="109" t="s">
        <v>145</v>
      </c>
      <c r="E20" s="108">
        <v>2</v>
      </c>
    </row>
    <row r="21" spans="2:5" ht="344.25" hidden="1" x14ac:dyDescent="0.2">
      <c r="B21" s="108" t="s">
        <v>95</v>
      </c>
      <c r="C21" s="108" t="s">
        <v>142</v>
      </c>
      <c r="D21" s="109" t="s">
        <v>147</v>
      </c>
      <c r="E21" s="108">
        <v>1</v>
      </c>
    </row>
    <row r="22" spans="2:5" ht="409.5" x14ac:dyDescent="0.2">
      <c r="B22" s="108" t="s">
        <v>148</v>
      </c>
      <c r="C22" s="108" t="s">
        <v>144</v>
      </c>
      <c r="D22" s="109" t="s">
        <v>149</v>
      </c>
      <c r="E22" s="108">
        <v>8</v>
      </c>
    </row>
    <row r="23" spans="2:5" ht="293.25" x14ac:dyDescent="0.2">
      <c r="B23" s="108" t="s">
        <v>61</v>
      </c>
      <c r="C23" s="108" t="s">
        <v>150</v>
      </c>
      <c r="D23" s="109" t="s">
        <v>151</v>
      </c>
      <c r="E23" s="108">
        <v>2</v>
      </c>
    </row>
    <row r="24" spans="2:5" ht="140.25" x14ac:dyDescent="0.2">
      <c r="B24" s="108" t="s">
        <v>153</v>
      </c>
      <c r="C24" s="108" t="s">
        <v>152</v>
      </c>
      <c r="D24" s="130" t="s">
        <v>384</v>
      </c>
      <c r="E24" s="108">
        <v>2</v>
      </c>
    </row>
    <row r="25" spans="2:5" ht="114.75" x14ac:dyDescent="0.2">
      <c r="B25" s="108" t="s">
        <v>94</v>
      </c>
      <c r="C25" s="108" t="s">
        <v>154</v>
      </c>
      <c r="D25" s="109" t="s">
        <v>155</v>
      </c>
      <c r="E25" s="108">
        <v>1</v>
      </c>
    </row>
    <row r="26" spans="2:5" ht="114.75" x14ac:dyDescent="0.2">
      <c r="B26" s="108" t="s">
        <v>157</v>
      </c>
      <c r="C26" s="108" t="s">
        <v>156</v>
      </c>
      <c r="D26" s="109" t="s">
        <v>158</v>
      </c>
      <c r="E26" s="108">
        <v>1</v>
      </c>
    </row>
    <row r="27" spans="2:5" ht="216.75" x14ac:dyDescent="0.2">
      <c r="B27" s="108" t="s">
        <v>80</v>
      </c>
      <c r="C27" s="108" t="s">
        <v>159</v>
      </c>
      <c r="D27" s="109" t="s">
        <v>160</v>
      </c>
      <c r="E27" s="108">
        <v>2</v>
      </c>
    </row>
    <row r="28" spans="2:5" ht="409.5" x14ac:dyDescent="0.2">
      <c r="B28" s="108" t="s">
        <v>162</v>
      </c>
      <c r="C28" s="108" t="s">
        <v>163</v>
      </c>
      <c r="D28" s="109" t="s">
        <v>164</v>
      </c>
      <c r="E28" s="108">
        <v>0.5</v>
      </c>
    </row>
    <row r="29" spans="2:5" ht="409.5" x14ac:dyDescent="0.2">
      <c r="B29" s="108" t="s">
        <v>165</v>
      </c>
      <c r="C29" s="108" t="s">
        <v>161</v>
      </c>
      <c r="D29" s="213" t="s">
        <v>166</v>
      </c>
      <c r="E29" s="108">
        <v>0.5</v>
      </c>
    </row>
    <row r="30" spans="2:5" ht="255" x14ac:dyDescent="0.2">
      <c r="B30" s="108" t="s">
        <v>169</v>
      </c>
      <c r="C30" s="108" t="s">
        <v>167</v>
      </c>
      <c r="D30" s="109" t="s">
        <v>170</v>
      </c>
      <c r="E30" s="108">
        <v>0.15</v>
      </c>
    </row>
    <row r="31" spans="2:5" ht="127.5" x14ac:dyDescent="0.2">
      <c r="B31" s="108" t="s">
        <v>169</v>
      </c>
      <c r="C31" s="108" t="s">
        <v>168</v>
      </c>
      <c r="D31" s="109" t="s">
        <v>171</v>
      </c>
      <c r="E31" s="108">
        <v>0.5</v>
      </c>
    </row>
    <row r="32" spans="2:5" ht="293.25" x14ac:dyDescent="0.2">
      <c r="B32" s="108" t="s">
        <v>88</v>
      </c>
      <c r="C32" s="108" t="s">
        <v>172</v>
      </c>
      <c r="D32" s="109" t="s">
        <v>173</v>
      </c>
      <c r="E32" s="108">
        <v>1</v>
      </c>
    </row>
    <row r="33" spans="2:5" ht="409.5" x14ac:dyDescent="0.2">
      <c r="B33" s="108" t="s">
        <v>175</v>
      </c>
      <c r="C33" s="108" t="s">
        <v>174</v>
      </c>
      <c r="D33" s="109" t="s">
        <v>176</v>
      </c>
      <c r="E33" s="108">
        <v>2</v>
      </c>
    </row>
    <row r="34" spans="2:5" ht="255" x14ac:dyDescent="0.2">
      <c r="B34" s="108" t="s">
        <v>177</v>
      </c>
      <c r="C34" s="108" t="s">
        <v>178</v>
      </c>
      <c r="D34" s="109" t="s">
        <v>179</v>
      </c>
      <c r="E34" s="108">
        <v>4</v>
      </c>
    </row>
    <row r="35" spans="2:5" ht="280.5" x14ac:dyDescent="0.2">
      <c r="B35" s="108" t="s">
        <v>182</v>
      </c>
      <c r="C35" s="108" t="s">
        <v>181</v>
      </c>
      <c r="D35" s="109" t="s">
        <v>183</v>
      </c>
      <c r="E35" s="108">
        <v>1</v>
      </c>
    </row>
    <row r="36" spans="2:5" ht="409.5" x14ac:dyDescent="0.2">
      <c r="B36" s="108" t="s">
        <v>184</v>
      </c>
      <c r="C36" s="108" t="s">
        <v>180</v>
      </c>
      <c r="D36" s="130" t="s">
        <v>185</v>
      </c>
      <c r="E36" s="108">
        <v>4</v>
      </c>
    </row>
    <row r="37" spans="2:5" ht="204" x14ac:dyDescent="0.2">
      <c r="B37" s="108" t="s">
        <v>102</v>
      </c>
      <c r="C37" s="108" t="s">
        <v>226</v>
      </c>
      <c r="D37" s="109" t="s">
        <v>227</v>
      </c>
      <c r="E37" s="108">
        <v>1</v>
      </c>
    </row>
    <row r="38" spans="2:5" ht="369.75" x14ac:dyDescent="0.2">
      <c r="B38" s="108" t="s">
        <v>187</v>
      </c>
      <c r="C38" s="108" t="s">
        <v>186</v>
      </c>
      <c r="D38" s="109" t="s">
        <v>188</v>
      </c>
      <c r="E38" s="108">
        <v>1</v>
      </c>
    </row>
    <row r="39" spans="2:5" ht="318.75" x14ac:dyDescent="0.2">
      <c r="B39" s="108" t="s">
        <v>90</v>
      </c>
      <c r="C39" s="108" t="s">
        <v>189</v>
      </c>
      <c r="D39" s="109" t="s">
        <v>190</v>
      </c>
      <c r="E39" s="108">
        <v>1</v>
      </c>
    </row>
    <row r="40" spans="2:5" ht="267.75" x14ac:dyDescent="0.2">
      <c r="B40" s="108" t="s">
        <v>193</v>
      </c>
      <c r="C40" s="108" t="s">
        <v>191</v>
      </c>
      <c r="D40" s="109" t="s">
        <v>194</v>
      </c>
      <c r="E40" s="108">
        <v>2</v>
      </c>
    </row>
    <row r="41" spans="2:5" ht="102" x14ac:dyDescent="0.2">
      <c r="B41" s="108" t="s">
        <v>193</v>
      </c>
      <c r="C41" s="108" t="s">
        <v>192</v>
      </c>
      <c r="D41" s="109" t="s">
        <v>195</v>
      </c>
      <c r="E41" s="108">
        <v>0.25</v>
      </c>
    </row>
    <row r="42" spans="2:5" ht="191.25" x14ac:dyDescent="0.2">
      <c r="B42" s="108" t="s">
        <v>197</v>
      </c>
      <c r="C42" s="108" t="s">
        <v>196</v>
      </c>
      <c r="D42" s="109" t="s">
        <v>198</v>
      </c>
      <c r="E42" s="108">
        <v>0.5</v>
      </c>
    </row>
    <row r="43" spans="2:5" ht="293.25" x14ac:dyDescent="0.2">
      <c r="B43" s="108" t="s">
        <v>200</v>
      </c>
      <c r="C43" s="108" t="s">
        <v>199</v>
      </c>
      <c r="D43" s="109" t="s">
        <v>201</v>
      </c>
      <c r="E43" s="108">
        <v>2</v>
      </c>
    </row>
    <row r="44" spans="2:5" ht="178.5" x14ac:dyDescent="0.2">
      <c r="B44" s="108" t="s">
        <v>203</v>
      </c>
      <c r="C44" s="108" t="s">
        <v>202</v>
      </c>
      <c r="D44" s="109" t="s">
        <v>204</v>
      </c>
      <c r="E44" s="108">
        <v>0.25</v>
      </c>
    </row>
    <row r="45" spans="2:5" ht="153" x14ac:dyDescent="0.2">
      <c r="B45" s="108" t="s">
        <v>206</v>
      </c>
      <c r="C45" s="108" t="s">
        <v>205</v>
      </c>
      <c r="D45" s="109" t="s">
        <v>207</v>
      </c>
      <c r="E45" s="108">
        <v>0.5</v>
      </c>
    </row>
    <row r="46" spans="2:5" ht="204" x14ac:dyDescent="0.2">
      <c r="B46" s="108" t="s">
        <v>86</v>
      </c>
      <c r="C46" s="108" t="s">
        <v>208</v>
      </c>
      <c r="D46" s="109" t="s">
        <v>209</v>
      </c>
      <c r="E46" s="108">
        <v>1</v>
      </c>
    </row>
    <row r="47" spans="2:5" ht="409.5" x14ac:dyDescent="0.2">
      <c r="B47" s="108" t="s">
        <v>211</v>
      </c>
      <c r="C47" s="108" t="s">
        <v>210</v>
      </c>
      <c r="D47" s="109" t="s">
        <v>212</v>
      </c>
      <c r="E47" s="108">
        <v>5</v>
      </c>
    </row>
    <row r="48" spans="2:5" ht="409.5" x14ac:dyDescent="0.2">
      <c r="B48" s="108" t="s">
        <v>63</v>
      </c>
      <c r="C48" s="129" t="s">
        <v>213</v>
      </c>
      <c r="D48" s="109" t="s">
        <v>214</v>
      </c>
      <c r="E48" s="108">
        <v>4</v>
      </c>
    </row>
    <row r="49" spans="2:5" ht="165.75" x14ac:dyDescent="0.2">
      <c r="B49" s="108" t="s">
        <v>216</v>
      </c>
      <c r="C49" s="108" t="s">
        <v>215</v>
      </c>
      <c r="D49" s="109" t="s">
        <v>217</v>
      </c>
      <c r="E49" s="108">
        <v>0.25</v>
      </c>
    </row>
    <row r="50" spans="2:5" ht="395.25" x14ac:dyDescent="0.2">
      <c r="B50" s="108" t="s">
        <v>219</v>
      </c>
      <c r="C50" s="108" t="s">
        <v>218</v>
      </c>
      <c r="D50" s="109" t="s">
        <v>220</v>
      </c>
      <c r="E50" s="108">
        <v>1</v>
      </c>
    </row>
    <row r="51" spans="2:5" ht="216.75" x14ac:dyDescent="0.2">
      <c r="B51" s="108" t="s">
        <v>229</v>
      </c>
      <c r="C51" s="108" t="s">
        <v>228</v>
      </c>
      <c r="D51" s="109" t="s">
        <v>230</v>
      </c>
      <c r="E51" s="108">
        <v>0.5</v>
      </c>
    </row>
    <row r="52" spans="2:5" ht="409.5" hidden="1" x14ac:dyDescent="0.2">
      <c r="B52" s="108" t="s">
        <v>236</v>
      </c>
      <c r="C52" s="108" t="s">
        <v>231</v>
      </c>
      <c r="D52" s="109" t="s">
        <v>237</v>
      </c>
      <c r="E52" s="108">
        <v>6</v>
      </c>
    </row>
    <row r="53" spans="2:5" ht="357" hidden="1" x14ac:dyDescent="0.2">
      <c r="B53" s="108" t="s">
        <v>236</v>
      </c>
      <c r="C53" s="108" t="s">
        <v>232</v>
      </c>
      <c r="D53" s="109" t="s">
        <v>238</v>
      </c>
      <c r="E53" s="108">
        <v>4</v>
      </c>
    </row>
    <row r="54" spans="2:5" ht="382.5" hidden="1" x14ac:dyDescent="0.2">
      <c r="B54" s="108" t="s">
        <v>236</v>
      </c>
      <c r="C54" s="108" t="s">
        <v>233</v>
      </c>
      <c r="D54" s="109" t="s">
        <v>239</v>
      </c>
      <c r="E54" s="108">
        <v>1</v>
      </c>
    </row>
    <row r="55" spans="2:5" ht="216.75" hidden="1" x14ac:dyDescent="0.2">
      <c r="B55" s="108" t="s">
        <v>236</v>
      </c>
      <c r="C55" s="108" t="s">
        <v>234</v>
      </c>
      <c r="D55" s="109" t="s">
        <v>240</v>
      </c>
      <c r="E55" s="108">
        <v>3</v>
      </c>
    </row>
    <row r="56" spans="2:5" ht="395.25" hidden="1" x14ac:dyDescent="0.2">
      <c r="B56" s="108" t="s">
        <v>236</v>
      </c>
      <c r="C56" s="108" t="s">
        <v>235</v>
      </c>
      <c r="D56" s="109" t="s">
        <v>241</v>
      </c>
      <c r="E56" s="108">
        <v>6</v>
      </c>
    </row>
    <row r="57" spans="2:5" ht="409.5" x14ac:dyDescent="0.2">
      <c r="B57" s="129" t="s">
        <v>148</v>
      </c>
      <c r="C57" s="108" t="s">
        <v>221</v>
      </c>
      <c r="D57" s="130" t="s">
        <v>407</v>
      </c>
      <c r="E57" s="108">
        <v>8</v>
      </c>
    </row>
    <row r="58" spans="2:5" ht="255" x14ac:dyDescent="0.2">
      <c r="B58" s="129" t="s">
        <v>96</v>
      </c>
      <c r="C58" s="129" t="s">
        <v>242</v>
      </c>
      <c r="D58" s="130" t="s">
        <v>243</v>
      </c>
      <c r="E58" s="108">
        <v>2</v>
      </c>
    </row>
    <row r="59" spans="2:5" ht="409.5" x14ac:dyDescent="0.2">
      <c r="B59" s="108" t="s">
        <v>244</v>
      </c>
      <c r="C59" s="108" t="s">
        <v>222</v>
      </c>
      <c r="D59" s="109" t="s">
        <v>245</v>
      </c>
      <c r="E59" s="108">
        <v>2</v>
      </c>
    </row>
    <row r="60" spans="2:5" ht="102" x14ac:dyDescent="0.2">
      <c r="B60" s="108" t="s">
        <v>244</v>
      </c>
      <c r="C60" s="108" t="s">
        <v>223</v>
      </c>
      <c r="D60" s="109" t="s">
        <v>246</v>
      </c>
      <c r="E60" s="108">
        <v>0.5</v>
      </c>
    </row>
    <row r="61" spans="2:5" ht="382.5" x14ac:dyDescent="0.2">
      <c r="B61" s="108" t="s">
        <v>244</v>
      </c>
      <c r="C61" s="108" t="s">
        <v>224</v>
      </c>
      <c r="D61" s="109" t="s">
        <v>247</v>
      </c>
      <c r="E61" s="108">
        <v>0.5</v>
      </c>
    </row>
    <row r="62" spans="2:5" ht="409.5" hidden="1" x14ac:dyDescent="0.2">
      <c r="B62" s="108" t="s">
        <v>253</v>
      </c>
      <c r="C62" s="108" t="s">
        <v>248</v>
      </c>
      <c r="D62" s="109" t="s">
        <v>254</v>
      </c>
      <c r="E62" s="108">
        <v>12</v>
      </c>
    </row>
    <row r="63" spans="2:5" ht="267.75" hidden="1" x14ac:dyDescent="0.2">
      <c r="B63" s="108" t="s">
        <v>253</v>
      </c>
      <c r="C63" s="108" t="s">
        <v>249</v>
      </c>
      <c r="D63" s="109" t="s">
        <v>255</v>
      </c>
      <c r="E63" s="108">
        <v>2</v>
      </c>
    </row>
    <row r="64" spans="2:5" ht="267.75" hidden="1" x14ac:dyDescent="0.2">
      <c r="B64" s="108" t="s">
        <v>253</v>
      </c>
      <c r="C64" s="108" t="s">
        <v>250</v>
      </c>
      <c r="D64" s="109" t="s">
        <v>256</v>
      </c>
      <c r="E64" s="108">
        <v>2</v>
      </c>
    </row>
    <row r="65" spans="2:5" ht="204" hidden="1" x14ac:dyDescent="0.2">
      <c r="B65" s="108" t="s">
        <v>253</v>
      </c>
      <c r="C65" s="108" t="s">
        <v>251</v>
      </c>
      <c r="D65" s="109" t="s">
        <v>257</v>
      </c>
      <c r="E65" s="108">
        <v>2</v>
      </c>
    </row>
    <row r="66" spans="2:5" ht="204" hidden="1" x14ac:dyDescent="0.2">
      <c r="B66" s="108" t="s">
        <v>253</v>
      </c>
      <c r="C66" s="108" t="s">
        <v>252</v>
      </c>
      <c r="D66" s="109" t="s">
        <v>258</v>
      </c>
      <c r="E66" s="108">
        <v>4</v>
      </c>
    </row>
    <row r="67" spans="2:5" ht="409.5" hidden="1" x14ac:dyDescent="0.2">
      <c r="B67" s="108" t="s">
        <v>263</v>
      </c>
      <c r="C67" s="108" t="s">
        <v>259</v>
      </c>
      <c r="D67" s="109" t="s">
        <v>264</v>
      </c>
      <c r="E67" s="108">
        <v>16</v>
      </c>
    </row>
    <row r="68" spans="2:5" ht="409.5" hidden="1" x14ac:dyDescent="0.2">
      <c r="B68" s="108" t="s">
        <v>263</v>
      </c>
      <c r="C68" s="108" t="s">
        <v>260</v>
      </c>
      <c r="D68" s="109" t="s">
        <v>265</v>
      </c>
      <c r="E68" s="108">
        <v>0.5</v>
      </c>
    </row>
    <row r="69" spans="2:5" ht="216.75" hidden="1" x14ac:dyDescent="0.2">
      <c r="B69" s="108" t="s">
        <v>263</v>
      </c>
      <c r="C69" s="108" t="s">
        <v>261</v>
      </c>
      <c r="D69" s="109" t="s">
        <v>266</v>
      </c>
      <c r="E69" s="108">
        <v>0.5</v>
      </c>
    </row>
    <row r="70" spans="2:5" ht="229.5" hidden="1" x14ac:dyDescent="0.2">
      <c r="B70" s="108" t="s">
        <v>263</v>
      </c>
      <c r="C70" s="108" t="s">
        <v>262</v>
      </c>
      <c r="D70" s="109" t="s">
        <v>267</v>
      </c>
      <c r="E70" s="108">
        <v>4</v>
      </c>
    </row>
    <row r="71" spans="2:5" ht="409.5" hidden="1" x14ac:dyDescent="0.2">
      <c r="B71" s="108" t="s">
        <v>272</v>
      </c>
      <c r="C71" s="108" t="s">
        <v>268</v>
      </c>
      <c r="D71" s="109" t="s">
        <v>273</v>
      </c>
      <c r="E71" s="108">
        <v>16</v>
      </c>
    </row>
    <row r="72" spans="2:5" ht="369.75" hidden="1" x14ac:dyDescent="0.2">
      <c r="B72" s="108" t="s">
        <v>272</v>
      </c>
      <c r="C72" s="108" t="s">
        <v>269</v>
      </c>
      <c r="D72" s="109" t="s">
        <v>274</v>
      </c>
      <c r="E72" s="108">
        <v>0.5</v>
      </c>
    </row>
    <row r="73" spans="2:5" ht="267.75" hidden="1" x14ac:dyDescent="0.2">
      <c r="B73" s="108" t="s">
        <v>272</v>
      </c>
      <c r="C73" s="108" t="s">
        <v>270</v>
      </c>
      <c r="D73" s="109" t="s">
        <v>275</v>
      </c>
      <c r="E73" s="108">
        <v>0.5</v>
      </c>
    </row>
    <row r="74" spans="2:5" ht="242.25" hidden="1" x14ac:dyDescent="0.2">
      <c r="B74" s="108" t="s">
        <v>272</v>
      </c>
      <c r="C74" s="108" t="s">
        <v>271</v>
      </c>
      <c r="D74" s="109" t="s">
        <v>276</v>
      </c>
      <c r="E74" s="108">
        <v>4</v>
      </c>
    </row>
    <row r="75" spans="2:5" ht="267.75" hidden="1" x14ac:dyDescent="0.2">
      <c r="B75" s="108" t="s">
        <v>281</v>
      </c>
      <c r="C75" s="108" t="s">
        <v>277</v>
      </c>
      <c r="D75" s="109" t="s">
        <v>282</v>
      </c>
      <c r="E75" s="108">
        <v>8</v>
      </c>
    </row>
    <row r="76" spans="2:5" ht="331.5" hidden="1" x14ac:dyDescent="0.2">
      <c r="B76" s="108" t="s">
        <v>281</v>
      </c>
      <c r="C76" s="108" t="s">
        <v>278</v>
      </c>
      <c r="D76" s="109" t="s">
        <v>283</v>
      </c>
      <c r="E76" s="108">
        <v>1</v>
      </c>
    </row>
    <row r="77" spans="2:5" ht="178.5" hidden="1" x14ac:dyDescent="0.2">
      <c r="B77" s="108" t="s">
        <v>281</v>
      </c>
      <c r="C77" s="108" t="s">
        <v>279</v>
      </c>
      <c r="D77" s="109" t="s">
        <v>284</v>
      </c>
      <c r="E77" s="108">
        <v>2</v>
      </c>
    </row>
    <row r="78" spans="2:5" ht="140.25" hidden="1" x14ac:dyDescent="0.2">
      <c r="B78" s="108" t="s">
        <v>281</v>
      </c>
      <c r="C78" s="108" t="s">
        <v>280</v>
      </c>
      <c r="D78" s="109" t="s">
        <v>285</v>
      </c>
      <c r="E78" s="108">
        <v>4</v>
      </c>
    </row>
    <row r="79" spans="2:5" ht="204" x14ac:dyDescent="0.2">
      <c r="B79" s="108" t="s">
        <v>289</v>
      </c>
      <c r="C79" s="108" t="s">
        <v>286</v>
      </c>
      <c r="D79" s="109" t="s">
        <v>290</v>
      </c>
      <c r="E79" s="108">
        <v>4</v>
      </c>
    </row>
    <row r="80" spans="2:5" ht="127.5" x14ac:dyDescent="0.2">
      <c r="B80" s="108" t="s">
        <v>289</v>
      </c>
      <c r="C80" s="108" t="s">
        <v>287</v>
      </c>
      <c r="D80" s="109" t="s">
        <v>291</v>
      </c>
      <c r="E80" s="108">
        <v>0.5</v>
      </c>
    </row>
    <row r="81" spans="2:5" ht="191.25" x14ac:dyDescent="0.2">
      <c r="B81" s="108" t="s">
        <v>289</v>
      </c>
      <c r="C81" s="108" t="s">
        <v>288</v>
      </c>
      <c r="D81" s="109" t="s">
        <v>292</v>
      </c>
      <c r="E81" s="108">
        <v>1.5</v>
      </c>
    </row>
    <row r="82" spans="2:5" s="59" customFormat="1" ht="210" x14ac:dyDescent="0.2">
      <c r="B82" s="108" t="s">
        <v>294</v>
      </c>
      <c r="C82" s="133" t="s">
        <v>293</v>
      </c>
      <c r="D82" s="134" t="s">
        <v>295</v>
      </c>
      <c r="E82" s="135">
        <v>2</v>
      </c>
    </row>
    <row r="83" spans="2:5" s="59" customFormat="1" ht="114.75" x14ac:dyDescent="0.2">
      <c r="B83" s="108" t="s">
        <v>297</v>
      </c>
      <c r="C83" s="108" t="s">
        <v>296</v>
      </c>
      <c r="D83" s="109" t="s">
        <v>298</v>
      </c>
      <c r="E83" s="108">
        <v>1</v>
      </c>
    </row>
    <row r="84" spans="2:5" s="59" customFormat="1" ht="153" x14ac:dyDescent="0.2">
      <c r="B84" s="108" t="s">
        <v>300</v>
      </c>
      <c r="C84" s="108" t="s">
        <v>299</v>
      </c>
      <c r="D84" s="109" t="s">
        <v>301</v>
      </c>
      <c r="E84" s="108">
        <v>1</v>
      </c>
    </row>
    <row r="85" spans="2:5" s="59" customFormat="1" ht="102" x14ac:dyDescent="0.2">
      <c r="B85" s="108" t="s">
        <v>303</v>
      </c>
      <c r="C85" s="108" t="s">
        <v>302</v>
      </c>
      <c r="D85" s="109" t="s">
        <v>304</v>
      </c>
      <c r="E85" s="108">
        <v>1</v>
      </c>
    </row>
    <row r="86" spans="2:5" ht="127.5" x14ac:dyDescent="0.2">
      <c r="B86" s="108" t="s">
        <v>306</v>
      </c>
      <c r="C86" s="108" t="s">
        <v>305</v>
      </c>
      <c r="D86" s="109" t="s">
        <v>307</v>
      </c>
      <c r="E86" s="108">
        <v>1</v>
      </c>
    </row>
    <row r="87" spans="2:5" ht="409.5" x14ac:dyDescent="0.2">
      <c r="B87" s="108" t="s">
        <v>309</v>
      </c>
      <c r="C87" s="108" t="s">
        <v>308</v>
      </c>
      <c r="D87" s="109" t="s">
        <v>310</v>
      </c>
      <c r="E87" s="108">
        <v>2</v>
      </c>
    </row>
    <row r="88" spans="2:5" ht="409.5" x14ac:dyDescent="0.2">
      <c r="B88" s="108" t="s">
        <v>312</v>
      </c>
      <c r="C88" s="108" t="s">
        <v>311</v>
      </c>
      <c r="D88" s="109" t="s">
        <v>313</v>
      </c>
      <c r="E88" s="108">
        <v>3</v>
      </c>
    </row>
    <row r="89" spans="2:5" ht="140.25" x14ac:dyDescent="0.2">
      <c r="B89" s="129" t="s">
        <v>316</v>
      </c>
      <c r="C89" s="129" t="s">
        <v>315</v>
      </c>
      <c r="D89" s="130" t="s">
        <v>314</v>
      </c>
      <c r="E89" s="129">
        <v>3</v>
      </c>
    </row>
    <row r="90" spans="2:5" x14ac:dyDescent="0.2">
      <c r="B90" s="129" t="s">
        <v>319</v>
      </c>
      <c r="C90" s="129" t="s">
        <v>321</v>
      </c>
      <c r="D90" s="130" t="s">
        <v>320</v>
      </c>
      <c r="E90" s="129">
        <v>1</v>
      </c>
    </row>
    <row r="91" spans="2:5" ht="25.5" x14ac:dyDescent="0.2">
      <c r="B91" s="129" t="s">
        <v>376</v>
      </c>
      <c r="C91" s="129" t="s">
        <v>381</v>
      </c>
      <c r="D91" s="130" t="s">
        <v>382</v>
      </c>
      <c r="E91" s="129">
        <v>0.15</v>
      </c>
    </row>
    <row r="92" spans="2:5" ht="171.75" customHeight="1" x14ac:dyDescent="0.2">
      <c r="B92" s="129" t="s">
        <v>340</v>
      </c>
      <c r="C92" s="129" t="s">
        <v>386</v>
      </c>
      <c r="D92" s="130" t="s">
        <v>385</v>
      </c>
      <c r="E92" s="129">
        <v>0.5</v>
      </c>
    </row>
    <row r="93" spans="2:5" ht="63.75" x14ac:dyDescent="0.2">
      <c r="B93" s="129" t="s">
        <v>390</v>
      </c>
      <c r="C93" s="129" t="s">
        <v>391</v>
      </c>
      <c r="D93" s="213" t="s">
        <v>394</v>
      </c>
      <c r="E93" s="129">
        <v>0.2</v>
      </c>
    </row>
    <row r="94" spans="2:5" ht="38.25" x14ac:dyDescent="0.2">
      <c r="B94" s="129" t="s">
        <v>390</v>
      </c>
      <c r="C94" s="129" t="s">
        <v>392</v>
      </c>
      <c r="D94" s="130" t="s">
        <v>395</v>
      </c>
      <c r="E94" s="129">
        <v>0.5</v>
      </c>
    </row>
    <row r="95" spans="2:5" ht="38.25" x14ac:dyDescent="0.2">
      <c r="B95" s="129" t="s">
        <v>390</v>
      </c>
      <c r="C95" s="129" t="s">
        <v>393</v>
      </c>
      <c r="D95" s="130" t="s">
        <v>396</v>
      </c>
      <c r="E95" s="129">
        <v>1</v>
      </c>
    </row>
    <row r="96" spans="2:5" x14ac:dyDescent="0.2">
      <c r="B96" s="129" t="s">
        <v>368</v>
      </c>
      <c r="C96" s="129" t="s">
        <v>397</v>
      </c>
      <c r="D96" s="130" t="s">
        <v>398</v>
      </c>
      <c r="E96" s="129">
        <v>0.15</v>
      </c>
    </row>
    <row r="97" spans="2:5" ht="25.5" x14ac:dyDescent="0.2">
      <c r="B97" s="129" t="s">
        <v>331</v>
      </c>
      <c r="C97" s="129" t="s">
        <v>400</v>
      </c>
      <c r="D97" s="130" t="s">
        <v>420</v>
      </c>
      <c r="E97" s="129">
        <v>2</v>
      </c>
    </row>
    <row r="98" spans="2:5" ht="25.5" x14ac:dyDescent="0.2">
      <c r="B98" s="129" t="s">
        <v>347</v>
      </c>
      <c r="C98" s="129" t="s">
        <v>408</v>
      </c>
      <c r="D98" s="130" t="s">
        <v>418</v>
      </c>
      <c r="E98" s="129">
        <v>1</v>
      </c>
    </row>
    <row r="99" spans="2:5" x14ac:dyDescent="0.2">
      <c r="B99" s="129" t="s">
        <v>414</v>
      </c>
      <c r="C99" s="129" t="s">
        <v>410</v>
      </c>
      <c r="D99" s="130" t="s">
        <v>412</v>
      </c>
      <c r="E99" s="129">
        <v>1</v>
      </c>
    </row>
    <row r="100" spans="2:5" x14ac:dyDescent="0.2">
      <c r="B100" s="129" t="s">
        <v>346</v>
      </c>
      <c r="C100" s="129" t="s">
        <v>411</v>
      </c>
      <c r="D100" s="130" t="s">
        <v>413</v>
      </c>
      <c r="E100" s="129">
        <v>1</v>
      </c>
    </row>
    <row r="101" spans="2:5" ht="409.5" x14ac:dyDescent="0.2">
      <c r="B101" s="129" t="s">
        <v>483</v>
      </c>
      <c r="C101" s="129" t="s">
        <v>484</v>
      </c>
      <c r="D101" s="130" t="s">
        <v>485</v>
      </c>
      <c r="E101" s="129"/>
    </row>
    <row r="102" spans="2:5" ht="25.5" x14ac:dyDescent="0.2">
      <c r="B102" s="214" t="s">
        <v>492</v>
      </c>
      <c r="C102" s="214" t="s">
        <v>499</v>
      </c>
      <c r="D102" s="213" t="s">
        <v>497</v>
      </c>
      <c r="E102" s="129">
        <v>0.5</v>
      </c>
    </row>
    <row r="103" spans="2:5" ht="25.5" x14ac:dyDescent="0.2">
      <c r="B103" s="214" t="s">
        <v>493</v>
      </c>
      <c r="C103" s="214" t="s">
        <v>500</v>
      </c>
      <c r="D103" s="213" t="s">
        <v>498</v>
      </c>
      <c r="E103" s="129">
        <v>0.5</v>
      </c>
    </row>
    <row r="104" spans="2:5" x14ac:dyDescent="0.2">
      <c r="B104" s="129" t="s">
        <v>490</v>
      </c>
      <c r="C104" s="214" t="s">
        <v>494</v>
      </c>
      <c r="D104" s="213" t="s">
        <v>501</v>
      </c>
      <c r="E104" s="129">
        <v>0.5</v>
      </c>
    </row>
    <row r="105" spans="2:5" x14ac:dyDescent="0.2">
      <c r="B105" s="129" t="s">
        <v>490</v>
      </c>
      <c r="C105" s="214" t="s">
        <v>496</v>
      </c>
      <c r="D105" s="213" t="s">
        <v>502</v>
      </c>
      <c r="E105" s="214" t="s">
        <v>495</v>
      </c>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361" r:id="rId4" name="Button 241">
              <controlPr defaultSize="0" print="0" autoFill="0" autoPict="0" macro="[0]!Calendrier">
                <anchor moveWithCells="1" sizeWithCells="1">
                  <from>
                    <xdr:col>3</xdr:col>
                    <xdr:colOff>8505825</xdr:colOff>
                    <xdr:row>1</xdr:row>
                    <xdr:rowOff>476250</xdr:rowOff>
                  </from>
                  <to>
                    <xdr:col>4</xdr:col>
                    <xdr:colOff>1171575</xdr:colOff>
                    <xdr:row>2</xdr:row>
                    <xdr:rowOff>123825</xdr:rowOff>
                  </to>
                </anchor>
              </controlPr>
            </control>
          </mc:Choice>
        </mc:AlternateContent>
        <mc:AlternateContent xmlns:mc="http://schemas.openxmlformats.org/markup-compatibility/2006">
          <mc:Choice Requires="x14">
            <control shapeId="5362" r:id="rId5" name="Button 242">
              <controlPr defaultSize="0" print="0" autoFill="0" autoPict="0" macro="[0]!Calendrier">
                <anchor moveWithCells="1" sizeWithCells="1">
                  <from>
                    <xdr:col>3</xdr:col>
                    <xdr:colOff>8543925</xdr:colOff>
                    <xdr:row>106</xdr:row>
                    <xdr:rowOff>19050</xdr:rowOff>
                  </from>
                  <to>
                    <xdr:col>5</xdr:col>
                    <xdr:colOff>9525</xdr:colOff>
                    <xdr:row>110</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3" tint="0.39997558519241921"/>
    <pageSetUpPr fitToPage="1"/>
  </sheetPr>
  <dimension ref="A1:G49"/>
  <sheetViews>
    <sheetView showGridLines="0" topLeftCell="A31" zoomScale="80" zoomScaleNormal="80" workbookViewId="0">
      <selection activeCell="C42" sqref="C42"/>
    </sheetView>
  </sheetViews>
  <sheetFormatPr defaultColWidth="11.42578125" defaultRowHeight="12.75" x14ac:dyDescent="0.2"/>
  <cols>
    <col min="1" max="1" width="5.7109375" style="6" customWidth="1"/>
    <col min="2" max="2" width="14" style="1" customWidth="1"/>
    <col min="3" max="3" width="21.5703125" style="1" bestFit="1" customWidth="1"/>
    <col min="4" max="4" width="33.140625" style="47" bestFit="1" customWidth="1"/>
    <col min="5" max="5" width="52" style="1" customWidth="1"/>
    <col min="6" max="6" width="95.7109375" style="1" customWidth="1"/>
    <col min="7" max="7" width="3.5703125" style="8" customWidth="1"/>
    <col min="8" max="8" width="17" style="1" customWidth="1"/>
    <col min="9" max="16384" width="11.42578125" style="1"/>
  </cols>
  <sheetData>
    <row r="1" spans="1:7" ht="12.95" customHeight="1" x14ac:dyDescent="0.2"/>
    <row r="2" spans="1:7" s="40" customFormat="1" ht="80.099999999999994" customHeight="1" x14ac:dyDescent="0.25">
      <c r="A2" s="42"/>
      <c r="B2" s="115"/>
      <c r="C2" s="41"/>
      <c r="G2" s="35"/>
    </row>
    <row r="3" spans="1:7" s="40" customFormat="1" ht="18.95" customHeight="1" x14ac:dyDescent="0.3">
      <c r="A3" s="42"/>
      <c r="B3" s="51" t="s">
        <v>423</v>
      </c>
      <c r="C3" s="41"/>
      <c r="D3" s="41"/>
      <c r="G3" s="35"/>
    </row>
    <row r="4" spans="1:7" s="40" customFormat="1" ht="12.95" customHeight="1" thickBot="1" x14ac:dyDescent="0.3">
      <c r="A4" s="42"/>
      <c r="D4" s="50"/>
      <c r="G4" s="35"/>
    </row>
    <row r="5" spans="1:7" s="34" customFormat="1" ht="18.75" customHeight="1" x14ac:dyDescent="0.25">
      <c r="B5" s="33"/>
      <c r="C5" s="26"/>
      <c r="D5" s="49"/>
      <c r="E5" s="26"/>
      <c r="F5" s="107"/>
      <c r="G5" s="32"/>
    </row>
    <row r="6" spans="1:7" s="39" customFormat="1" ht="30.75" customHeight="1" thickBot="1" x14ac:dyDescent="0.25">
      <c r="A6" s="31"/>
      <c r="B6" s="94" t="s">
        <v>73</v>
      </c>
      <c r="C6" s="95" t="s">
        <v>74</v>
      </c>
      <c r="D6" s="95" t="s">
        <v>75</v>
      </c>
      <c r="E6" s="95" t="s">
        <v>76</v>
      </c>
      <c r="F6" s="29" t="s">
        <v>318</v>
      </c>
      <c r="G6" s="28"/>
    </row>
    <row r="7" spans="1:7" s="43" customFormat="1" ht="50.1" customHeight="1" x14ac:dyDescent="0.2">
      <c r="B7" s="138" t="s">
        <v>66</v>
      </c>
      <c r="C7" s="136" t="s">
        <v>330</v>
      </c>
      <c r="D7" s="98" t="s">
        <v>98</v>
      </c>
      <c r="E7" s="98" t="s">
        <v>99</v>
      </c>
      <c r="F7" s="192"/>
      <c r="G7" s="46"/>
    </row>
    <row r="8" spans="1:7" s="43" customFormat="1" ht="50.1" customHeight="1" x14ac:dyDescent="0.2">
      <c r="B8" s="139" t="s">
        <v>66</v>
      </c>
      <c r="C8" s="137" t="s">
        <v>330</v>
      </c>
      <c r="D8" s="96" t="s">
        <v>92</v>
      </c>
      <c r="E8" s="96" t="s">
        <v>92</v>
      </c>
      <c r="F8" s="193"/>
      <c r="G8" s="46"/>
    </row>
    <row r="9" spans="1:7" s="43" customFormat="1" ht="50.1" customHeight="1" x14ac:dyDescent="0.2">
      <c r="B9" s="139" t="s">
        <v>66</v>
      </c>
      <c r="C9" s="137" t="s">
        <v>330</v>
      </c>
      <c r="D9" s="96" t="s">
        <v>187</v>
      </c>
      <c r="E9" s="96" t="s">
        <v>360</v>
      </c>
      <c r="F9" s="193"/>
      <c r="G9" s="46"/>
    </row>
    <row r="10" spans="1:7" s="43" customFormat="1" ht="50.1" customHeight="1" x14ac:dyDescent="0.2">
      <c r="B10" s="139" t="s">
        <v>66</v>
      </c>
      <c r="C10" s="137" t="s">
        <v>330</v>
      </c>
      <c r="D10" s="96" t="s">
        <v>187</v>
      </c>
      <c r="E10" s="96" t="s">
        <v>339</v>
      </c>
      <c r="F10" s="193"/>
      <c r="G10" s="46"/>
    </row>
    <row r="11" spans="1:7" s="43" customFormat="1" ht="50.1" customHeight="1" x14ac:dyDescent="0.2">
      <c r="B11" s="139" t="s">
        <v>66</v>
      </c>
      <c r="C11" s="137" t="s">
        <v>330</v>
      </c>
      <c r="D11" s="121" t="s">
        <v>375</v>
      </c>
      <c r="E11" s="121" t="s">
        <v>383</v>
      </c>
      <c r="F11" s="193"/>
      <c r="G11" s="46"/>
    </row>
    <row r="12" spans="1:7" s="43" customFormat="1" ht="50.1" customHeight="1" x14ac:dyDescent="0.2">
      <c r="B12" s="139" t="s">
        <v>66</v>
      </c>
      <c r="C12" s="137" t="s">
        <v>330</v>
      </c>
      <c r="D12" s="121" t="s">
        <v>377</v>
      </c>
      <c r="E12" s="121" t="s">
        <v>378</v>
      </c>
      <c r="F12" s="197" t="s">
        <v>491</v>
      </c>
      <c r="G12" s="46"/>
    </row>
    <row r="13" spans="1:7" s="43" customFormat="1" ht="50.1" customHeight="1" x14ac:dyDescent="0.2">
      <c r="B13" s="139" t="s">
        <v>66</v>
      </c>
      <c r="C13" s="137" t="s">
        <v>330</v>
      </c>
      <c r="D13" s="121" t="s">
        <v>377</v>
      </c>
      <c r="E13" s="121" t="s">
        <v>379</v>
      </c>
      <c r="F13" s="193"/>
      <c r="G13" s="46"/>
    </row>
    <row r="14" spans="1:7" s="43" customFormat="1" ht="50.1" customHeight="1" x14ac:dyDescent="0.2">
      <c r="B14" s="139" t="s">
        <v>351</v>
      </c>
      <c r="C14" s="137" t="s">
        <v>351</v>
      </c>
      <c r="D14" s="121" t="s">
        <v>427</v>
      </c>
      <c r="E14" s="121" t="s">
        <v>82</v>
      </c>
      <c r="F14" s="193"/>
      <c r="G14" s="46"/>
    </row>
    <row r="15" spans="1:7" s="43" customFormat="1" ht="50.1" customHeight="1" x14ac:dyDescent="0.2">
      <c r="B15" s="139" t="s">
        <v>66</v>
      </c>
      <c r="C15" s="137" t="s">
        <v>330</v>
      </c>
      <c r="D15" s="121" t="s">
        <v>373</v>
      </c>
      <c r="E15" s="121" t="s">
        <v>380</v>
      </c>
      <c r="F15" s="193"/>
      <c r="G15" s="46"/>
    </row>
    <row r="16" spans="1:7" s="43" customFormat="1" ht="50.1" customHeight="1" x14ac:dyDescent="0.2">
      <c r="B16" s="139" t="s">
        <v>351</v>
      </c>
      <c r="C16" s="137" t="s">
        <v>351</v>
      </c>
      <c r="D16" s="121" t="s">
        <v>426</v>
      </c>
      <c r="E16" s="121" t="s">
        <v>332</v>
      </c>
      <c r="F16" s="193"/>
      <c r="G16" s="46"/>
    </row>
    <row r="17" spans="2:7" s="43" customFormat="1" ht="50.1" customHeight="1" x14ac:dyDescent="0.2">
      <c r="B17" s="139" t="s">
        <v>66</v>
      </c>
      <c r="C17" s="137" t="s">
        <v>338</v>
      </c>
      <c r="D17" s="121" t="s">
        <v>338</v>
      </c>
      <c r="E17" s="121" t="s">
        <v>338</v>
      </c>
      <c r="F17" s="197" t="s">
        <v>476</v>
      </c>
      <c r="G17" s="46"/>
    </row>
    <row r="18" spans="2:7" s="43" customFormat="1" ht="50.1" customHeight="1" x14ac:dyDescent="0.2">
      <c r="B18" s="139" t="s">
        <v>325</v>
      </c>
      <c r="C18" s="137" t="s">
        <v>351</v>
      </c>
      <c r="D18" s="121" t="s">
        <v>78</v>
      </c>
      <c r="E18" s="121" t="s">
        <v>78</v>
      </c>
      <c r="F18" s="193"/>
      <c r="G18" s="46"/>
    </row>
    <row r="19" spans="2:7" s="43" customFormat="1" ht="50.1" customHeight="1" x14ac:dyDescent="0.2">
      <c r="B19" s="99" t="s">
        <v>328</v>
      </c>
      <c r="C19" s="97" t="s">
        <v>369</v>
      </c>
      <c r="D19" s="121" t="s">
        <v>322</v>
      </c>
      <c r="E19" s="90" t="s">
        <v>322</v>
      </c>
      <c r="F19" s="194"/>
      <c r="G19" s="46"/>
    </row>
    <row r="20" spans="2:7" s="43" customFormat="1" ht="50.1" customHeight="1" x14ac:dyDescent="0.2">
      <c r="B20" s="139" t="s">
        <v>328</v>
      </c>
      <c r="C20" s="137" t="s">
        <v>369</v>
      </c>
      <c r="D20" s="121" t="s">
        <v>368</v>
      </c>
      <c r="E20" s="121" t="s">
        <v>368</v>
      </c>
      <c r="F20" s="193"/>
      <c r="G20" s="46"/>
    </row>
    <row r="21" spans="2:7" s="43" customFormat="1" ht="50.1" customHeight="1" x14ac:dyDescent="0.2">
      <c r="B21" s="99" t="s">
        <v>328</v>
      </c>
      <c r="C21" s="97" t="s">
        <v>84</v>
      </c>
      <c r="D21" s="121" t="s">
        <v>363</v>
      </c>
      <c r="E21" s="90" t="s">
        <v>364</v>
      </c>
      <c r="F21" s="199" t="s">
        <v>482</v>
      </c>
      <c r="G21" s="46"/>
    </row>
    <row r="22" spans="2:7" s="43" customFormat="1" ht="50.1" customHeight="1" x14ac:dyDescent="0.2">
      <c r="B22" s="99" t="s">
        <v>351</v>
      </c>
      <c r="C22" s="97" t="s">
        <v>351</v>
      </c>
      <c r="D22" s="121" t="s">
        <v>399</v>
      </c>
      <c r="E22" s="90" t="s">
        <v>347</v>
      </c>
      <c r="F22" s="194" t="s">
        <v>480</v>
      </c>
      <c r="G22" s="46"/>
    </row>
    <row r="23" spans="2:7" s="43" customFormat="1" ht="50.1" customHeight="1" x14ac:dyDescent="0.2">
      <c r="B23" s="100" t="s">
        <v>328</v>
      </c>
      <c r="C23" s="137" t="s">
        <v>342</v>
      </c>
      <c r="D23" s="121" t="s">
        <v>341</v>
      </c>
      <c r="E23" s="90" t="s">
        <v>343</v>
      </c>
      <c r="F23" s="194"/>
      <c r="G23" s="46"/>
    </row>
    <row r="24" spans="2:7" s="43" customFormat="1" ht="50.1" customHeight="1" x14ac:dyDescent="0.2">
      <c r="B24" s="100" t="s">
        <v>328</v>
      </c>
      <c r="C24" s="137" t="s">
        <v>342</v>
      </c>
      <c r="D24" s="121" t="s">
        <v>341</v>
      </c>
      <c r="E24" s="90" t="s">
        <v>346</v>
      </c>
      <c r="F24" s="194" t="s">
        <v>478</v>
      </c>
      <c r="G24" s="46"/>
    </row>
    <row r="25" spans="2:7" s="43" customFormat="1" ht="50.1" customHeight="1" x14ac:dyDescent="0.2">
      <c r="B25" s="139" t="s">
        <v>328</v>
      </c>
      <c r="C25" s="137" t="s">
        <v>342</v>
      </c>
      <c r="D25" s="121" t="s">
        <v>348</v>
      </c>
      <c r="E25" s="121" t="s">
        <v>372</v>
      </c>
      <c r="F25" s="193"/>
      <c r="G25" s="46"/>
    </row>
    <row r="26" spans="2:7" s="43" customFormat="1" ht="50.1" customHeight="1" x14ac:dyDescent="0.2">
      <c r="B26" s="139" t="s">
        <v>351</v>
      </c>
      <c r="C26" s="137" t="s">
        <v>351</v>
      </c>
      <c r="D26" s="121" t="s">
        <v>424</v>
      </c>
      <c r="E26" s="121" t="s">
        <v>350</v>
      </c>
      <c r="F26" s="193"/>
      <c r="G26" s="46"/>
    </row>
    <row r="27" spans="2:7" s="43" customFormat="1" ht="50.1" customHeight="1" x14ac:dyDescent="0.2">
      <c r="B27" s="139" t="s">
        <v>351</v>
      </c>
      <c r="C27" s="137" t="s">
        <v>351</v>
      </c>
      <c r="D27" s="121" t="s">
        <v>425</v>
      </c>
      <c r="E27" s="121" t="s">
        <v>83</v>
      </c>
      <c r="F27" s="193"/>
      <c r="G27" s="46"/>
    </row>
    <row r="28" spans="2:7" s="43" customFormat="1" ht="50.1" customHeight="1" x14ac:dyDescent="0.2">
      <c r="B28" s="100" t="s">
        <v>328</v>
      </c>
      <c r="C28" s="137" t="s">
        <v>333</v>
      </c>
      <c r="D28" s="121" t="s">
        <v>85</v>
      </c>
      <c r="E28" s="90" t="s">
        <v>316</v>
      </c>
      <c r="F28" s="194"/>
      <c r="G28" s="46"/>
    </row>
    <row r="29" spans="2:7" s="43" customFormat="1" ht="50.1" customHeight="1" x14ac:dyDescent="0.2">
      <c r="B29" s="100" t="s">
        <v>328</v>
      </c>
      <c r="C29" s="137" t="s">
        <v>333</v>
      </c>
      <c r="D29" s="121" t="s">
        <v>85</v>
      </c>
      <c r="E29" s="90" t="s">
        <v>323</v>
      </c>
      <c r="F29" s="194"/>
      <c r="G29" s="46"/>
    </row>
    <row r="30" spans="2:7" s="43" customFormat="1" ht="50.1" customHeight="1" x14ac:dyDescent="0.2">
      <c r="B30" s="139" t="s">
        <v>328</v>
      </c>
      <c r="C30" s="137" t="s">
        <v>333</v>
      </c>
      <c r="D30" s="121" t="s">
        <v>85</v>
      </c>
      <c r="E30" s="121" t="s">
        <v>324</v>
      </c>
      <c r="F30" s="193"/>
      <c r="G30" s="46"/>
    </row>
    <row r="31" spans="2:7" s="43" customFormat="1" ht="50.1" customHeight="1" x14ac:dyDescent="0.2">
      <c r="B31" s="139" t="s">
        <v>328</v>
      </c>
      <c r="C31" s="137" t="s">
        <v>333</v>
      </c>
      <c r="D31" s="121" t="s">
        <v>85</v>
      </c>
      <c r="E31" s="121" t="s">
        <v>340</v>
      </c>
      <c r="F31" s="193"/>
      <c r="G31" s="46"/>
    </row>
    <row r="32" spans="2:7" s="43" customFormat="1" ht="50.1" customHeight="1" x14ac:dyDescent="0.2">
      <c r="B32" s="139" t="s">
        <v>351</v>
      </c>
      <c r="C32" s="137" t="s">
        <v>351</v>
      </c>
      <c r="D32" s="121" t="s">
        <v>80</v>
      </c>
      <c r="E32" s="121" t="s">
        <v>80</v>
      </c>
      <c r="F32" s="193"/>
      <c r="G32" s="46"/>
    </row>
    <row r="33" spans="2:7" s="43" customFormat="1" ht="50.1" hidden="1" customHeight="1" x14ac:dyDescent="0.2">
      <c r="B33" s="139" t="s">
        <v>351</v>
      </c>
      <c r="C33" s="137" t="s">
        <v>351</v>
      </c>
      <c r="D33" s="121" t="s">
        <v>426</v>
      </c>
      <c r="E33" s="121" t="s">
        <v>332</v>
      </c>
      <c r="F33" s="193"/>
      <c r="G33" s="46"/>
    </row>
    <row r="34" spans="2:7" s="43" customFormat="1" ht="50.1" customHeight="1" x14ac:dyDescent="0.2">
      <c r="B34" s="139" t="s">
        <v>351</v>
      </c>
      <c r="C34" s="137" t="s">
        <v>351</v>
      </c>
      <c r="D34" s="121" t="s">
        <v>358</v>
      </c>
      <c r="E34" s="90" t="s">
        <v>359</v>
      </c>
      <c r="F34" s="194"/>
      <c r="G34" s="46"/>
    </row>
    <row r="35" spans="2:7" s="43" customFormat="1" ht="50.1" hidden="1" customHeight="1" x14ac:dyDescent="0.2">
      <c r="B35" s="139" t="s">
        <v>351</v>
      </c>
      <c r="C35" s="137" t="s">
        <v>351</v>
      </c>
      <c r="D35" s="121" t="s">
        <v>427</v>
      </c>
      <c r="E35" s="90" t="s">
        <v>82</v>
      </c>
      <c r="F35" s="194"/>
      <c r="G35" s="46"/>
    </row>
    <row r="36" spans="2:7" s="43" customFormat="1" ht="50.1" customHeight="1" x14ac:dyDescent="0.2">
      <c r="B36" s="139" t="s">
        <v>325</v>
      </c>
      <c r="C36" s="137" t="s">
        <v>371</v>
      </c>
      <c r="D36" s="121" t="s">
        <v>373</v>
      </c>
      <c r="E36" s="121" t="s">
        <v>433</v>
      </c>
      <c r="F36" s="193"/>
      <c r="G36" s="46"/>
    </row>
    <row r="37" spans="2:7" s="43" customFormat="1" ht="50.1" customHeight="1" x14ac:dyDescent="0.2">
      <c r="B37" s="100" t="s">
        <v>325</v>
      </c>
      <c r="C37" s="137" t="s">
        <v>336</v>
      </c>
      <c r="D37" s="121" t="s">
        <v>89</v>
      </c>
      <c r="E37" s="90" t="s">
        <v>434</v>
      </c>
      <c r="F37" s="194"/>
      <c r="G37" s="46"/>
    </row>
    <row r="38" spans="2:7" s="43" customFormat="1" ht="50.1" customHeight="1" x14ac:dyDescent="0.2">
      <c r="B38" s="139" t="s">
        <v>328</v>
      </c>
      <c r="C38" s="137" t="s">
        <v>352</v>
      </c>
      <c r="D38" s="121" t="s">
        <v>89</v>
      </c>
      <c r="E38" s="121" t="s">
        <v>435</v>
      </c>
      <c r="F38" s="193"/>
      <c r="G38" s="46"/>
    </row>
    <row r="39" spans="2:7" s="43" customFormat="1" ht="50.1" customHeight="1" x14ac:dyDescent="0.2">
      <c r="B39" s="139" t="s">
        <v>325</v>
      </c>
      <c r="C39" s="137" t="s">
        <v>402</v>
      </c>
      <c r="D39" s="121" t="s">
        <v>90</v>
      </c>
      <c r="E39" s="121" t="s">
        <v>326</v>
      </c>
      <c r="F39" s="193"/>
      <c r="G39" s="46"/>
    </row>
    <row r="40" spans="2:7" s="43" customFormat="1" ht="50.1" customHeight="1" x14ac:dyDescent="0.2">
      <c r="B40" s="139" t="s">
        <v>66</v>
      </c>
      <c r="C40" s="137" t="s">
        <v>401</v>
      </c>
      <c r="D40" s="121" t="s">
        <v>331</v>
      </c>
      <c r="E40" s="121" t="s">
        <v>331</v>
      </c>
      <c r="F40" s="197" t="s">
        <v>474</v>
      </c>
      <c r="G40" s="46"/>
    </row>
    <row r="41" spans="2:7" s="43" customFormat="1" ht="50.1" customHeight="1" x14ac:dyDescent="0.2">
      <c r="B41" s="139" t="s">
        <v>66</v>
      </c>
      <c r="C41" s="137" t="s">
        <v>366</v>
      </c>
      <c r="D41" s="121" t="s">
        <v>365</v>
      </c>
      <c r="E41" s="121" t="s">
        <v>431</v>
      </c>
      <c r="F41" s="193" t="s">
        <v>469</v>
      </c>
      <c r="G41" s="46"/>
    </row>
    <row r="42" spans="2:7" s="43" customFormat="1" ht="50.1" customHeight="1" x14ac:dyDescent="0.2">
      <c r="B42" s="139" t="s">
        <v>66</v>
      </c>
      <c r="C42" s="137" t="s">
        <v>367</v>
      </c>
      <c r="D42" s="121" t="s">
        <v>365</v>
      </c>
      <c r="E42" s="121" t="s">
        <v>432</v>
      </c>
      <c r="F42" s="193" t="s">
        <v>469</v>
      </c>
      <c r="G42" s="46"/>
    </row>
    <row r="43" spans="2:7" s="43" customFormat="1" ht="50.1" customHeight="1" x14ac:dyDescent="0.2">
      <c r="B43" s="139" t="s">
        <v>328</v>
      </c>
      <c r="C43" s="137" t="s">
        <v>344</v>
      </c>
      <c r="D43" s="121" t="s">
        <v>100</v>
      </c>
      <c r="E43" s="121" t="s">
        <v>100</v>
      </c>
      <c r="F43" s="193"/>
      <c r="G43" s="46"/>
    </row>
    <row r="44" spans="2:7" s="43" customFormat="1" ht="50.1" customHeight="1" x14ac:dyDescent="0.2">
      <c r="B44" s="100" t="s">
        <v>328</v>
      </c>
      <c r="C44" s="137" t="s">
        <v>344</v>
      </c>
      <c r="D44" s="121" t="s">
        <v>101</v>
      </c>
      <c r="E44" s="90" t="s">
        <v>101</v>
      </c>
      <c r="F44" s="194"/>
      <c r="G44" s="46"/>
    </row>
    <row r="45" spans="2:7" s="43" customFormat="1" ht="50.1" customHeight="1" x14ac:dyDescent="0.2">
      <c r="B45" s="100" t="s">
        <v>351</v>
      </c>
      <c r="C45" s="137" t="s">
        <v>388</v>
      </c>
      <c r="D45" s="121" t="s">
        <v>358</v>
      </c>
      <c r="E45" s="90" t="s">
        <v>361</v>
      </c>
      <c r="F45" s="194"/>
      <c r="G45" s="46"/>
    </row>
    <row r="46" spans="2:7" s="43" customFormat="1" ht="50.1" customHeight="1" x14ac:dyDescent="0.2">
      <c r="B46" s="139" t="s">
        <v>328</v>
      </c>
      <c r="C46" s="137" t="s">
        <v>362</v>
      </c>
      <c r="D46" s="121" t="s">
        <v>87</v>
      </c>
      <c r="E46" s="121" t="s">
        <v>349</v>
      </c>
      <c r="F46" s="193"/>
      <c r="G46" s="46"/>
    </row>
    <row r="47" spans="2:7" s="43" customFormat="1" ht="50.1" customHeight="1" x14ac:dyDescent="0.2">
      <c r="B47" s="139" t="s">
        <v>66</v>
      </c>
      <c r="C47" s="137" t="s">
        <v>362</v>
      </c>
      <c r="D47" s="121" t="s">
        <v>319</v>
      </c>
      <c r="E47" s="121" t="s">
        <v>428</v>
      </c>
      <c r="F47" s="193" t="s">
        <v>470</v>
      </c>
      <c r="G47" s="46"/>
    </row>
    <row r="48" spans="2:7" s="43" customFormat="1" ht="50.1" customHeight="1" x14ac:dyDescent="0.2">
      <c r="B48" s="139" t="s">
        <v>325</v>
      </c>
      <c r="C48" s="137" t="s">
        <v>362</v>
      </c>
      <c r="D48" s="121" t="s">
        <v>319</v>
      </c>
      <c r="E48" s="121" t="s">
        <v>429</v>
      </c>
      <c r="F48" s="193" t="s">
        <v>470</v>
      </c>
      <c r="G48" s="46"/>
    </row>
    <row r="49" spans="2:7" s="43" customFormat="1" ht="50.1" customHeight="1" thickBot="1" x14ac:dyDescent="0.25">
      <c r="B49" s="186" t="s">
        <v>328</v>
      </c>
      <c r="C49" s="187" t="s">
        <v>362</v>
      </c>
      <c r="D49" s="103" t="s">
        <v>319</v>
      </c>
      <c r="E49" s="104" t="s">
        <v>430</v>
      </c>
      <c r="F49" s="195" t="s">
        <v>470</v>
      </c>
      <c r="G49" s="46"/>
    </row>
  </sheetData>
  <autoFilter ref="B6:F49"/>
  <pageMargins left="0.39370078740157483" right="0.39370078740157483" top="0.39370078740157483" bottom="0.39370078740157483" header="0.51181102362204722" footer="0.31496062992125984"/>
  <pageSetup paperSize="17" scale="10" pageOrder="overThenDown" orientation="portrait" r:id="rId1"/>
  <headerFooter alignWithMargins="0">
    <oddFooter>&amp;R&amp;P  de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7294" r:id="rId4" name="Button 126">
              <controlPr defaultSize="0" print="0" autoFill="0" autoPict="0" macro="[0]!Calendrier">
                <anchor moveWithCells="1" sizeWithCells="1">
                  <from>
                    <xdr:col>5</xdr:col>
                    <xdr:colOff>3829050</xdr:colOff>
                    <xdr:row>1</xdr:row>
                    <xdr:rowOff>523875</xdr:rowOff>
                  </from>
                  <to>
                    <xdr:col>5</xdr:col>
                    <xdr:colOff>6353175</xdr:colOff>
                    <xdr:row>2</xdr:row>
                    <xdr:rowOff>171450</xdr:rowOff>
                  </to>
                </anchor>
              </controlPr>
            </control>
          </mc:Choice>
        </mc:AlternateContent>
        <mc:AlternateContent xmlns:mc="http://schemas.openxmlformats.org/markup-compatibility/2006">
          <mc:Choice Requires="x14">
            <control shapeId="7295" r:id="rId5" name="Button 127">
              <controlPr defaultSize="0" print="0" autoFill="0" autoPict="0" macro="[0]!Calendrier">
                <anchor moveWithCells="1" sizeWithCells="1">
                  <from>
                    <xdr:col>5</xdr:col>
                    <xdr:colOff>3857625</xdr:colOff>
                    <xdr:row>49</xdr:row>
                    <xdr:rowOff>161925</xdr:rowOff>
                  </from>
                  <to>
                    <xdr:col>6</xdr:col>
                    <xdr:colOff>0</xdr:colOff>
                    <xdr:row>53</xdr:row>
                    <xdr:rowOff>161925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142</vt:i4>
      </vt:variant>
    </vt:vector>
  </HeadingPairs>
  <TitlesOfParts>
    <vt:vector size="145" baseType="lpstr">
      <vt:lpstr>CALENDRIER</vt:lpstr>
      <vt:lpstr>TÂCHES</vt:lpstr>
      <vt:lpstr>PIÈCES et OUTILS</vt:lpstr>
      <vt:lpstr>TÂCHES!ADOUC1J</vt:lpstr>
      <vt:lpstr>TÂCHES!ADOUS1A</vt:lpstr>
      <vt:lpstr>TÂCHES!ADOUS1S</vt:lpstr>
      <vt:lpstr>TÂCHES!AEROEL1A</vt:lpstr>
      <vt:lpstr>TÂCHES!AEROOC1A</vt:lpstr>
      <vt:lpstr>TÂCHES!APPAIR1A</vt:lpstr>
      <vt:lpstr>TÂCHES!ASCCAB1A</vt:lpstr>
      <vt:lpstr>TÂCHES!ASCCAB1M</vt:lpstr>
      <vt:lpstr>TÂCHES!ASCCAB2S</vt:lpstr>
      <vt:lpstr>TÂCHES!ASCCAB3M</vt:lpstr>
      <vt:lpstr>TÂCHES!ASCCAB6M</vt:lpstr>
      <vt:lpstr>TÂCHES!ASCHYD1A</vt:lpstr>
      <vt:lpstr>TÂCHES!ASCHYD1M</vt:lpstr>
      <vt:lpstr>TÂCHES!ASCHYD2S</vt:lpstr>
      <vt:lpstr>TÂCHES!ASCHYD3M</vt:lpstr>
      <vt:lpstr>TÂCHES!ASCHYD6M</vt:lpstr>
      <vt:lpstr>TÂCHES!ASSE1A</vt:lpstr>
      <vt:lpstr>TÂCHES!BASCHLORE1S</vt:lpstr>
      <vt:lpstr>TÂCHES!BASSEL1S</vt:lpstr>
      <vt:lpstr>TÂCHES!BATTSOL6M</vt:lpstr>
      <vt:lpstr>TÂCHES!CHAMFR1A</vt:lpstr>
      <vt:lpstr>TÂCHES!CHFELE1A</vt:lpstr>
      <vt:lpstr>TÂCHES!CHOCOM1A</vt:lpstr>
      <vt:lpstr>TÂCHES!CHOOCH1A</vt:lpstr>
      <vt:lpstr>TÂCHES!CHOOCH1J</vt:lpstr>
      <vt:lpstr>TÂCHES!CHOOCH1M</vt:lpstr>
      <vt:lpstr>TÂCHES!CHOOCH1S</vt:lpstr>
      <vt:lpstr>TÂCHES!CHOOCH3M</vt:lpstr>
      <vt:lpstr>TÂCHES!CLIMMO1A</vt:lpstr>
      <vt:lpstr>TÂCHES!COMPA1M</vt:lpstr>
      <vt:lpstr>TÂCHES!COMPREF1A</vt:lpstr>
      <vt:lpstr>TÂCHES!CONG1A</vt:lpstr>
      <vt:lpstr>TÂCHES!DENDIR1M</vt:lpstr>
      <vt:lpstr>TÂCHES!DESUM1A</vt:lpstr>
      <vt:lpstr>TÂCHES!DISTRI1A</vt:lpstr>
      <vt:lpstr>TÂCHES!EAUSOL6M</vt:lpstr>
      <vt:lpstr>TÂCHES!EC1A</vt:lpstr>
      <vt:lpstr>TÂCHES!ESEBAT6M</vt:lpstr>
      <vt:lpstr>TÂCHES!EVAP1A</vt:lpstr>
      <vt:lpstr>TÂCHES!EXTINC1A</vt:lpstr>
      <vt:lpstr>TÂCHES!EXTINC1M</vt:lpstr>
      <vt:lpstr>TÂCHES!FONREF1A</vt:lpstr>
      <vt:lpstr>TÂCHES!FOUREL1A</vt:lpstr>
      <vt:lpstr>TÂCHES!FOURGZ1A</vt:lpstr>
      <vt:lpstr>TÂCHES!GAZNAT1A</vt:lpstr>
      <vt:lpstr>TÂCHES!GEN1M</vt:lpstr>
      <vt:lpstr>TÂCHES!HOTLAB1A</vt:lpstr>
      <vt:lpstr>TÂCHES!INCI1A</vt:lpstr>
      <vt:lpstr>TÂCHES!INSPSQEEP_1M</vt:lpstr>
      <vt:lpstr>TÂCHES!LAVEUS1A</vt:lpstr>
      <vt:lpstr>TÂCHES!LAVVAS3M</vt:lpstr>
      <vt:lpstr>TÂCHES!MALAXR1A</vt:lpstr>
      <vt:lpstr>TÂCHES!MARRAIS1M</vt:lpstr>
      <vt:lpstr>TÂCHES!MARRAIS1S</vt:lpstr>
      <vt:lpstr>TÂCHES!MARRAIS4M</vt:lpstr>
      <vt:lpstr>TÂCHES!MELANG1A</vt:lpstr>
      <vt:lpstr>TÂCHES!OCHAUD1A</vt:lpstr>
      <vt:lpstr>TÂCHES!OCHAUD1S</vt:lpstr>
      <vt:lpstr>TÂCHES!OLE_LINK1</vt:lpstr>
      <vt:lpstr>P_Adoucisseur_d_eau</vt:lpstr>
      <vt:lpstr>P_Bassin_de_chlore</vt:lpstr>
      <vt:lpstr>P_Bassin_de_sel</vt:lpstr>
      <vt:lpstr>P_Batteries__pour_panneaux_solaires</vt:lpstr>
      <vt:lpstr>P_Chambre_d_isolement</vt:lpstr>
      <vt:lpstr>P_Chauffes_eau_solaires</vt:lpstr>
      <vt:lpstr>P_Compresseur__à_air_médical</vt:lpstr>
      <vt:lpstr>P_Congélateur</vt:lpstr>
      <vt:lpstr>P_Cuisinière__plaque_de_cuisson</vt:lpstr>
      <vt:lpstr>P_Éclairage__tournée_de_tout_les_systèmes___CRC</vt:lpstr>
      <vt:lpstr>P_Éclairage__tournée_de_tout_les_systèmes___extérieur</vt:lpstr>
      <vt:lpstr>P_Éclairage__tournée_de_tout_les_systèmes___JICA</vt:lpstr>
      <vt:lpstr>P_Évacuateur_d_air</vt:lpstr>
      <vt:lpstr>P_Extincteur</vt:lpstr>
      <vt:lpstr>P_Génératrice_CRC</vt:lpstr>
      <vt:lpstr>P_Génératrice_JICA</vt:lpstr>
      <vt:lpstr>P_Incinérateur</vt:lpstr>
      <vt:lpstr>P_Laveuse</vt:lpstr>
      <vt:lpstr>P_Marais_filtrant</vt:lpstr>
      <vt:lpstr>P_Panneau_alimentation</vt:lpstr>
      <vt:lpstr>P_Panneau_d_alarme_incendie__CRC</vt:lpstr>
      <vt:lpstr>P_Panneau_d_alarme_incendie__JICA</vt:lpstr>
      <vt:lpstr>P_Panneau_de_contrôle</vt:lpstr>
      <vt:lpstr>P_Panneau_de_contrôle__Inverter</vt:lpstr>
      <vt:lpstr>P_Panneau_de_contrôle__Inverter___chambre</vt:lpstr>
      <vt:lpstr>P_Panneau_x_solaires</vt:lpstr>
      <vt:lpstr>P_Petites_pompes</vt:lpstr>
      <vt:lpstr>P_Pompe_de_puits</vt:lpstr>
      <vt:lpstr>P_Pompe_incendie</vt:lpstr>
      <vt:lpstr>P_Pompe_master</vt:lpstr>
      <vt:lpstr>P_Pompe_vacuum</vt:lpstr>
      <vt:lpstr>P_Réfrigérateur</vt:lpstr>
      <vt:lpstr>P_Réseau_d_eau_froide_domestique</vt:lpstr>
      <vt:lpstr>P_Réservoir_d_eau__1_JICA___8_CRC</vt:lpstr>
      <vt:lpstr>P_Réservoir_d_expansion</vt:lpstr>
      <vt:lpstr>P_Sécheuse</vt:lpstr>
      <vt:lpstr>P_Sectionneurs</vt:lpstr>
      <vt:lpstr>P_Transformateur</vt:lpstr>
      <vt:lpstr>P_Trappe_à_graisse</vt:lpstr>
      <vt:lpstr>P_Unité_climatisation_toit__12_tonnes</vt:lpstr>
      <vt:lpstr>P_Unité_de_climatisation_SPLIT</vt:lpstr>
      <vt:lpstr>TÂCHES!PANDISJONCTEUR_1A</vt:lpstr>
      <vt:lpstr>TÂCHES!PANIC1A</vt:lpstr>
      <vt:lpstr>TÂCHES!PANSOL6M</vt:lpstr>
      <vt:lpstr>TÂCHES!PC1A</vt:lpstr>
      <vt:lpstr>TÂCHES!PMPINC1A</vt:lpstr>
      <vt:lpstr>TÂCHES!PMPINC1M</vt:lpstr>
      <vt:lpstr>TÂCHES!PMPINC1S</vt:lpstr>
      <vt:lpstr>TÂCHES!POMPDI1A</vt:lpstr>
      <vt:lpstr>TÂCHES!POMPV1M</vt:lpstr>
      <vt:lpstr>TÂCHES!POMSUB1A</vt:lpstr>
      <vt:lpstr>TÂCHES!POTVAP1A</vt:lpstr>
      <vt:lpstr>TÂCHES!REFRAP1A</vt:lpstr>
      <vt:lpstr>TÂCHES!RESEAU1A</vt:lpstr>
      <vt:lpstr>TÂCHES!RESEXP1A</vt:lpstr>
      <vt:lpstr>TÂCHES!RESOCH1A</vt:lpstr>
      <vt:lpstr>TÂCHES!RIDCF1A</vt:lpstr>
      <vt:lpstr>TÂCHES!SÉCH1M</vt:lpstr>
      <vt:lpstr>TÂCHES!SÉCH6M</vt:lpstr>
      <vt:lpstr>TÂCHES!SECTIO1A</vt:lpstr>
      <vt:lpstr>TÂCHES!SYSAIR1A</vt:lpstr>
      <vt:lpstr>TÂCHES!SYSAIR1M</vt:lpstr>
      <vt:lpstr>TÂCHES!SYSAIR1S</vt:lpstr>
      <vt:lpstr>TÂCHES!SYSAIR3M</vt:lpstr>
      <vt:lpstr>TÂCHES!SYSEAU1A</vt:lpstr>
      <vt:lpstr>TÂCHES!SYSEAU1M</vt:lpstr>
      <vt:lpstr>TÂCHES!SYSEAU1S</vt:lpstr>
      <vt:lpstr>TÂCHES!SYSEAU3M</vt:lpstr>
      <vt:lpstr>TÂCHES!SYSMOU1A</vt:lpstr>
      <vt:lpstr>TÂCHES!SYSMOU1M</vt:lpstr>
      <vt:lpstr>TÂCHES!SYSMOU3M</vt:lpstr>
      <vt:lpstr>TÂCHES!SYSMOU6M</vt:lpstr>
      <vt:lpstr>TÂCHES!SYTVEN1A</vt:lpstr>
      <vt:lpstr>TÂCHES!TRAPPE1A</vt:lpstr>
      <vt:lpstr>TÂCHES!TRASEC1A</vt:lpstr>
      <vt:lpstr>TÂCHES!UNCONA1A</vt:lpstr>
      <vt:lpstr>TÂCHES!UNSPL1A</vt:lpstr>
      <vt:lpstr>TÂCHES!UNVENT1A</vt:lpstr>
      <vt:lpstr>TÂCHES!UPS1A</vt:lpstr>
      <vt:lpstr>TÂCHES!UPS1S</vt:lpstr>
      <vt:lpstr>TÂCHES!UPS4M</vt:lpstr>
      <vt:lpstr>TÂCHES!VENCOU1M</vt:lpstr>
      <vt:lpstr>TÂCHES!VENTEL1A</vt:lpstr>
    </vt:vector>
  </TitlesOfParts>
  <Company>Tele-Quebec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Télé-Québec</dc:creator>
  <cp:lastModifiedBy>Han-Li Tremblay</cp:lastModifiedBy>
  <cp:lastPrinted>2013-04-18T21:03:57Z</cp:lastPrinted>
  <dcterms:created xsi:type="dcterms:W3CDTF">2013-01-22T18:04:56Z</dcterms:created>
  <dcterms:modified xsi:type="dcterms:W3CDTF">2018-02-13T16:40:52Z</dcterms:modified>
</cp:coreProperties>
</file>