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1155" yWindow="60" windowWidth="23565" windowHeight="12165" activeTab="1"/>
  </bookViews>
  <sheets>
    <sheet name="plan de tir" sheetId="1" r:id="rId1"/>
    <sheet name="sortie de stock" sheetId="7" r:id="rId2"/>
    <sheet name="stat" sheetId="4" r:id="rId3"/>
    <sheet name="base de donnée JCO " sheetId="2" r:id="rId4"/>
  </sheets>
  <definedNames>
    <definedName name="bengale_lance_décor">'base de donnée JCO '!$AI$5:$AI$18</definedName>
    <definedName name="bombe_100mm">'base de donnée JCO '!$H$5:$H$155</definedName>
    <definedName name="bombe_125mm">'base de donnée JCO '!$I$5:$I$88</definedName>
    <definedName name="bombe_150mm">'base de donnée JCO '!$J$5:$J$79</definedName>
    <definedName name="bombe_200mm">'base de donnée JCO '!$K$5:$K$15</definedName>
    <definedName name="bombe_50mm">'base de donnée JCO '!$F$5:$F$18</definedName>
    <definedName name="bombe_75mm">'base de donnée JCO '!$G$5:$G$134</definedName>
    <definedName name="botte_de_chandelles">'base de donnée JCO '!$M$5:$M$35</definedName>
    <definedName name="chandelle_20mm">'base de donnée JCO '!$N$5:$N$9</definedName>
    <definedName name="chandelle_25mm">'base de donnée JCO '!$O$5:$O$17</definedName>
    <definedName name="chandelle_30mm">'base de donnée JCO '!$P$5:$P$40</definedName>
    <definedName name="chandelle_40mm">'base de donnée JCO '!$Q$5:$Q$18</definedName>
    <definedName name="chandelle_45mm">'base de donnée JCO '!$R$5:$R$24</definedName>
    <definedName name="chandelle_50mm">'base de donnée JCO '!$S$5:$S$11</definedName>
    <definedName name="compact_19cps_30mm">'base de donnée JCO '!$U$5:$U$29</definedName>
    <definedName name="compact_21cps_30mm">'base de donnée JCO '!$V$5:$V$25</definedName>
    <definedName name="compact_25cps_30mm">'base de donnée JCO '!$W$5:$W$7</definedName>
    <definedName name="compact_36cps_30mm">'base de donnée JCO '!$X$5:$X$34</definedName>
    <definedName name="compact_49cps_30mm">'base de donnée JCO '!$Y$5:$Y$30</definedName>
    <definedName name="compact_divers">'base de donnée JCO '!$Z$5:$Z$42</definedName>
    <definedName name="date">'plan de tir'!$C$11:$G$11</definedName>
    <definedName name="entete">'base de donnée JCO '!$C$14:$C$20</definedName>
    <definedName name="Fontaine_jet">'base de donnée JCO '!$AH$5:$AH$24</definedName>
    <definedName name="_xlnm.Print_Titles" localSheetId="0">'plan de tir'!$14:$14</definedName>
    <definedName name="incli">'base de donnée JCO '!$C$24:$C$29</definedName>
    <definedName name="mono_coup_20mm">'base de donnée JCO '!$AD$5:$AD$13</definedName>
    <definedName name="mono_coup_30mm">'base de donnée JCO '!$AE$5:$AE$29</definedName>
    <definedName name="mono_coup_45mm">'base de donnée JCO '!$AF$5:$AF$32</definedName>
    <definedName name="pyroshow">'base de donnée JCO '!$AA$5:$AA$22</definedName>
    <definedName name="rangée_30mm">'base de donnée JCO '!$AB$5:$AB$33</definedName>
    <definedName name="régie">'base de donnée JCO '!$C$37:$C$39</definedName>
    <definedName name="theme">'plan de tir'!$C$7:$G$7</definedName>
    <definedName name="TR">'base de donnée JCO '!$C$3:$C$13</definedName>
    <definedName name="type">'base de donnée JCO '!$F$4:$AI$4</definedName>
    <definedName name="TYPE_PRODUITS" localSheetId="2">stat!#REF!</definedName>
    <definedName name="TYPE_PRODUITS">'plan de tir'!#REF!</definedName>
    <definedName name="Vieilles_Charrues" localSheetId="0">'sortie de stock'!$B$4:$C$4='plan de tir'!$C$3+'sortie de stock'!$B$4:$C$4</definedName>
    <definedName name="_xlnm.Print_Area" localSheetId="0">'plan de tir'!$A$1:$U$141</definedName>
    <definedName name="_xlnm.Print_Area" localSheetId="1">'sortie de stock'!$A$1:$K$100</definedName>
    <definedName name="_xlnm.Print_Area" localSheetId="2">stat!$A$1:$U$82</definedName>
  </definedNames>
  <calcPr calcId="152511"/>
  <pivotCaches>
    <pivotCache cacheId="59" r:id="rId5"/>
  </pivotCaches>
</workbook>
</file>

<file path=xl/calcChain.xml><?xml version="1.0" encoding="utf-8"?>
<calcChain xmlns="http://schemas.openxmlformats.org/spreadsheetml/2006/main">
  <c r="P25" i="7" l="1"/>
  <c r="BA31" i="1"/>
  <c r="AZ31" i="1"/>
  <c r="AY31" i="1"/>
  <c r="AW31" i="1"/>
  <c r="AU31" i="1"/>
  <c r="AT31" i="1"/>
  <c r="AS31" i="1"/>
  <c r="AQ31" i="1"/>
  <c r="AP31" i="1"/>
  <c r="AO31" i="1"/>
  <c r="AM31" i="1"/>
  <c r="AL31" i="1"/>
  <c r="AK31" i="1"/>
  <c r="AJ31" i="1"/>
  <c r="AH31" i="1"/>
  <c r="AG31" i="1"/>
  <c r="AF31" i="1"/>
  <c r="AE31" i="1"/>
  <c r="AD31" i="1"/>
  <c r="AB31" i="1"/>
  <c r="AA31" i="1"/>
  <c r="Z31" i="1"/>
  <c r="W31" i="1"/>
  <c r="X31" i="1" s="1"/>
  <c r="O31" i="1"/>
  <c r="N31" i="1"/>
  <c r="B5" i="7"/>
  <c r="B4" i="7"/>
  <c r="V31" i="1" l="1"/>
  <c r="BA70" i="1"/>
  <c r="AZ70" i="1"/>
  <c r="AY70" i="1"/>
  <c r="AW70" i="1"/>
  <c r="AU70" i="1"/>
  <c r="AT70" i="1"/>
  <c r="AS70" i="1"/>
  <c r="AQ70" i="1"/>
  <c r="AP70" i="1"/>
  <c r="AO70" i="1"/>
  <c r="AM70" i="1"/>
  <c r="AL70" i="1"/>
  <c r="AK70" i="1"/>
  <c r="AJ70" i="1"/>
  <c r="AH70" i="1"/>
  <c r="AG70" i="1"/>
  <c r="AF70" i="1"/>
  <c r="AE70" i="1"/>
  <c r="AD70" i="1"/>
  <c r="AB70" i="1"/>
  <c r="AA70" i="1"/>
  <c r="Z70" i="1"/>
  <c r="W70" i="1"/>
  <c r="X70" i="1" s="1"/>
  <c r="N70" i="1"/>
  <c r="O70" i="1" s="1"/>
  <c r="BA69" i="1"/>
  <c r="AZ69" i="1"/>
  <c r="AY69" i="1"/>
  <c r="AW69" i="1"/>
  <c r="AU69" i="1"/>
  <c r="AT69" i="1"/>
  <c r="AS69" i="1"/>
  <c r="AQ69" i="1"/>
  <c r="AP69" i="1"/>
  <c r="AO69" i="1"/>
  <c r="AM69" i="1"/>
  <c r="AL69" i="1"/>
  <c r="AK69" i="1"/>
  <c r="AJ69" i="1"/>
  <c r="AH69" i="1"/>
  <c r="AG69" i="1"/>
  <c r="AF69" i="1"/>
  <c r="AE69" i="1"/>
  <c r="AD69" i="1"/>
  <c r="AB69" i="1"/>
  <c r="AA69" i="1"/>
  <c r="Z69" i="1"/>
  <c r="W69" i="1"/>
  <c r="X69" i="1" s="1"/>
  <c r="O69" i="1"/>
  <c r="N69" i="1"/>
  <c r="V69" i="1" l="1"/>
  <c r="V70" i="1"/>
  <c r="BA113" i="1"/>
  <c r="AZ113" i="1"/>
  <c r="AY113" i="1"/>
  <c r="AW113" i="1"/>
  <c r="AU113" i="1"/>
  <c r="AT113" i="1"/>
  <c r="AS113" i="1"/>
  <c r="AQ113" i="1"/>
  <c r="AP113" i="1"/>
  <c r="AO113" i="1"/>
  <c r="AM113" i="1"/>
  <c r="AL113" i="1"/>
  <c r="AK113" i="1"/>
  <c r="AJ113" i="1"/>
  <c r="AH113" i="1"/>
  <c r="AG113" i="1"/>
  <c r="AF113" i="1"/>
  <c r="AE113" i="1"/>
  <c r="AD113" i="1"/>
  <c r="AB113" i="1"/>
  <c r="AA113" i="1"/>
  <c r="Z113" i="1"/>
  <c r="W113" i="1"/>
  <c r="V113" i="1" s="1"/>
  <c r="N113" i="1"/>
  <c r="O113" i="1" s="1"/>
  <c r="BA112" i="1"/>
  <c r="AZ112" i="1"/>
  <c r="AY112" i="1"/>
  <c r="AW112" i="1"/>
  <c r="AU112" i="1"/>
  <c r="AT112" i="1"/>
  <c r="AS112" i="1"/>
  <c r="AQ112" i="1"/>
  <c r="AP112" i="1"/>
  <c r="AO112" i="1"/>
  <c r="AM112" i="1"/>
  <c r="AL112" i="1"/>
  <c r="AK112" i="1"/>
  <c r="AJ112" i="1"/>
  <c r="AH112" i="1"/>
  <c r="AG112" i="1"/>
  <c r="AF112" i="1"/>
  <c r="AE112" i="1"/>
  <c r="AD112" i="1"/>
  <c r="AB112" i="1"/>
  <c r="AA112" i="1"/>
  <c r="Z112" i="1"/>
  <c r="W112" i="1"/>
  <c r="X112" i="1" s="1"/>
  <c r="O112" i="1"/>
  <c r="N112" i="1"/>
  <c r="BA103" i="1"/>
  <c r="AZ103" i="1"/>
  <c r="AY103" i="1"/>
  <c r="AW103" i="1"/>
  <c r="AU103" i="1"/>
  <c r="AT103" i="1"/>
  <c r="AS103" i="1"/>
  <c r="AQ103" i="1"/>
  <c r="AP103" i="1"/>
  <c r="AO103" i="1"/>
  <c r="AM103" i="1"/>
  <c r="AL103" i="1"/>
  <c r="AK103" i="1"/>
  <c r="AJ103" i="1"/>
  <c r="AH103" i="1"/>
  <c r="AG103" i="1"/>
  <c r="AF103" i="1"/>
  <c r="AE103" i="1"/>
  <c r="AD103" i="1"/>
  <c r="AB103" i="1"/>
  <c r="AA103" i="1"/>
  <c r="Z103" i="1"/>
  <c r="W103" i="1"/>
  <c r="V103" i="1" s="1"/>
  <c r="N103" i="1"/>
  <c r="O103" i="1" s="1"/>
  <c r="BA120" i="1"/>
  <c r="AZ120" i="1"/>
  <c r="AY120" i="1"/>
  <c r="AW120" i="1"/>
  <c r="AU120" i="1"/>
  <c r="AT120" i="1"/>
  <c r="AS120" i="1"/>
  <c r="AQ120" i="1"/>
  <c r="AP120" i="1"/>
  <c r="AO120" i="1"/>
  <c r="AM120" i="1"/>
  <c r="AL120" i="1"/>
  <c r="AK120" i="1"/>
  <c r="AJ120" i="1"/>
  <c r="AH120" i="1"/>
  <c r="AG120" i="1"/>
  <c r="AF120" i="1"/>
  <c r="AE120" i="1"/>
  <c r="AD120" i="1"/>
  <c r="AB120" i="1"/>
  <c r="AA120" i="1"/>
  <c r="Z120" i="1"/>
  <c r="W120" i="1"/>
  <c r="V120" i="1" s="1"/>
  <c r="O120" i="1"/>
  <c r="N120" i="1"/>
  <c r="BA119" i="1"/>
  <c r="AZ119" i="1"/>
  <c r="AY119" i="1"/>
  <c r="AW119" i="1"/>
  <c r="AU119" i="1"/>
  <c r="AT119" i="1"/>
  <c r="AS119" i="1"/>
  <c r="AQ119" i="1"/>
  <c r="AP119" i="1"/>
  <c r="AO119" i="1"/>
  <c r="AM119" i="1"/>
  <c r="AL119" i="1"/>
  <c r="AK119" i="1"/>
  <c r="AJ119" i="1"/>
  <c r="AH119" i="1"/>
  <c r="AG119" i="1"/>
  <c r="AF119" i="1"/>
  <c r="AE119" i="1"/>
  <c r="AD119" i="1"/>
  <c r="AB119" i="1"/>
  <c r="AA119" i="1"/>
  <c r="Z119" i="1"/>
  <c r="W119" i="1"/>
  <c r="V119" i="1" s="1"/>
  <c r="N119" i="1"/>
  <c r="O119" i="1" s="1"/>
  <c r="BA118" i="1"/>
  <c r="AZ118" i="1"/>
  <c r="AY118" i="1"/>
  <c r="AW118" i="1"/>
  <c r="AU118" i="1"/>
  <c r="AT118" i="1"/>
  <c r="AS118" i="1"/>
  <c r="AQ118" i="1"/>
  <c r="AP118" i="1"/>
  <c r="AO118" i="1"/>
  <c r="AM118" i="1"/>
  <c r="AL118" i="1"/>
  <c r="AK118" i="1"/>
  <c r="AJ118" i="1"/>
  <c r="AH118" i="1"/>
  <c r="AG118" i="1"/>
  <c r="AF118" i="1"/>
  <c r="AE118" i="1"/>
  <c r="AD118" i="1"/>
  <c r="AB118" i="1"/>
  <c r="AA118" i="1"/>
  <c r="Z118" i="1"/>
  <c r="W118" i="1"/>
  <c r="X118" i="1" s="1"/>
  <c r="N118" i="1"/>
  <c r="O118" i="1" s="1"/>
  <c r="BA117" i="1"/>
  <c r="AZ117" i="1"/>
  <c r="AY117" i="1"/>
  <c r="AW117" i="1"/>
  <c r="AU117" i="1"/>
  <c r="AT117" i="1"/>
  <c r="AS117" i="1"/>
  <c r="AQ117" i="1"/>
  <c r="AP117" i="1"/>
  <c r="AO117" i="1"/>
  <c r="AM117" i="1"/>
  <c r="AL117" i="1"/>
  <c r="AK117" i="1"/>
  <c r="AJ117" i="1"/>
  <c r="AH117" i="1"/>
  <c r="AG117" i="1"/>
  <c r="AF117" i="1"/>
  <c r="AE117" i="1"/>
  <c r="AD117" i="1"/>
  <c r="AB117" i="1"/>
  <c r="AA117" i="1"/>
  <c r="Z117" i="1"/>
  <c r="W117" i="1"/>
  <c r="X117" i="1" s="1"/>
  <c r="O117" i="1"/>
  <c r="N117" i="1"/>
  <c r="BA122" i="1"/>
  <c r="AZ122" i="1"/>
  <c r="AY122" i="1"/>
  <c r="AW122" i="1"/>
  <c r="AU122" i="1"/>
  <c r="AT122" i="1"/>
  <c r="AS122" i="1"/>
  <c r="AQ122" i="1"/>
  <c r="AP122" i="1"/>
  <c r="AO122" i="1"/>
  <c r="AM122" i="1"/>
  <c r="AL122" i="1"/>
  <c r="AK122" i="1"/>
  <c r="AJ122" i="1"/>
  <c r="AH122" i="1"/>
  <c r="AG122" i="1"/>
  <c r="AF122" i="1"/>
  <c r="AE122" i="1"/>
  <c r="AD122" i="1"/>
  <c r="AB122" i="1"/>
  <c r="AA122" i="1"/>
  <c r="Z122" i="1"/>
  <c r="W122" i="1"/>
  <c r="X122" i="1" s="1"/>
  <c r="N122" i="1"/>
  <c r="O122" i="1" s="1"/>
  <c r="BA121" i="1"/>
  <c r="AZ121" i="1"/>
  <c r="AY121" i="1"/>
  <c r="AW121" i="1"/>
  <c r="AU121" i="1"/>
  <c r="AT121" i="1"/>
  <c r="AS121" i="1"/>
  <c r="AQ121" i="1"/>
  <c r="AP121" i="1"/>
  <c r="AO121" i="1"/>
  <c r="AM121" i="1"/>
  <c r="AL121" i="1"/>
  <c r="AK121" i="1"/>
  <c r="AJ121" i="1"/>
  <c r="AH121" i="1"/>
  <c r="AG121" i="1"/>
  <c r="AF121" i="1"/>
  <c r="AE121" i="1"/>
  <c r="AD121" i="1"/>
  <c r="AB121" i="1"/>
  <c r="AA121" i="1"/>
  <c r="Z121" i="1"/>
  <c r="W121" i="1"/>
  <c r="V121" i="1" s="1"/>
  <c r="N121" i="1"/>
  <c r="O121" i="1" s="1"/>
  <c r="BA123" i="1"/>
  <c r="AZ123" i="1"/>
  <c r="AY123" i="1"/>
  <c r="AW123" i="1"/>
  <c r="AU123" i="1"/>
  <c r="AT123" i="1"/>
  <c r="AS123" i="1"/>
  <c r="AQ123" i="1"/>
  <c r="AP123" i="1"/>
  <c r="AO123" i="1"/>
  <c r="AM123" i="1"/>
  <c r="AL123" i="1"/>
  <c r="AK123" i="1"/>
  <c r="AJ123" i="1"/>
  <c r="AH123" i="1"/>
  <c r="AG123" i="1"/>
  <c r="AF123" i="1"/>
  <c r="AE123" i="1"/>
  <c r="AD123" i="1"/>
  <c r="AB123" i="1"/>
  <c r="AA123" i="1"/>
  <c r="Z123" i="1"/>
  <c r="W123" i="1"/>
  <c r="X123" i="1" s="1"/>
  <c r="N123" i="1"/>
  <c r="O123" i="1" s="1"/>
  <c r="BA126" i="1"/>
  <c r="AZ126" i="1"/>
  <c r="AY126" i="1"/>
  <c r="AW126" i="1"/>
  <c r="AU126" i="1"/>
  <c r="AT126" i="1"/>
  <c r="AS126" i="1"/>
  <c r="AQ126" i="1"/>
  <c r="AP126" i="1"/>
  <c r="AO126" i="1"/>
  <c r="AM126" i="1"/>
  <c r="AL126" i="1"/>
  <c r="AK126" i="1"/>
  <c r="AJ126" i="1"/>
  <c r="AH126" i="1"/>
  <c r="AG126" i="1"/>
  <c r="AF126" i="1"/>
  <c r="AE126" i="1"/>
  <c r="AD126" i="1"/>
  <c r="AB126" i="1"/>
  <c r="AA126" i="1"/>
  <c r="Z126" i="1"/>
  <c r="W126" i="1"/>
  <c r="V126" i="1" s="1"/>
  <c r="N126" i="1"/>
  <c r="O126" i="1" s="1"/>
  <c r="BA128" i="1"/>
  <c r="AZ128" i="1"/>
  <c r="AY128" i="1"/>
  <c r="AW128" i="1"/>
  <c r="AU128" i="1"/>
  <c r="AT128" i="1"/>
  <c r="AS128" i="1"/>
  <c r="AQ128" i="1"/>
  <c r="AP128" i="1"/>
  <c r="AO128" i="1"/>
  <c r="AM128" i="1"/>
  <c r="AL128" i="1"/>
  <c r="AK128" i="1"/>
  <c r="AJ128" i="1"/>
  <c r="AH128" i="1"/>
  <c r="AG128" i="1"/>
  <c r="AF128" i="1"/>
  <c r="AE128" i="1"/>
  <c r="AD128" i="1"/>
  <c r="AB128" i="1"/>
  <c r="AA128" i="1"/>
  <c r="Z128" i="1"/>
  <c r="W128" i="1"/>
  <c r="V128" i="1" s="1"/>
  <c r="N128" i="1"/>
  <c r="O128" i="1" s="1"/>
  <c r="BA127" i="1"/>
  <c r="AZ127" i="1"/>
  <c r="AY127" i="1"/>
  <c r="AW127" i="1"/>
  <c r="AU127" i="1"/>
  <c r="AT127" i="1"/>
  <c r="AS127" i="1"/>
  <c r="AQ127" i="1"/>
  <c r="AP127" i="1"/>
  <c r="AO127" i="1"/>
  <c r="AM127" i="1"/>
  <c r="AL127" i="1"/>
  <c r="AK127" i="1"/>
  <c r="AJ127" i="1"/>
  <c r="AH127" i="1"/>
  <c r="AG127" i="1"/>
  <c r="AF127" i="1"/>
  <c r="AE127" i="1"/>
  <c r="AD127" i="1"/>
  <c r="AB127" i="1"/>
  <c r="AA127" i="1"/>
  <c r="Z127" i="1"/>
  <c r="W127" i="1"/>
  <c r="V127" i="1" s="1"/>
  <c r="O127" i="1"/>
  <c r="N127" i="1"/>
  <c r="BA125" i="1"/>
  <c r="AZ125" i="1"/>
  <c r="AY125" i="1"/>
  <c r="AW125" i="1"/>
  <c r="AU125" i="1"/>
  <c r="AT125" i="1"/>
  <c r="AS125" i="1"/>
  <c r="AQ125" i="1"/>
  <c r="AP125" i="1"/>
  <c r="AO125" i="1"/>
  <c r="AM125" i="1"/>
  <c r="AL125" i="1"/>
  <c r="AK125" i="1"/>
  <c r="AJ125" i="1"/>
  <c r="AH125" i="1"/>
  <c r="AG125" i="1"/>
  <c r="AF125" i="1"/>
  <c r="AE125" i="1"/>
  <c r="AD125" i="1"/>
  <c r="AB125" i="1"/>
  <c r="AA125" i="1"/>
  <c r="Z125" i="1"/>
  <c r="W125" i="1"/>
  <c r="X125" i="1" s="1"/>
  <c r="N125" i="1"/>
  <c r="O125" i="1" s="1"/>
  <c r="BA124" i="1"/>
  <c r="AZ124" i="1"/>
  <c r="AY124" i="1"/>
  <c r="AW124" i="1"/>
  <c r="AU124" i="1"/>
  <c r="AT124" i="1"/>
  <c r="AS124" i="1"/>
  <c r="AQ124" i="1"/>
  <c r="AP124" i="1"/>
  <c r="AO124" i="1"/>
  <c r="AM124" i="1"/>
  <c r="AL124" i="1"/>
  <c r="AK124" i="1"/>
  <c r="AJ124" i="1"/>
  <c r="AH124" i="1"/>
  <c r="AG124" i="1"/>
  <c r="AF124" i="1"/>
  <c r="AE124" i="1"/>
  <c r="AD124" i="1"/>
  <c r="AB124" i="1"/>
  <c r="AA124" i="1"/>
  <c r="Z124" i="1"/>
  <c r="W124" i="1"/>
  <c r="X124" i="1" s="1"/>
  <c r="O124" i="1"/>
  <c r="N124" i="1"/>
  <c r="BA116" i="1"/>
  <c r="AZ116" i="1"/>
  <c r="AY116" i="1"/>
  <c r="AW116" i="1"/>
  <c r="AU116" i="1"/>
  <c r="AT116" i="1"/>
  <c r="AS116" i="1"/>
  <c r="AQ116" i="1"/>
  <c r="AP116" i="1"/>
  <c r="AO116" i="1"/>
  <c r="AM116" i="1"/>
  <c r="AL116" i="1"/>
  <c r="AK116" i="1"/>
  <c r="AJ116" i="1"/>
  <c r="AH116" i="1"/>
  <c r="AG116" i="1"/>
  <c r="AF116" i="1"/>
  <c r="AE116" i="1"/>
  <c r="AD116" i="1"/>
  <c r="AB116" i="1"/>
  <c r="AA116" i="1"/>
  <c r="Z116" i="1"/>
  <c r="W116" i="1"/>
  <c r="V116" i="1" s="1"/>
  <c r="N116" i="1"/>
  <c r="O116" i="1" s="1"/>
  <c r="N111" i="1"/>
  <c r="O111" i="1" s="1"/>
  <c r="O102" i="1"/>
  <c r="O104" i="1"/>
  <c r="BA101" i="1"/>
  <c r="AZ101" i="1"/>
  <c r="AY101" i="1"/>
  <c r="AW101" i="1"/>
  <c r="AU101" i="1"/>
  <c r="AT101" i="1"/>
  <c r="AS101" i="1"/>
  <c r="AQ101" i="1"/>
  <c r="AP101" i="1"/>
  <c r="AO101" i="1"/>
  <c r="AM101" i="1"/>
  <c r="AL101" i="1"/>
  <c r="AK101" i="1"/>
  <c r="AJ101" i="1"/>
  <c r="AH101" i="1"/>
  <c r="AG101" i="1"/>
  <c r="AF101" i="1"/>
  <c r="AE101" i="1"/>
  <c r="AD101" i="1"/>
  <c r="AB101" i="1"/>
  <c r="AA101" i="1"/>
  <c r="Z101" i="1"/>
  <c r="W101" i="1"/>
  <c r="X101" i="1" s="1"/>
  <c r="N101" i="1"/>
  <c r="O101" i="1" s="1"/>
  <c r="N94" i="1"/>
  <c r="O94" i="1" s="1"/>
  <c r="BA68" i="1"/>
  <c r="AZ68" i="1"/>
  <c r="AY68" i="1"/>
  <c r="AW68" i="1"/>
  <c r="AU68" i="1"/>
  <c r="AT68" i="1"/>
  <c r="AS68" i="1"/>
  <c r="AQ68" i="1"/>
  <c r="AP68" i="1"/>
  <c r="AO68" i="1"/>
  <c r="AM68" i="1"/>
  <c r="AL68" i="1"/>
  <c r="AK68" i="1"/>
  <c r="AJ68" i="1"/>
  <c r="AH68" i="1"/>
  <c r="AG68" i="1"/>
  <c r="AF68" i="1"/>
  <c r="AE68" i="1"/>
  <c r="AD68" i="1"/>
  <c r="AB68" i="1"/>
  <c r="AA68" i="1"/>
  <c r="Z68" i="1"/>
  <c r="W68" i="1"/>
  <c r="V68" i="1" s="1"/>
  <c r="N68" i="1"/>
  <c r="O68" i="1" s="1"/>
  <c r="BA73" i="1"/>
  <c r="AZ73" i="1"/>
  <c r="AY73" i="1"/>
  <c r="AW73" i="1"/>
  <c r="AU73" i="1"/>
  <c r="AT73" i="1"/>
  <c r="AS73" i="1"/>
  <c r="AQ73" i="1"/>
  <c r="AP73" i="1"/>
  <c r="AO73" i="1"/>
  <c r="AM73" i="1"/>
  <c r="AL73" i="1"/>
  <c r="AK73" i="1"/>
  <c r="AJ73" i="1"/>
  <c r="AH73" i="1"/>
  <c r="AG73" i="1"/>
  <c r="AF73" i="1"/>
  <c r="AE73" i="1"/>
  <c r="AD73" i="1"/>
  <c r="AB73" i="1"/>
  <c r="AA73" i="1"/>
  <c r="Z73" i="1"/>
  <c r="W73" i="1"/>
  <c r="X73" i="1" s="1"/>
  <c r="N73" i="1"/>
  <c r="O73" i="1" s="1"/>
  <c r="N78" i="1"/>
  <c r="O78" i="1" s="1"/>
  <c r="N77" i="1"/>
  <c r="O77" i="1" s="1"/>
  <c r="O79" i="1"/>
  <c r="N79" i="1"/>
  <c r="O76" i="1"/>
  <c r="N76" i="1"/>
  <c r="O64" i="1"/>
  <c r="N64" i="1"/>
  <c r="N63" i="1"/>
  <c r="O63" i="1" s="1"/>
  <c r="N62" i="1"/>
  <c r="O62" i="1" s="1"/>
  <c r="BA77" i="1"/>
  <c r="AZ77" i="1"/>
  <c r="AY77" i="1"/>
  <c r="AW77" i="1"/>
  <c r="AU77" i="1"/>
  <c r="AT77" i="1"/>
  <c r="AS77" i="1"/>
  <c r="AQ77" i="1"/>
  <c r="AP77" i="1"/>
  <c r="AO77" i="1"/>
  <c r="AM77" i="1"/>
  <c r="AL77" i="1"/>
  <c r="AK77" i="1"/>
  <c r="AJ77" i="1"/>
  <c r="AH77" i="1"/>
  <c r="AG77" i="1"/>
  <c r="AF77" i="1"/>
  <c r="AE77" i="1"/>
  <c r="AD77" i="1"/>
  <c r="AB77" i="1"/>
  <c r="AA77" i="1"/>
  <c r="Z77" i="1"/>
  <c r="W77" i="1"/>
  <c r="X77" i="1" s="1"/>
  <c r="BA76" i="1"/>
  <c r="AZ76" i="1"/>
  <c r="AY76" i="1"/>
  <c r="AW76" i="1"/>
  <c r="AU76" i="1"/>
  <c r="AT76" i="1"/>
  <c r="AS76" i="1"/>
  <c r="AQ76" i="1"/>
  <c r="AP76" i="1"/>
  <c r="AO76" i="1"/>
  <c r="AM76" i="1"/>
  <c r="AL76" i="1"/>
  <c r="AK76" i="1"/>
  <c r="AJ76" i="1"/>
  <c r="AH76" i="1"/>
  <c r="AG76" i="1"/>
  <c r="AF76" i="1"/>
  <c r="AE76" i="1"/>
  <c r="AD76" i="1"/>
  <c r="AB76" i="1"/>
  <c r="AA76" i="1"/>
  <c r="Z76" i="1"/>
  <c r="W76" i="1"/>
  <c r="V76" i="1" s="1"/>
  <c r="BA53" i="1"/>
  <c r="AZ53" i="1"/>
  <c r="AY53" i="1"/>
  <c r="AW53" i="1"/>
  <c r="AU53" i="1"/>
  <c r="AT53" i="1"/>
  <c r="AS53" i="1"/>
  <c r="AQ53" i="1"/>
  <c r="AP53" i="1"/>
  <c r="AO53" i="1"/>
  <c r="AM53" i="1"/>
  <c r="AL53" i="1"/>
  <c r="AK53" i="1"/>
  <c r="AJ53" i="1"/>
  <c r="AH53" i="1"/>
  <c r="AG53" i="1"/>
  <c r="AF53" i="1"/>
  <c r="AE53" i="1"/>
  <c r="AD53" i="1"/>
  <c r="AB53" i="1"/>
  <c r="AA53" i="1"/>
  <c r="Z53" i="1"/>
  <c r="W53" i="1"/>
  <c r="V53" i="1" s="1"/>
  <c r="N53" i="1"/>
  <c r="O53" i="1" s="1"/>
  <c r="N36" i="1"/>
  <c r="O36" i="1" s="1"/>
  <c r="N46" i="1"/>
  <c r="O46" i="1" s="1"/>
  <c r="BA28" i="1"/>
  <c r="AZ28" i="1"/>
  <c r="AY28" i="1"/>
  <c r="AW28" i="1"/>
  <c r="AU28" i="1"/>
  <c r="AT28" i="1"/>
  <c r="AS28" i="1"/>
  <c r="AQ28" i="1"/>
  <c r="AP28" i="1"/>
  <c r="AO28" i="1"/>
  <c r="AM28" i="1"/>
  <c r="AL28" i="1"/>
  <c r="AK28" i="1"/>
  <c r="AJ28" i="1"/>
  <c r="AH28" i="1"/>
  <c r="AG28" i="1"/>
  <c r="AF28" i="1"/>
  <c r="AE28" i="1"/>
  <c r="AD28" i="1"/>
  <c r="AB28" i="1"/>
  <c r="AA28" i="1"/>
  <c r="Z28" i="1"/>
  <c r="W28" i="1"/>
  <c r="V28" i="1" s="1"/>
  <c r="N28" i="1"/>
  <c r="O28" i="1" s="1"/>
  <c r="BA33" i="1"/>
  <c r="AZ33" i="1"/>
  <c r="AY33" i="1"/>
  <c r="AW33" i="1"/>
  <c r="AU33" i="1"/>
  <c r="AT33" i="1"/>
  <c r="AS33" i="1"/>
  <c r="AQ33" i="1"/>
  <c r="AP33" i="1"/>
  <c r="AO33" i="1"/>
  <c r="AM33" i="1"/>
  <c r="AL33" i="1"/>
  <c r="AK33" i="1"/>
  <c r="AJ33" i="1"/>
  <c r="AH33" i="1"/>
  <c r="AG33" i="1"/>
  <c r="AF33" i="1"/>
  <c r="AE33" i="1"/>
  <c r="AD33" i="1"/>
  <c r="AB33" i="1"/>
  <c r="AA33" i="1"/>
  <c r="Z33" i="1"/>
  <c r="W33" i="1"/>
  <c r="V33" i="1" s="1"/>
  <c r="N33" i="1"/>
  <c r="O33" i="1" s="1"/>
  <c r="BA34" i="1"/>
  <c r="AZ34" i="1"/>
  <c r="AY34" i="1"/>
  <c r="AW34" i="1"/>
  <c r="AU34" i="1"/>
  <c r="AT34" i="1"/>
  <c r="AS34" i="1"/>
  <c r="AQ34" i="1"/>
  <c r="AP34" i="1"/>
  <c r="AO34" i="1"/>
  <c r="AM34" i="1"/>
  <c r="AL34" i="1"/>
  <c r="AK34" i="1"/>
  <c r="AJ34" i="1"/>
  <c r="AH34" i="1"/>
  <c r="AG34" i="1"/>
  <c r="AF34" i="1"/>
  <c r="AE34" i="1"/>
  <c r="AD34" i="1"/>
  <c r="AB34" i="1"/>
  <c r="AA34" i="1"/>
  <c r="Z34" i="1"/>
  <c r="W34" i="1"/>
  <c r="V34" i="1" s="1"/>
  <c r="O34" i="1"/>
  <c r="N34" i="1"/>
  <c r="N23" i="1"/>
  <c r="O23" i="1" s="1"/>
  <c r="BA23" i="1"/>
  <c r="AZ23" i="1"/>
  <c r="AY23" i="1"/>
  <c r="AW23" i="1"/>
  <c r="AU23" i="1"/>
  <c r="AT23" i="1"/>
  <c r="AS23" i="1"/>
  <c r="AQ23" i="1"/>
  <c r="AP23" i="1"/>
  <c r="AO23" i="1"/>
  <c r="AM23" i="1"/>
  <c r="AL23" i="1"/>
  <c r="AK23" i="1"/>
  <c r="AJ23" i="1"/>
  <c r="AH23" i="1"/>
  <c r="AG23" i="1"/>
  <c r="AF23" i="1"/>
  <c r="AE23" i="1"/>
  <c r="AD23" i="1"/>
  <c r="AB23" i="1"/>
  <c r="AA23" i="1"/>
  <c r="Z23" i="1"/>
  <c r="W23" i="1"/>
  <c r="V23" i="1" s="1"/>
  <c r="BA35" i="1"/>
  <c r="AZ35" i="1"/>
  <c r="AY35" i="1"/>
  <c r="AW35" i="1"/>
  <c r="AU35" i="1"/>
  <c r="AT35" i="1"/>
  <c r="AS35" i="1"/>
  <c r="AQ35" i="1"/>
  <c r="AP35" i="1"/>
  <c r="AO35" i="1"/>
  <c r="AM35" i="1"/>
  <c r="AL35" i="1"/>
  <c r="AK35" i="1"/>
  <c r="AJ35" i="1"/>
  <c r="AH35" i="1"/>
  <c r="AG35" i="1"/>
  <c r="AF35" i="1"/>
  <c r="AE35" i="1"/>
  <c r="AD35" i="1"/>
  <c r="AB35" i="1"/>
  <c r="AA35" i="1"/>
  <c r="Z35" i="1"/>
  <c r="W35" i="1"/>
  <c r="V35" i="1" s="1"/>
  <c r="N35" i="1"/>
  <c r="O35" i="1" s="1"/>
  <c r="BA98" i="1"/>
  <c r="AZ98" i="1"/>
  <c r="AY98" i="1"/>
  <c r="AW98" i="1"/>
  <c r="AU98" i="1"/>
  <c r="AT98" i="1"/>
  <c r="AS98" i="1"/>
  <c r="AQ98" i="1"/>
  <c r="AP98" i="1"/>
  <c r="AO98" i="1"/>
  <c r="AM98" i="1"/>
  <c r="AL98" i="1"/>
  <c r="AK98" i="1"/>
  <c r="AJ98" i="1"/>
  <c r="AH98" i="1"/>
  <c r="AG98" i="1"/>
  <c r="AF98" i="1"/>
  <c r="AE98" i="1"/>
  <c r="AD98" i="1"/>
  <c r="AB98" i="1"/>
  <c r="AA98" i="1"/>
  <c r="Z98" i="1"/>
  <c r="W98" i="1"/>
  <c r="X98" i="1" s="1"/>
  <c r="N98" i="1"/>
  <c r="O98" i="1" s="1"/>
  <c r="BA97" i="1"/>
  <c r="AZ97" i="1"/>
  <c r="AY97" i="1"/>
  <c r="AW97" i="1"/>
  <c r="AU97" i="1"/>
  <c r="AT97" i="1"/>
  <c r="AS97" i="1"/>
  <c r="AQ97" i="1"/>
  <c r="AP97" i="1"/>
  <c r="AO97" i="1"/>
  <c r="AM97" i="1"/>
  <c r="AL97" i="1"/>
  <c r="AK97" i="1"/>
  <c r="AJ97" i="1"/>
  <c r="AH97" i="1"/>
  <c r="AG97" i="1"/>
  <c r="AF97" i="1"/>
  <c r="AE97" i="1"/>
  <c r="AD97" i="1"/>
  <c r="AB97" i="1"/>
  <c r="AA97" i="1"/>
  <c r="Z97" i="1"/>
  <c r="W97" i="1"/>
  <c r="X97" i="1" s="1"/>
  <c r="N97" i="1"/>
  <c r="O97" i="1" s="1"/>
  <c r="BA108" i="1"/>
  <c r="AZ108" i="1"/>
  <c r="AY108" i="1"/>
  <c r="AW108" i="1"/>
  <c r="AU108" i="1"/>
  <c r="AT108" i="1"/>
  <c r="AS108" i="1"/>
  <c r="AQ108" i="1"/>
  <c r="AP108" i="1"/>
  <c r="AO108" i="1"/>
  <c r="AM108" i="1"/>
  <c r="AL108" i="1"/>
  <c r="AK108" i="1"/>
  <c r="AJ108" i="1"/>
  <c r="AH108" i="1"/>
  <c r="AG108" i="1"/>
  <c r="AF108" i="1"/>
  <c r="AE108" i="1"/>
  <c r="AD108" i="1"/>
  <c r="AB108" i="1"/>
  <c r="AA108" i="1"/>
  <c r="Z108" i="1"/>
  <c r="W108" i="1"/>
  <c r="V108" i="1" s="1"/>
  <c r="N108" i="1"/>
  <c r="O108" i="1" s="1"/>
  <c r="BA107" i="1"/>
  <c r="AZ107" i="1"/>
  <c r="AY107" i="1"/>
  <c r="AW107" i="1"/>
  <c r="AU107" i="1"/>
  <c r="AT107" i="1"/>
  <c r="AS107" i="1"/>
  <c r="AQ107" i="1"/>
  <c r="AP107" i="1"/>
  <c r="AO107" i="1"/>
  <c r="AM107" i="1"/>
  <c r="AL107" i="1"/>
  <c r="AK107" i="1"/>
  <c r="AJ107" i="1"/>
  <c r="AH107" i="1"/>
  <c r="AG107" i="1"/>
  <c r="AF107" i="1"/>
  <c r="AE107" i="1"/>
  <c r="AD107" i="1"/>
  <c r="AB107" i="1"/>
  <c r="AA107" i="1"/>
  <c r="Z107" i="1"/>
  <c r="W107" i="1"/>
  <c r="V107" i="1" s="1"/>
  <c r="N107" i="1"/>
  <c r="O107" i="1" s="1"/>
  <c r="BA74" i="1"/>
  <c r="AZ74" i="1"/>
  <c r="AY74" i="1"/>
  <c r="AW74" i="1"/>
  <c r="AU74" i="1"/>
  <c r="AT74" i="1"/>
  <c r="AS74" i="1"/>
  <c r="AQ74" i="1"/>
  <c r="AP74" i="1"/>
  <c r="AO74" i="1"/>
  <c r="AM74" i="1"/>
  <c r="AL74" i="1"/>
  <c r="AK74" i="1"/>
  <c r="AJ74" i="1"/>
  <c r="AH74" i="1"/>
  <c r="AG74" i="1"/>
  <c r="AF74" i="1"/>
  <c r="AE74" i="1"/>
  <c r="AD74" i="1"/>
  <c r="AB74" i="1"/>
  <c r="AA74" i="1"/>
  <c r="Z74" i="1"/>
  <c r="W74" i="1"/>
  <c r="V74" i="1" s="1"/>
  <c r="N74" i="1"/>
  <c r="O74" i="1" s="1"/>
  <c r="BA72" i="1"/>
  <c r="AZ72" i="1"/>
  <c r="AY72" i="1"/>
  <c r="AW72" i="1"/>
  <c r="AU72" i="1"/>
  <c r="AT72" i="1"/>
  <c r="AS72" i="1"/>
  <c r="AQ72" i="1"/>
  <c r="AP72" i="1"/>
  <c r="AO72" i="1"/>
  <c r="AM72" i="1"/>
  <c r="AL72" i="1"/>
  <c r="AK72" i="1"/>
  <c r="AJ72" i="1"/>
  <c r="AH72" i="1"/>
  <c r="AG72" i="1"/>
  <c r="AF72" i="1"/>
  <c r="AE72" i="1"/>
  <c r="AD72" i="1"/>
  <c r="AB72" i="1"/>
  <c r="AA72" i="1"/>
  <c r="Z72" i="1"/>
  <c r="W72" i="1"/>
  <c r="V72" i="1" s="1"/>
  <c r="N72" i="1"/>
  <c r="O72" i="1" s="1"/>
  <c r="N58" i="1"/>
  <c r="O58" i="1" s="1"/>
  <c r="BA58" i="1"/>
  <c r="AZ58" i="1"/>
  <c r="AY58" i="1"/>
  <c r="AW58" i="1"/>
  <c r="AU58" i="1"/>
  <c r="AT58" i="1"/>
  <c r="AS58" i="1"/>
  <c r="AQ58" i="1"/>
  <c r="AP58" i="1"/>
  <c r="AO58" i="1"/>
  <c r="AM58" i="1"/>
  <c r="AL58" i="1"/>
  <c r="AK58" i="1"/>
  <c r="AJ58" i="1"/>
  <c r="AH58" i="1"/>
  <c r="AG58" i="1"/>
  <c r="AF58" i="1"/>
  <c r="AE58" i="1"/>
  <c r="AD58" i="1"/>
  <c r="AB58" i="1"/>
  <c r="AA58" i="1"/>
  <c r="Z58" i="1"/>
  <c r="W58" i="1"/>
  <c r="V58" i="1" s="1"/>
  <c r="BA24" i="1"/>
  <c r="AZ24" i="1"/>
  <c r="AY24" i="1"/>
  <c r="AW24" i="1"/>
  <c r="AU24" i="1"/>
  <c r="AT24" i="1"/>
  <c r="AS24" i="1"/>
  <c r="AQ24" i="1"/>
  <c r="AP24" i="1"/>
  <c r="AO24" i="1"/>
  <c r="AM24" i="1"/>
  <c r="AL24" i="1"/>
  <c r="AK24" i="1"/>
  <c r="AJ24" i="1"/>
  <c r="AH24" i="1"/>
  <c r="AG24" i="1"/>
  <c r="AF24" i="1"/>
  <c r="AE24" i="1"/>
  <c r="AD24" i="1"/>
  <c r="AB24" i="1"/>
  <c r="AA24" i="1"/>
  <c r="Z24" i="1"/>
  <c r="W24" i="1"/>
  <c r="X24" i="1" s="1"/>
  <c r="N24" i="1"/>
  <c r="O24" i="1" s="1"/>
  <c r="X120" i="1" l="1"/>
  <c r="X113" i="1"/>
  <c r="X108" i="1"/>
  <c r="V101" i="1"/>
  <c r="V123" i="1"/>
  <c r="X128" i="1"/>
  <c r="V118" i="1"/>
  <c r="X103" i="1"/>
  <c r="V112" i="1"/>
  <c r="V122" i="1"/>
  <c r="V117" i="1"/>
  <c r="X119" i="1"/>
  <c r="X121" i="1"/>
  <c r="V124" i="1"/>
  <c r="X126" i="1"/>
  <c r="V125" i="1"/>
  <c r="X116" i="1"/>
  <c r="X127" i="1"/>
  <c r="X34" i="1"/>
  <c r="X53" i="1"/>
  <c r="X76" i="1"/>
  <c r="X68" i="1"/>
  <c r="V73" i="1"/>
  <c r="V77" i="1"/>
  <c r="X107" i="1"/>
  <c r="X28" i="1"/>
  <c r="X35" i="1"/>
  <c r="X23" i="1"/>
  <c r="X33" i="1"/>
  <c r="X74" i="1"/>
  <c r="V98" i="1"/>
  <c r="V97" i="1"/>
  <c r="X72" i="1"/>
  <c r="X58" i="1"/>
  <c r="V24" i="1"/>
  <c r="N16" i="1" l="1"/>
  <c r="O16" i="1" s="1"/>
  <c r="BA94" i="1" l="1"/>
  <c r="AZ94" i="1"/>
  <c r="AY94" i="1"/>
  <c r="AW94" i="1"/>
  <c r="AU94" i="1"/>
  <c r="AT94" i="1"/>
  <c r="AS94" i="1"/>
  <c r="AQ94" i="1"/>
  <c r="AP94" i="1"/>
  <c r="AO94" i="1"/>
  <c r="AM94" i="1"/>
  <c r="AL94" i="1"/>
  <c r="AK94" i="1"/>
  <c r="AJ94" i="1"/>
  <c r="AH94" i="1"/>
  <c r="AG94" i="1"/>
  <c r="AF94" i="1"/>
  <c r="AE94" i="1"/>
  <c r="AD94" i="1"/>
  <c r="AB94" i="1"/>
  <c r="AA94" i="1"/>
  <c r="Z94" i="1"/>
  <c r="W94" i="1"/>
  <c r="V94" i="1" s="1"/>
  <c r="BA90" i="1"/>
  <c r="AZ90" i="1"/>
  <c r="AY90" i="1"/>
  <c r="AW90" i="1"/>
  <c r="AU90" i="1"/>
  <c r="AT90" i="1"/>
  <c r="AS90" i="1"/>
  <c r="AQ90" i="1"/>
  <c r="AP90" i="1"/>
  <c r="AO90" i="1"/>
  <c r="AM90" i="1"/>
  <c r="AL90" i="1"/>
  <c r="AK90" i="1"/>
  <c r="AJ90" i="1"/>
  <c r="AH90" i="1"/>
  <c r="AG90" i="1"/>
  <c r="AF90" i="1"/>
  <c r="AE90" i="1"/>
  <c r="AD90" i="1"/>
  <c r="AB90" i="1"/>
  <c r="AA90" i="1"/>
  <c r="Z90" i="1"/>
  <c r="W90" i="1"/>
  <c r="V90" i="1" s="1"/>
  <c r="O90" i="1"/>
  <c r="N90" i="1"/>
  <c r="X90" i="1" l="1"/>
  <c r="X94" i="1"/>
  <c r="BA44" i="1" l="1"/>
  <c r="AZ44" i="1"/>
  <c r="AY44" i="1"/>
  <c r="AW44" i="1"/>
  <c r="AU44" i="1"/>
  <c r="AT44" i="1"/>
  <c r="AS44" i="1"/>
  <c r="AQ44" i="1"/>
  <c r="AP44" i="1"/>
  <c r="AO44" i="1"/>
  <c r="AM44" i="1"/>
  <c r="AL44" i="1"/>
  <c r="AK44" i="1"/>
  <c r="AJ44" i="1"/>
  <c r="AH44" i="1"/>
  <c r="AG44" i="1"/>
  <c r="AF44" i="1"/>
  <c r="AE44" i="1"/>
  <c r="AD44" i="1"/>
  <c r="AB44" i="1"/>
  <c r="AA44" i="1"/>
  <c r="Z44" i="1"/>
  <c r="W44" i="1"/>
  <c r="X44" i="1" s="1"/>
  <c r="N44" i="1"/>
  <c r="O44" i="1" s="1"/>
  <c r="BA36" i="1"/>
  <c r="AZ36" i="1"/>
  <c r="AY36" i="1"/>
  <c r="AW36" i="1"/>
  <c r="AU36" i="1"/>
  <c r="AT36" i="1"/>
  <c r="AS36" i="1"/>
  <c r="AQ36" i="1"/>
  <c r="AP36" i="1"/>
  <c r="AO36" i="1"/>
  <c r="AM36" i="1"/>
  <c r="AL36" i="1"/>
  <c r="AK36" i="1"/>
  <c r="AJ36" i="1"/>
  <c r="AH36" i="1"/>
  <c r="AG36" i="1"/>
  <c r="AF36" i="1"/>
  <c r="AE36" i="1"/>
  <c r="AD36" i="1"/>
  <c r="AB36" i="1"/>
  <c r="AA36" i="1"/>
  <c r="Z36" i="1"/>
  <c r="W36" i="1"/>
  <c r="V36" i="1" s="1"/>
  <c r="O850" i="1"/>
  <c r="N850" i="1"/>
  <c r="O849" i="1"/>
  <c r="N849" i="1"/>
  <c r="O848" i="1"/>
  <c r="N848" i="1"/>
  <c r="O847" i="1"/>
  <c r="N847" i="1"/>
  <c r="O846" i="1"/>
  <c r="N846" i="1"/>
  <c r="O845" i="1"/>
  <c r="N845" i="1"/>
  <c r="O844" i="1"/>
  <c r="N844" i="1"/>
  <c r="N843" i="1"/>
  <c r="O843" i="1" s="1"/>
  <c r="O842" i="1"/>
  <c r="N842" i="1"/>
  <c r="O841" i="1"/>
  <c r="N841" i="1"/>
  <c r="O840" i="1"/>
  <c r="N840" i="1"/>
  <c r="O839" i="1"/>
  <c r="N839" i="1"/>
  <c r="O838" i="1"/>
  <c r="N838" i="1"/>
  <c r="O837" i="1"/>
  <c r="N837" i="1"/>
  <c r="O836" i="1"/>
  <c r="N836" i="1"/>
  <c r="O835" i="1"/>
  <c r="N835" i="1"/>
  <c r="O834" i="1"/>
  <c r="N834" i="1"/>
  <c r="O833" i="1"/>
  <c r="N833" i="1"/>
  <c r="O832" i="1"/>
  <c r="N832" i="1"/>
  <c r="O831" i="1"/>
  <c r="N831" i="1"/>
  <c r="O830" i="1"/>
  <c r="N830" i="1"/>
  <c r="O829" i="1"/>
  <c r="N829" i="1"/>
  <c r="O828" i="1"/>
  <c r="N828" i="1"/>
  <c r="O827" i="1"/>
  <c r="N827" i="1"/>
  <c r="O826" i="1"/>
  <c r="N826" i="1"/>
  <c r="O825" i="1"/>
  <c r="N825" i="1"/>
  <c r="O824" i="1"/>
  <c r="N824" i="1"/>
  <c r="O823" i="1"/>
  <c r="N823" i="1"/>
  <c r="O822" i="1"/>
  <c r="N822" i="1"/>
  <c r="O821" i="1"/>
  <c r="N821" i="1"/>
  <c r="O820" i="1"/>
  <c r="N820" i="1"/>
  <c r="O819" i="1"/>
  <c r="N819" i="1"/>
  <c r="O818" i="1"/>
  <c r="N818" i="1"/>
  <c r="O817" i="1"/>
  <c r="N817" i="1"/>
  <c r="N816" i="1"/>
  <c r="O816" i="1" s="1"/>
  <c r="O815" i="1"/>
  <c r="N815" i="1"/>
  <c r="O814" i="1"/>
  <c r="N814" i="1"/>
  <c r="O813" i="1"/>
  <c r="N813" i="1"/>
  <c r="O812" i="1"/>
  <c r="N812" i="1"/>
  <c r="O811" i="1"/>
  <c r="N811" i="1"/>
  <c r="O810" i="1"/>
  <c r="N810" i="1"/>
  <c r="O809" i="1"/>
  <c r="N809" i="1"/>
  <c r="O808" i="1"/>
  <c r="N808" i="1"/>
  <c r="O807" i="1"/>
  <c r="N807" i="1"/>
  <c r="O806" i="1"/>
  <c r="N806" i="1"/>
  <c r="O805" i="1"/>
  <c r="N805" i="1"/>
  <c r="O804" i="1"/>
  <c r="N804" i="1"/>
  <c r="O803" i="1"/>
  <c r="N803" i="1"/>
  <c r="O802" i="1"/>
  <c r="N802" i="1"/>
  <c r="O801" i="1"/>
  <c r="N801" i="1"/>
  <c r="O800" i="1"/>
  <c r="N800" i="1"/>
  <c r="O799" i="1"/>
  <c r="N799" i="1"/>
  <c r="O798" i="1"/>
  <c r="N798" i="1"/>
  <c r="O797" i="1"/>
  <c r="N797" i="1"/>
  <c r="O796" i="1"/>
  <c r="N796" i="1"/>
  <c r="O795" i="1"/>
  <c r="N795" i="1"/>
  <c r="O794" i="1"/>
  <c r="N794" i="1"/>
  <c r="O793" i="1"/>
  <c r="N793" i="1"/>
  <c r="O792" i="1"/>
  <c r="N792" i="1"/>
  <c r="O791" i="1"/>
  <c r="N791" i="1"/>
  <c r="O790" i="1"/>
  <c r="N790" i="1"/>
  <c r="O789" i="1"/>
  <c r="N789" i="1"/>
  <c r="O788" i="1"/>
  <c r="N788" i="1"/>
  <c r="O787" i="1"/>
  <c r="N787" i="1"/>
  <c r="O786" i="1"/>
  <c r="N786" i="1"/>
  <c r="O785" i="1"/>
  <c r="N785" i="1"/>
  <c r="O784" i="1"/>
  <c r="N784" i="1"/>
  <c r="O783" i="1"/>
  <c r="N783" i="1"/>
  <c r="O782" i="1"/>
  <c r="N782" i="1"/>
  <c r="O781" i="1"/>
  <c r="N781" i="1"/>
  <c r="O780" i="1"/>
  <c r="N780" i="1"/>
  <c r="O779" i="1"/>
  <c r="N779" i="1"/>
  <c r="O778" i="1"/>
  <c r="N778" i="1"/>
  <c r="O777" i="1"/>
  <c r="N777" i="1"/>
  <c r="O776" i="1"/>
  <c r="N776" i="1"/>
  <c r="O775" i="1"/>
  <c r="N775" i="1"/>
  <c r="O774" i="1"/>
  <c r="N774" i="1"/>
  <c r="O773" i="1"/>
  <c r="N773" i="1"/>
  <c r="O772" i="1"/>
  <c r="N772" i="1"/>
  <c r="O771" i="1"/>
  <c r="N771" i="1"/>
  <c r="O770" i="1"/>
  <c r="N770" i="1"/>
  <c r="O769" i="1"/>
  <c r="N769" i="1"/>
  <c r="O768" i="1"/>
  <c r="N768" i="1"/>
  <c r="O767" i="1"/>
  <c r="N767" i="1"/>
  <c r="O766" i="1"/>
  <c r="N766" i="1"/>
  <c r="O765" i="1"/>
  <c r="N765" i="1"/>
  <c r="O764" i="1"/>
  <c r="N764" i="1"/>
  <c r="O763" i="1"/>
  <c r="N763" i="1"/>
  <c r="O762" i="1"/>
  <c r="N762" i="1"/>
  <c r="O761" i="1"/>
  <c r="N761" i="1"/>
  <c r="O760" i="1"/>
  <c r="N760" i="1"/>
  <c r="O759" i="1"/>
  <c r="N759" i="1"/>
  <c r="O758" i="1"/>
  <c r="N758" i="1"/>
  <c r="O757" i="1"/>
  <c r="N757" i="1"/>
  <c r="O756" i="1"/>
  <c r="N756" i="1"/>
  <c r="O755" i="1"/>
  <c r="N755" i="1"/>
  <c r="O754" i="1"/>
  <c r="N754" i="1"/>
  <c r="O753" i="1"/>
  <c r="N753" i="1"/>
  <c r="O752" i="1"/>
  <c r="N752" i="1"/>
  <c r="O751" i="1"/>
  <c r="N751" i="1"/>
  <c r="O750" i="1"/>
  <c r="N750" i="1"/>
  <c r="O749" i="1"/>
  <c r="N749" i="1"/>
  <c r="O748" i="1"/>
  <c r="N748" i="1"/>
  <c r="O747" i="1"/>
  <c r="N747" i="1"/>
  <c r="O746" i="1"/>
  <c r="N746" i="1"/>
  <c r="O745" i="1"/>
  <c r="N745" i="1"/>
  <c r="O744" i="1"/>
  <c r="N744" i="1"/>
  <c r="O743" i="1"/>
  <c r="N743" i="1"/>
  <c r="O742" i="1"/>
  <c r="N742" i="1"/>
  <c r="O741" i="1"/>
  <c r="N741" i="1"/>
  <c r="O740" i="1"/>
  <c r="N740" i="1"/>
  <c r="O739" i="1"/>
  <c r="N739" i="1"/>
  <c r="O738" i="1"/>
  <c r="N738" i="1"/>
  <c r="O737" i="1"/>
  <c r="N737" i="1"/>
  <c r="O736" i="1"/>
  <c r="N736" i="1"/>
  <c r="O735" i="1"/>
  <c r="N735" i="1"/>
  <c r="O734" i="1"/>
  <c r="N734" i="1"/>
  <c r="O733" i="1"/>
  <c r="N733" i="1"/>
  <c r="O732" i="1"/>
  <c r="N732" i="1"/>
  <c r="O731" i="1"/>
  <c r="N731" i="1"/>
  <c r="O730" i="1"/>
  <c r="N730" i="1"/>
  <c r="O729" i="1"/>
  <c r="N729" i="1"/>
  <c r="O728" i="1"/>
  <c r="N728" i="1"/>
  <c r="O727" i="1"/>
  <c r="N727" i="1"/>
  <c r="O726" i="1"/>
  <c r="N726" i="1"/>
  <c r="O725" i="1"/>
  <c r="N725" i="1"/>
  <c r="O724" i="1"/>
  <c r="N724" i="1"/>
  <c r="O723" i="1"/>
  <c r="N723" i="1"/>
  <c r="O722" i="1"/>
  <c r="N722" i="1"/>
  <c r="O721" i="1"/>
  <c r="N721" i="1"/>
  <c r="O720" i="1"/>
  <c r="N720" i="1"/>
  <c r="O719" i="1"/>
  <c r="N719" i="1"/>
  <c r="O718" i="1"/>
  <c r="N718" i="1"/>
  <c r="O717" i="1"/>
  <c r="N717" i="1"/>
  <c r="O716" i="1"/>
  <c r="N716" i="1"/>
  <c r="O715" i="1"/>
  <c r="N715" i="1"/>
  <c r="O714" i="1"/>
  <c r="N714" i="1"/>
  <c r="O713" i="1"/>
  <c r="N713" i="1"/>
  <c r="O712" i="1"/>
  <c r="N712" i="1"/>
  <c r="O711" i="1"/>
  <c r="N711" i="1"/>
  <c r="O710" i="1"/>
  <c r="N710" i="1"/>
  <c r="O709" i="1"/>
  <c r="N709" i="1"/>
  <c r="O708" i="1"/>
  <c r="N708" i="1"/>
  <c r="O707" i="1"/>
  <c r="N707" i="1"/>
  <c r="O706" i="1"/>
  <c r="N706" i="1"/>
  <c r="O705" i="1"/>
  <c r="N705" i="1"/>
  <c r="O704" i="1"/>
  <c r="N704" i="1"/>
  <c r="O703" i="1"/>
  <c r="N703" i="1"/>
  <c r="O702" i="1"/>
  <c r="N702" i="1"/>
  <c r="O701" i="1"/>
  <c r="N701" i="1"/>
  <c r="O700" i="1"/>
  <c r="N700" i="1"/>
  <c r="O699" i="1"/>
  <c r="N699" i="1"/>
  <c r="O698" i="1"/>
  <c r="N698" i="1"/>
  <c r="O697" i="1"/>
  <c r="N697" i="1"/>
  <c r="O696" i="1"/>
  <c r="N696" i="1"/>
  <c r="O695" i="1"/>
  <c r="N695" i="1"/>
  <c r="O694" i="1"/>
  <c r="N694" i="1"/>
  <c r="O693" i="1"/>
  <c r="N693" i="1"/>
  <c r="O692" i="1"/>
  <c r="N692" i="1"/>
  <c r="O691" i="1"/>
  <c r="N691" i="1"/>
  <c r="O690" i="1"/>
  <c r="N690" i="1"/>
  <c r="O689" i="1"/>
  <c r="N689" i="1"/>
  <c r="O688" i="1"/>
  <c r="N688" i="1"/>
  <c r="O687" i="1"/>
  <c r="N687" i="1"/>
  <c r="O686" i="1"/>
  <c r="N686" i="1"/>
  <c r="O685" i="1"/>
  <c r="N685" i="1"/>
  <c r="O684" i="1"/>
  <c r="N684" i="1"/>
  <c r="O683" i="1"/>
  <c r="N683" i="1"/>
  <c r="O682" i="1"/>
  <c r="N682" i="1"/>
  <c r="O681" i="1"/>
  <c r="N681" i="1"/>
  <c r="O680" i="1"/>
  <c r="N680" i="1"/>
  <c r="O679" i="1"/>
  <c r="N679" i="1"/>
  <c r="O678" i="1"/>
  <c r="N678" i="1"/>
  <c r="O677" i="1"/>
  <c r="N677" i="1"/>
  <c r="O676" i="1"/>
  <c r="N676" i="1"/>
  <c r="O675" i="1"/>
  <c r="N675" i="1"/>
  <c r="O674" i="1"/>
  <c r="N674" i="1"/>
  <c r="O673" i="1"/>
  <c r="N673" i="1"/>
  <c r="O672" i="1"/>
  <c r="N672" i="1"/>
  <c r="O671" i="1"/>
  <c r="N671" i="1"/>
  <c r="O670" i="1"/>
  <c r="N670" i="1"/>
  <c r="O669" i="1"/>
  <c r="N669" i="1"/>
  <c r="O668" i="1"/>
  <c r="N668" i="1"/>
  <c r="O667" i="1"/>
  <c r="N667" i="1"/>
  <c r="O666" i="1"/>
  <c r="N666" i="1"/>
  <c r="O665" i="1"/>
  <c r="N665" i="1"/>
  <c r="O664" i="1"/>
  <c r="N664" i="1"/>
  <c r="O663" i="1"/>
  <c r="N663" i="1"/>
  <c r="O662" i="1"/>
  <c r="N662" i="1"/>
  <c r="O661" i="1"/>
  <c r="N661" i="1"/>
  <c r="O660" i="1"/>
  <c r="N660" i="1"/>
  <c r="O659" i="1"/>
  <c r="N659" i="1"/>
  <c r="O658" i="1"/>
  <c r="N658" i="1"/>
  <c r="O657" i="1"/>
  <c r="N657" i="1"/>
  <c r="O656" i="1"/>
  <c r="N656" i="1"/>
  <c r="O655" i="1"/>
  <c r="N655" i="1"/>
  <c r="O654" i="1"/>
  <c r="N654" i="1"/>
  <c r="O653" i="1"/>
  <c r="N653" i="1"/>
  <c r="O652" i="1"/>
  <c r="N652" i="1"/>
  <c r="O651" i="1"/>
  <c r="N651" i="1"/>
  <c r="O650" i="1"/>
  <c r="N650" i="1"/>
  <c r="O649" i="1"/>
  <c r="N649" i="1"/>
  <c r="O648" i="1"/>
  <c r="N648" i="1"/>
  <c r="O647" i="1"/>
  <c r="N647" i="1"/>
  <c r="O646" i="1"/>
  <c r="N646" i="1"/>
  <c r="O645" i="1"/>
  <c r="N645" i="1"/>
  <c r="O644" i="1"/>
  <c r="N644" i="1"/>
  <c r="O643" i="1"/>
  <c r="N643" i="1"/>
  <c r="O642" i="1"/>
  <c r="N642" i="1"/>
  <c r="O641" i="1"/>
  <c r="N641" i="1"/>
  <c r="O640" i="1"/>
  <c r="N640" i="1"/>
  <c r="O639" i="1"/>
  <c r="N639" i="1"/>
  <c r="O638" i="1"/>
  <c r="N638" i="1"/>
  <c r="O637" i="1"/>
  <c r="N637" i="1"/>
  <c r="O636" i="1"/>
  <c r="N636" i="1"/>
  <c r="O635" i="1"/>
  <c r="N635" i="1"/>
  <c r="O634" i="1"/>
  <c r="N634" i="1"/>
  <c r="O633" i="1"/>
  <c r="N633" i="1"/>
  <c r="O632" i="1"/>
  <c r="N632" i="1"/>
  <c r="O631" i="1"/>
  <c r="N631" i="1"/>
  <c r="O630" i="1"/>
  <c r="N630" i="1"/>
  <c r="O629" i="1"/>
  <c r="N629" i="1"/>
  <c r="O628" i="1"/>
  <c r="N628" i="1"/>
  <c r="O627" i="1"/>
  <c r="N627" i="1"/>
  <c r="O626" i="1"/>
  <c r="N626" i="1"/>
  <c r="O625" i="1"/>
  <c r="N625" i="1"/>
  <c r="O624" i="1"/>
  <c r="N624" i="1"/>
  <c r="O623" i="1"/>
  <c r="N623" i="1"/>
  <c r="O622" i="1"/>
  <c r="N622" i="1"/>
  <c r="O621" i="1"/>
  <c r="N621" i="1"/>
  <c r="O620" i="1"/>
  <c r="N620" i="1"/>
  <c r="O619" i="1"/>
  <c r="N619" i="1"/>
  <c r="O618" i="1"/>
  <c r="N618" i="1"/>
  <c r="O617" i="1"/>
  <c r="N617" i="1"/>
  <c r="O616" i="1"/>
  <c r="N616" i="1"/>
  <c r="O615" i="1"/>
  <c r="N615" i="1"/>
  <c r="O614" i="1"/>
  <c r="N614" i="1"/>
  <c r="O613" i="1"/>
  <c r="N613" i="1"/>
  <c r="O612" i="1"/>
  <c r="N612" i="1"/>
  <c r="O611" i="1"/>
  <c r="N611" i="1"/>
  <c r="O610" i="1"/>
  <c r="N610" i="1"/>
  <c r="O609" i="1"/>
  <c r="N609" i="1"/>
  <c r="O608" i="1"/>
  <c r="N608" i="1"/>
  <c r="O607" i="1"/>
  <c r="N607" i="1"/>
  <c r="O606" i="1"/>
  <c r="N606" i="1"/>
  <c r="O605" i="1"/>
  <c r="N605" i="1"/>
  <c r="O604" i="1"/>
  <c r="N604" i="1"/>
  <c r="O603" i="1"/>
  <c r="N603" i="1"/>
  <c r="O602" i="1"/>
  <c r="N602" i="1"/>
  <c r="O601" i="1"/>
  <c r="N601" i="1"/>
  <c r="O600" i="1"/>
  <c r="N600" i="1"/>
  <c r="O599" i="1"/>
  <c r="N599" i="1"/>
  <c r="O598" i="1"/>
  <c r="N598" i="1"/>
  <c r="O597" i="1"/>
  <c r="N597" i="1"/>
  <c r="O596" i="1"/>
  <c r="N596" i="1"/>
  <c r="O595" i="1"/>
  <c r="N595" i="1"/>
  <c r="O594" i="1"/>
  <c r="N594" i="1"/>
  <c r="O593" i="1"/>
  <c r="N593" i="1"/>
  <c r="O592" i="1"/>
  <c r="N592" i="1"/>
  <c r="O591" i="1"/>
  <c r="N591" i="1"/>
  <c r="N590" i="1"/>
  <c r="O590" i="1" s="1"/>
  <c r="O589" i="1"/>
  <c r="N589" i="1"/>
  <c r="O588" i="1"/>
  <c r="N588" i="1"/>
  <c r="O587" i="1"/>
  <c r="N587" i="1"/>
  <c r="O586" i="1"/>
  <c r="N586" i="1"/>
  <c r="O585" i="1"/>
  <c r="N585" i="1"/>
  <c r="O584" i="1"/>
  <c r="N584" i="1"/>
  <c r="O583" i="1"/>
  <c r="N583" i="1"/>
  <c r="O582" i="1"/>
  <c r="N582" i="1"/>
  <c r="O581" i="1"/>
  <c r="N581" i="1"/>
  <c r="O580" i="1"/>
  <c r="N580" i="1"/>
  <c r="O579" i="1"/>
  <c r="N579" i="1"/>
  <c r="O578" i="1"/>
  <c r="N578" i="1"/>
  <c r="O577" i="1"/>
  <c r="N577" i="1"/>
  <c r="O576" i="1"/>
  <c r="N576" i="1"/>
  <c r="O575" i="1"/>
  <c r="N575" i="1"/>
  <c r="O574" i="1"/>
  <c r="N574" i="1"/>
  <c r="O573" i="1"/>
  <c r="N573" i="1"/>
  <c r="O572" i="1"/>
  <c r="N572" i="1"/>
  <c r="O571" i="1"/>
  <c r="N571" i="1"/>
  <c r="O570" i="1"/>
  <c r="N570" i="1"/>
  <c r="O569" i="1"/>
  <c r="N569" i="1"/>
  <c r="O568" i="1"/>
  <c r="N568" i="1"/>
  <c r="O567" i="1"/>
  <c r="N567" i="1"/>
  <c r="O566" i="1"/>
  <c r="N566" i="1"/>
  <c r="O565" i="1"/>
  <c r="N565" i="1"/>
  <c r="O564" i="1"/>
  <c r="N564" i="1"/>
  <c r="O563" i="1"/>
  <c r="N563" i="1"/>
  <c r="O562" i="1"/>
  <c r="N562" i="1"/>
  <c r="O561" i="1"/>
  <c r="N561" i="1"/>
  <c r="O560" i="1"/>
  <c r="N560" i="1"/>
  <c r="O559" i="1"/>
  <c r="N559" i="1"/>
  <c r="O558" i="1"/>
  <c r="N558" i="1"/>
  <c r="O557" i="1"/>
  <c r="N557" i="1"/>
  <c r="O556" i="1"/>
  <c r="N556" i="1"/>
  <c r="O555" i="1"/>
  <c r="N555" i="1"/>
  <c r="O554" i="1"/>
  <c r="N554" i="1"/>
  <c r="O553" i="1"/>
  <c r="N553" i="1"/>
  <c r="O552" i="1"/>
  <c r="N552" i="1"/>
  <c r="O551" i="1"/>
  <c r="N551" i="1"/>
  <c r="O550" i="1"/>
  <c r="N550" i="1"/>
  <c r="O549" i="1"/>
  <c r="N549" i="1"/>
  <c r="O548" i="1"/>
  <c r="N548" i="1"/>
  <c r="O547" i="1"/>
  <c r="N547" i="1"/>
  <c r="O546" i="1"/>
  <c r="N546" i="1"/>
  <c r="O545" i="1"/>
  <c r="N545" i="1"/>
  <c r="O544" i="1"/>
  <c r="N544" i="1"/>
  <c r="O543" i="1"/>
  <c r="N543" i="1"/>
  <c r="O542" i="1"/>
  <c r="N542" i="1"/>
  <c r="O541" i="1"/>
  <c r="N541" i="1"/>
  <c r="O540" i="1"/>
  <c r="N540" i="1"/>
  <c r="O539" i="1"/>
  <c r="N539" i="1"/>
  <c r="O538" i="1"/>
  <c r="N538" i="1"/>
  <c r="O537" i="1"/>
  <c r="N537" i="1"/>
  <c r="O536" i="1"/>
  <c r="N536" i="1"/>
  <c r="O535" i="1"/>
  <c r="N535" i="1"/>
  <c r="O534" i="1"/>
  <c r="N534" i="1"/>
  <c r="O533" i="1"/>
  <c r="N533" i="1"/>
  <c r="O532" i="1"/>
  <c r="N532" i="1"/>
  <c r="O531" i="1"/>
  <c r="N531" i="1"/>
  <c r="O530" i="1"/>
  <c r="N530" i="1"/>
  <c r="O529" i="1"/>
  <c r="N529" i="1"/>
  <c r="O528" i="1"/>
  <c r="N528" i="1"/>
  <c r="O527" i="1"/>
  <c r="N527" i="1"/>
  <c r="O526" i="1"/>
  <c r="N526" i="1"/>
  <c r="O525" i="1"/>
  <c r="N525" i="1"/>
  <c r="O524" i="1"/>
  <c r="N524" i="1"/>
  <c r="O523" i="1"/>
  <c r="N523" i="1"/>
  <c r="O522" i="1"/>
  <c r="N522" i="1"/>
  <c r="O521" i="1"/>
  <c r="N521" i="1"/>
  <c r="O520" i="1"/>
  <c r="N520" i="1"/>
  <c r="O519" i="1"/>
  <c r="N519" i="1"/>
  <c r="O518" i="1"/>
  <c r="N518" i="1"/>
  <c r="O517" i="1"/>
  <c r="N517" i="1"/>
  <c r="O516" i="1"/>
  <c r="N516" i="1"/>
  <c r="O515" i="1"/>
  <c r="N515" i="1"/>
  <c r="O514" i="1"/>
  <c r="N514" i="1"/>
  <c r="O513" i="1"/>
  <c r="N513" i="1"/>
  <c r="O512" i="1"/>
  <c r="N512" i="1"/>
  <c r="O511" i="1"/>
  <c r="N511" i="1"/>
  <c r="O510" i="1"/>
  <c r="N510" i="1"/>
  <c r="O509" i="1"/>
  <c r="N509" i="1"/>
  <c r="O508" i="1"/>
  <c r="N508" i="1"/>
  <c r="O507" i="1"/>
  <c r="N507" i="1"/>
  <c r="O506" i="1"/>
  <c r="N506" i="1"/>
  <c r="O505" i="1"/>
  <c r="N505" i="1"/>
  <c r="O504" i="1"/>
  <c r="N504" i="1"/>
  <c r="O503" i="1"/>
  <c r="N503" i="1"/>
  <c r="O502" i="1"/>
  <c r="N502" i="1"/>
  <c r="O501" i="1"/>
  <c r="N501" i="1"/>
  <c r="O500" i="1"/>
  <c r="N500" i="1"/>
  <c r="O499" i="1"/>
  <c r="N499" i="1"/>
  <c r="O498" i="1"/>
  <c r="N498" i="1"/>
  <c r="O497" i="1"/>
  <c r="N497" i="1"/>
  <c r="O496" i="1"/>
  <c r="N496" i="1"/>
  <c r="O495" i="1"/>
  <c r="N495" i="1"/>
  <c r="O494" i="1"/>
  <c r="N494" i="1"/>
  <c r="O493" i="1"/>
  <c r="N493" i="1"/>
  <c r="O492" i="1"/>
  <c r="N492" i="1"/>
  <c r="O491" i="1"/>
  <c r="N491" i="1"/>
  <c r="O490" i="1"/>
  <c r="N490" i="1"/>
  <c r="O489" i="1"/>
  <c r="N489" i="1"/>
  <c r="O488" i="1"/>
  <c r="N488" i="1"/>
  <c r="O487" i="1"/>
  <c r="N487" i="1"/>
  <c r="O486" i="1"/>
  <c r="N486" i="1"/>
  <c r="O485" i="1"/>
  <c r="N485" i="1"/>
  <c r="O484" i="1"/>
  <c r="N484" i="1"/>
  <c r="O483" i="1"/>
  <c r="N483" i="1"/>
  <c r="O482" i="1"/>
  <c r="N482" i="1"/>
  <c r="O481" i="1"/>
  <c r="N481" i="1"/>
  <c r="O480" i="1"/>
  <c r="N480" i="1"/>
  <c r="O479" i="1"/>
  <c r="N479" i="1"/>
  <c r="O478" i="1"/>
  <c r="N478" i="1"/>
  <c r="O477" i="1"/>
  <c r="N477" i="1"/>
  <c r="O476" i="1"/>
  <c r="N476" i="1"/>
  <c r="O475" i="1"/>
  <c r="N475" i="1"/>
  <c r="O474" i="1"/>
  <c r="N474" i="1"/>
  <c r="O473" i="1"/>
  <c r="N473" i="1"/>
  <c r="O472" i="1"/>
  <c r="N472" i="1"/>
  <c r="O471" i="1"/>
  <c r="N471" i="1"/>
  <c r="O470" i="1"/>
  <c r="N470" i="1"/>
  <c r="O469" i="1"/>
  <c r="N469" i="1"/>
  <c r="O468" i="1"/>
  <c r="N468" i="1"/>
  <c r="O467" i="1"/>
  <c r="N467" i="1"/>
  <c r="O466" i="1"/>
  <c r="N466" i="1"/>
  <c r="O465" i="1"/>
  <c r="N465" i="1"/>
  <c r="O464" i="1"/>
  <c r="N464" i="1"/>
  <c r="O463" i="1"/>
  <c r="N463" i="1"/>
  <c r="O462" i="1"/>
  <c r="N462" i="1"/>
  <c r="O461" i="1"/>
  <c r="N461" i="1"/>
  <c r="O460" i="1"/>
  <c r="N460" i="1"/>
  <c r="O459" i="1"/>
  <c r="N459" i="1"/>
  <c r="O458" i="1"/>
  <c r="N458" i="1"/>
  <c r="O457" i="1"/>
  <c r="N457" i="1"/>
  <c r="O456" i="1"/>
  <c r="N456" i="1"/>
  <c r="O455" i="1"/>
  <c r="N455" i="1"/>
  <c r="O454" i="1"/>
  <c r="N454" i="1"/>
  <c r="O453" i="1"/>
  <c r="N453" i="1"/>
  <c r="O452" i="1"/>
  <c r="N452" i="1"/>
  <c r="O451" i="1"/>
  <c r="N451" i="1"/>
  <c r="O450" i="1"/>
  <c r="N450" i="1"/>
  <c r="O449" i="1"/>
  <c r="N449" i="1"/>
  <c r="O448" i="1"/>
  <c r="N448" i="1"/>
  <c r="O447" i="1"/>
  <c r="N447" i="1"/>
  <c r="O446" i="1"/>
  <c r="N446" i="1"/>
  <c r="O445" i="1"/>
  <c r="N445" i="1"/>
  <c r="O444" i="1"/>
  <c r="N444" i="1"/>
  <c r="O443" i="1"/>
  <c r="N443" i="1"/>
  <c r="O442" i="1"/>
  <c r="N442" i="1"/>
  <c r="O441" i="1"/>
  <c r="N441" i="1"/>
  <c r="O440" i="1"/>
  <c r="N440" i="1"/>
  <c r="O439" i="1"/>
  <c r="N439" i="1"/>
  <c r="O438" i="1"/>
  <c r="N438" i="1"/>
  <c r="O437" i="1"/>
  <c r="N437" i="1"/>
  <c r="O436" i="1"/>
  <c r="N436" i="1"/>
  <c r="O435" i="1"/>
  <c r="N435" i="1"/>
  <c r="O434" i="1"/>
  <c r="N434" i="1"/>
  <c r="O433" i="1"/>
  <c r="N433" i="1"/>
  <c r="O432" i="1"/>
  <c r="N432" i="1"/>
  <c r="O431" i="1"/>
  <c r="N431" i="1"/>
  <c r="O430" i="1"/>
  <c r="N430" i="1"/>
  <c r="O429" i="1"/>
  <c r="N429" i="1"/>
  <c r="O428" i="1"/>
  <c r="N428" i="1"/>
  <c r="O427" i="1"/>
  <c r="N427" i="1"/>
  <c r="O426" i="1"/>
  <c r="N426" i="1"/>
  <c r="O425" i="1"/>
  <c r="N425" i="1"/>
  <c r="O424" i="1"/>
  <c r="N424" i="1"/>
  <c r="O423" i="1"/>
  <c r="N423" i="1"/>
  <c r="O422" i="1"/>
  <c r="N422" i="1"/>
  <c r="O421" i="1"/>
  <c r="N421" i="1"/>
  <c r="O420" i="1"/>
  <c r="N420" i="1"/>
  <c r="O419" i="1"/>
  <c r="N419" i="1"/>
  <c r="O418" i="1"/>
  <c r="N418" i="1"/>
  <c r="O417" i="1"/>
  <c r="N417" i="1"/>
  <c r="O416" i="1"/>
  <c r="N416" i="1"/>
  <c r="O415" i="1"/>
  <c r="N415" i="1"/>
  <c r="O414" i="1"/>
  <c r="N414" i="1"/>
  <c r="O413" i="1"/>
  <c r="N413" i="1"/>
  <c r="O412" i="1"/>
  <c r="N412" i="1"/>
  <c r="O411" i="1"/>
  <c r="N411" i="1"/>
  <c r="O410" i="1"/>
  <c r="N410" i="1"/>
  <c r="O409" i="1"/>
  <c r="N409" i="1"/>
  <c r="O408" i="1"/>
  <c r="N408" i="1"/>
  <c r="O407" i="1"/>
  <c r="N407" i="1"/>
  <c r="O406" i="1"/>
  <c r="N406" i="1"/>
  <c r="O405" i="1"/>
  <c r="N405" i="1"/>
  <c r="O404" i="1"/>
  <c r="N404" i="1"/>
  <c r="O403" i="1"/>
  <c r="N403" i="1"/>
  <c r="O402" i="1"/>
  <c r="N402" i="1"/>
  <c r="O401" i="1"/>
  <c r="N401" i="1"/>
  <c r="O400" i="1"/>
  <c r="N400" i="1"/>
  <c r="O399" i="1"/>
  <c r="N399" i="1"/>
  <c r="O398" i="1"/>
  <c r="N398" i="1"/>
  <c r="O397" i="1"/>
  <c r="N397" i="1"/>
  <c r="O396" i="1"/>
  <c r="N396" i="1"/>
  <c r="O395" i="1"/>
  <c r="N395" i="1"/>
  <c r="O394" i="1"/>
  <c r="N394" i="1"/>
  <c r="O393" i="1"/>
  <c r="N393" i="1"/>
  <c r="O392" i="1"/>
  <c r="N392" i="1"/>
  <c r="O391" i="1"/>
  <c r="N391" i="1"/>
  <c r="O390" i="1"/>
  <c r="N390" i="1"/>
  <c r="O389" i="1"/>
  <c r="N389" i="1"/>
  <c r="O388" i="1"/>
  <c r="N388" i="1"/>
  <c r="O387" i="1"/>
  <c r="N387" i="1"/>
  <c r="O386" i="1"/>
  <c r="N386" i="1"/>
  <c r="O385" i="1"/>
  <c r="N385" i="1"/>
  <c r="O384" i="1"/>
  <c r="N384" i="1"/>
  <c r="O383" i="1"/>
  <c r="N383" i="1"/>
  <c r="O382" i="1"/>
  <c r="N382" i="1"/>
  <c r="O381" i="1"/>
  <c r="N381" i="1"/>
  <c r="O380" i="1"/>
  <c r="N380" i="1"/>
  <c r="O379" i="1"/>
  <c r="N379" i="1"/>
  <c r="O378" i="1"/>
  <c r="N378" i="1"/>
  <c r="O377" i="1"/>
  <c r="N377" i="1"/>
  <c r="O376" i="1"/>
  <c r="N376" i="1"/>
  <c r="O375" i="1"/>
  <c r="N375" i="1"/>
  <c r="O374" i="1"/>
  <c r="N374" i="1"/>
  <c r="O373" i="1"/>
  <c r="N373" i="1"/>
  <c r="O372" i="1"/>
  <c r="N372" i="1"/>
  <c r="O371" i="1"/>
  <c r="N371" i="1"/>
  <c r="O370" i="1"/>
  <c r="N370" i="1"/>
  <c r="O369" i="1"/>
  <c r="N369" i="1"/>
  <c r="O368" i="1"/>
  <c r="N368" i="1"/>
  <c r="O367" i="1"/>
  <c r="N367" i="1"/>
  <c r="O366" i="1"/>
  <c r="N366" i="1"/>
  <c r="O365" i="1"/>
  <c r="N365" i="1"/>
  <c r="O364" i="1"/>
  <c r="N364" i="1"/>
  <c r="O363" i="1"/>
  <c r="N363" i="1"/>
  <c r="O362" i="1"/>
  <c r="N362" i="1"/>
  <c r="O361" i="1"/>
  <c r="N361" i="1"/>
  <c r="O360" i="1"/>
  <c r="N360" i="1"/>
  <c r="O359" i="1"/>
  <c r="N359" i="1"/>
  <c r="O358" i="1"/>
  <c r="N358" i="1"/>
  <c r="O357" i="1"/>
  <c r="N357" i="1"/>
  <c r="O356" i="1"/>
  <c r="N356" i="1"/>
  <c r="O355" i="1"/>
  <c r="N355" i="1"/>
  <c r="O354" i="1"/>
  <c r="N354" i="1"/>
  <c r="O353" i="1"/>
  <c r="N353" i="1"/>
  <c r="O352" i="1"/>
  <c r="N352" i="1"/>
  <c r="O351" i="1"/>
  <c r="N351" i="1"/>
  <c r="O350" i="1"/>
  <c r="N350" i="1"/>
  <c r="O349" i="1"/>
  <c r="N349" i="1"/>
  <c r="O348" i="1"/>
  <c r="N348" i="1"/>
  <c r="O347" i="1"/>
  <c r="N347" i="1"/>
  <c r="O346" i="1"/>
  <c r="N346" i="1"/>
  <c r="O345" i="1"/>
  <c r="N345" i="1"/>
  <c r="O344" i="1"/>
  <c r="N344" i="1"/>
  <c r="O343" i="1"/>
  <c r="N343" i="1"/>
  <c r="O342" i="1"/>
  <c r="N342" i="1"/>
  <c r="O341" i="1"/>
  <c r="N341" i="1"/>
  <c r="O340" i="1"/>
  <c r="N340" i="1"/>
  <c r="O339" i="1"/>
  <c r="N339" i="1"/>
  <c r="O338" i="1"/>
  <c r="N338" i="1"/>
  <c r="O337" i="1"/>
  <c r="N337" i="1"/>
  <c r="O336" i="1"/>
  <c r="N336" i="1"/>
  <c r="O335" i="1"/>
  <c r="N335" i="1"/>
  <c r="O334" i="1"/>
  <c r="N334" i="1"/>
  <c r="O333" i="1"/>
  <c r="N333" i="1"/>
  <c r="O332" i="1"/>
  <c r="N332" i="1"/>
  <c r="O331" i="1"/>
  <c r="N331" i="1"/>
  <c r="O330" i="1"/>
  <c r="N330" i="1"/>
  <c r="O329" i="1"/>
  <c r="N329" i="1"/>
  <c r="O328" i="1"/>
  <c r="N328" i="1"/>
  <c r="O327" i="1"/>
  <c r="N327" i="1"/>
  <c r="O326" i="1"/>
  <c r="N326" i="1"/>
  <c r="O325" i="1"/>
  <c r="N325" i="1"/>
  <c r="O324" i="1"/>
  <c r="N324" i="1"/>
  <c r="O323" i="1"/>
  <c r="N323" i="1"/>
  <c r="O322" i="1"/>
  <c r="N322" i="1"/>
  <c r="O321" i="1"/>
  <c r="N321" i="1"/>
  <c r="O320" i="1"/>
  <c r="N320" i="1"/>
  <c r="O319" i="1"/>
  <c r="N319" i="1"/>
  <c r="O318" i="1"/>
  <c r="N318" i="1"/>
  <c r="O317" i="1"/>
  <c r="N317" i="1"/>
  <c r="O316" i="1"/>
  <c r="N316" i="1"/>
  <c r="O315" i="1"/>
  <c r="N315" i="1"/>
  <c r="O314" i="1"/>
  <c r="N314" i="1"/>
  <c r="O313" i="1"/>
  <c r="N313" i="1"/>
  <c r="O312" i="1"/>
  <c r="N312" i="1"/>
  <c r="O311" i="1"/>
  <c r="N311" i="1"/>
  <c r="O310" i="1"/>
  <c r="N310" i="1"/>
  <c r="O309" i="1"/>
  <c r="N309" i="1"/>
  <c r="O308" i="1"/>
  <c r="N308" i="1"/>
  <c r="O307" i="1"/>
  <c r="N307" i="1"/>
  <c r="O306" i="1"/>
  <c r="N306" i="1"/>
  <c r="O305" i="1"/>
  <c r="N305" i="1"/>
  <c r="O304" i="1"/>
  <c r="N304" i="1"/>
  <c r="O303" i="1"/>
  <c r="N303" i="1"/>
  <c r="O302" i="1"/>
  <c r="N302" i="1"/>
  <c r="O301" i="1"/>
  <c r="N301" i="1"/>
  <c r="O300" i="1"/>
  <c r="N300" i="1"/>
  <c r="O299" i="1"/>
  <c r="N299" i="1"/>
  <c r="O298" i="1"/>
  <c r="N298" i="1"/>
  <c r="O297" i="1"/>
  <c r="N297" i="1"/>
  <c r="O296" i="1"/>
  <c r="N296" i="1"/>
  <c r="O295" i="1"/>
  <c r="N295" i="1"/>
  <c r="O294" i="1"/>
  <c r="N294" i="1"/>
  <c r="O293" i="1"/>
  <c r="N293" i="1"/>
  <c r="O292" i="1"/>
  <c r="N292" i="1"/>
  <c r="O291" i="1"/>
  <c r="N291" i="1"/>
  <c r="O290" i="1"/>
  <c r="N290" i="1"/>
  <c r="O289" i="1"/>
  <c r="N289" i="1"/>
  <c r="O288" i="1"/>
  <c r="N288" i="1"/>
  <c r="O287" i="1"/>
  <c r="N287" i="1"/>
  <c r="O286" i="1"/>
  <c r="N286" i="1"/>
  <c r="O285" i="1"/>
  <c r="N285" i="1"/>
  <c r="O284" i="1"/>
  <c r="N284" i="1"/>
  <c r="O283" i="1"/>
  <c r="N283" i="1"/>
  <c r="O282" i="1"/>
  <c r="N282" i="1"/>
  <c r="O281" i="1"/>
  <c r="N281" i="1"/>
  <c r="O280" i="1"/>
  <c r="N280" i="1"/>
  <c r="O279" i="1"/>
  <c r="N279" i="1"/>
  <c r="O278" i="1"/>
  <c r="N278" i="1"/>
  <c r="O277" i="1"/>
  <c r="N277" i="1"/>
  <c r="O276" i="1"/>
  <c r="N276" i="1"/>
  <c r="O275" i="1"/>
  <c r="N275" i="1"/>
  <c r="O274" i="1"/>
  <c r="N274" i="1"/>
  <c r="O273" i="1"/>
  <c r="N273" i="1"/>
  <c r="O272" i="1"/>
  <c r="N272" i="1"/>
  <c r="O271" i="1"/>
  <c r="N271" i="1"/>
  <c r="O270" i="1"/>
  <c r="N270" i="1"/>
  <c r="O269" i="1"/>
  <c r="N269" i="1"/>
  <c r="O268" i="1"/>
  <c r="N268" i="1"/>
  <c r="O267" i="1"/>
  <c r="N267" i="1"/>
  <c r="O266" i="1"/>
  <c r="N266" i="1"/>
  <c r="O265" i="1"/>
  <c r="N265" i="1"/>
  <c r="O264" i="1"/>
  <c r="N264" i="1"/>
  <c r="O263" i="1"/>
  <c r="N263" i="1"/>
  <c r="O262" i="1"/>
  <c r="N262" i="1"/>
  <c r="O261" i="1"/>
  <c r="N261" i="1"/>
  <c r="O260" i="1"/>
  <c r="N260" i="1"/>
  <c r="O259" i="1"/>
  <c r="N259" i="1"/>
  <c r="O258" i="1"/>
  <c r="N258" i="1"/>
  <c r="O257" i="1"/>
  <c r="N257" i="1"/>
  <c r="O256" i="1"/>
  <c r="N256" i="1"/>
  <c r="O255" i="1"/>
  <c r="N255" i="1"/>
  <c r="O254" i="1"/>
  <c r="N254" i="1"/>
  <c r="O253" i="1"/>
  <c r="N253" i="1"/>
  <c r="O252" i="1"/>
  <c r="N252" i="1"/>
  <c r="O251" i="1"/>
  <c r="N251" i="1"/>
  <c r="O250" i="1"/>
  <c r="N250" i="1"/>
  <c r="O249" i="1"/>
  <c r="N249" i="1"/>
  <c r="O248" i="1"/>
  <c r="N248" i="1"/>
  <c r="O247" i="1"/>
  <c r="N247" i="1"/>
  <c r="O246" i="1"/>
  <c r="N246" i="1"/>
  <c r="O245" i="1"/>
  <c r="N245" i="1"/>
  <c r="O244" i="1"/>
  <c r="N244" i="1"/>
  <c r="O243" i="1"/>
  <c r="N243" i="1"/>
  <c r="O242" i="1"/>
  <c r="N242" i="1"/>
  <c r="O241" i="1"/>
  <c r="N241" i="1"/>
  <c r="O240" i="1"/>
  <c r="N240" i="1"/>
  <c r="O239" i="1"/>
  <c r="N239" i="1"/>
  <c r="O238" i="1"/>
  <c r="N238" i="1"/>
  <c r="O237" i="1"/>
  <c r="N237" i="1"/>
  <c r="O236" i="1"/>
  <c r="N236" i="1"/>
  <c r="O235" i="1"/>
  <c r="N235" i="1"/>
  <c r="O234" i="1"/>
  <c r="N234" i="1"/>
  <c r="O233" i="1"/>
  <c r="N233" i="1"/>
  <c r="O232" i="1"/>
  <c r="N232" i="1"/>
  <c r="O231" i="1"/>
  <c r="N231" i="1"/>
  <c r="O230" i="1"/>
  <c r="N230" i="1"/>
  <c r="O229" i="1"/>
  <c r="N229" i="1"/>
  <c r="O228" i="1"/>
  <c r="N228" i="1"/>
  <c r="O227" i="1"/>
  <c r="N227" i="1"/>
  <c r="O226" i="1"/>
  <c r="N226" i="1"/>
  <c r="O225" i="1"/>
  <c r="N225" i="1"/>
  <c r="O224" i="1"/>
  <c r="N224" i="1"/>
  <c r="O223" i="1"/>
  <c r="N223" i="1"/>
  <c r="O222" i="1"/>
  <c r="N222" i="1"/>
  <c r="O221" i="1"/>
  <c r="N221" i="1"/>
  <c r="O220" i="1"/>
  <c r="N220" i="1"/>
  <c r="O219" i="1"/>
  <c r="N219" i="1"/>
  <c r="O218" i="1"/>
  <c r="N218" i="1"/>
  <c r="O217" i="1"/>
  <c r="N217" i="1"/>
  <c r="O216" i="1"/>
  <c r="N216" i="1"/>
  <c r="O215" i="1"/>
  <c r="N215" i="1"/>
  <c r="O214" i="1"/>
  <c r="N214" i="1"/>
  <c r="O213" i="1"/>
  <c r="N213" i="1"/>
  <c r="O212" i="1"/>
  <c r="N212" i="1"/>
  <c r="O211" i="1"/>
  <c r="N211" i="1"/>
  <c r="O210" i="1"/>
  <c r="N210" i="1"/>
  <c r="O209" i="1"/>
  <c r="N209" i="1"/>
  <c r="O208" i="1"/>
  <c r="N208" i="1"/>
  <c r="O207" i="1"/>
  <c r="N207" i="1"/>
  <c r="O206" i="1"/>
  <c r="N206" i="1"/>
  <c r="O205" i="1"/>
  <c r="N205" i="1"/>
  <c r="O204" i="1"/>
  <c r="N204" i="1"/>
  <c r="O203" i="1"/>
  <c r="N203" i="1"/>
  <c r="O202" i="1"/>
  <c r="N202" i="1"/>
  <c r="O201" i="1"/>
  <c r="N201" i="1"/>
  <c r="O200" i="1"/>
  <c r="N200" i="1"/>
  <c r="O199" i="1"/>
  <c r="N199" i="1"/>
  <c r="O198" i="1"/>
  <c r="N198" i="1"/>
  <c r="O197" i="1"/>
  <c r="N197" i="1"/>
  <c r="O196" i="1"/>
  <c r="N196" i="1"/>
  <c r="O195" i="1"/>
  <c r="N195" i="1"/>
  <c r="O194" i="1"/>
  <c r="N194" i="1"/>
  <c r="O193" i="1"/>
  <c r="N193" i="1"/>
  <c r="O192" i="1"/>
  <c r="N192" i="1"/>
  <c r="O191" i="1"/>
  <c r="N191" i="1"/>
  <c r="O190" i="1"/>
  <c r="N190" i="1"/>
  <c r="O189" i="1"/>
  <c r="N189" i="1"/>
  <c r="O188" i="1"/>
  <c r="N188" i="1"/>
  <c r="O187" i="1"/>
  <c r="N187" i="1"/>
  <c r="O186" i="1"/>
  <c r="N186" i="1"/>
  <c r="O185" i="1"/>
  <c r="N185" i="1"/>
  <c r="O184" i="1"/>
  <c r="N184" i="1"/>
  <c r="O183" i="1"/>
  <c r="N183" i="1"/>
  <c r="O182" i="1"/>
  <c r="N182" i="1"/>
  <c r="O181" i="1"/>
  <c r="N181" i="1"/>
  <c r="O180" i="1"/>
  <c r="N180" i="1"/>
  <c r="O179" i="1"/>
  <c r="N179" i="1"/>
  <c r="O178" i="1"/>
  <c r="N178" i="1"/>
  <c r="O177" i="1"/>
  <c r="N177" i="1"/>
  <c r="O176" i="1"/>
  <c r="N176" i="1"/>
  <c r="O175" i="1"/>
  <c r="N175" i="1"/>
  <c r="O174" i="1"/>
  <c r="N174" i="1"/>
  <c r="O173" i="1"/>
  <c r="N173" i="1"/>
  <c r="O172" i="1"/>
  <c r="N172" i="1"/>
  <c r="O171" i="1"/>
  <c r="N171" i="1"/>
  <c r="O170" i="1"/>
  <c r="N170" i="1"/>
  <c r="O169" i="1"/>
  <c r="N169" i="1"/>
  <c r="O168" i="1"/>
  <c r="N168" i="1"/>
  <c r="O167" i="1"/>
  <c r="N167" i="1"/>
  <c r="O166" i="1"/>
  <c r="N166" i="1"/>
  <c r="O165" i="1"/>
  <c r="N165" i="1"/>
  <c r="O164" i="1"/>
  <c r="N164" i="1"/>
  <c r="O163" i="1"/>
  <c r="N163" i="1"/>
  <c r="O162" i="1"/>
  <c r="N162" i="1"/>
  <c r="O161" i="1"/>
  <c r="N161" i="1"/>
  <c r="O160" i="1"/>
  <c r="N160" i="1"/>
  <c r="O159" i="1"/>
  <c r="N159" i="1"/>
  <c r="O158" i="1"/>
  <c r="N158" i="1"/>
  <c r="O157" i="1"/>
  <c r="N157" i="1"/>
  <c r="O155" i="1"/>
  <c r="N155" i="1"/>
  <c r="O154" i="1"/>
  <c r="N154" i="1"/>
  <c r="O153" i="1"/>
  <c r="N153" i="1"/>
  <c r="O152" i="1"/>
  <c r="N152" i="1"/>
  <c r="O151" i="1"/>
  <c r="N151" i="1"/>
  <c r="O150" i="1"/>
  <c r="N150" i="1"/>
  <c r="O149" i="1"/>
  <c r="N149" i="1"/>
  <c r="O148" i="1"/>
  <c r="N148" i="1"/>
  <c r="O147" i="1"/>
  <c r="N147" i="1"/>
  <c r="O146" i="1"/>
  <c r="N146" i="1"/>
  <c r="O145" i="1"/>
  <c r="N145" i="1"/>
  <c r="O144" i="1"/>
  <c r="N144" i="1"/>
  <c r="O143" i="1"/>
  <c r="N143" i="1"/>
  <c r="O142" i="1"/>
  <c r="N142" i="1"/>
  <c r="O141" i="1"/>
  <c r="N141" i="1"/>
  <c r="O140" i="1"/>
  <c r="N140" i="1"/>
  <c r="O137" i="1"/>
  <c r="N137" i="1"/>
  <c r="O129" i="1"/>
  <c r="N129" i="1"/>
  <c r="N115" i="1"/>
  <c r="O115" i="1" s="1"/>
  <c r="O114" i="1"/>
  <c r="N114" i="1"/>
  <c r="N109" i="1"/>
  <c r="O109" i="1" s="1"/>
  <c r="N105" i="1"/>
  <c r="O105" i="1" s="1"/>
  <c r="N104" i="1"/>
  <c r="N102" i="1"/>
  <c r="N100" i="1"/>
  <c r="O100" i="1" s="1"/>
  <c r="N99" i="1"/>
  <c r="O99" i="1" s="1"/>
  <c r="N96" i="1"/>
  <c r="O96" i="1" s="1"/>
  <c r="N95" i="1"/>
  <c r="O95" i="1" s="1"/>
  <c r="N93" i="1"/>
  <c r="O93" i="1" s="1"/>
  <c r="N92" i="1"/>
  <c r="O92" i="1" s="1"/>
  <c r="N91" i="1"/>
  <c r="O91" i="1" s="1"/>
  <c r="N89" i="1"/>
  <c r="O89" i="1" s="1"/>
  <c r="N88" i="1"/>
  <c r="O88" i="1" s="1"/>
  <c r="N87" i="1"/>
  <c r="O87" i="1" s="1"/>
  <c r="N86" i="1"/>
  <c r="O86" i="1" s="1"/>
  <c r="N85" i="1"/>
  <c r="O85" i="1" s="1"/>
  <c r="N84" i="1"/>
  <c r="O84" i="1" s="1"/>
  <c r="N82" i="1"/>
  <c r="O82" i="1" s="1"/>
  <c r="N75" i="1"/>
  <c r="O75" i="1" s="1"/>
  <c r="N71" i="1"/>
  <c r="O71" i="1" s="1"/>
  <c r="N67" i="1"/>
  <c r="O67" i="1" s="1"/>
  <c r="N66" i="1"/>
  <c r="O66" i="1" s="1"/>
  <c r="N65" i="1"/>
  <c r="O65" i="1" s="1"/>
  <c r="N61" i="1"/>
  <c r="O61" i="1" s="1"/>
  <c r="N60" i="1"/>
  <c r="O60" i="1" s="1"/>
  <c r="O59" i="1"/>
  <c r="N59" i="1"/>
  <c r="N57" i="1"/>
  <c r="O57" i="1" s="1"/>
  <c r="N56" i="1"/>
  <c r="O56" i="1" s="1"/>
  <c r="O55" i="1"/>
  <c r="N54" i="1"/>
  <c r="O54" i="1" s="1"/>
  <c r="N52" i="1"/>
  <c r="O52" i="1" s="1"/>
  <c r="N51" i="1"/>
  <c r="O51" i="1" s="1"/>
  <c r="N50" i="1"/>
  <c r="O50" i="1" s="1"/>
  <c r="N49" i="1"/>
  <c r="O49" i="1" s="1"/>
  <c r="N47" i="1"/>
  <c r="O47" i="1" s="1"/>
  <c r="N45" i="1"/>
  <c r="O45" i="1" s="1"/>
  <c r="N43" i="1"/>
  <c r="O43" i="1" s="1"/>
  <c r="N41" i="1"/>
  <c r="O41" i="1" s="1"/>
  <c r="N40" i="1"/>
  <c r="O40" i="1" s="1"/>
  <c r="N39" i="1"/>
  <c r="O39" i="1" s="1"/>
  <c r="N38" i="1"/>
  <c r="O38" i="1" s="1"/>
  <c r="N37" i="1"/>
  <c r="O37" i="1" s="1"/>
  <c r="N32" i="1"/>
  <c r="O32" i="1" s="1"/>
  <c r="N30" i="1"/>
  <c r="O30" i="1" s="1"/>
  <c r="N29" i="1"/>
  <c r="O29" i="1" s="1"/>
  <c r="N27" i="1"/>
  <c r="O27" i="1" s="1"/>
  <c r="N26" i="1"/>
  <c r="O26" i="1" s="1"/>
  <c r="N25" i="1"/>
  <c r="O25" i="1" s="1"/>
  <c r="N22" i="1"/>
  <c r="O22" i="1" s="1"/>
  <c r="N21" i="1"/>
  <c r="O21" i="1" s="1"/>
  <c r="N20" i="1"/>
  <c r="O20" i="1" s="1"/>
  <c r="N19" i="1"/>
  <c r="O19" i="1" s="1"/>
  <c r="N18" i="1"/>
  <c r="O18" i="1" s="1"/>
  <c r="L42" i="4"/>
  <c r="L41" i="4"/>
  <c r="L24" i="4"/>
  <c r="L17" i="4"/>
  <c r="BA850" i="1"/>
  <c r="AZ850" i="1"/>
  <c r="AY850" i="1"/>
  <c r="AW850" i="1"/>
  <c r="AU850" i="1"/>
  <c r="AT850" i="1"/>
  <c r="AS850" i="1"/>
  <c r="AQ850" i="1"/>
  <c r="AP850" i="1"/>
  <c r="AO850" i="1"/>
  <c r="AM850" i="1"/>
  <c r="AL850" i="1"/>
  <c r="AK850" i="1"/>
  <c r="AJ850" i="1"/>
  <c r="AH850" i="1"/>
  <c r="AG850" i="1"/>
  <c r="AF850" i="1"/>
  <c r="AE850" i="1"/>
  <c r="AD850" i="1"/>
  <c r="AB850" i="1"/>
  <c r="AA850" i="1"/>
  <c r="Z850" i="1"/>
  <c r="W850" i="1"/>
  <c r="V850" i="1" s="1"/>
  <c r="BA849" i="1"/>
  <c r="AZ849" i="1"/>
  <c r="AY849" i="1"/>
  <c r="AW849" i="1"/>
  <c r="AU849" i="1"/>
  <c r="AT849" i="1"/>
  <c r="AS849" i="1"/>
  <c r="AQ849" i="1"/>
  <c r="AP849" i="1"/>
  <c r="AO849" i="1"/>
  <c r="AM849" i="1"/>
  <c r="AL849" i="1"/>
  <c r="AK849" i="1"/>
  <c r="AJ849" i="1"/>
  <c r="AH849" i="1"/>
  <c r="AG849" i="1"/>
  <c r="AF849" i="1"/>
  <c r="AE849" i="1"/>
  <c r="AD849" i="1"/>
  <c r="AB849" i="1"/>
  <c r="AA849" i="1"/>
  <c r="Z849" i="1"/>
  <c r="W849" i="1"/>
  <c r="V849" i="1" s="1"/>
  <c r="BA848" i="1"/>
  <c r="AZ848" i="1"/>
  <c r="AY848" i="1"/>
  <c r="AW848" i="1"/>
  <c r="AU848" i="1"/>
  <c r="AT848" i="1"/>
  <c r="AS848" i="1"/>
  <c r="AQ848" i="1"/>
  <c r="AP848" i="1"/>
  <c r="AO848" i="1"/>
  <c r="AM848" i="1"/>
  <c r="AL848" i="1"/>
  <c r="AK848" i="1"/>
  <c r="AJ848" i="1"/>
  <c r="AH848" i="1"/>
  <c r="AG848" i="1"/>
  <c r="AF848" i="1"/>
  <c r="AE848" i="1"/>
  <c r="AD848" i="1"/>
  <c r="AB848" i="1"/>
  <c r="AA848" i="1"/>
  <c r="Z848" i="1"/>
  <c r="W848" i="1"/>
  <c r="X848" i="1" s="1"/>
  <c r="BA847" i="1"/>
  <c r="AZ847" i="1"/>
  <c r="AY847" i="1"/>
  <c r="AW847" i="1"/>
  <c r="AU847" i="1"/>
  <c r="AT847" i="1"/>
  <c r="AS847" i="1"/>
  <c r="AQ847" i="1"/>
  <c r="AP847" i="1"/>
  <c r="AO847" i="1"/>
  <c r="AM847" i="1"/>
  <c r="AL847" i="1"/>
  <c r="AK847" i="1"/>
  <c r="AJ847" i="1"/>
  <c r="AH847" i="1"/>
  <c r="AG847" i="1"/>
  <c r="AF847" i="1"/>
  <c r="AE847" i="1"/>
  <c r="AD847" i="1"/>
  <c r="AB847" i="1"/>
  <c r="AA847" i="1"/>
  <c r="Z847" i="1"/>
  <c r="W847" i="1"/>
  <c r="X847" i="1" s="1"/>
  <c r="BA846" i="1"/>
  <c r="AZ846" i="1"/>
  <c r="AY846" i="1"/>
  <c r="AW846" i="1"/>
  <c r="AU846" i="1"/>
  <c r="AT846" i="1"/>
  <c r="AS846" i="1"/>
  <c r="AQ846" i="1"/>
  <c r="AP846" i="1"/>
  <c r="AO846" i="1"/>
  <c r="AM846" i="1"/>
  <c r="AL846" i="1"/>
  <c r="AK846" i="1"/>
  <c r="AJ846" i="1"/>
  <c r="AH846" i="1"/>
  <c r="AG846" i="1"/>
  <c r="AF846" i="1"/>
  <c r="AE846" i="1"/>
  <c r="AD846" i="1"/>
  <c r="AB846" i="1"/>
  <c r="AA846" i="1"/>
  <c r="Z846" i="1"/>
  <c r="W846" i="1"/>
  <c r="V846" i="1" s="1"/>
  <c r="BA845" i="1"/>
  <c r="AZ845" i="1"/>
  <c r="AY845" i="1"/>
  <c r="AW845" i="1"/>
  <c r="AU845" i="1"/>
  <c r="AT845" i="1"/>
  <c r="AS845" i="1"/>
  <c r="AQ845" i="1"/>
  <c r="AP845" i="1"/>
  <c r="AO845" i="1"/>
  <c r="AM845" i="1"/>
  <c r="AL845" i="1"/>
  <c r="AK845" i="1"/>
  <c r="AJ845" i="1"/>
  <c r="AH845" i="1"/>
  <c r="AG845" i="1"/>
  <c r="AF845" i="1"/>
  <c r="AE845" i="1"/>
  <c r="AD845" i="1"/>
  <c r="AB845" i="1"/>
  <c r="AA845" i="1"/>
  <c r="Z845" i="1"/>
  <c r="W845" i="1"/>
  <c r="V845" i="1" s="1"/>
  <c r="BA844" i="1"/>
  <c r="AZ844" i="1"/>
  <c r="AY844" i="1"/>
  <c r="AW844" i="1"/>
  <c r="AU844" i="1"/>
  <c r="AT844" i="1"/>
  <c r="AS844" i="1"/>
  <c r="AQ844" i="1"/>
  <c r="AP844" i="1"/>
  <c r="AO844" i="1"/>
  <c r="AM844" i="1"/>
  <c r="AL844" i="1"/>
  <c r="AK844" i="1"/>
  <c r="AJ844" i="1"/>
  <c r="AH844" i="1"/>
  <c r="AG844" i="1"/>
  <c r="AF844" i="1"/>
  <c r="AE844" i="1"/>
  <c r="AD844" i="1"/>
  <c r="AB844" i="1"/>
  <c r="AA844" i="1"/>
  <c r="Z844" i="1"/>
  <c r="W844" i="1"/>
  <c r="X844" i="1" s="1"/>
  <c r="BA843" i="1"/>
  <c r="AZ843" i="1"/>
  <c r="AY843" i="1"/>
  <c r="AW843" i="1"/>
  <c r="AU843" i="1"/>
  <c r="AT843" i="1"/>
  <c r="AS843" i="1"/>
  <c r="AQ843" i="1"/>
  <c r="AP843" i="1"/>
  <c r="AO843" i="1"/>
  <c r="AM843" i="1"/>
  <c r="AL843" i="1"/>
  <c r="AK843" i="1"/>
  <c r="AJ843" i="1"/>
  <c r="AH843" i="1"/>
  <c r="AG843" i="1"/>
  <c r="AF843" i="1"/>
  <c r="AE843" i="1"/>
  <c r="AD843" i="1"/>
  <c r="AB843" i="1"/>
  <c r="AA843" i="1"/>
  <c r="Z843" i="1"/>
  <c r="W843" i="1"/>
  <c r="X843" i="1" s="1"/>
  <c r="BA842" i="1"/>
  <c r="AZ842" i="1"/>
  <c r="AY842" i="1"/>
  <c r="AW842" i="1"/>
  <c r="AU842" i="1"/>
  <c r="AT842" i="1"/>
  <c r="AS842" i="1"/>
  <c r="AQ842" i="1"/>
  <c r="AP842" i="1"/>
  <c r="AO842" i="1"/>
  <c r="AM842" i="1"/>
  <c r="AL842" i="1"/>
  <c r="AK842" i="1"/>
  <c r="AJ842" i="1"/>
  <c r="AH842" i="1"/>
  <c r="AG842" i="1"/>
  <c r="AF842" i="1"/>
  <c r="AE842" i="1"/>
  <c r="AD842" i="1"/>
  <c r="AB842" i="1"/>
  <c r="AA842" i="1"/>
  <c r="Z842" i="1"/>
  <c r="W842" i="1"/>
  <c r="V842" i="1" s="1"/>
  <c r="BA841" i="1"/>
  <c r="AZ841" i="1"/>
  <c r="AY841" i="1"/>
  <c r="AW841" i="1"/>
  <c r="AU841" i="1"/>
  <c r="AT841" i="1"/>
  <c r="AS841" i="1"/>
  <c r="AQ841" i="1"/>
  <c r="AP841" i="1"/>
  <c r="AO841" i="1"/>
  <c r="AM841" i="1"/>
  <c r="AL841" i="1"/>
  <c r="AK841" i="1"/>
  <c r="AJ841" i="1"/>
  <c r="AH841" i="1"/>
  <c r="AG841" i="1"/>
  <c r="AF841" i="1"/>
  <c r="AE841" i="1"/>
  <c r="AD841" i="1"/>
  <c r="AB841" i="1"/>
  <c r="AA841" i="1"/>
  <c r="Z841" i="1"/>
  <c r="W841" i="1"/>
  <c r="V841" i="1" s="1"/>
  <c r="BA840" i="1"/>
  <c r="AZ840" i="1"/>
  <c r="AY840" i="1"/>
  <c r="AW840" i="1"/>
  <c r="AU840" i="1"/>
  <c r="AT840" i="1"/>
  <c r="AS840" i="1"/>
  <c r="AQ840" i="1"/>
  <c r="AP840" i="1"/>
  <c r="AO840" i="1"/>
  <c r="AM840" i="1"/>
  <c r="AL840" i="1"/>
  <c r="AK840" i="1"/>
  <c r="AJ840" i="1"/>
  <c r="AH840" i="1"/>
  <c r="AG840" i="1"/>
  <c r="AF840" i="1"/>
  <c r="AE840" i="1"/>
  <c r="AD840" i="1"/>
  <c r="AB840" i="1"/>
  <c r="AA840" i="1"/>
  <c r="Z840" i="1"/>
  <c r="W840" i="1"/>
  <c r="X840" i="1" s="1"/>
  <c r="BA839" i="1"/>
  <c r="AZ839" i="1"/>
  <c r="AY839" i="1"/>
  <c r="AW839" i="1"/>
  <c r="AU839" i="1"/>
  <c r="AT839" i="1"/>
  <c r="AS839" i="1"/>
  <c r="AQ839" i="1"/>
  <c r="AP839" i="1"/>
  <c r="AO839" i="1"/>
  <c r="AM839" i="1"/>
  <c r="AL839" i="1"/>
  <c r="AK839" i="1"/>
  <c r="AJ839" i="1"/>
  <c r="AH839" i="1"/>
  <c r="AG839" i="1"/>
  <c r="AF839" i="1"/>
  <c r="AE839" i="1"/>
  <c r="AD839" i="1"/>
  <c r="AB839" i="1"/>
  <c r="AA839" i="1"/>
  <c r="Z839" i="1"/>
  <c r="W839" i="1"/>
  <c r="BA838" i="1"/>
  <c r="AZ838" i="1"/>
  <c r="AY838" i="1"/>
  <c r="AW838" i="1"/>
  <c r="AU838" i="1"/>
  <c r="AT838" i="1"/>
  <c r="AS838" i="1"/>
  <c r="AQ838" i="1"/>
  <c r="AP838" i="1"/>
  <c r="AO838" i="1"/>
  <c r="AM838" i="1"/>
  <c r="AL838" i="1"/>
  <c r="AK838" i="1"/>
  <c r="AJ838" i="1"/>
  <c r="AH838" i="1"/>
  <c r="AG838" i="1"/>
  <c r="AF838" i="1"/>
  <c r="AE838" i="1"/>
  <c r="AD838" i="1"/>
  <c r="AB838" i="1"/>
  <c r="AA838" i="1"/>
  <c r="Z838" i="1"/>
  <c r="W838" i="1"/>
  <c r="V838" i="1" s="1"/>
  <c r="BA837" i="1"/>
  <c r="AZ837" i="1"/>
  <c r="AY837" i="1"/>
  <c r="AW837" i="1"/>
  <c r="AU837" i="1"/>
  <c r="AT837" i="1"/>
  <c r="AS837" i="1"/>
  <c r="AQ837" i="1"/>
  <c r="AP837" i="1"/>
  <c r="AO837" i="1"/>
  <c r="AM837" i="1"/>
  <c r="AL837" i="1"/>
  <c r="AK837" i="1"/>
  <c r="AJ837" i="1"/>
  <c r="AH837" i="1"/>
  <c r="AG837" i="1"/>
  <c r="AF837" i="1"/>
  <c r="AE837" i="1"/>
  <c r="AD837" i="1"/>
  <c r="AB837" i="1"/>
  <c r="AA837" i="1"/>
  <c r="Z837" i="1"/>
  <c r="W837" i="1"/>
  <c r="X837" i="1" s="1"/>
  <c r="BA836" i="1"/>
  <c r="AZ836" i="1"/>
  <c r="AY836" i="1"/>
  <c r="AW836" i="1"/>
  <c r="AU836" i="1"/>
  <c r="AT836" i="1"/>
  <c r="AS836" i="1"/>
  <c r="AQ836" i="1"/>
  <c r="AP836" i="1"/>
  <c r="AO836" i="1"/>
  <c r="AM836" i="1"/>
  <c r="AL836" i="1"/>
  <c r="AK836" i="1"/>
  <c r="AJ836" i="1"/>
  <c r="AH836" i="1"/>
  <c r="AG836" i="1"/>
  <c r="AF836" i="1"/>
  <c r="AE836" i="1"/>
  <c r="AD836" i="1"/>
  <c r="AB836" i="1"/>
  <c r="AA836" i="1"/>
  <c r="Z836" i="1"/>
  <c r="W836" i="1"/>
  <c r="X836" i="1" s="1"/>
  <c r="BA835" i="1"/>
  <c r="AZ835" i="1"/>
  <c r="AY835" i="1"/>
  <c r="AW835" i="1"/>
  <c r="AU835" i="1"/>
  <c r="AT835" i="1"/>
  <c r="AS835" i="1"/>
  <c r="AQ835" i="1"/>
  <c r="AP835" i="1"/>
  <c r="AO835" i="1"/>
  <c r="AM835" i="1"/>
  <c r="AL835" i="1"/>
  <c r="AK835" i="1"/>
  <c r="AJ835" i="1"/>
  <c r="AH835" i="1"/>
  <c r="AG835" i="1"/>
  <c r="AF835" i="1"/>
  <c r="AE835" i="1"/>
  <c r="AD835" i="1"/>
  <c r="AB835" i="1"/>
  <c r="AA835" i="1"/>
  <c r="Z835" i="1"/>
  <c r="W835" i="1"/>
  <c r="X835" i="1" s="1"/>
  <c r="BA834" i="1"/>
  <c r="AZ834" i="1"/>
  <c r="AY834" i="1"/>
  <c r="AW834" i="1"/>
  <c r="AU834" i="1"/>
  <c r="AT834" i="1"/>
  <c r="AS834" i="1"/>
  <c r="AQ834" i="1"/>
  <c r="AP834" i="1"/>
  <c r="AO834" i="1"/>
  <c r="AM834" i="1"/>
  <c r="AL834" i="1"/>
  <c r="AK834" i="1"/>
  <c r="AJ834" i="1"/>
  <c r="AH834" i="1"/>
  <c r="AG834" i="1"/>
  <c r="AF834" i="1"/>
  <c r="AE834" i="1"/>
  <c r="AD834" i="1"/>
  <c r="AB834" i="1"/>
  <c r="AA834" i="1"/>
  <c r="Z834" i="1"/>
  <c r="W834" i="1"/>
  <c r="V834" i="1" s="1"/>
  <c r="BA833" i="1"/>
  <c r="AZ833" i="1"/>
  <c r="AY833" i="1"/>
  <c r="AW833" i="1"/>
  <c r="AU833" i="1"/>
  <c r="AT833" i="1"/>
  <c r="AS833" i="1"/>
  <c r="AQ833" i="1"/>
  <c r="AP833" i="1"/>
  <c r="AO833" i="1"/>
  <c r="AM833" i="1"/>
  <c r="AL833" i="1"/>
  <c r="AK833" i="1"/>
  <c r="AJ833" i="1"/>
  <c r="AH833" i="1"/>
  <c r="AG833" i="1"/>
  <c r="AF833" i="1"/>
  <c r="AE833" i="1"/>
  <c r="AD833" i="1"/>
  <c r="AB833" i="1"/>
  <c r="AA833" i="1"/>
  <c r="Z833" i="1"/>
  <c r="W833" i="1"/>
  <c r="V833" i="1" s="1"/>
  <c r="BA832" i="1"/>
  <c r="AZ832" i="1"/>
  <c r="AY832" i="1"/>
  <c r="AW832" i="1"/>
  <c r="AU832" i="1"/>
  <c r="AT832" i="1"/>
  <c r="AS832" i="1"/>
  <c r="AQ832" i="1"/>
  <c r="AP832" i="1"/>
  <c r="AO832" i="1"/>
  <c r="AM832" i="1"/>
  <c r="AL832" i="1"/>
  <c r="AK832" i="1"/>
  <c r="AJ832" i="1"/>
  <c r="AH832" i="1"/>
  <c r="AG832" i="1"/>
  <c r="AF832" i="1"/>
  <c r="AE832" i="1"/>
  <c r="AD832" i="1"/>
  <c r="AB832" i="1"/>
  <c r="AA832" i="1"/>
  <c r="Z832" i="1"/>
  <c r="W832" i="1"/>
  <c r="X832" i="1" s="1"/>
  <c r="BA831" i="1"/>
  <c r="AZ831" i="1"/>
  <c r="AY831" i="1"/>
  <c r="AW831" i="1"/>
  <c r="AU831" i="1"/>
  <c r="AT831" i="1"/>
  <c r="AS831" i="1"/>
  <c r="AQ831" i="1"/>
  <c r="AP831" i="1"/>
  <c r="AO831" i="1"/>
  <c r="AM831" i="1"/>
  <c r="AL831" i="1"/>
  <c r="AK831" i="1"/>
  <c r="AJ831" i="1"/>
  <c r="AH831" i="1"/>
  <c r="AG831" i="1"/>
  <c r="AF831" i="1"/>
  <c r="AE831" i="1"/>
  <c r="AD831" i="1"/>
  <c r="AB831" i="1"/>
  <c r="AA831" i="1"/>
  <c r="Z831" i="1"/>
  <c r="W831" i="1"/>
  <c r="X831" i="1" s="1"/>
  <c r="BA830" i="1"/>
  <c r="AZ830" i="1"/>
  <c r="AY830" i="1"/>
  <c r="AW830" i="1"/>
  <c r="AU830" i="1"/>
  <c r="AT830" i="1"/>
  <c r="AS830" i="1"/>
  <c r="AQ830" i="1"/>
  <c r="AP830" i="1"/>
  <c r="AO830" i="1"/>
  <c r="AM830" i="1"/>
  <c r="AL830" i="1"/>
  <c r="AK830" i="1"/>
  <c r="AJ830" i="1"/>
  <c r="AH830" i="1"/>
  <c r="AG830" i="1"/>
  <c r="AF830" i="1"/>
  <c r="AE830" i="1"/>
  <c r="AD830" i="1"/>
  <c r="AB830" i="1"/>
  <c r="AA830" i="1"/>
  <c r="Z830" i="1"/>
  <c r="W830" i="1"/>
  <c r="V830" i="1" s="1"/>
  <c r="BA829" i="1"/>
  <c r="AZ829" i="1"/>
  <c r="AY829" i="1"/>
  <c r="AW829" i="1"/>
  <c r="AU829" i="1"/>
  <c r="AT829" i="1"/>
  <c r="AS829" i="1"/>
  <c r="AQ829" i="1"/>
  <c r="AP829" i="1"/>
  <c r="AO829" i="1"/>
  <c r="AM829" i="1"/>
  <c r="AL829" i="1"/>
  <c r="AK829" i="1"/>
  <c r="AJ829" i="1"/>
  <c r="AH829" i="1"/>
  <c r="AG829" i="1"/>
  <c r="AF829" i="1"/>
  <c r="AE829" i="1"/>
  <c r="AD829" i="1"/>
  <c r="AB829" i="1"/>
  <c r="AA829" i="1"/>
  <c r="Z829" i="1"/>
  <c r="W829" i="1"/>
  <c r="X829" i="1" s="1"/>
  <c r="BA828" i="1"/>
  <c r="AZ828" i="1"/>
  <c r="AY828" i="1"/>
  <c r="AW828" i="1"/>
  <c r="AU828" i="1"/>
  <c r="AT828" i="1"/>
  <c r="AS828" i="1"/>
  <c r="AQ828" i="1"/>
  <c r="AP828" i="1"/>
  <c r="AO828" i="1"/>
  <c r="AM828" i="1"/>
  <c r="AL828" i="1"/>
  <c r="AK828" i="1"/>
  <c r="AJ828" i="1"/>
  <c r="AH828" i="1"/>
  <c r="AG828" i="1"/>
  <c r="AF828" i="1"/>
  <c r="AE828" i="1"/>
  <c r="AD828" i="1"/>
  <c r="AB828" i="1"/>
  <c r="AA828" i="1"/>
  <c r="Z828" i="1"/>
  <c r="W828" i="1"/>
  <c r="X828" i="1" s="1"/>
  <c r="BA827" i="1"/>
  <c r="AZ827" i="1"/>
  <c r="AY827" i="1"/>
  <c r="AW827" i="1"/>
  <c r="AU827" i="1"/>
  <c r="AT827" i="1"/>
  <c r="AS827" i="1"/>
  <c r="AQ827" i="1"/>
  <c r="AP827" i="1"/>
  <c r="AO827" i="1"/>
  <c r="AM827" i="1"/>
  <c r="AL827" i="1"/>
  <c r="AK827" i="1"/>
  <c r="AJ827" i="1"/>
  <c r="AH827" i="1"/>
  <c r="AG827" i="1"/>
  <c r="AF827" i="1"/>
  <c r="AE827" i="1"/>
  <c r="AD827" i="1"/>
  <c r="AB827" i="1"/>
  <c r="AA827" i="1"/>
  <c r="Z827" i="1"/>
  <c r="W827" i="1"/>
  <c r="X827" i="1" s="1"/>
  <c r="BA826" i="1"/>
  <c r="AZ826" i="1"/>
  <c r="AY826" i="1"/>
  <c r="AW826" i="1"/>
  <c r="AU826" i="1"/>
  <c r="AT826" i="1"/>
  <c r="AS826" i="1"/>
  <c r="AQ826" i="1"/>
  <c r="AP826" i="1"/>
  <c r="AO826" i="1"/>
  <c r="AM826" i="1"/>
  <c r="AL826" i="1"/>
  <c r="AK826" i="1"/>
  <c r="AJ826" i="1"/>
  <c r="AH826" i="1"/>
  <c r="AG826" i="1"/>
  <c r="AF826" i="1"/>
  <c r="AE826" i="1"/>
  <c r="AD826" i="1"/>
  <c r="AB826" i="1"/>
  <c r="AA826" i="1"/>
  <c r="Z826" i="1"/>
  <c r="W826" i="1"/>
  <c r="V826" i="1" s="1"/>
  <c r="BA825" i="1"/>
  <c r="AZ825" i="1"/>
  <c r="AY825" i="1"/>
  <c r="AW825" i="1"/>
  <c r="AU825" i="1"/>
  <c r="AT825" i="1"/>
  <c r="AS825" i="1"/>
  <c r="AQ825" i="1"/>
  <c r="AP825" i="1"/>
  <c r="AO825" i="1"/>
  <c r="AM825" i="1"/>
  <c r="AL825" i="1"/>
  <c r="AK825" i="1"/>
  <c r="AJ825" i="1"/>
  <c r="AH825" i="1"/>
  <c r="AG825" i="1"/>
  <c r="AF825" i="1"/>
  <c r="AE825" i="1"/>
  <c r="AD825" i="1"/>
  <c r="AB825" i="1"/>
  <c r="AA825" i="1"/>
  <c r="Z825" i="1"/>
  <c r="W825" i="1"/>
  <c r="V825" i="1" s="1"/>
  <c r="BA824" i="1"/>
  <c r="AZ824" i="1"/>
  <c r="AY824" i="1"/>
  <c r="AW824" i="1"/>
  <c r="AU824" i="1"/>
  <c r="AT824" i="1"/>
  <c r="AS824" i="1"/>
  <c r="AQ824" i="1"/>
  <c r="AP824" i="1"/>
  <c r="AO824" i="1"/>
  <c r="AM824" i="1"/>
  <c r="AL824" i="1"/>
  <c r="AK824" i="1"/>
  <c r="AJ824" i="1"/>
  <c r="AH824" i="1"/>
  <c r="AG824" i="1"/>
  <c r="AF824" i="1"/>
  <c r="AE824" i="1"/>
  <c r="AD824" i="1"/>
  <c r="AB824" i="1"/>
  <c r="AA824" i="1"/>
  <c r="Z824" i="1"/>
  <c r="W824" i="1"/>
  <c r="X824" i="1" s="1"/>
  <c r="BA823" i="1"/>
  <c r="AZ823" i="1"/>
  <c r="AY823" i="1"/>
  <c r="AW823" i="1"/>
  <c r="AU823" i="1"/>
  <c r="AT823" i="1"/>
  <c r="AS823" i="1"/>
  <c r="AQ823" i="1"/>
  <c r="AP823" i="1"/>
  <c r="AO823" i="1"/>
  <c r="AM823" i="1"/>
  <c r="AL823" i="1"/>
  <c r="AK823" i="1"/>
  <c r="AJ823" i="1"/>
  <c r="AH823" i="1"/>
  <c r="AG823" i="1"/>
  <c r="AF823" i="1"/>
  <c r="AE823" i="1"/>
  <c r="AD823" i="1"/>
  <c r="AB823" i="1"/>
  <c r="AA823" i="1"/>
  <c r="Z823" i="1"/>
  <c r="W823" i="1"/>
  <c r="X823" i="1" s="1"/>
  <c r="BA822" i="1"/>
  <c r="AZ822" i="1"/>
  <c r="AY822" i="1"/>
  <c r="AW822" i="1"/>
  <c r="AU822" i="1"/>
  <c r="AT822" i="1"/>
  <c r="AS822" i="1"/>
  <c r="AQ822" i="1"/>
  <c r="AP822" i="1"/>
  <c r="AO822" i="1"/>
  <c r="AM822" i="1"/>
  <c r="AL822" i="1"/>
  <c r="AK822" i="1"/>
  <c r="AJ822" i="1"/>
  <c r="AH822" i="1"/>
  <c r="AG822" i="1"/>
  <c r="AF822" i="1"/>
  <c r="AE822" i="1"/>
  <c r="AD822" i="1"/>
  <c r="AB822" i="1"/>
  <c r="AA822" i="1"/>
  <c r="Z822" i="1"/>
  <c r="W822" i="1"/>
  <c r="V822" i="1" s="1"/>
  <c r="BA821" i="1"/>
  <c r="AZ821" i="1"/>
  <c r="AY821" i="1"/>
  <c r="AW821" i="1"/>
  <c r="AU821" i="1"/>
  <c r="AT821" i="1"/>
  <c r="AS821" i="1"/>
  <c r="AQ821" i="1"/>
  <c r="AP821" i="1"/>
  <c r="AO821" i="1"/>
  <c r="AM821" i="1"/>
  <c r="AL821" i="1"/>
  <c r="AK821" i="1"/>
  <c r="AJ821" i="1"/>
  <c r="AH821" i="1"/>
  <c r="AG821" i="1"/>
  <c r="AF821" i="1"/>
  <c r="AE821" i="1"/>
  <c r="AD821" i="1"/>
  <c r="AB821" i="1"/>
  <c r="AA821" i="1"/>
  <c r="Z821" i="1"/>
  <c r="W821" i="1"/>
  <c r="X821" i="1" s="1"/>
  <c r="BA820" i="1"/>
  <c r="AZ820" i="1"/>
  <c r="AY820" i="1"/>
  <c r="AW820" i="1"/>
  <c r="AU820" i="1"/>
  <c r="AT820" i="1"/>
  <c r="AS820" i="1"/>
  <c r="AQ820" i="1"/>
  <c r="AP820" i="1"/>
  <c r="AO820" i="1"/>
  <c r="AM820" i="1"/>
  <c r="AL820" i="1"/>
  <c r="AK820" i="1"/>
  <c r="AJ820" i="1"/>
  <c r="AH820" i="1"/>
  <c r="AG820" i="1"/>
  <c r="AF820" i="1"/>
  <c r="AE820" i="1"/>
  <c r="AD820" i="1"/>
  <c r="AB820" i="1"/>
  <c r="AA820" i="1"/>
  <c r="Z820" i="1"/>
  <c r="W820" i="1"/>
  <c r="X820" i="1" s="1"/>
  <c r="BA819" i="1"/>
  <c r="AZ819" i="1"/>
  <c r="AY819" i="1"/>
  <c r="AW819" i="1"/>
  <c r="AU819" i="1"/>
  <c r="AT819" i="1"/>
  <c r="AS819" i="1"/>
  <c r="AQ819" i="1"/>
  <c r="AP819" i="1"/>
  <c r="AO819" i="1"/>
  <c r="AM819" i="1"/>
  <c r="AL819" i="1"/>
  <c r="AK819" i="1"/>
  <c r="AJ819" i="1"/>
  <c r="AH819" i="1"/>
  <c r="AG819" i="1"/>
  <c r="AF819" i="1"/>
  <c r="AE819" i="1"/>
  <c r="AD819" i="1"/>
  <c r="AB819" i="1"/>
  <c r="AA819" i="1"/>
  <c r="Z819" i="1"/>
  <c r="W819" i="1"/>
  <c r="X819" i="1" s="1"/>
  <c r="BA818" i="1"/>
  <c r="AZ818" i="1"/>
  <c r="AY818" i="1"/>
  <c r="AW818" i="1"/>
  <c r="AU818" i="1"/>
  <c r="AT818" i="1"/>
  <c r="AS818" i="1"/>
  <c r="AQ818" i="1"/>
  <c r="AP818" i="1"/>
  <c r="AO818" i="1"/>
  <c r="AM818" i="1"/>
  <c r="AL818" i="1"/>
  <c r="AK818" i="1"/>
  <c r="AJ818" i="1"/>
  <c r="AH818" i="1"/>
  <c r="AG818" i="1"/>
  <c r="AF818" i="1"/>
  <c r="AE818" i="1"/>
  <c r="AD818" i="1"/>
  <c r="AB818" i="1"/>
  <c r="AA818" i="1"/>
  <c r="Z818" i="1"/>
  <c r="W818" i="1"/>
  <c r="V818" i="1" s="1"/>
  <c r="BA817" i="1"/>
  <c r="AZ817" i="1"/>
  <c r="AY817" i="1"/>
  <c r="AW817" i="1"/>
  <c r="AU817" i="1"/>
  <c r="AT817" i="1"/>
  <c r="AS817" i="1"/>
  <c r="AQ817" i="1"/>
  <c r="AP817" i="1"/>
  <c r="AO817" i="1"/>
  <c r="AM817" i="1"/>
  <c r="AL817" i="1"/>
  <c r="AK817" i="1"/>
  <c r="AJ817" i="1"/>
  <c r="AH817" i="1"/>
  <c r="AG817" i="1"/>
  <c r="AF817" i="1"/>
  <c r="AE817" i="1"/>
  <c r="AD817" i="1"/>
  <c r="AB817" i="1"/>
  <c r="AA817" i="1"/>
  <c r="Z817" i="1"/>
  <c r="W817" i="1"/>
  <c r="V817" i="1" s="1"/>
  <c r="BA816" i="1"/>
  <c r="AZ816" i="1"/>
  <c r="AY816" i="1"/>
  <c r="AW816" i="1"/>
  <c r="AU816" i="1"/>
  <c r="AT816" i="1"/>
  <c r="AS816" i="1"/>
  <c r="AQ816" i="1"/>
  <c r="AP816" i="1"/>
  <c r="AO816" i="1"/>
  <c r="AM816" i="1"/>
  <c r="AL816" i="1"/>
  <c r="AK816" i="1"/>
  <c r="AJ816" i="1"/>
  <c r="AH816" i="1"/>
  <c r="AG816" i="1"/>
  <c r="AF816" i="1"/>
  <c r="AE816" i="1"/>
  <c r="AD816" i="1"/>
  <c r="AB816" i="1"/>
  <c r="AA816" i="1"/>
  <c r="Z816" i="1"/>
  <c r="W816" i="1"/>
  <c r="X816" i="1" s="1"/>
  <c r="BA815" i="1"/>
  <c r="AZ815" i="1"/>
  <c r="AY815" i="1"/>
  <c r="AW815" i="1"/>
  <c r="AU815" i="1"/>
  <c r="AT815" i="1"/>
  <c r="AS815" i="1"/>
  <c r="AQ815" i="1"/>
  <c r="AP815" i="1"/>
  <c r="AO815" i="1"/>
  <c r="AM815" i="1"/>
  <c r="AL815" i="1"/>
  <c r="AK815" i="1"/>
  <c r="AJ815" i="1"/>
  <c r="AH815" i="1"/>
  <c r="AG815" i="1"/>
  <c r="AF815" i="1"/>
  <c r="AE815" i="1"/>
  <c r="AD815" i="1"/>
  <c r="AB815" i="1"/>
  <c r="AA815" i="1"/>
  <c r="Z815" i="1"/>
  <c r="W815" i="1"/>
  <c r="X815" i="1" s="1"/>
  <c r="BA814" i="1"/>
  <c r="AZ814" i="1"/>
  <c r="AY814" i="1"/>
  <c r="AW814" i="1"/>
  <c r="AU814" i="1"/>
  <c r="AT814" i="1"/>
  <c r="AS814" i="1"/>
  <c r="AQ814" i="1"/>
  <c r="AP814" i="1"/>
  <c r="AO814" i="1"/>
  <c r="AM814" i="1"/>
  <c r="AL814" i="1"/>
  <c r="AK814" i="1"/>
  <c r="AJ814" i="1"/>
  <c r="AH814" i="1"/>
  <c r="AG814" i="1"/>
  <c r="AF814" i="1"/>
  <c r="AE814" i="1"/>
  <c r="AD814" i="1"/>
  <c r="AB814" i="1"/>
  <c r="AA814" i="1"/>
  <c r="Z814" i="1"/>
  <c r="W814" i="1"/>
  <c r="V814" i="1" s="1"/>
  <c r="BA813" i="1"/>
  <c r="AZ813" i="1"/>
  <c r="AY813" i="1"/>
  <c r="AW813" i="1"/>
  <c r="AU813" i="1"/>
  <c r="AT813" i="1"/>
  <c r="AS813" i="1"/>
  <c r="AQ813" i="1"/>
  <c r="AP813" i="1"/>
  <c r="AO813" i="1"/>
  <c r="AM813" i="1"/>
  <c r="AL813" i="1"/>
  <c r="AK813" i="1"/>
  <c r="AJ813" i="1"/>
  <c r="AH813" i="1"/>
  <c r="AG813" i="1"/>
  <c r="AF813" i="1"/>
  <c r="AE813" i="1"/>
  <c r="AD813" i="1"/>
  <c r="AB813" i="1"/>
  <c r="AA813" i="1"/>
  <c r="Z813" i="1"/>
  <c r="W813" i="1"/>
  <c r="X813" i="1" s="1"/>
  <c r="BA812" i="1"/>
  <c r="AZ812" i="1"/>
  <c r="AY812" i="1"/>
  <c r="AW812" i="1"/>
  <c r="AU812" i="1"/>
  <c r="AT812" i="1"/>
  <c r="AS812" i="1"/>
  <c r="AQ812" i="1"/>
  <c r="AP812" i="1"/>
  <c r="AO812" i="1"/>
  <c r="AM812" i="1"/>
  <c r="AL812" i="1"/>
  <c r="AK812" i="1"/>
  <c r="AJ812" i="1"/>
  <c r="AH812" i="1"/>
  <c r="AG812" i="1"/>
  <c r="AF812" i="1"/>
  <c r="AE812" i="1"/>
  <c r="AD812" i="1"/>
  <c r="AB812" i="1"/>
  <c r="AA812" i="1"/>
  <c r="Z812" i="1"/>
  <c r="W812" i="1"/>
  <c r="X812" i="1" s="1"/>
  <c r="BA811" i="1"/>
  <c r="AZ811" i="1"/>
  <c r="AY811" i="1"/>
  <c r="AW811" i="1"/>
  <c r="AU811" i="1"/>
  <c r="AT811" i="1"/>
  <c r="AS811" i="1"/>
  <c r="AQ811" i="1"/>
  <c r="AP811" i="1"/>
  <c r="AO811" i="1"/>
  <c r="AM811" i="1"/>
  <c r="AL811" i="1"/>
  <c r="AK811" i="1"/>
  <c r="AJ811" i="1"/>
  <c r="AH811" i="1"/>
  <c r="AG811" i="1"/>
  <c r="AF811" i="1"/>
  <c r="AE811" i="1"/>
  <c r="AD811" i="1"/>
  <c r="AB811" i="1"/>
  <c r="AA811" i="1"/>
  <c r="Z811" i="1"/>
  <c r="W811" i="1"/>
  <c r="X811" i="1" s="1"/>
  <c r="BA810" i="1"/>
  <c r="AZ810" i="1"/>
  <c r="AY810" i="1"/>
  <c r="AW810" i="1"/>
  <c r="AU810" i="1"/>
  <c r="AT810" i="1"/>
  <c r="AS810" i="1"/>
  <c r="AQ810" i="1"/>
  <c r="AP810" i="1"/>
  <c r="AO810" i="1"/>
  <c r="AM810" i="1"/>
  <c r="AL810" i="1"/>
  <c r="AK810" i="1"/>
  <c r="AJ810" i="1"/>
  <c r="AH810" i="1"/>
  <c r="AG810" i="1"/>
  <c r="AF810" i="1"/>
  <c r="AE810" i="1"/>
  <c r="AD810" i="1"/>
  <c r="AB810" i="1"/>
  <c r="AA810" i="1"/>
  <c r="Z810" i="1"/>
  <c r="W810" i="1"/>
  <c r="V810" i="1" s="1"/>
  <c r="BA809" i="1"/>
  <c r="AZ809" i="1"/>
  <c r="AY809" i="1"/>
  <c r="AW809" i="1"/>
  <c r="AU809" i="1"/>
  <c r="AT809" i="1"/>
  <c r="AS809" i="1"/>
  <c r="AQ809" i="1"/>
  <c r="AP809" i="1"/>
  <c r="AO809" i="1"/>
  <c r="AM809" i="1"/>
  <c r="AL809" i="1"/>
  <c r="AK809" i="1"/>
  <c r="AJ809" i="1"/>
  <c r="AH809" i="1"/>
  <c r="AG809" i="1"/>
  <c r="AF809" i="1"/>
  <c r="AE809" i="1"/>
  <c r="AD809" i="1"/>
  <c r="AB809" i="1"/>
  <c r="AA809" i="1"/>
  <c r="Z809" i="1"/>
  <c r="W809" i="1"/>
  <c r="V809" i="1" s="1"/>
  <c r="BA808" i="1"/>
  <c r="AZ808" i="1"/>
  <c r="AY808" i="1"/>
  <c r="AW808" i="1"/>
  <c r="AU808" i="1"/>
  <c r="AT808" i="1"/>
  <c r="AS808" i="1"/>
  <c r="AQ808" i="1"/>
  <c r="AP808" i="1"/>
  <c r="AO808" i="1"/>
  <c r="AM808" i="1"/>
  <c r="AL808" i="1"/>
  <c r="AK808" i="1"/>
  <c r="AJ808" i="1"/>
  <c r="AH808" i="1"/>
  <c r="AG808" i="1"/>
  <c r="AF808" i="1"/>
  <c r="AE808" i="1"/>
  <c r="AD808" i="1"/>
  <c r="AB808" i="1"/>
  <c r="AA808" i="1"/>
  <c r="Z808" i="1"/>
  <c r="W808" i="1"/>
  <c r="X808" i="1" s="1"/>
  <c r="BA807" i="1"/>
  <c r="AZ807" i="1"/>
  <c r="AY807" i="1"/>
  <c r="AW807" i="1"/>
  <c r="AU807" i="1"/>
  <c r="AT807" i="1"/>
  <c r="AS807" i="1"/>
  <c r="AQ807" i="1"/>
  <c r="AP807" i="1"/>
  <c r="AO807" i="1"/>
  <c r="AM807" i="1"/>
  <c r="AL807" i="1"/>
  <c r="AK807" i="1"/>
  <c r="AJ807" i="1"/>
  <c r="AH807" i="1"/>
  <c r="AG807" i="1"/>
  <c r="AF807" i="1"/>
  <c r="AE807" i="1"/>
  <c r="AD807" i="1"/>
  <c r="AB807" i="1"/>
  <c r="AA807" i="1"/>
  <c r="Z807" i="1"/>
  <c r="W807" i="1"/>
  <c r="X807" i="1" s="1"/>
  <c r="BA806" i="1"/>
  <c r="AZ806" i="1"/>
  <c r="AY806" i="1"/>
  <c r="AW806" i="1"/>
  <c r="AU806" i="1"/>
  <c r="AT806" i="1"/>
  <c r="AS806" i="1"/>
  <c r="AQ806" i="1"/>
  <c r="AP806" i="1"/>
  <c r="AO806" i="1"/>
  <c r="AM806" i="1"/>
  <c r="AL806" i="1"/>
  <c r="AK806" i="1"/>
  <c r="AJ806" i="1"/>
  <c r="AH806" i="1"/>
  <c r="AG806" i="1"/>
  <c r="AF806" i="1"/>
  <c r="AE806" i="1"/>
  <c r="AD806" i="1"/>
  <c r="AB806" i="1"/>
  <c r="AA806" i="1"/>
  <c r="Z806" i="1"/>
  <c r="W806" i="1"/>
  <c r="V806" i="1" s="1"/>
  <c r="BA805" i="1"/>
  <c r="AZ805" i="1"/>
  <c r="AY805" i="1"/>
  <c r="AW805" i="1"/>
  <c r="AU805" i="1"/>
  <c r="AT805" i="1"/>
  <c r="AS805" i="1"/>
  <c r="AQ805" i="1"/>
  <c r="AP805" i="1"/>
  <c r="AO805" i="1"/>
  <c r="AM805" i="1"/>
  <c r="AL805" i="1"/>
  <c r="AK805" i="1"/>
  <c r="AJ805" i="1"/>
  <c r="AH805" i="1"/>
  <c r="AG805" i="1"/>
  <c r="AF805" i="1"/>
  <c r="AE805" i="1"/>
  <c r="AD805" i="1"/>
  <c r="AB805" i="1"/>
  <c r="AA805" i="1"/>
  <c r="Z805" i="1"/>
  <c r="W805" i="1"/>
  <c r="X805" i="1" s="1"/>
  <c r="BA804" i="1"/>
  <c r="AZ804" i="1"/>
  <c r="AY804" i="1"/>
  <c r="AW804" i="1"/>
  <c r="AU804" i="1"/>
  <c r="AT804" i="1"/>
  <c r="AS804" i="1"/>
  <c r="AQ804" i="1"/>
  <c r="AP804" i="1"/>
  <c r="AO804" i="1"/>
  <c r="AM804" i="1"/>
  <c r="AL804" i="1"/>
  <c r="AK804" i="1"/>
  <c r="AJ804" i="1"/>
  <c r="AH804" i="1"/>
  <c r="AG804" i="1"/>
  <c r="AF804" i="1"/>
  <c r="AE804" i="1"/>
  <c r="AD804" i="1"/>
  <c r="AB804" i="1"/>
  <c r="AA804" i="1"/>
  <c r="Z804" i="1"/>
  <c r="W804" i="1"/>
  <c r="X804" i="1" s="1"/>
  <c r="BA803" i="1"/>
  <c r="AZ803" i="1"/>
  <c r="AY803" i="1"/>
  <c r="AW803" i="1"/>
  <c r="AU803" i="1"/>
  <c r="AT803" i="1"/>
  <c r="AS803" i="1"/>
  <c r="AQ803" i="1"/>
  <c r="AP803" i="1"/>
  <c r="AO803" i="1"/>
  <c r="AM803" i="1"/>
  <c r="AL803" i="1"/>
  <c r="AK803" i="1"/>
  <c r="AJ803" i="1"/>
  <c r="AH803" i="1"/>
  <c r="AG803" i="1"/>
  <c r="AF803" i="1"/>
  <c r="AE803" i="1"/>
  <c r="AD803" i="1"/>
  <c r="AB803" i="1"/>
  <c r="AA803" i="1"/>
  <c r="Z803" i="1"/>
  <c r="W803" i="1"/>
  <c r="X803" i="1" s="1"/>
  <c r="BA802" i="1"/>
  <c r="AZ802" i="1"/>
  <c r="AY802" i="1"/>
  <c r="AW802" i="1"/>
  <c r="AU802" i="1"/>
  <c r="AT802" i="1"/>
  <c r="AS802" i="1"/>
  <c r="AQ802" i="1"/>
  <c r="AP802" i="1"/>
  <c r="AO802" i="1"/>
  <c r="AM802" i="1"/>
  <c r="AL802" i="1"/>
  <c r="AK802" i="1"/>
  <c r="AJ802" i="1"/>
  <c r="AH802" i="1"/>
  <c r="AG802" i="1"/>
  <c r="AF802" i="1"/>
  <c r="AE802" i="1"/>
  <c r="AD802" i="1"/>
  <c r="AB802" i="1"/>
  <c r="AA802" i="1"/>
  <c r="Z802" i="1"/>
  <c r="W802" i="1"/>
  <c r="V802" i="1" s="1"/>
  <c r="BA801" i="1"/>
  <c r="AZ801" i="1"/>
  <c r="AY801" i="1"/>
  <c r="AW801" i="1"/>
  <c r="AU801" i="1"/>
  <c r="AT801" i="1"/>
  <c r="AS801" i="1"/>
  <c r="AQ801" i="1"/>
  <c r="AP801" i="1"/>
  <c r="AO801" i="1"/>
  <c r="AM801" i="1"/>
  <c r="AL801" i="1"/>
  <c r="AK801" i="1"/>
  <c r="AJ801" i="1"/>
  <c r="AH801" i="1"/>
  <c r="AG801" i="1"/>
  <c r="AF801" i="1"/>
  <c r="AE801" i="1"/>
  <c r="AD801" i="1"/>
  <c r="AB801" i="1"/>
  <c r="AA801" i="1"/>
  <c r="Z801" i="1"/>
  <c r="W801" i="1"/>
  <c r="V801" i="1" s="1"/>
  <c r="BA800" i="1"/>
  <c r="AZ800" i="1"/>
  <c r="AY800" i="1"/>
  <c r="AW800" i="1"/>
  <c r="AU800" i="1"/>
  <c r="AT800" i="1"/>
  <c r="AS800" i="1"/>
  <c r="AQ800" i="1"/>
  <c r="AP800" i="1"/>
  <c r="AO800" i="1"/>
  <c r="AM800" i="1"/>
  <c r="AL800" i="1"/>
  <c r="AK800" i="1"/>
  <c r="AJ800" i="1"/>
  <c r="AH800" i="1"/>
  <c r="AG800" i="1"/>
  <c r="AF800" i="1"/>
  <c r="AE800" i="1"/>
  <c r="AD800" i="1"/>
  <c r="AB800" i="1"/>
  <c r="AA800" i="1"/>
  <c r="Z800" i="1"/>
  <c r="W800" i="1"/>
  <c r="X800" i="1" s="1"/>
  <c r="BA799" i="1"/>
  <c r="AZ799" i="1"/>
  <c r="AY799" i="1"/>
  <c r="AW799" i="1"/>
  <c r="AU799" i="1"/>
  <c r="AT799" i="1"/>
  <c r="AS799" i="1"/>
  <c r="AQ799" i="1"/>
  <c r="AP799" i="1"/>
  <c r="AO799" i="1"/>
  <c r="AM799" i="1"/>
  <c r="AL799" i="1"/>
  <c r="AK799" i="1"/>
  <c r="AJ799" i="1"/>
  <c r="AH799" i="1"/>
  <c r="AG799" i="1"/>
  <c r="AF799" i="1"/>
  <c r="AE799" i="1"/>
  <c r="AD799" i="1"/>
  <c r="AB799" i="1"/>
  <c r="AA799" i="1"/>
  <c r="Z799" i="1"/>
  <c r="W799" i="1"/>
  <c r="X799" i="1" s="1"/>
  <c r="BA798" i="1"/>
  <c r="AZ798" i="1"/>
  <c r="AY798" i="1"/>
  <c r="AW798" i="1"/>
  <c r="AU798" i="1"/>
  <c r="AT798" i="1"/>
  <c r="AS798" i="1"/>
  <c r="AQ798" i="1"/>
  <c r="AP798" i="1"/>
  <c r="AO798" i="1"/>
  <c r="AM798" i="1"/>
  <c r="AL798" i="1"/>
  <c r="AK798" i="1"/>
  <c r="AJ798" i="1"/>
  <c r="AH798" i="1"/>
  <c r="AG798" i="1"/>
  <c r="AF798" i="1"/>
  <c r="AE798" i="1"/>
  <c r="AD798" i="1"/>
  <c r="AB798" i="1"/>
  <c r="AA798" i="1"/>
  <c r="Z798" i="1"/>
  <c r="W798" i="1"/>
  <c r="V798" i="1" s="1"/>
  <c r="BA797" i="1"/>
  <c r="AZ797" i="1"/>
  <c r="AY797" i="1"/>
  <c r="AW797" i="1"/>
  <c r="AU797" i="1"/>
  <c r="AT797" i="1"/>
  <c r="AS797" i="1"/>
  <c r="AQ797" i="1"/>
  <c r="AP797" i="1"/>
  <c r="AO797" i="1"/>
  <c r="AM797" i="1"/>
  <c r="AL797" i="1"/>
  <c r="AK797" i="1"/>
  <c r="AJ797" i="1"/>
  <c r="AH797" i="1"/>
  <c r="AG797" i="1"/>
  <c r="AF797" i="1"/>
  <c r="AE797" i="1"/>
  <c r="AD797" i="1"/>
  <c r="AB797" i="1"/>
  <c r="AA797" i="1"/>
  <c r="Z797" i="1"/>
  <c r="W797" i="1"/>
  <c r="X797" i="1" s="1"/>
  <c r="BA796" i="1"/>
  <c r="AZ796" i="1"/>
  <c r="AY796" i="1"/>
  <c r="AW796" i="1"/>
  <c r="AU796" i="1"/>
  <c r="AT796" i="1"/>
  <c r="AS796" i="1"/>
  <c r="AQ796" i="1"/>
  <c r="AP796" i="1"/>
  <c r="AO796" i="1"/>
  <c r="AM796" i="1"/>
  <c r="AL796" i="1"/>
  <c r="AK796" i="1"/>
  <c r="AJ796" i="1"/>
  <c r="AH796" i="1"/>
  <c r="AG796" i="1"/>
  <c r="AF796" i="1"/>
  <c r="AE796" i="1"/>
  <c r="AD796" i="1"/>
  <c r="AB796" i="1"/>
  <c r="AA796" i="1"/>
  <c r="Z796" i="1"/>
  <c r="W796" i="1"/>
  <c r="X796" i="1" s="1"/>
  <c r="BA795" i="1"/>
  <c r="AZ795" i="1"/>
  <c r="AY795" i="1"/>
  <c r="AW795" i="1"/>
  <c r="AU795" i="1"/>
  <c r="AT795" i="1"/>
  <c r="AS795" i="1"/>
  <c r="AQ795" i="1"/>
  <c r="AP795" i="1"/>
  <c r="AO795" i="1"/>
  <c r="AM795" i="1"/>
  <c r="AL795" i="1"/>
  <c r="AK795" i="1"/>
  <c r="AJ795" i="1"/>
  <c r="AH795" i="1"/>
  <c r="AG795" i="1"/>
  <c r="AF795" i="1"/>
  <c r="AE795" i="1"/>
  <c r="AD795" i="1"/>
  <c r="AB795" i="1"/>
  <c r="AA795" i="1"/>
  <c r="Z795" i="1"/>
  <c r="W795" i="1"/>
  <c r="X795" i="1" s="1"/>
  <c r="BA794" i="1"/>
  <c r="AZ794" i="1"/>
  <c r="AY794" i="1"/>
  <c r="AW794" i="1"/>
  <c r="AU794" i="1"/>
  <c r="AT794" i="1"/>
  <c r="AS794" i="1"/>
  <c r="AQ794" i="1"/>
  <c r="AP794" i="1"/>
  <c r="AO794" i="1"/>
  <c r="AM794" i="1"/>
  <c r="AL794" i="1"/>
  <c r="AK794" i="1"/>
  <c r="AJ794" i="1"/>
  <c r="AH794" i="1"/>
  <c r="AG794" i="1"/>
  <c r="AF794" i="1"/>
  <c r="AE794" i="1"/>
  <c r="AD794" i="1"/>
  <c r="AB794" i="1"/>
  <c r="AA794" i="1"/>
  <c r="Z794" i="1"/>
  <c r="W794" i="1"/>
  <c r="V794" i="1" s="1"/>
  <c r="BA793" i="1"/>
  <c r="AZ793" i="1"/>
  <c r="AY793" i="1"/>
  <c r="AW793" i="1"/>
  <c r="AU793" i="1"/>
  <c r="AT793" i="1"/>
  <c r="AS793" i="1"/>
  <c r="AQ793" i="1"/>
  <c r="AP793" i="1"/>
  <c r="AO793" i="1"/>
  <c r="AM793" i="1"/>
  <c r="AL793" i="1"/>
  <c r="AK793" i="1"/>
  <c r="AJ793" i="1"/>
  <c r="AH793" i="1"/>
  <c r="AG793" i="1"/>
  <c r="AF793" i="1"/>
  <c r="AE793" i="1"/>
  <c r="AD793" i="1"/>
  <c r="AB793" i="1"/>
  <c r="AA793" i="1"/>
  <c r="Z793" i="1"/>
  <c r="W793" i="1"/>
  <c r="V793" i="1" s="1"/>
  <c r="BA792" i="1"/>
  <c r="AZ792" i="1"/>
  <c r="AY792" i="1"/>
  <c r="AW792" i="1"/>
  <c r="AU792" i="1"/>
  <c r="AT792" i="1"/>
  <c r="AS792" i="1"/>
  <c r="AQ792" i="1"/>
  <c r="AP792" i="1"/>
  <c r="AO792" i="1"/>
  <c r="AM792" i="1"/>
  <c r="AL792" i="1"/>
  <c r="AK792" i="1"/>
  <c r="AJ792" i="1"/>
  <c r="AH792" i="1"/>
  <c r="AG792" i="1"/>
  <c r="AF792" i="1"/>
  <c r="AE792" i="1"/>
  <c r="AD792" i="1"/>
  <c r="AB792" i="1"/>
  <c r="AA792" i="1"/>
  <c r="Z792" i="1"/>
  <c r="W792" i="1"/>
  <c r="X792" i="1" s="1"/>
  <c r="BA791" i="1"/>
  <c r="AZ791" i="1"/>
  <c r="AY791" i="1"/>
  <c r="AW791" i="1"/>
  <c r="AU791" i="1"/>
  <c r="AT791" i="1"/>
  <c r="AS791" i="1"/>
  <c r="AQ791" i="1"/>
  <c r="AP791" i="1"/>
  <c r="AO791" i="1"/>
  <c r="AM791" i="1"/>
  <c r="AL791" i="1"/>
  <c r="AK791" i="1"/>
  <c r="AJ791" i="1"/>
  <c r="AH791" i="1"/>
  <c r="AG791" i="1"/>
  <c r="AF791" i="1"/>
  <c r="AE791" i="1"/>
  <c r="AD791" i="1"/>
  <c r="AB791" i="1"/>
  <c r="AA791" i="1"/>
  <c r="Z791" i="1"/>
  <c r="W791" i="1"/>
  <c r="X791" i="1" s="1"/>
  <c r="BA790" i="1"/>
  <c r="AZ790" i="1"/>
  <c r="AY790" i="1"/>
  <c r="AW790" i="1"/>
  <c r="AU790" i="1"/>
  <c r="AT790" i="1"/>
  <c r="AS790" i="1"/>
  <c r="AQ790" i="1"/>
  <c r="AP790" i="1"/>
  <c r="AO790" i="1"/>
  <c r="AM790" i="1"/>
  <c r="AL790" i="1"/>
  <c r="AK790" i="1"/>
  <c r="AJ790" i="1"/>
  <c r="AH790" i="1"/>
  <c r="AG790" i="1"/>
  <c r="AF790" i="1"/>
  <c r="AE790" i="1"/>
  <c r="AD790" i="1"/>
  <c r="AB790" i="1"/>
  <c r="AA790" i="1"/>
  <c r="Z790" i="1"/>
  <c r="W790" i="1"/>
  <c r="V790" i="1" s="1"/>
  <c r="BA789" i="1"/>
  <c r="AZ789" i="1"/>
  <c r="AY789" i="1"/>
  <c r="AW789" i="1"/>
  <c r="AU789" i="1"/>
  <c r="AT789" i="1"/>
  <c r="AS789" i="1"/>
  <c r="AQ789" i="1"/>
  <c r="AP789" i="1"/>
  <c r="AO789" i="1"/>
  <c r="AM789" i="1"/>
  <c r="AL789" i="1"/>
  <c r="AK789" i="1"/>
  <c r="AJ789" i="1"/>
  <c r="AH789" i="1"/>
  <c r="AG789" i="1"/>
  <c r="AF789" i="1"/>
  <c r="AE789" i="1"/>
  <c r="AD789" i="1"/>
  <c r="AB789" i="1"/>
  <c r="AA789" i="1"/>
  <c r="Z789" i="1"/>
  <c r="W789" i="1"/>
  <c r="X789" i="1" s="1"/>
  <c r="BA788" i="1"/>
  <c r="AZ788" i="1"/>
  <c r="AY788" i="1"/>
  <c r="AW788" i="1"/>
  <c r="AU788" i="1"/>
  <c r="AT788" i="1"/>
  <c r="AS788" i="1"/>
  <c r="AQ788" i="1"/>
  <c r="AP788" i="1"/>
  <c r="AO788" i="1"/>
  <c r="AM788" i="1"/>
  <c r="AL788" i="1"/>
  <c r="AK788" i="1"/>
  <c r="AJ788" i="1"/>
  <c r="AH788" i="1"/>
  <c r="AG788" i="1"/>
  <c r="AF788" i="1"/>
  <c r="AE788" i="1"/>
  <c r="AD788" i="1"/>
  <c r="AB788" i="1"/>
  <c r="AA788" i="1"/>
  <c r="Z788" i="1"/>
  <c r="W788" i="1"/>
  <c r="X788" i="1" s="1"/>
  <c r="BA787" i="1"/>
  <c r="AZ787" i="1"/>
  <c r="AY787" i="1"/>
  <c r="AW787" i="1"/>
  <c r="AU787" i="1"/>
  <c r="AT787" i="1"/>
  <c r="AS787" i="1"/>
  <c r="AQ787" i="1"/>
  <c r="AP787" i="1"/>
  <c r="AO787" i="1"/>
  <c r="AM787" i="1"/>
  <c r="AL787" i="1"/>
  <c r="AK787" i="1"/>
  <c r="AJ787" i="1"/>
  <c r="AH787" i="1"/>
  <c r="AG787" i="1"/>
  <c r="AF787" i="1"/>
  <c r="AE787" i="1"/>
  <c r="AD787" i="1"/>
  <c r="AB787" i="1"/>
  <c r="AA787" i="1"/>
  <c r="Z787" i="1"/>
  <c r="W787" i="1"/>
  <c r="X787" i="1" s="1"/>
  <c r="BA786" i="1"/>
  <c r="AZ786" i="1"/>
  <c r="AY786" i="1"/>
  <c r="AW786" i="1"/>
  <c r="AU786" i="1"/>
  <c r="AT786" i="1"/>
  <c r="AS786" i="1"/>
  <c r="AQ786" i="1"/>
  <c r="AP786" i="1"/>
  <c r="AO786" i="1"/>
  <c r="AM786" i="1"/>
  <c r="AL786" i="1"/>
  <c r="AK786" i="1"/>
  <c r="AJ786" i="1"/>
  <c r="AH786" i="1"/>
  <c r="AG786" i="1"/>
  <c r="AF786" i="1"/>
  <c r="AE786" i="1"/>
  <c r="AD786" i="1"/>
  <c r="AB786" i="1"/>
  <c r="AA786" i="1"/>
  <c r="Z786" i="1"/>
  <c r="W786" i="1"/>
  <c r="V786" i="1" s="1"/>
  <c r="BA785" i="1"/>
  <c r="AZ785" i="1"/>
  <c r="AY785" i="1"/>
  <c r="AW785" i="1"/>
  <c r="AU785" i="1"/>
  <c r="AT785" i="1"/>
  <c r="AS785" i="1"/>
  <c r="AQ785" i="1"/>
  <c r="AP785" i="1"/>
  <c r="AO785" i="1"/>
  <c r="AM785" i="1"/>
  <c r="AL785" i="1"/>
  <c r="AK785" i="1"/>
  <c r="AJ785" i="1"/>
  <c r="AH785" i="1"/>
  <c r="AG785" i="1"/>
  <c r="AF785" i="1"/>
  <c r="AE785" i="1"/>
  <c r="AD785" i="1"/>
  <c r="AB785" i="1"/>
  <c r="AA785" i="1"/>
  <c r="Z785" i="1"/>
  <c r="W785" i="1"/>
  <c r="V785" i="1" s="1"/>
  <c r="BA784" i="1"/>
  <c r="AZ784" i="1"/>
  <c r="AY784" i="1"/>
  <c r="AW784" i="1"/>
  <c r="AU784" i="1"/>
  <c r="AT784" i="1"/>
  <c r="AS784" i="1"/>
  <c r="AQ784" i="1"/>
  <c r="AP784" i="1"/>
  <c r="AO784" i="1"/>
  <c r="AM784" i="1"/>
  <c r="AL784" i="1"/>
  <c r="AK784" i="1"/>
  <c r="AJ784" i="1"/>
  <c r="AH784" i="1"/>
  <c r="AG784" i="1"/>
  <c r="AF784" i="1"/>
  <c r="AE784" i="1"/>
  <c r="AD784" i="1"/>
  <c r="AB784" i="1"/>
  <c r="AA784" i="1"/>
  <c r="Z784" i="1"/>
  <c r="W784" i="1"/>
  <c r="X784" i="1" s="1"/>
  <c r="BA783" i="1"/>
  <c r="AZ783" i="1"/>
  <c r="AY783" i="1"/>
  <c r="AW783" i="1"/>
  <c r="AU783" i="1"/>
  <c r="AT783" i="1"/>
  <c r="AS783" i="1"/>
  <c r="AQ783" i="1"/>
  <c r="AP783" i="1"/>
  <c r="AO783" i="1"/>
  <c r="AM783" i="1"/>
  <c r="AL783" i="1"/>
  <c r="AK783" i="1"/>
  <c r="AJ783" i="1"/>
  <c r="AH783" i="1"/>
  <c r="AG783" i="1"/>
  <c r="AF783" i="1"/>
  <c r="AE783" i="1"/>
  <c r="AD783" i="1"/>
  <c r="AB783" i="1"/>
  <c r="AA783" i="1"/>
  <c r="Z783" i="1"/>
  <c r="W783" i="1"/>
  <c r="X783" i="1" s="1"/>
  <c r="BA782" i="1"/>
  <c r="AZ782" i="1"/>
  <c r="AY782" i="1"/>
  <c r="AW782" i="1"/>
  <c r="AU782" i="1"/>
  <c r="AT782" i="1"/>
  <c r="AS782" i="1"/>
  <c r="AQ782" i="1"/>
  <c r="AP782" i="1"/>
  <c r="AO782" i="1"/>
  <c r="AM782" i="1"/>
  <c r="AL782" i="1"/>
  <c r="AK782" i="1"/>
  <c r="AJ782" i="1"/>
  <c r="AH782" i="1"/>
  <c r="AG782" i="1"/>
  <c r="AF782" i="1"/>
  <c r="AE782" i="1"/>
  <c r="AD782" i="1"/>
  <c r="AB782" i="1"/>
  <c r="AA782" i="1"/>
  <c r="Z782" i="1"/>
  <c r="W782" i="1"/>
  <c r="V782" i="1" s="1"/>
  <c r="BA781" i="1"/>
  <c r="AZ781" i="1"/>
  <c r="AY781" i="1"/>
  <c r="AW781" i="1"/>
  <c r="AU781" i="1"/>
  <c r="AT781" i="1"/>
  <c r="AS781" i="1"/>
  <c r="AQ781" i="1"/>
  <c r="AP781" i="1"/>
  <c r="AO781" i="1"/>
  <c r="AM781" i="1"/>
  <c r="AL781" i="1"/>
  <c r="AK781" i="1"/>
  <c r="AJ781" i="1"/>
  <c r="AH781" i="1"/>
  <c r="AG781" i="1"/>
  <c r="AF781" i="1"/>
  <c r="AE781" i="1"/>
  <c r="AD781" i="1"/>
  <c r="AB781" i="1"/>
  <c r="AA781" i="1"/>
  <c r="Z781" i="1"/>
  <c r="W781" i="1"/>
  <c r="X781" i="1" s="1"/>
  <c r="BA780" i="1"/>
  <c r="AZ780" i="1"/>
  <c r="AY780" i="1"/>
  <c r="AW780" i="1"/>
  <c r="AU780" i="1"/>
  <c r="AT780" i="1"/>
  <c r="AS780" i="1"/>
  <c r="AQ780" i="1"/>
  <c r="AP780" i="1"/>
  <c r="AO780" i="1"/>
  <c r="AM780" i="1"/>
  <c r="AL780" i="1"/>
  <c r="AK780" i="1"/>
  <c r="AJ780" i="1"/>
  <c r="AH780" i="1"/>
  <c r="AG780" i="1"/>
  <c r="AF780" i="1"/>
  <c r="AE780" i="1"/>
  <c r="AD780" i="1"/>
  <c r="AB780" i="1"/>
  <c r="AA780" i="1"/>
  <c r="Z780" i="1"/>
  <c r="W780" i="1"/>
  <c r="X780" i="1" s="1"/>
  <c r="BA779" i="1"/>
  <c r="AZ779" i="1"/>
  <c r="AY779" i="1"/>
  <c r="AW779" i="1"/>
  <c r="AU779" i="1"/>
  <c r="AT779" i="1"/>
  <c r="AS779" i="1"/>
  <c r="AQ779" i="1"/>
  <c r="AP779" i="1"/>
  <c r="AO779" i="1"/>
  <c r="AM779" i="1"/>
  <c r="AL779" i="1"/>
  <c r="AK779" i="1"/>
  <c r="AJ779" i="1"/>
  <c r="AH779" i="1"/>
  <c r="AG779" i="1"/>
  <c r="AF779" i="1"/>
  <c r="AE779" i="1"/>
  <c r="AD779" i="1"/>
  <c r="AB779" i="1"/>
  <c r="AA779" i="1"/>
  <c r="Z779" i="1"/>
  <c r="W779" i="1"/>
  <c r="X779" i="1" s="1"/>
  <c r="BA778" i="1"/>
  <c r="AZ778" i="1"/>
  <c r="AY778" i="1"/>
  <c r="AW778" i="1"/>
  <c r="AU778" i="1"/>
  <c r="AT778" i="1"/>
  <c r="AS778" i="1"/>
  <c r="AQ778" i="1"/>
  <c r="AP778" i="1"/>
  <c r="AO778" i="1"/>
  <c r="AM778" i="1"/>
  <c r="AL778" i="1"/>
  <c r="AK778" i="1"/>
  <c r="AJ778" i="1"/>
  <c r="AH778" i="1"/>
  <c r="AG778" i="1"/>
  <c r="AF778" i="1"/>
  <c r="AE778" i="1"/>
  <c r="AD778" i="1"/>
  <c r="AB778" i="1"/>
  <c r="AA778" i="1"/>
  <c r="Z778" i="1"/>
  <c r="W778" i="1"/>
  <c r="V778" i="1" s="1"/>
  <c r="BA777" i="1"/>
  <c r="AZ777" i="1"/>
  <c r="AY777" i="1"/>
  <c r="AW777" i="1"/>
  <c r="AU777" i="1"/>
  <c r="AT777" i="1"/>
  <c r="AS777" i="1"/>
  <c r="AQ777" i="1"/>
  <c r="AP777" i="1"/>
  <c r="AO777" i="1"/>
  <c r="AM777" i="1"/>
  <c r="AL777" i="1"/>
  <c r="AK777" i="1"/>
  <c r="AJ777" i="1"/>
  <c r="AH777" i="1"/>
  <c r="AG777" i="1"/>
  <c r="AF777" i="1"/>
  <c r="AE777" i="1"/>
  <c r="AD777" i="1"/>
  <c r="AB777" i="1"/>
  <c r="AA777" i="1"/>
  <c r="Z777" i="1"/>
  <c r="W777" i="1"/>
  <c r="V777" i="1" s="1"/>
  <c r="BA776" i="1"/>
  <c r="AZ776" i="1"/>
  <c r="AY776" i="1"/>
  <c r="AW776" i="1"/>
  <c r="AU776" i="1"/>
  <c r="AT776" i="1"/>
  <c r="AS776" i="1"/>
  <c r="AQ776" i="1"/>
  <c r="AP776" i="1"/>
  <c r="AO776" i="1"/>
  <c r="AM776" i="1"/>
  <c r="AL776" i="1"/>
  <c r="AK776" i="1"/>
  <c r="AJ776" i="1"/>
  <c r="AH776" i="1"/>
  <c r="AG776" i="1"/>
  <c r="AF776" i="1"/>
  <c r="AE776" i="1"/>
  <c r="AD776" i="1"/>
  <c r="AB776" i="1"/>
  <c r="AA776" i="1"/>
  <c r="Z776" i="1"/>
  <c r="W776" i="1"/>
  <c r="X776" i="1" s="1"/>
  <c r="BA775" i="1"/>
  <c r="AZ775" i="1"/>
  <c r="AY775" i="1"/>
  <c r="AW775" i="1"/>
  <c r="AU775" i="1"/>
  <c r="AT775" i="1"/>
  <c r="AS775" i="1"/>
  <c r="AQ775" i="1"/>
  <c r="AP775" i="1"/>
  <c r="AO775" i="1"/>
  <c r="AM775" i="1"/>
  <c r="AL775" i="1"/>
  <c r="AK775" i="1"/>
  <c r="AJ775" i="1"/>
  <c r="AH775" i="1"/>
  <c r="AG775" i="1"/>
  <c r="AF775" i="1"/>
  <c r="AE775" i="1"/>
  <c r="AD775" i="1"/>
  <c r="AB775" i="1"/>
  <c r="AA775" i="1"/>
  <c r="Z775" i="1"/>
  <c r="W775" i="1"/>
  <c r="X775" i="1" s="1"/>
  <c r="BA774" i="1"/>
  <c r="AZ774" i="1"/>
  <c r="AY774" i="1"/>
  <c r="AW774" i="1"/>
  <c r="AU774" i="1"/>
  <c r="AT774" i="1"/>
  <c r="AS774" i="1"/>
  <c r="AQ774" i="1"/>
  <c r="AP774" i="1"/>
  <c r="AO774" i="1"/>
  <c r="AM774" i="1"/>
  <c r="AL774" i="1"/>
  <c r="AK774" i="1"/>
  <c r="AJ774" i="1"/>
  <c r="AH774" i="1"/>
  <c r="AG774" i="1"/>
  <c r="AF774" i="1"/>
  <c r="AE774" i="1"/>
  <c r="AD774" i="1"/>
  <c r="AB774" i="1"/>
  <c r="AA774" i="1"/>
  <c r="Z774" i="1"/>
  <c r="W774" i="1"/>
  <c r="V774" i="1" s="1"/>
  <c r="BA773" i="1"/>
  <c r="AZ773" i="1"/>
  <c r="AY773" i="1"/>
  <c r="AW773" i="1"/>
  <c r="AU773" i="1"/>
  <c r="AT773" i="1"/>
  <c r="AS773" i="1"/>
  <c r="AQ773" i="1"/>
  <c r="AP773" i="1"/>
  <c r="AO773" i="1"/>
  <c r="AM773" i="1"/>
  <c r="AL773" i="1"/>
  <c r="AK773" i="1"/>
  <c r="AJ773" i="1"/>
  <c r="AH773" i="1"/>
  <c r="AG773" i="1"/>
  <c r="AF773" i="1"/>
  <c r="AE773" i="1"/>
  <c r="AD773" i="1"/>
  <c r="AB773" i="1"/>
  <c r="AA773" i="1"/>
  <c r="Z773" i="1"/>
  <c r="W773" i="1"/>
  <c r="X773" i="1" s="1"/>
  <c r="BA772" i="1"/>
  <c r="AZ772" i="1"/>
  <c r="AY772" i="1"/>
  <c r="AW772" i="1"/>
  <c r="AU772" i="1"/>
  <c r="AT772" i="1"/>
  <c r="AS772" i="1"/>
  <c r="AQ772" i="1"/>
  <c r="AP772" i="1"/>
  <c r="AO772" i="1"/>
  <c r="AM772" i="1"/>
  <c r="AL772" i="1"/>
  <c r="AK772" i="1"/>
  <c r="AJ772" i="1"/>
  <c r="AH772" i="1"/>
  <c r="AG772" i="1"/>
  <c r="AF772" i="1"/>
  <c r="AE772" i="1"/>
  <c r="AD772" i="1"/>
  <c r="AB772" i="1"/>
  <c r="AA772" i="1"/>
  <c r="Z772" i="1"/>
  <c r="W772" i="1"/>
  <c r="X772" i="1" s="1"/>
  <c r="BA771" i="1"/>
  <c r="AZ771" i="1"/>
  <c r="AY771" i="1"/>
  <c r="AW771" i="1"/>
  <c r="AU771" i="1"/>
  <c r="AT771" i="1"/>
  <c r="AS771" i="1"/>
  <c r="AQ771" i="1"/>
  <c r="AP771" i="1"/>
  <c r="AO771" i="1"/>
  <c r="AM771" i="1"/>
  <c r="AL771" i="1"/>
  <c r="AK771" i="1"/>
  <c r="AJ771" i="1"/>
  <c r="AH771" i="1"/>
  <c r="AG771" i="1"/>
  <c r="AF771" i="1"/>
  <c r="AE771" i="1"/>
  <c r="AD771" i="1"/>
  <c r="AB771" i="1"/>
  <c r="AA771" i="1"/>
  <c r="Z771" i="1"/>
  <c r="W771" i="1"/>
  <c r="X771" i="1" s="1"/>
  <c r="BA770" i="1"/>
  <c r="AZ770" i="1"/>
  <c r="AY770" i="1"/>
  <c r="AW770" i="1"/>
  <c r="AU770" i="1"/>
  <c r="AT770" i="1"/>
  <c r="AS770" i="1"/>
  <c r="AQ770" i="1"/>
  <c r="AP770" i="1"/>
  <c r="AO770" i="1"/>
  <c r="AM770" i="1"/>
  <c r="AL770" i="1"/>
  <c r="AK770" i="1"/>
  <c r="AJ770" i="1"/>
  <c r="AH770" i="1"/>
  <c r="AG770" i="1"/>
  <c r="AF770" i="1"/>
  <c r="AE770" i="1"/>
  <c r="AD770" i="1"/>
  <c r="AB770" i="1"/>
  <c r="AA770" i="1"/>
  <c r="Z770" i="1"/>
  <c r="W770" i="1"/>
  <c r="V770" i="1" s="1"/>
  <c r="BA769" i="1"/>
  <c r="AZ769" i="1"/>
  <c r="AY769" i="1"/>
  <c r="AW769" i="1"/>
  <c r="AU769" i="1"/>
  <c r="AT769" i="1"/>
  <c r="AS769" i="1"/>
  <c r="AQ769" i="1"/>
  <c r="AP769" i="1"/>
  <c r="AO769" i="1"/>
  <c r="AM769" i="1"/>
  <c r="AL769" i="1"/>
  <c r="AK769" i="1"/>
  <c r="AJ769" i="1"/>
  <c r="AH769" i="1"/>
  <c r="AG769" i="1"/>
  <c r="AF769" i="1"/>
  <c r="AE769" i="1"/>
  <c r="AD769" i="1"/>
  <c r="AB769" i="1"/>
  <c r="AA769" i="1"/>
  <c r="Z769" i="1"/>
  <c r="W769" i="1"/>
  <c r="V769" i="1" s="1"/>
  <c r="BA768" i="1"/>
  <c r="AZ768" i="1"/>
  <c r="AY768" i="1"/>
  <c r="AW768" i="1"/>
  <c r="AU768" i="1"/>
  <c r="AT768" i="1"/>
  <c r="AS768" i="1"/>
  <c r="AQ768" i="1"/>
  <c r="AP768" i="1"/>
  <c r="AO768" i="1"/>
  <c r="AM768" i="1"/>
  <c r="AL768" i="1"/>
  <c r="AK768" i="1"/>
  <c r="AJ768" i="1"/>
  <c r="AH768" i="1"/>
  <c r="AG768" i="1"/>
  <c r="AF768" i="1"/>
  <c r="AE768" i="1"/>
  <c r="AD768" i="1"/>
  <c r="AB768" i="1"/>
  <c r="AA768" i="1"/>
  <c r="Z768" i="1"/>
  <c r="W768" i="1"/>
  <c r="X768" i="1" s="1"/>
  <c r="BA767" i="1"/>
  <c r="AZ767" i="1"/>
  <c r="AY767" i="1"/>
  <c r="AW767" i="1"/>
  <c r="AU767" i="1"/>
  <c r="AT767" i="1"/>
  <c r="AS767" i="1"/>
  <c r="AQ767" i="1"/>
  <c r="AP767" i="1"/>
  <c r="AO767" i="1"/>
  <c r="AM767" i="1"/>
  <c r="AL767" i="1"/>
  <c r="AK767" i="1"/>
  <c r="AJ767" i="1"/>
  <c r="AH767" i="1"/>
  <c r="AG767" i="1"/>
  <c r="AF767" i="1"/>
  <c r="AE767" i="1"/>
  <c r="AD767" i="1"/>
  <c r="AB767" i="1"/>
  <c r="AA767" i="1"/>
  <c r="Z767" i="1"/>
  <c r="W767" i="1"/>
  <c r="X767" i="1" s="1"/>
  <c r="BA766" i="1"/>
  <c r="AZ766" i="1"/>
  <c r="AY766" i="1"/>
  <c r="AW766" i="1"/>
  <c r="AU766" i="1"/>
  <c r="AT766" i="1"/>
  <c r="AS766" i="1"/>
  <c r="AQ766" i="1"/>
  <c r="AP766" i="1"/>
  <c r="AO766" i="1"/>
  <c r="AM766" i="1"/>
  <c r="AL766" i="1"/>
  <c r="AK766" i="1"/>
  <c r="AJ766" i="1"/>
  <c r="AH766" i="1"/>
  <c r="AG766" i="1"/>
  <c r="AF766" i="1"/>
  <c r="AE766" i="1"/>
  <c r="AD766" i="1"/>
  <c r="AB766" i="1"/>
  <c r="AA766" i="1"/>
  <c r="Z766" i="1"/>
  <c r="W766" i="1"/>
  <c r="V766" i="1" s="1"/>
  <c r="BA765" i="1"/>
  <c r="AZ765" i="1"/>
  <c r="AY765" i="1"/>
  <c r="AW765" i="1"/>
  <c r="AU765" i="1"/>
  <c r="AT765" i="1"/>
  <c r="AS765" i="1"/>
  <c r="AQ765" i="1"/>
  <c r="AP765" i="1"/>
  <c r="AO765" i="1"/>
  <c r="AM765" i="1"/>
  <c r="AL765" i="1"/>
  <c r="AK765" i="1"/>
  <c r="AJ765" i="1"/>
  <c r="AH765" i="1"/>
  <c r="AG765" i="1"/>
  <c r="AF765" i="1"/>
  <c r="AE765" i="1"/>
  <c r="AD765" i="1"/>
  <c r="AB765" i="1"/>
  <c r="AA765" i="1"/>
  <c r="Z765" i="1"/>
  <c r="W765" i="1"/>
  <c r="X765" i="1" s="1"/>
  <c r="BA764" i="1"/>
  <c r="AZ764" i="1"/>
  <c r="AY764" i="1"/>
  <c r="AW764" i="1"/>
  <c r="AU764" i="1"/>
  <c r="AT764" i="1"/>
  <c r="AS764" i="1"/>
  <c r="AQ764" i="1"/>
  <c r="AP764" i="1"/>
  <c r="AO764" i="1"/>
  <c r="AM764" i="1"/>
  <c r="AL764" i="1"/>
  <c r="AK764" i="1"/>
  <c r="AJ764" i="1"/>
  <c r="AH764" i="1"/>
  <c r="AG764" i="1"/>
  <c r="AF764" i="1"/>
  <c r="AE764" i="1"/>
  <c r="AD764" i="1"/>
  <c r="AB764" i="1"/>
  <c r="AA764" i="1"/>
  <c r="Z764" i="1"/>
  <c r="W764" i="1"/>
  <c r="X764" i="1" s="1"/>
  <c r="BA763" i="1"/>
  <c r="AZ763" i="1"/>
  <c r="AY763" i="1"/>
  <c r="AW763" i="1"/>
  <c r="AU763" i="1"/>
  <c r="AT763" i="1"/>
  <c r="AS763" i="1"/>
  <c r="AQ763" i="1"/>
  <c r="AP763" i="1"/>
  <c r="AO763" i="1"/>
  <c r="AM763" i="1"/>
  <c r="AL763" i="1"/>
  <c r="AK763" i="1"/>
  <c r="AJ763" i="1"/>
  <c r="AH763" i="1"/>
  <c r="AG763" i="1"/>
  <c r="AF763" i="1"/>
  <c r="AE763" i="1"/>
  <c r="AD763" i="1"/>
  <c r="AB763" i="1"/>
  <c r="AA763" i="1"/>
  <c r="Z763" i="1"/>
  <c r="W763" i="1"/>
  <c r="X763" i="1" s="1"/>
  <c r="BA762" i="1"/>
  <c r="AZ762" i="1"/>
  <c r="AY762" i="1"/>
  <c r="AW762" i="1"/>
  <c r="AU762" i="1"/>
  <c r="AT762" i="1"/>
  <c r="AS762" i="1"/>
  <c r="AQ762" i="1"/>
  <c r="AP762" i="1"/>
  <c r="AO762" i="1"/>
  <c r="AM762" i="1"/>
  <c r="AL762" i="1"/>
  <c r="AK762" i="1"/>
  <c r="AJ762" i="1"/>
  <c r="AH762" i="1"/>
  <c r="AG762" i="1"/>
  <c r="AF762" i="1"/>
  <c r="AE762" i="1"/>
  <c r="AD762" i="1"/>
  <c r="AB762" i="1"/>
  <c r="AA762" i="1"/>
  <c r="Z762" i="1"/>
  <c r="W762" i="1"/>
  <c r="V762" i="1" s="1"/>
  <c r="BA761" i="1"/>
  <c r="AZ761" i="1"/>
  <c r="AY761" i="1"/>
  <c r="AW761" i="1"/>
  <c r="AU761" i="1"/>
  <c r="AT761" i="1"/>
  <c r="AS761" i="1"/>
  <c r="AQ761" i="1"/>
  <c r="AP761" i="1"/>
  <c r="AO761" i="1"/>
  <c r="AM761" i="1"/>
  <c r="AL761" i="1"/>
  <c r="AK761" i="1"/>
  <c r="AJ761" i="1"/>
  <c r="AH761" i="1"/>
  <c r="AG761" i="1"/>
  <c r="AF761" i="1"/>
  <c r="AE761" i="1"/>
  <c r="AD761" i="1"/>
  <c r="AB761" i="1"/>
  <c r="AA761" i="1"/>
  <c r="Z761" i="1"/>
  <c r="W761" i="1"/>
  <c r="V761" i="1" s="1"/>
  <c r="BA760" i="1"/>
  <c r="AZ760" i="1"/>
  <c r="AY760" i="1"/>
  <c r="AW760" i="1"/>
  <c r="AU760" i="1"/>
  <c r="AT760" i="1"/>
  <c r="AS760" i="1"/>
  <c r="AQ760" i="1"/>
  <c r="AP760" i="1"/>
  <c r="AO760" i="1"/>
  <c r="AM760" i="1"/>
  <c r="AL760" i="1"/>
  <c r="AK760" i="1"/>
  <c r="AJ760" i="1"/>
  <c r="AH760" i="1"/>
  <c r="AG760" i="1"/>
  <c r="AF760" i="1"/>
  <c r="AE760" i="1"/>
  <c r="AD760" i="1"/>
  <c r="AB760" i="1"/>
  <c r="AA760" i="1"/>
  <c r="Z760" i="1"/>
  <c r="W760" i="1"/>
  <c r="X760" i="1" s="1"/>
  <c r="BA759" i="1"/>
  <c r="AZ759" i="1"/>
  <c r="AY759" i="1"/>
  <c r="AW759" i="1"/>
  <c r="AU759" i="1"/>
  <c r="AT759" i="1"/>
  <c r="AS759" i="1"/>
  <c r="AQ759" i="1"/>
  <c r="AP759" i="1"/>
  <c r="AO759" i="1"/>
  <c r="AM759" i="1"/>
  <c r="AL759" i="1"/>
  <c r="AK759" i="1"/>
  <c r="AJ759" i="1"/>
  <c r="AH759" i="1"/>
  <c r="AG759" i="1"/>
  <c r="AF759" i="1"/>
  <c r="AE759" i="1"/>
  <c r="AD759" i="1"/>
  <c r="AB759" i="1"/>
  <c r="AA759" i="1"/>
  <c r="Z759" i="1"/>
  <c r="W759" i="1"/>
  <c r="X759" i="1" s="1"/>
  <c r="BA758" i="1"/>
  <c r="AZ758" i="1"/>
  <c r="AY758" i="1"/>
  <c r="AW758" i="1"/>
  <c r="AU758" i="1"/>
  <c r="AT758" i="1"/>
  <c r="AS758" i="1"/>
  <c r="AQ758" i="1"/>
  <c r="AP758" i="1"/>
  <c r="AO758" i="1"/>
  <c r="AM758" i="1"/>
  <c r="AL758" i="1"/>
  <c r="AK758" i="1"/>
  <c r="AJ758" i="1"/>
  <c r="AH758" i="1"/>
  <c r="AG758" i="1"/>
  <c r="AF758" i="1"/>
  <c r="AE758" i="1"/>
  <c r="AD758" i="1"/>
  <c r="AB758" i="1"/>
  <c r="AA758" i="1"/>
  <c r="Z758" i="1"/>
  <c r="W758" i="1"/>
  <c r="V758" i="1" s="1"/>
  <c r="BA757" i="1"/>
  <c r="AZ757" i="1"/>
  <c r="AY757" i="1"/>
  <c r="AW757" i="1"/>
  <c r="AU757" i="1"/>
  <c r="AT757" i="1"/>
  <c r="AS757" i="1"/>
  <c r="AQ757" i="1"/>
  <c r="AP757" i="1"/>
  <c r="AO757" i="1"/>
  <c r="AM757" i="1"/>
  <c r="AL757" i="1"/>
  <c r="AK757" i="1"/>
  <c r="AJ757" i="1"/>
  <c r="AH757" i="1"/>
  <c r="AG757" i="1"/>
  <c r="AF757" i="1"/>
  <c r="AE757" i="1"/>
  <c r="AD757" i="1"/>
  <c r="AB757" i="1"/>
  <c r="AA757" i="1"/>
  <c r="Z757" i="1"/>
  <c r="W757" i="1"/>
  <c r="V757" i="1" s="1"/>
  <c r="BA756" i="1"/>
  <c r="AZ756" i="1"/>
  <c r="AY756" i="1"/>
  <c r="AW756" i="1"/>
  <c r="AU756" i="1"/>
  <c r="AT756" i="1"/>
  <c r="AS756" i="1"/>
  <c r="AQ756" i="1"/>
  <c r="AP756" i="1"/>
  <c r="AO756" i="1"/>
  <c r="AM756" i="1"/>
  <c r="AL756" i="1"/>
  <c r="AK756" i="1"/>
  <c r="AJ756" i="1"/>
  <c r="AH756" i="1"/>
  <c r="AG756" i="1"/>
  <c r="AF756" i="1"/>
  <c r="AE756" i="1"/>
  <c r="AD756" i="1"/>
  <c r="AB756" i="1"/>
  <c r="AA756" i="1"/>
  <c r="Z756" i="1"/>
  <c r="W756" i="1"/>
  <c r="X756" i="1" s="1"/>
  <c r="BA755" i="1"/>
  <c r="AZ755" i="1"/>
  <c r="AY755" i="1"/>
  <c r="AW755" i="1"/>
  <c r="AU755" i="1"/>
  <c r="AT755" i="1"/>
  <c r="AS755" i="1"/>
  <c r="AQ755" i="1"/>
  <c r="AP755" i="1"/>
  <c r="AO755" i="1"/>
  <c r="AM755" i="1"/>
  <c r="AL755" i="1"/>
  <c r="AK755" i="1"/>
  <c r="AJ755" i="1"/>
  <c r="AH755" i="1"/>
  <c r="AG755" i="1"/>
  <c r="AF755" i="1"/>
  <c r="AE755" i="1"/>
  <c r="AD755" i="1"/>
  <c r="AB755" i="1"/>
  <c r="AA755" i="1"/>
  <c r="Z755" i="1"/>
  <c r="W755" i="1"/>
  <c r="X755" i="1" s="1"/>
  <c r="BA754" i="1"/>
  <c r="AZ754" i="1"/>
  <c r="AY754" i="1"/>
  <c r="AW754" i="1"/>
  <c r="AU754" i="1"/>
  <c r="AT754" i="1"/>
  <c r="AS754" i="1"/>
  <c r="AQ754" i="1"/>
  <c r="AP754" i="1"/>
  <c r="AO754" i="1"/>
  <c r="AM754" i="1"/>
  <c r="AL754" i="1"/>
  <c r="AK754" i="1"/>
  <c r="AJ754" i="1"/>
  <c r="AH754" i="1"/>
  <c r="AG754" i="1"/>
  <c r="AF754" i="1"/>
  <c r="AE754" i="1"/>
  <c r="AD754" i="1"/>
  <c r="AB754" i="1"/>
  <c r="AA754" i="1"/>
  <c r="Z754" i="1"/>
  <c r="W754" i="1"/>
  <c r="V754" i="1" s="1"/>
  <c r="BA753" i="1"/>
  <c r="AZ753" i="1"/>
  <c r="AY753" i="1"/>
  <c r="AW753" i="1"/>
  <c r="AU753" i="1"/>
  <c r="AT753" i="1"/>
  <c r="AS753" i="1"/>
  <c r="AQ753" i="1"/>
  <c r="AP753" i="1"/>
  <c r="AO753" i="1"/>
  <c r="AM753" i="1"/>
  <c r="AL753" i="1"/>
  <c r="AK753" i="1"/>
  <c r="AJ753" i="1"/>
  <c r="AH753" i="1"/>
  <c r="AG753" i="1"/>
  <c r="AF753" i="1"/>
  <c r="AE753" i="1"/>
  <c r="AD753" i="1"/>
  <c r="AB753" i="1"/>
  <c r="AA753" i="1"/>
  <c r="Z753" i="1"/>
  <c r="W753" i="1"/>
  <c r="V753" i="1" s="1"/>
  <c r="BA752" i="1"/>
  <c r="AZ752" i="1"/>
  <c r="AY752" i="1"/>
  <c r="AW752" i="1"/>
  <c r="AU752" i="1"/>
  <c r="AT752" i="1"/>
  <c r="AS752" i="1"/>
  <c r="AQ752" i="1"/>
  <c r="AP752" i="1"/>
  <c r="AO752" i="1"/>
  <c r="AM752" i="1"/>
  <c r="AL752" i="1"/>
  <c r="AK752" i="1"/>
  <c r="AJ752" i="1"/>
  <c r="AH752" i="1"/>
  <c r="AG752" i="1"/>
  <c r="AF752" i="1"/>
  <c r="AE752" i="1"/>
  <c r="AD752" i="1"/>
  <c r="AB752" i="1"/>
  <c r="AA752" i="1"/>
  <c r="Z752" i="1"/>
  <c r="W752" i="1"/>
  <c r="X752" i="1" s="1"/>
  <c r="BA751" i="1"/>
  <c r="AZ751" i="1"/>
  <c r="AY751" i="1"/>
  <c r="AW751" i="1"/>
  <c r="AU751" i="1"/>
  <c r="AT751" i="1"/>
  <c r="AS751" i="1"/>
  <c r="AQ751" i="1"/>
  <c r="AP751" i="1"/>
  <c r="AO751" i="1"/>
  <c r="AM751" i="1"/>
  <c r="AL751" i="1"/>
  <c r="AK751" i="1"/>
  <c r="AJ751" i="1"/>
  <c r="AH751" i="1"/>
  <c r="AG751" i="1"/>
  <c r="AF751" i="1"/>
  <c r="AE751" i="1"/>
  <c r="AD751" i="1"/>
  <c r="AB751" i="1"/>
  <c r="AA751" i="1"/>
  <c r="Z751" i="1"/>
  <c r="W751" i="1"/>
  <c r="X751" i="1" s="1"/>
  <c r="BA750" i="1"/>
  <c r="AZ750" i="1"/>
  <c r="AY750" i="1"/>
  <c r="AW750" i="1"/>
  <c r="AU750" i="1"/>
  <c r="AT750" i="1"/>
  <c r="AS750" i="1"/>
  <c r="AQ750" i="1"/>
  <c r="AP750" i="1"/>
  <c r="AO750" i="1"/>
  <c r="AM750" i="1"/>
  <c r="AL750" i="1"/>
  <c r="AK750" i="1"/>
  <c r="AJ750" i="1"/>
  <c r="AH750" i="1"/>
  <c r="AG750" i="1"/>
  <c r="AF750" i="1"/>
  <c r="AE750" i="1"/>
  <c r="AD750" i="1"/>
  <c r="AB750" i="1"/>
  <c r="AA750" i="1"/>
  <c r="Z750" i="1"/>
  <c r="W750" i="1"/>
  <c r="V750" i="1" s="1"/>
  <c r="BA749" i="1"/>
  <c r="AZ749" i="1"/>
  <c r="AY749" i="1"/>
  <c r="AW749" i="1"/>
  <c r="AU749" i="1"/>
  <c r="AT749" i="1"/>
  <c r="AS749" i="1"/>
  <c r="AQ749" i="1"/>
  <c r="AP749" i="1"/>
  <c r="AO749" i="1"/>
  <c r="AM749" i="1"/>
  <c r="AL749" i="1"/>
  <c r="AK749" i="1"/>
  <c r="AJ749" i="1"/>
  <c r="AH749" i="1"/>
  <c r="AG749" i="1"/>
  <c r="AF749" i="1"/>
  <c r="AE749" i="1"/>
  <c r="AD749" i="1"/>
  <c r="AB749" i="1"/>
  <c r="AA749" i="1"/>
  <c r="Z749" i="1"/>
  <c r="W749" i="1"/>
  <c r="X749" i="1" s="1"/>
  <c r="BA748" i="1"/>
  <c r="AZ748" i="1"/>
  <c r="AY748" i="1"/>
  <c r="AW748" i="1"/>
  <c r="AU748" i="1"/>
  <c r="AT748" i="1"/>
  <c r="AS748" i="1"/>
  <c r="AQ748" i="1"/>
  <c r="AP748" i="1"/>
  <c r="AO748" i="1"/>
  <c r="AM748" i="1"/>
  <c r="AL748" i="1"/>
  <c r="AK748" i="1"/>
  <c r="AJ748" i="1"/>
  <c r="AH748" i="1"/>
  <c r="AG748" i="1"/>
  <c r="AF748" i="1"/>
  <c r="AE748" i="1"/>
  <c r="AD748" i="1"/>
  <c r="AB748" i="1"/>
  <c r="AA748" i="1"/>
  <c r="Z748" i="1"/>
  <c r="W748" i="1"/>
  <c r="X748" i="1" s="1"/>
  <c r="BA747" i="1"/>
  <c r="AZ747" i="1"/>
  <c r="AY747" i="1"/>
  <c r="AW747" i="1"/>
  <c r="AU747" i="1"/>
  <c r="AT747" i="1"/>
  <c r="AS747" i="1"/>
  <c r="AQ747" i="1"/>
  <c r="AP747" i="1"/>
  <c r="AO747" i="1"/>
  <c r="AM747" i="1"/>
  <c r="AL747" i="1"/>
  <c r="AK747" i="1"/>
  <c r="AJ747" i="1"/>
  <c r="AH747" i="1"/>
  <c r="AG747" i="1"/>
  <c r="AF747" i="1"/>
  <c r="AE747" i="1"/>
  <c r="AD747" i="1"/>
  <c r="AB747" i="1"/>
  <c r="AA747" i="1"/>
  <c r="Z747" i="1"/>
  <c r="W747" i="1"/>
  <c r="X747" i="1" s="1"/>
  <c r="BA746" i="1"/>
  <c r="AZ746" i="1"/>
  <c r="AY746" i="1"/>
  <c r="AW746" i="1"/>
  <c r="AU746" i="1"/>
  <c r="AT746" i="1"/>
  <c r="AS746" i="1"/>
  <c r="AQ746" i="1"/>
  <c r="AP746" i="1"/>
  <c r="AO746" i="1"/>
  <c r="AM746" i="1"/>
  <c r="AL746" i="1"/>
  <c r="AK746" i="1"/>
  <c r="AJ746" i="1"/>
  <c r="AH746" i="1"/>
  <c r="AG746" i="1"/>
  <c r="AF746" i="1"/>
  <c r="AE746" i="1"/>
  <c r="AD746" i="1"/>
  <c r="AB746" i="1"/>
  <c r="AA746" i="1"/>
  <c r="Z746" i="1"/>
  <c r="W746" i="1"/>
  <c r="V746" i="1" s="1"/>
  <c r="BA745" i="1"/>
  <c r="AZ745" i="1"/>
  <c r="AY745" i="1"/>
  <c r="AW745" i="1"/>
  <c r="AU745" i="1"/>
  <c r="AT745" i="1"/>
  <c r="AS745" i="1"/>
  <c r="AQ745" i="1"/>
  <c r="AP745" i="1"/>
  <c r="AO745" i="1"/>
  <c r="AM745" i="1"/>
  <c r="AL745" i="1"/>
  <c r="AK745" i="1"/>
  <c r="AJ745" i="1"/>
  <c r="AH745" i="1"/>
  <c r="AG745" i="1"/>
  <c r="AF745" i="1"/>
  <c r="AE745" i="1"/>
  <c r="AD745" i="1"/>
  <c r="AB745" i="1"/>
  <c r="AA745" i="1"/>
  <c r="Z745" i="1"/>
  <c r="W745" i="1"/>
  <c r="V745" i="1" s="1"/>
  <c r="BA744" i="1"/>
  <c r="AZ744" i="1"/>
  <c r="AY744" i="1"/>
  <c r="AW744" i="1"/>
  <c r="AU744" i="1"/>
  <c r="AT744" i="1"/>
  <c r="AS744" i="1"/>
  <c r="AQ744" i="1"/>
  <c r="AP744" i="1"/>
  <c r="AO744" i="1"/>
  <c r="AM744" i="1"/>
  <c r="AL744" i="1"/>
  <c r="AK744" i="1"/>
  <c r="AJ744" i="1"/>
  <c r="AH744" i="1"/>
  <c r="AG744" i="1"/>
  <c r="AF744" i="1"/>
  <c r="AE744" i="1"/>
  <c r="AD744" i="1"/>
  <c r="AB744" i="1"/>
  <c r="AA744" i="1"/>
  <c r="Z744" i="1"/>
  <c r="W744" i="1"/>
  <c r="X744" i="1" s="1"/>
  <c r="BA743" i="1"/>
  <c r="AZ743" i="1"/>
  <c r="AY743" i="1"/>
  <c r="AW743" i="1"/>
  <c r="AU743" i="1"/>
  <c r="AT743" i="1"/>
  <c r="AS743" i="1"/>
  <c r="AQ743" i="1"/>
  <c r="AP743" i="1"/>
  <c r="AO743" i="1"/>
  <c r="AM743" i="1"/>
  <c r="AL743" i="1"/>
  <c r="AK743" i="1"/>
  <c r="AJ743" i="1"/>
  <c r="AH743" i="1"/>
  <c r="AG743" i="1"/>
  <c r="AF743" i="1"/>
  <c r="AE743" i="1"/>
  <c r="AD743" i="1"/>
  <c r="AB743" i="1"/>
  <c r="AA743" i="1"/>
  <c r="Z743" i="1"/>
  <c r="W743" i="1"/>
  <c r="X743" i="1" s="1"/>
  <c r="BA742" i="1"/>
  <c r="AZ742" i="1"/>
  <c r="AY742" i="1"/>
  <c r="AW742" i="1"/>
  <c r="AU742" i="1"/>
  <c r="AT742" i="1"/>
  <c r="AS742" i="1"/>
  <c r="AQ742" i="1"/>
  <c r="AP742" i="1"/>
  <c r="AO742" i="1"/>
  <c r="AM742" i="1"/>
  <c r="AL742" i="1"/>
  <c r="AK742" i="1"/>
  <c r="AJ742" i="1"/>
  <c r="AH742" i="1"/>
  <c r="AG742" i="1"/>
  <c r="AF742" i="1"/>
  <c r="AE742" i="1"/>
  <c r="AD742" i="1"/>
  <c r="AB742" i="1"/>
  <c r="AA742" i="1"/>
  <c r="Z742" i="1"/>
  <c r="W742" i="1"/>
  <c r="V742" i="1" s="1"/>
  <c r="BA741" i="1"/>
  <c r="AZ741" i="1"/>
  <c r="AY741" i="1"/>
  <c r="AW741" i="1"/>
  <c r="AU741" i="1"/>
  <c r="AT741" i="1"/>
  <c r="AS741" i="1"/>
  <c r="AQ741" i="1"/>
  <c r="AP741" i="1"/>
  <c r="AO741" i="1"/>
  <c r="AM741" i="1"/>
  <c r="AL741" i="1"/>
  <c r="AK741" i="1"/>
  <c r="AJ741" i="1"/>
  <c r="AH741" i="1"/>
  <c r="AG741" i="1"/>
  <c r="AF741" i="1"/>
  <c r="AE741" i="1"/>
  <c r="AD741" i="1"/>
  <c r="AB741" i="1"/>
  <c r="AA741" i="1"/>
  <c r="Z741" i="1"/>
  <c r="W741" i="1"/>
  <c r="X741" i="1" s="1"/>
  <c r="BA740" i="1"/>
  <c r="AZ740" i="1"/>
  <c r="AY740" i="1"/>
  <c r="AW740" i="1"/>
  <c r="AU740" i="1"/>
  <c r="AT740" i="1"/>
  <c r="AS740" i="1"/>
  <c r="AQ740" i="1"/>
  <c r="AP740" i="1"/>
  <c r="AO740" i="1"/>
  <c r="AM740" i="1"/>
  <c r="AL740" i="1"/>
  <c r="AK740" i="1"/>
  <c r="AJ740" i="1"/>
  <c r="AH740" i="1"/>
  <c r="AG740" i="1"/>
  <c r="AF740" i="1"/>
  <c r="AE740" i="1"/>
  <c r="AD740" i="1"/>
  <c r="AB740" i="1"/>
  <c r="AA740" i="1"/>
  <c r="Z740" i="1"/>
  <c r="W740" i="1"/>
  <c r="X740" i="1" s="1"/>
  <c r="BA739" i="1"/>
  <c r="AZ739" i="1"/>
  <c r="AY739" i="1"/>
  <c r="AW739" i="1"/>
  <c r="AU739" i="1"/>
  <c r="AT739" i="1"/>
  <c r="AS739" i="1"/>
  <c r="AQ739" i="1"/>
  <c r="AP739" i="1"/>
  <c r="AO739" i="1"/>
  <c r="AM739" i="1"/>
  <c r="AL739" i="1"/>
  <c r="AK739" i="1"/>
  <c r="AJ739" i="1"/>
  <c r="AH739" i="1"/>
  <c r="AG739" i="1"/>
  <c r="AF739" i="1"/>
  <c r="AE739" i="1"/>
  <c r="AD739" i="1"/>
  <c r="AB739" i="1"/>
  <c r="AA739" i="1"/>
  <c r="Z739" i="1"/>
  <c r="W739" i="1"/>
  <c r="X739" i="1" s="1"/>
  <c r="BA738" i="1"/>
  <c r="AZ738" i="1"/>
  <c r="AY738" i="1"/>
  <c r="AW738" i="1"/>
  <c r="AU738" i="1"/>
  <c r="AT738" i="1"/>
  <c r="AS738" i="1"/>
  <c r="AQ738" i="1"/>
  <c r="AP738" i="1"/>
  <c r="AO738" i="1"/>
  <c r="AM738" i="1"/>
  <c r="AL738" i="1"/>
  <c r="AK738" i="1"/>
  <c r="AJ738" i="1"/>
  <c r="AH738" i="1"/>
  <c r="AG738" i="1"/>
  <c r="AF738" i="1"/>
  <c r="AE738" i="1"/>
  <c r="AD738" i="1"/>
  <c r="AB738" i="1"/>
  <c r="AA738" i="1"/>
  <c r="Z738" i="1"/>
  <c r="W738" i="1"/>
  <c r="V738" i="1" s="1"/>
  <c r="BA737" i="1"/>
  <c r="AZ737" i="1"/>
  <c r="AY737" i="1"/>
  <c r="AW737" i="1"/>
  <c r="AU737" i="1"/>
  <c r="AT737" i="1"/>
  <c r="AS737" i="1"/>
  <c r="AQ737" i="1"/>
  <c r="AP737" i="1"/>
  <c r="AO737" i="1"/>
  <c r="AM737" i="1"/>
  <c r="AL737" i="1"/>
  <c r="AK737" i="1"/>
  <c r="AJ737" i="1"/>
  <c r="AH737" i="1"/>
  <c r="AG737" i="1"/>
  <c r="AF737" i="1"/>
  <c r="AE737" i="1"/>
  <c r="AD737" i="1"/>
  <c r="AB737" i="1"/>
  <c r="AA737" i="1"/>
  <c r="Z737" i="1"/>
  <c r="W737" i="1"/>
  <c r="V737" i="1" s="1"/>
  <c r="BA736" i="1"/>
  <c r="AZ736" i="1"/>
  <c r="AY736" i="1"/>
  <c r="AW736" i="1"/>
  <c r="AU736" i="1"/>
  <c r="AT736" i="1"/>
  <c r="AS736" i="1"/>
  <c r="AQ736" i="1"/>
  <c r="AP736" i="1"/>
  <c r="AO736" i="1"/>
  <c r="AM736" i="1"/>
  <c r="AL736" i="1"/>
  <c r="AK736" i="1"/>
  <c r="AJ736" i="1"/>
  <c r="AH736" i="1"/>
  <c r="AG736" i="1"/>
  <c r="AF736" i="1"/>
  <c r="AE736" i="1"/>
  <c r="AD736" i="1"/>
  <c r="AB736" i="1"/>
  <c r="AA736" i="1"/>
  <c r="Z736" i="1"/>
  <c r="W736" i="1"/>
  <c r="X736" i="1" s="1"/>
  <c r="BA735" i="1"/>
  <c r="AZ735" i="1"/>
  <c r="AY735" i="1"/>
  <c r="AW735" i="1"/>
  <c r="AU735" i="1"/>
  <c r="AT735" i="1"/>
  <c r="AS735" i="1"/>
  <c r="AQ735" i="1"/>
  <c r="AP735" i="1"/>
  <c r="AO735" i="1"/>
  <c r="AM735" i="1"/>
  <c r="AL735" i="1"/>
  <c r="AK735" i="1"/>
  <c r="AJ735" i="1"/>
  <c r="AH735" i="1"/>
  <c r="AG735" i="1"/>
  <c r="AF735" i="1"/>
  <c r="AE735" i="1"/>
  <c r="AD735" i="1"/>
  <c r="AB735" i="1"/>
  <c r="AA735" i="1"/>
  <c r="Z735" i="1"/>
  <c r="W735" i="1"/>
  <c r="X735" i="1" s="1"/>
  <c r="BA734" i="1"/>
  <c r="AZ734" i="1"/>
  <c r="AY734" i="1"/>
  <c r="AW734" i="1"/>
  <c r="AU734" i="1"/>
  <c r="AT734" i="1"/>
  <c r="AS734" i="1"/>
  <c r="AQ734" i="1"/>
  <c r="AP734" i="1"/>
  <c r="AO734" i="1"/>
  <c r="AM734" i="1"/>
  <c r="AL734" i="1"/>
  <c r="AK734" i="1"/>
  <c r="AJ734" i="1"/>
  <c r="AH734" i="1"/>
  <c r="AG734" i="1"/>
  <c r="AF734" i="1"/>
  <c r="AE734" i="1"/>
  <c r="AD734" i="1"/>
  <c r="AB734" i="1"/>
  <c r="AA734" i="1"/>
  <c r="Z734" i="1"/>
  <c r="W734" i="1"/>
  <c r="V734" i="1" s="1"/>
  <c r="BA733" i="1"/>
  <c r="AZ733" i="1"/>
  <c r="AY733" i="1"/>
  <c r="AW733" i="1"/>
  <c r="AU733" i="1"/>
  <c r="AT733" i="1"/>
  <c r="AS733" i="1"/>
  <c r="AQ733" i="1"/>
  <c r="AP733" i="1"/>
  <c r="AO733" i="1"/>
  <c r="AM733" i="1"/>
  <c r="AL733" i="1"/>
  <c r="AK733" i="1"/>
  <c r="AJ733" i="1"/>
  <c r="AH733" i="1"/>
  <c r="AG733" i="1"/>
  <c r="AF733" i="1"/>
  <c r="AE733" i="1"/>
  <c r="AD733" i="1"/>
  <c r="AB733" i="1"/>
  <c r="AA733" i="1"/>
  <c r="Z733" i="1"/>
  <c r="W733" i="1"/>
  <c r="X733" i="1" s="1"/>
  <c r="BA732" i="1"/>
  <c r="AZ732" i="1"/>
  <c r="AY732" i="1"/>
  <c r="AW732" i="1"/>
  <c r="AU732" i="1"/>
  <c r="AT732" i="1"/>
  <c r="AS732" i="1"/>
  <c r="AQ732" i="1"/>
  <c r="AP732" i="1"/>
  <c r="AO732" i="1"/>
  <c r="AM732" i="1"/>
  <c r="AL732" i="1"/>
  <c r="AK732" i="1"/>
  <c r="AJ732" i="1"/>
  <c r="AH732" i="1"/>
  <c r="AG732" i="1"/>
  <c r="AF732" i="1"/>
  <c r="AE732" i="1"/>
  <c r="AD732" i="1"/>
  <c r="AB732" i="1"/>
  <c r="AA732" i="1"/>
  <c r="Z732" i="1"/>
  <c r="W732" i="1"/>
  <c r="X732" i="1" s="1"/>
  <c r="BA731" i="1"/>
  <c r="AZ731" i="1"/>
  <c r="AY731" i="1"/>
  <c r="AW731" i="1"/>
  <c r="AU731" i="1"/>
  <c r="AT731" i="1"/>
  <c r="AS731" i="1"/>
  <c r="AQ731" i="1"/>
  <c r="AP731" i="1"/>
  <c r="AO731" i="1"/>
  <c r="AM731" i="1"/>
  <c r="AL731" i="1"/>
  <c r="AK731" i="1"/>
  <c r="AJ731" i="1"/>
  <c r="AH731" i="1"/>
  <c r="AG731" i="1"/>
  <c r="AF731" i="1"/>
  <c r="AE731" i="1"/>
  <c r="AD731" i="1"/>
  <c r="AB731" i="1"/>
  <c r="AA731" i="1"/>
  <c r="Z731" i="1"/>
  <c r="W731" i="1"/>
  <c r="X731" i="1" s="1"/>
  <c r="BA730" i="1"/>
  <c r="AZ730" i="1"/>
  <c r="AY730" i="1"/>
  <c r="AW730" i="1"/>
  <c r="AU730" i="1"/>
  <c r="AT730" i="1"/>
  <c r="AS730" i="1"/>
  <c r="AQ730" i="1"/>
  <c r="AP730" i="1"/>
  <c r="AO730" i="1"/>
  <c r="AM730" i="1"/>
  <c r="AL730" i="1"/>
  <c r="AK730" i="1"/>
  <c r="AJ730" i="1"/>
  <c r="AH730" i="1"/>
  <c r="AG730" i="1"/>
  <c r="AF730" i="1"/>
  <c r="AE730" i="1"/>
  <c r="AD730" i="1"/>
  <c r="AB730" i="1"/>
  <c r="AA730" i="1"/>
  <c r="Z730" i="1"/>
  <c r="W730" i="1"/>
  <c r="V730" i="1" s="1"/>
  <c r="BA729" i="1"/>
  <c r="AZ729" i="1"/>
  <c r="AY729" i="1"/>
  <c r="AW729" i="1"/>
  <c r="AU729" i="1"/>
  <c r="AT729" i="1"/>
  <c r="AS729" i="1"/>
  <c r="AQ729" i="1"/>
  <c r="AP729" i="1"/>
  <c r="AO729" i="1"/>
  <c r="AM729" i="1"/>
  <c r="AL729" i="1"/>
  <c r="AK729" i="1"/>
  <c r="AJ729" i="1"/>
  <c r="AH729" i="1"/>
  <c r="AG729" i="1"/>
  <c r="AF729" i="1"/>
  <c r="AE729" i="1"/>
  <c r="AD729" i="1"/>
  <c r="AB729" i="1"/>
  <c r="AA729" i="1"/>
  <c r="Z729" i="1"/>
  <c r="W729" i="1"/>
  <c r="X729" i="1" s="1"/>
  <c r="BA728" i="1"/>
  <c r="AZ728" i="1"/>
  <c r="AY728" i="1"/>
  <c r="AW728" i="1"/>
  <c r="AU728" i="1"/>
  <c r="AT728" i="1"/>
  <c r="AS728" i="1"/>
  <c r="AQ728" i="1"/>
  <c r="AP728" i="1"/>
  <c r="AO728" i="1"/>
  <c r="AM728" i="1"/>
  <c r="AL728" i="1"/>
  <c r="AK728" i="1"/>
  <c r="AJ728" i="1"/>
  <c r="AH728" i="1"/>
  <c r="AG728" i="1"/>
  <c r="AF728" i="1"/>
  <c r="AE728" i="1"/>
  <c r="AD728" i="1"/>
  <c r="AB728" i="1"/>
  <c r="AA728" i="1"/>
  <c r="Z728" i="1"/>
  <c r="W728" i="1"/>
  <c r="X728" i="1" s="1"/>
  <c r="BA727" i="1"/>
  <c r="AZ727" i="1"/>
  <c r="AY727" i="1"/>
  <c r="AW727" i="1"/>
  <c r="AU727" i="1"/>
  <c r="AT727" i="1"/>
  <c r="AS727" i="1"/>
  <c r="AQ727" i="1"/>
  <c r="AP727" i="1"/>
  <c r="AO727" i="1"/>
  <c r="AM727" i="1"/>
  <c r="AL727" i="1"/>
  <c r="AK727" i="1"/>
  <c r="AJ727" i="1"/>
  <c r="AH727" i="1"/>
  <c r="AG727" i="1"/>
  <c r="AF727" i="1"/>
  <c r="AE727" i="1"/>
  <c r="AD727" i="1"/>
  <c r="AB727" i="1"/>
  <c r="AA727" i="1"/>
  <c r="Z727" i="1"/>
  <c r="W727" i="1"/>
  <c r="X727" i="1" s="1"/>
  <c r="BA726" i="1"/>
  <c r="AZ726" i="1"/>
  <c r="AY726" i="1"/>
  <c r="AW726" i="1"/>
  <c r="AU726" i="1"/>
  <c r="AT726" i="1"/>
  <c r="AS726" i="1"/>
  <c r="AQ726" i="1"/>
  <c r="AP726" i="1"/>
  <c r="AO726" i="1"/>
  <c r="AM726" i="1"/>
  <c r="AL726" i="1"/>
  <c r="AK726" i="1"/>
  <c r="AJ726" i="1"/>
  <c r="AH726" i="1"/>
  <c r="AG726" i="1"/>
  <c r="AF726" i="1"/>
  <c r="AE726" i="1"/>
  <c r="AD726" i="1"/>
  <c r="AB726" i="1"/>
  <c r="AA726" i="1"/>
  <c r="Z726" i="1"/>
  <c r="W726" i="1"/>
  <c r="V726" i="1" s="1"/>
  <c r="BA725" i="1"/>
  <c r="AZ725" i="1"/>
  <c r="AY725" i="1"/>
  <c r="AW725" i="1"/>
  <c r="AU725" i="1"/>
  <c r="AT725" i="1"/>
  <c r="AS725" i="1"/>
  <c r="AQ725" i="1"/>
  <c r="AP725" i="1"/>
  <c r="AO725" i="1"/>
  <c r="AM725" i="1"/>
  <c r="AL725" i="1"/>
  <c r="AK725" i="1"/>
  <c r="AJ725" i="1"/>
  <c r="AH725" i="1"/>
  <c r="AG725" i="1"/>
  <c r="AF725" i="1"/>
  <c r="AE725" i="1"/>
  <c r="AD725" i="1"/>
  <c r="AB725" i="1"/>
  <c r="AA725" i="1"/>
  <c r="Z725" i="1"/>
  <c r="W725" i="1"/>
  <c r="V725" i="1" s="1"/>
  <c r="BA724" i="1"/>
  <c r="AZ724" i="1"/>
  <c r="AY724" i="1"/>
  <c r="AW724" i="1"/>
  <c r="AU724" i="1"/>
  <c r="AT724" i="1"/>
  <c r="AS724" i="1"/>
  <c r="AQ724" i="1"/>
  <c r="AP724" i="1"/>
  <c r="AO724" i="1"/>
  <c r="AM724" i="1"/>
  <c r="AL724" i="1"/>
  <c r="AK724" i="1"/>
  <c r="AJ724" i="1"/>
  <c r="AH724" i="1"/>
  <c r="AG724" i="1"/>
  <c r="AF724" i="1"/>
  <c r="AE724" i="1"/>
  <c r="AD724" i="1"/>
  <c r="AB724" i="1"/>
  <c r="AA724" i="1"/>
  <c r="Z724" i="1"/>
  <c r="W724" i="1"/>
  <c r="X724" i="1" s="1"/>
  <c r="BA723" i="1"/>
  <c r="AZ723" i="1"/>
  <c r="AY723" i="1"/>
  <c r="AW723" i="1"/>
  <c r="AU723" i="1"/>
  <c r="AT723" i="1"/>
  <c r="AS723" i="1"/>
  <c r="AQ723" i="1"/>
  <c r="AP723" i="1"/>
  <c r="AO723" i="1"/>
  <c r="AM723" i="1"/>
  <c r="AL723" i="1"/>
  <c r="AK723" i="1"/>
  <c r="AJ723" i="1"/>
  <c r="AH723" i="1"/>
  <c r="AG723" i="1"/>
  <c r="AF723" i="1"/>
  <c r="AE723" i="1"/>
  <c r="AD723" i="1"/>
  <c r="AB723" i="1"/>
  <c r="AA723" i="1"/>
  <c r="Z723" i="1"/>
  <c r="W723" i="1"/>
  <c r="X723" i="1" s="1"/>
  <c r="BA722" i="1"/>
  <c r="AZ722" i="1"/>
  <c r="AY722" i="1"/>
  <c r="AW722" i="1"/>
  <c r="AU722" i="1"/>
  <c r="AT722" i="1"/>
  <c r="AS722" i="1"/>
  <c r="AQ722" i="1"/>
  <c r="AP722" i="1"/>
  <c r="AO722" i="1"/>
  <c r="AM722" i="1"/>
  <c r="AL722" i="1"/>
  <c r="AK722" i="1"/>
  <c r="AJ722" i="1"/>
  <c r="AH722" i="1"/>
  <c r="AG722" i="1"/>
  <c r="AF722" i="1"/>
  <c r="AE722" i="1"/>
  <c r="AD722" i="1"/>
  <c r="AB722" i="1"/>
  <c r="AA722" i="1"/>
  <c r="Z722" i="1"/>
  <c r="W722" i="1"/>
  <c r="V722" i="1" s="1"/>
  <c r="BA721" i="1"/>
  <c r="AZ721" i="1"/>
  <c r="AY721" i="1"/>
  <c r="AW721" i="1"/>
  <c r="AU721" i="1"/>
  <c r="AT721" i="1"/>
  <c r="AS721" i="1"/>
  <c r="AQ721" i="1"/>
  <c r="AP721" i="1"/>
  <c r="AO721" i="1"/>
  <c r="AM721" i="1"/>
  <c r="AL721" i="1"/>
  <c r="AK721" i="1"/>
  <c r="AJ721" i="1"/>
  <c r="AH721" i="1"/>
  <c r="AG721" i="1"/>
  <c r="AF721" i="1"/>
  <c r="AE721" i="1"/>
  <c r="AD721" i="1"/>
  <c r="AB721" i="1"/>
  <c r="AA721" i="1"/>
  <c r="Z721" i="1"/>
  <c r="W721" i="1"/>
  <c r="X721" i="1" s="1"/>
  <c r="BA720" i="1"/>
  <c r="AZ720" i="1"/>
  <c r="AY720" i="1"/>
  <c r="AW720" i="1"/>
  <c r="AU720" i="1"/>
  <c r="AT720" i="1"/>
  <c r="AS720" i="1"/>
  <c r="AQ720" i="1"/>
  <c r="AP720" i="1"/>
  <c r="AO720" i="1"/>
  <c r="AM720" i="1"/>
  <c r="AL720" i="1"/>
  <c r="AK720" i="1"/>
  <c r="AJ720" i="1"/>
  <c r="AH720" i="1"/>
  <c r="AG720" i="1"/>
  <c r="AF720" i="1"/>
  <c r="AE720" i="1"/>
  <c r="AD720" i="1"/>
  <c r="AB720" i="1"/>
  <c r="AA720" i="1"/>
  <c r="Z720" i="1"/>
  <c r="W720" i="1"/>
  <c r="X720" i="1" s="1"/>
  <c r="BA719" i="1"/>
  <c r="AZ719" i="1"/>
  <c r="AY719" i="1"/>
  <c r="AW719" i="1"/>
  <c r="AU719" i="1"/>
  <c r="AT719" i="1"/>
  <c r="AS719" i="1"/>
  <c r="AQ719" i="1"/>
  <c r="AP719" i="1"/>
  <c r="AO719" i="1"/>
  <c r="AM719" i="1"/>
  <c r="AL719" i="1"/>
  <c r="AK719" i="1"/>
  <c r="AJ719" i="1"/>
  <c r="AH719" i="1"/>
  <c r="AG719" i="1"/>
  <c r="AF719" i="1"/>
  <c r="AE719" i="1"/>
  <c r="AD719" i="1"/>
  <c r="AB719" i="1"/>
  <c r="AA719" i="1"/>
  <c r="Z719" i="1"/>
  <c r="W719" i="1"/>
  <c r="X719" i="1" s="1"/>
  <c r="BA718" i="1"/>
  <c r="AZ718" i="1"/>
  <c r="AY718" i="1"/>
  <c r="AW718" i="1"/>
  <c r="AU718" i="1"/>
  <c r="AT718" i="1"/>
  <c r="AS718" i="1"/>
  <c r="AQ718" i="1"/>
  <c r="AP718" i="1"/>
  <c r="AO718" i="1"/>
  <c r="AM718" i="1"/>
  <c r="AL718" i="1"/>
  <c r="AK718" i="1"/>
  <c r="AJ718" i="1"/>
  <c r="AH718" i="1"/>
  <c r="AG718" i="1"/>
  <c r="AF718" i="1"/>
  <c r="AE718" i="1"/>
  <c r="AD718" i="1"/>
  <c r="AB718" i="1"/>
  <c r="AA718" i="1"/>
  <c r="Z718" i="1"/>
  <c r="W718" i="1"/>
  <c r="V718" i="1" s="1"/>
  <c r="BA717" i="1"/>
  <c r="AZ717" i="1"/>
  <c r="AY717" i="1"/>
  <c r="AW717" i="1"/>
  <c r="AU717" i="1"/>
  <c r="AT717" i="1"/>
  <c r="AS717" i="1"/>
  <c r="AQ717" i="1"/>
  <c r="AP717" i="1"/>
  <c r="AO717" i="1"/>
  <c r="AM717" i="1"/>
  <c r="AL717" i="1"/>
  <c r="AK717" i="1"/>
  <c r="AJ717" i="1"/>
  <c r="AH717" i="1"/>
  <c r="AG717" i="1"/>
  <c r="AF717" i="1"/>
  <c r="AE717" i="1"/>
  <c r="AD717" i="1"/>
  <c r="AB717" i="1"/>
  <c r="AA717" i="1"/>
  <c r="Z717" i="1"/>
  <c r="W717" i="1"/>
  <c r="V717" i="1" s="1"/>
  <c r="BA716" i="1"/>
  <c r="AZ716" i="1"/>
  <c r="AY716" i="1"/>
  <c r="AW716" i="1"/>
  <c r="AU716" i="1"/>
  <c r="AT716" i="1"/>
  <c r="AS716" i="1"/>
  <c r="AQ716" i="1"/>
  <c r="AP716" i="1"/>
  <c r="AO716" i="1"/>
  <c r="AM716" i="1"/>
  <c r="AL716" i="1"/>
  <c r="AK716" i="1"/>
  <c r="AJ716" i="1"/>
  <c r="AH716" i="1"/>
  <c r="AG716" i="1"/>
  <c r="AF716" i="1"/>
  <c r="AE716" i="1"/>
  <c r="AD716" i="1"/>
  <c r="AB716" i="1"/>
  <c r="AA716" i="1"/>
  <c r="Z716" i="1"/>
  <c r="W716" i="1"/>
  <c r="X716" i="1" s="1"/>
  <c r="BA715" i="1"/>
  <c r="AZ715" i="1"/>
  <c r="AY715" i="1"/>
  <c r="AW715" i="1"/>
  <c r="AU715" i="1"/>
  <c r="AT715" i="1"/>
  <c r="AS715" i="1"/>
  <c r="AQ715" i="1"/>
  <c r="AP715" i="1"/>
  <c r="AO715" i="1"/>
  <c r="AM715" i="1"/>
  <c r="AL715" i="1"/>
  <c r="AK715" i="1"/>
  <c r="AJ715" i="1"/>
  <c r="AH715" i="1"/>
  <c r="AG715" i="1"/>
  <c r="AF715" i="1"/>
  <c r="AE715" i="1"/>
  <c r="AD715" i="1"/>
  <c r="AB715" i="1"/>
  <c r="AA715" i="1"/>
  <c r="Z715" i="1"/>
  <c r="W715" i="1"/>
  <c r="X715" i="1" s="1"/>
  <c r="BA714" i="1"/>
  <c r="AZ714" i="1"/>
  <c r="AY714" i="1"/>
  <c r="AW714" i="1"/>
  <c r="AU714" i="1"/>
  <c r="AT714" i="1"/>
  <c r="AS714" i="1"/>
  <c r="AQ714" i="1"/>
  <c r="AP714" i="1"/>
  <c r="AO714" i="1"/>
  <c r="AM714" i="1"/>
  <c r="AL714" i="1"/>
  <c r="AK714" i="1"/>
  <c r="AJ714" i="1"/>
  <c r="AH714" i="1"/>
  <c r="AG714" i="1"/>
  <c r="AF714" i="1"/>
  <c r="AE714" i="1"/>
  <c r="AD714" i="1"/>
  <c r="AB714" i="1"/>
  <c r="AA714" i="1"/>
  <c r="Z714" i="1"/>
  <c r="W714" i="1"/>
  <c r="V714" i="1" s="1"/>
  <c r="BA713" i="1"/>
  <c r="AZ713" i="1"/>
  <c r="AY713" i="1"/>
  <c r="AW713" i="1"/>
  <c r="AU713" i="1"/>
  <c r="AT713" i="1"/>
  <c r="AS713" i="1"/>
  <c r="AQ713" i="1"/>
  <c r="AP713" i="1"/>
  <c r="AO713" i="1"/>
  <c r="AM713" i="1"/>
  <c r="AL713" i="1"/>
  <c r="AK713" i="1"/>
  <c r="AJ713" i="1"/>
  <c r="AH713" i="1"/>
  <c r="AG713" i="1"/>
  <c r="AF713" i="1"/>
  <c r="AE713" i="1"/>
  <c r="AD713" i="1"/>
  <c r="AB713" i="1"/>
  <c r="AA713" i="1"/>
  <c r="Z713" i="1"/>
  <c r="W713" i="1"/>
  <c r="X713" i="1" s="1"/>
  <c r="BA712" i="1"/>
  <c r="AZ712" i="1"/>
  <c r="AY712" i="1"/>
  <c r="AW712" i="1"/>
  <c r="AU712" i="1"/>
  <c r="AT712" i="1"/>
  <c r="AS712" i="1"/>
  <c r="AQ712" i="1"/>
  <c r="AP712" i="1"/>
  <c r="AO712" i="1"/>
  <c r="AM712" i="1"/>
  <c r="AL712" i="1"/>
  <c r="AK712" i="1"/>
  <c r="AJ712" i="1"/>
  <c r="AH712" i="1"/>
  <c r="AG712" i="1"/>
  <c r="AF712" i="1"/>
  <c r="AE712" i="1"/>
  <c r="AD712" i="1"/>
  <c r="AB712" i="1"/>
  <c r="AA712" i="1"/>
  <c r="Z712" i="1"/>
  <c r="W712" i="1"/>
  <c r="X712" i="1" s="1"/>
  <c r="BA711" i="1"/>
  <c r="AZ711" i="1"/>
  <c r="AY711" i="1"/>
  <c r="AW711" i="1"/>
  <c r="AU711" i="1"/>
  <c r="AT711" i="1"/>
  <c r="AS711" i="1"/>
  <c r="AQ711" i="1"/>
  <c r="AP711" i="1"/>
  <c r="AO711" i="1"/>
  <c r="AM711" i="1"/>
  <c r="AL711" i="1"/>
  <c r="AK711" i="1"/>
  <c r="AJ711" i="1"/>
  <c r="AH711" i="1"/>
  <c r="AG711" i="1"/>
  <c r="AF711" i="1"/>
  <c r="AE711" i="1"/>
  <c r="AD711" i="1"/>
  <c r="AB711" i="1"/>
  <c r="AA711" i="1"/>
  <c r="Z711" i="1"/>
  <c r="W711" i="1"/>
  <c r="X711" i="1" s="1"/>
  <c r="BA710" i="1"/>
  <c r="AZ710" i="1"/>
  <c r="AY710" i="1"/>
  <c r="AW710" i="1"/>
  <c r="AU710" i="1"/>
  <c r="AT710" i="1"/>
  <c r="AS710" i="1"/>
  <c r="AQ710" i="1"/>
  <c r="AP710" i="1"/>
  <c r="AO710" i="1"/>
  <c r="AM710" i="1"/>
  <c r="AL710" i="1"/>
  <c r="AK710" i="1"/>
  <c r="AJ710" i="1"/>
  <c r="AH710" i="1"/>
  <c r="AG710" i="1"/>
  <c r="AF710" i="1"/>
  <c r="AE710" i="1"/>
  <c r="AD710" i="1"/>
  <c r="AB710" i="1"/>
  <c r="AA710" i="1"/>
  <c r="Z710" i="1"/>
  <c r="W710" i="1"/>
  <c r="V710" i="1" s="1"/>
  <c r="BA709" i="1"/>
  <c r="AZ709" i="1"/>
  <c r="AY709" i="1"/>
  <c r="AW709" i="1"/>
  <c r="AU709" i="1"/>
  <c r="AT709" i="1"/>
  <c r="AS709" i="1"/>
  <c r="AQ709" i="1"/>
  <c r="AP709" i="1"/>
  <c r="AO709" i="1"/>
  <c r="AM709" i="1"/>
  <c r="AL709" i="1"/>
  <c r="AK709" i="1"/>
  <c r="AJ709" i="1"/>
  <c r="AH709" i="1"/>
  <c r="AG709" i="1"/>
  <c r="AF709" i="1"/>
  <c r="AE709" i="1"/>
  <c r="AD709" i="1"/>
  <c r="AB709" i="1"/>
  <c r="AA709" i="1"/>
  <c r="Z709" i="1"/>
  <c r="W709" i="1"/>
  <c r="V709" i="1" s="1"/>
  <c r="BA708" i="1"/>
  <c r="AZ708" i="1"/>
  <c r="AY708" i="1"/>
  <c r="AW708" i="1"/>
  <c r="AU708" i="1"/>
  <c r="AT708" i="1"/>
  <c r="AS708" i="1"/>
  <c r="AQ708" i="1"/>
  <c r="AP708" i="1"/>
  <c r="AO708" i="1"/>
  <c r="AM708" i="1"/>
  <c r="AL708" i="1"/>
  <c r="AK708" i="1"/>
  <c r="AJ708" i="1"/>
  <c r="AH708" i="1"/>
  <c r="AG708" i="1"/>
  <c r="AF708" i="1"/>
  <c r="AE708" i="1"/>
  <c r="AD708" i="1"/>
  <c r="AB708" i="1"/>
  <c r="AA708" i="1"/>
  <c r="Z708" i="1"/>
  <c r="W708" i="1"/>
  <c r="X708" i="1" s="1"/>
  <c r="BA707" i="1"/>
  <c r="AZ707" i="1"/>
  <c r="AY707" i="1"/>
  <c r="AW707" i="1"/>
  <c r="AU707" i="1"/>
  <c r="AT707" i="1"/>
  <c r="AS707" i="1"/>
  <c r="AQ707" i="1"/>
  <c r="AP707" i="1"/>
  <c r="AO707" i="1"/>
  <c r="AM707" i="1"/>
  <c r="AL707" i="1"/>
  <c r="AK707" i="1"/>
  <c r="AJ707" i="1"/>
  <c r="AH707" i="1"/>
  <c r="AG707" i="1"/>
  <c r="AF707" i="1"/>
  <c r="AE707" i="1"/>
  <c r="AD707" i="1"/>
  <c r="AB707" i="1"/>
  <c r="AA707" i="1"/>
  <c r="Z707" i="1"/>
  <c r="W707" i="1"/>
  <c r="X707" i="1" s="1"/>
  <c r="BA706" i="1"/>
  <c r="AZ706" i="1"/>
  <c r="AY706" i="1"/>
  <c r="AW706" i="1"/>
  <c r="AU706" i="1"/>
  <c r="AT706" i="1"/>
  <c r="AS706" i="1"/>
  <c r="AQ706" i="1"/>
  <c r="AP706" i="1"/>
  <c r="AO706" i="1"/>
  <c r="AM706" i="1"/>
  <c r="AL706" i="1"/>
  <c r="AK706" i="1"/>
  <c r="AJ706" i="1"/>
  <c r="AH706" i="1"/>
  <c r="AG706" i="1"/>
  <c r="AF706" i="1"/>
  <c r="AE706" i="1"/>
  <c r="AD706" i="1"/>
  <c r="AB706" i="1"/>
  <c r="AA706" i="1"/>
  <c r="Z706" i="1"/>
  <c r="W706" i="1"/>
  <c r="V706" i="1" s="1"/>
  <c r="BA705" i="1"/>
  <c r="AZ705" i="1"/>
  <c r="AY705" i="1"/>
  <c r="AW705" i="1"/>
  <c r="AU705" i="1"/>
  <c r="AT705" i="1"/>
  <c r="AS705" i="1"/>
  <c r="AQ705" i="1"/>
  <c r="AP705" i="1"/>
  <c r="AO705" i="1"/>
  <c r="AM705" i="1"/>
  <c r="AL705" i="1"/>
  <c r="AK705" i="1"/>
  <c r="AJ705" i="1"/>
  <c r="AH705" i="1"/>
  <c r="AG705" i="1"/>
  <c r="AF705" i="1"/>
  <c r="AE705" i="1"/>
  <c r="AD705" i="1"/>
  <c r="AB705" i="1"/>
  <c r="AA705" i="1"/>
  <c r="Z705" i="1"/>
  <c r="W705" i="1"/>
  <c r="X705" i="1" s="1"/>
  <c r="BA704" i="1"/>
  <c r="AZ704" i="1"/>
  <c r="AY704" i="1"/>
  <c r="AW704" i="1"/>
  <c r="AU704" i="1"/>
  <c r="AT704" i="1"/>
  <c r="AS704" i="1"/>
  <c r="AQ704" i="1"/>
  <c r="AP704" i="1"/>
  <c r="AO704" i="1"/>
  <c r="AM704" i="1"/>
  <c r="AL704" i="1"/>
  <c r="AK704" i="1"/>
  <c r="AJ704" i="1"/>
  <c r="AH704" i="1"/>
  <c r="AG704" i="1"/>
  <c r="AF704" i="1"/>
  <c r="AE704" i="1"/>
  <c r="AD704" i="1"/>
  <c r="AB704" i="1"/>
  <c r="AA704" i="1"/>
  <c r="Z704" i="1"/>
  <c r="W704" i="1"/>
  <c r="X704" i="1" s="1"/>
  <c r="BA703" i="1"/>
  <c r="AZ703" i="1"/>
  <c r="AY703" i="1"/>
  <c r="AW703" i="1"/>
  <c r="AU703" i="1"/>
  <c r="AT703" i="1"/>
  <c r="AS703" i="1"/>
  <c r="AQ703" i="1"/>
  <c r="AP703" i="1"/>
  <c r="AO703" i="1"/>
  <c r="AM703" i="1"/>
  <c r="AL703" i="1"/>
  <c r="AK703" i="1"/>
  <c r="AJ703" i="1"/>
  <c r="AH703" i="1"/>
  <c r="AG703" i="1"/>
  <c r="AF703" i="1"/>
  <c r="AE703" i="1"/>
  <c r="AD703" i="1"/>
  <c r="AB703" i="1"/>
  <c r="AA703" i="1"/>
  <c r="Z703" i="1"/>
  <c r="W703" i="1"/>
  <c r="X703" i="1" s="1"/>
  <c r="BA702" i="1"/>
  <c r="AZ702" i="1"/>
  <c r="AY702" i="1"/>
  <c r="AW702" i="1"/>
  <c r="AU702" i="1"/>
  <c r="AT702" i="1"/>
  <c r="AS702" i="1"/>
  <c r="AQ702" i="1"/>
  <c r="AP702" i="1"/>
  <c r="AO702" i="1"/>
  <c r="AM702" i="1"/>
  <c r="AL702" i="1"/>
  <c r="AK702" i="1"/>
  <c r="AJ702" i="1"/>
  <c r="AH702" i="1"/>
  <c r="AG702" i="1"/>
  <c r="AF702" i="1"/>
  <c r="AE702" i="1"/>
  <c r="AD702" i="1"/>
  <c r="AB702" i="1"/>
  <c r="AA702" i="1"/>
  <c r="Z702" i="1"/>
  <c r="W702" i="1"/>
  <c r="V702" i="1" s="1"/>
  <c r="BA701" i="1"/>
  <c r="AZ701" i="1"/>
  <c r="AY701" i="1"/>
  <c r="AW701" i="1"/>
  <c r="AU701" i="1"/>
  <c r="AT701" i="1"/>
  <c r="AS701" i="1"/>
  <c r="AQ701" i="1"/>
  <c r="AP701" i="1"/>
  <c r="AO701" i="1"/>
  <c r="AM701" i="1"/>
  <c r="AL701" i="1"/>
  <c r="AK701" i="1"/>
  <c r="AJ701" i="1"/>
  <c r="AH701" i="1"/>
  <c r="AG701" i="1"/>
  <c r="AF701" i="1"/>
  <c r="AE701" i="1"/>
  <c r="AD701" i="1"/>
  <c r="AB701" i="1"/>
  <c r="AA701" i="1"/>
  <c r="Z701" i="1"/>
  <c r="W701" i="1"/>
  <c r="V701" i="1" s="1"/>
  <c r="BA700" i="1"/>
  <c r="AZ700" i="1"/>
  <c r="AY700" i="1"/>
  <c r="AW700" i="1"/>
  <c r="AU700" i="1"/>
  <c r="AT700" i="1"/>
  <c r="AS700" i="1"/>
  <c r="AQ700" i="1"/>
  <c r="AP700" i="1"/>
  <c r="AO700" i="1"/>
  <c r="AM700" i="1"/>
  <c r="AL700" i="1"/>
  <c r="AK700" i="1"/>
  <c r="AJ700" i="1"/>
  <c r="AH700" i="1"/>
  <c r="AG700" i="1"/>
  <c r="AF700" i="1"/>
  <c r="AE700" i="1"/>
  <c r="AD700" i="1"/>
  <c r="AB700" i="1"/>
  <c r="AA700" i="1"/>
  <c r="Z700" i="1"/>
  <c r="W700" i="1"/>
  <c r="X700" i="1" s="1"/>
  <c r="BA699" i="1"/>
  <c r="AZ699" i="1"/>
  <c r="AY699" i="1"/>
  <c r="AW699" i="1"/>
  <c r="AU699" i="1"/>
  <c r="AT699" i="1"/>
  <c r="AS699" i="1"/>
  <c r="AQ699" i="1"/>
  <c r="AP699" i="1"/>
  <c r="AO699" i="1"/>
  <c r="AM699" i="1"/>
  <c r="AL699" i="1"/>
  <c r="AK699" i="1"/>
  <c r="AJ699" i="1"/>
  <c r="AH699" i="1"/>
  <c r="AG699" i="1"/>
  <c r="AF699" i="1"/>
  <c r="AE699" i="1"/>
  <c r="AD699" i="1"/>
  <c r="AB699" i="1"/>
  <c r="AA699" i="1"/>
  <c r="Z699" i="1"/>
  <c r="W699" i="1"/>
  <c r="X699" i="1" s="1"/>
  <c r="BA698" i="1"/>
  <c r="AZ698" i="1"/>
  <c r="AY698" i="1"/>
  <c r="AW698" i="1"/>
  <c r="AU698" i="1"/>
  <c r="AT698" i="1"/>
  <c r="AS698" i="1"/>
  <c r="AQ698" i="1"/>
  <c r="AP698" i="1"/>
  <c r="AO698" i="1"/>
  <c r="AM698" i="1"/>
  <c r="AL698" i="1"/>
  <c r="AK698" i="1"/>
  <c r="AJ698" i="1"/>
  <c r="AH698" i="1"/>
  <c r="AG698" i="1"/>
  <c r="AF698" i="1"/>
  <c r="AE698" i="1"/>
  <c r="AD698" i="1"/>
  <c r="AB698" i="1"/>
  <c r="AA698" i="1"/>
  <c r="Z698" i="1"/>
  <c r="W698" i="1"/>
  <c r="V698" i="1" s="1"/>
  <c r="BA697" i="1"/>
  <c r="AZ697" i="1"/>
  <c r="AY697" i="1"/>
  <c r="AW697" i="1"/>
  <c r="AU697" i="1"/>
  <c r="AT697" i="1"/>
  <c r="AS697" i="1"/>
  <c r="AQ697" i="1"/>
  <c r="AP697" i="1"/>
  <c r="AO697" i="1"/>
  <c r="AM697" i="1"/>
  <c r="AL697" i="1"/>
  <c r="AK697" i="1"/>
  <c r="AJ697" i="1"/>
  <c r="AH697" i="1"/>
  <c r="AG697" i="1"/>
  <c r="AF697" i="1"/>
  <c r="AE697" i="1"/>
  <c r="AD697" i="1"/>
  <c r="AB697" i="1"/>
  <c r="AA697" i="1"/>
  <c r="Z697" i="1"/>
  <c r="W697" i="1"/>
  <c r="X697" i="1" s="1"/>
  <c r="BA696" i="1"/>
  <c r="AZ696" i="1"/>
  <c r="AY696" i="1"/>
  <c r="AW696" i="1"/>
  <c r="AU696" i="1"/>
  <c r="AT696" i="1"/>
  <c r="AS696" i="1"/>
  <c r="AQ696" i="1"/>
  <c r="AP696" i="1"/>
  <c r="AO696" i="1"/>
  <c r="AM696" i="1"/>
  <c r="AL696" i="1"/>
  <c r="AK696" i="1"/>
  <c r="AJ696" i="1"/>
  <c r="AH696" i="1"/>
  <c r="AG696" i="1"/>
  <c r="AF696" i="1"/>
  <c r="AE696" i="1"/>
  <c r="AD696" i="1"/>
  <c r="AB696" i="1"/>
  <c r="AA696" i="1"/>
  <c r="Z696" i="1"/>
  <c r="W696" i="1"/>
  <c r="X696" i="1" s="1"/>
  <c r="BA695" i="1"/>
  <c r="AZ695" i="1"/>
  <c r="AY695" i="1"/>
  <c r="AW695" i="1"/>
  <c r="AU695" i="1"/>
  <c r="AT695" i="1"/>
  <c r="AS695" i="1"/>
  <c r="AQ695" i="1"/>
  <c r="AP695" i="1"/>
  <c r="AO695" i="1"/>
  <c r="AM695" i="1"/>
  <c r="AL695" i="1"/>
  <c r="AK695" i="1"/>
  <c r="AJ695" i="1"/>
  <c r="AH695" i="1"/>
  <c r="AG695" i="1"/>
  <c r="AF695" i="1"/>
  <c r="AE695" i="1"/>
  <c r="AD695" i="1"/>
  <c r="AB695" i="1"/>
  <c r="AA695" i="1"/>
  <c r="Z695" i="1"/>
  <c r="W695" i="1"/>
  <c r="X695" i="1" s="1"/>
  <c r="BA694" i="1"/>
  <c r="AZ694" i="1"/>
  <c r="AY694" i="1"/>
  <c r="AW694" i="1"/>
  <c r="AU694" i="1"/>
  <c r="AT694" i="1"/>
  <c r="AS694" i="1"/>
  <c r="AQ694" i="1"/>
  <c r="AP694" i="1"/>
  <c r="AO694" i="1"/>
  <c r="AM694" i="1"/>
  <c r="AL694" i="1"/>
  <c r="AK694" i="1"/>
  <c r="AJ694" i="1"/>
  <c r="AH694" i="1"/>
  <c r="AG694" i="1"/>
  <c r="AF694" i="1"/>
  <c r="AE694" i="1"/>
  <c r="AD694" i="1"/>
  <c r="AB694" i="1"/>
  <c r="AA694" i="1"/>
  <c r="Z694" i="1"/>
  <c r="W694" i="1"/>
  <c r="V694" i="1" s="1"/>
  <c r="BA693" i="1"/>
  <c r="AZ693" i="1"/>
  <c r="AY693" i="1"/>
  <c r="AW693" i="1"/>
  <c r="AU693" i="1"/>
  <c r="AT693" i="1"/>
  <c r="AS693" i="1"/>
  <c r="AQ693" i="1"/>
  <c r="AP693" i="1"/>
  <c r="AO693" i="1"/>
  <c r="AM693" i="1"/>
  <c r="AL693" i="1"/>
  <c r="AK693" i="1"/>
  <c r="AJ693" i="1"/>
  <c r="AH693" i="1"/>
  <c r="AG693" i="1"/>
  <c r="AF693" i="1"/>
  <c r="AE693" i="1"/>
  <c r="AD693" i="1"/>
  <c r="AB693" i="1"/>
  <c r="AA693" i="1"/>
  <c r="Z693" i="1"/>
  <c r="W693" i="1"/>
  <c r="V693" i="1" s="1"/>
  <c r="BA692" i="1"/>
  <c r="AZ692" i="1"/>
  <c r="AY692" i="1"/>
  <c r="AW692" i="1"/>
  <c r="AU692" i="1"/>
  <c r="AT692" i="1"/>
  <c r="AS692" i="1"/>
  <c r="AQ692" i="1"/>
  <c r="AP692" i="1"/>
  <c r="AO692" i="1"/>
  <c r="AM692" i="1"/>
  <c r="AL692" i="1"/>
  <c r="AK692" i="1"/>
  <c r="AJ692" i="1"/>
  <c r="AH692" i="1"/>
  <c r="AG692" i="1"/>
  <c r="AF692" i="1"/>
  <c r="AE692" i="1"/>
  <c r="AD692" i="1"/>
  <c r="AB692" i="1"/>
  <c r="AA692" i="1"/>
  <c r="Z692" i="1"/>
  <c r="W692" i="1"/>
  <c r="X692" i="1" s="1"/>
  <c r="BA691" i="1"/>
  <c r="AZ691" i="1"/>
  <c r="AY691" i="1"/>
  <c r="AW691" i="1"/>
  <c r="AU691" i="1"/>
  <c r="AT691" i="1"/>
  <c r="AS691" i="1"/>
  <c r="AQ691" i="1"/>
  <c r="AP691" i="1"/>
  <c r="AO691" i="1"/>
  <c r="AM691" i="1"/>
  <c r="AL691" i="1"/>
  <c r="AK691" i="1"/>
  <c r="AJ691" i="1"/>
  <c r="AH691" i="1"/>
  <c r="AG691" i="1"/>
  <c r="AF691" i="1"/>
  <c r="AE691" i="1"/>
  <c r="AD691" i="1"/>
  <c r="AB691" i="1"/>
  <c r="AA691" i="1"/>
  <c r="Z691" i="1"/>
  <c r="W691" i="1"/>
  <c r="X691" i="1" s="1"/>
  <c r="BA690" i="1"/>
  <c r="AZ690" i="1"/>
  <c r="AY690" i="1"/>
  <c r="AW690" i="1"/>
  <c r="AU690" i="1"/>
  <c r="AT690" i="1"/>
  <c r="AS690" i="1"/>
  <c r="AQ690" i="1"/>
  <c r="AP690" i="1"/>
  <c r="AO690" i="1"/>
  <c r="AM690" i="1"/>
  <c r="AL690" i="1"/>
  <c r="AK690" i="1"/>
  <c r="AJ690" i="1"/>
  <c r="AH690" i="1"/>
  <c r="AG690" i="1"/>
  <c r="AF690" i="1"/>
  <c r="AE690" i="1"/>
  <c r="AD690" i="1"/>
  <c r="AB690" i="1"/>
  <c r="AA690" i="1"/>
  <c r="Z690" i="1"/>
  <c r="W690" i="1"/>
  <c r="V690" i="1" s="1"/>
  <c r="BA689" i="1"/>
  <c r="AZ689" i="1"/>
  <c r="AY689" i="1"/>
  <c r="AW689" i="1"/>
  <c r="AU689" i="1"/>
  <c r="AT689" i="1"/>
  <c r="AS689" i="1"/>
  <c r="AQ689" i="1"/>
  <c r="AP689" i="1"/>
  <c r="AO689" i="1"/>
  <c r="AM689" i="1"/>
  <c r="AL689" i="1"/>
  <c r="AK689" i="1"/>
  <c r="AJ689" i="1"/>
  <c r="AH689" i="1"/>
  <c r="AG689" i="1"/>
  <c r="AF689" i="1"/>
  <c r="AE689" i="1"/>
  <c r="AD689" i="1"/>
  <c r="AB689" i="1"/>
  <c r="AA689" i="1"/>
  <c r="Z689" i="1"/>
  <c r="W689" i="1"/>
  <c r="X689" i="1" s="1"/>
  <c r="BA688" i="1"/>
  <c r="AZ688" i="1"/>
  <c r="AY688" i="1"/>
  <c r="AW688" i="1"/>
  <c r="AU688" i="1"/>
  <c r="AT688" i="1"/>
  <c r="AS688" i="1"/>
  <c r="AQ688" i="1"/>
  <c r="AP688" i="1"/>
  <c r="AO688" i="1"/>
  <c r="AM688" i="1"/>
  <c r="AL688" i="1"/>
  <c r="AK688" i="1"/>
  <c r="AJ688" i="1"/>
  <c r="AH688" i="1"/>
  <c r="AG688" i="1"/>
  <c r="AF688" i="1"/>
  <c r="AE688" i="1"/>
  <c r="AD688" i="1"/>
  <c r="AB688" i="1"/>
  <c r="AA688" i="1"/>
  <c r="Z688" i="1"/>
  <c r="W688" i="1"/>
  <c r="X688" i="1" s="1"/>
  <c r="BA687" i="1"/>
  <c r="AZ687" i="1"/>
  <c r="AY687" i="1"/>
  <c r="AW687" i="1"/>
  <c r="AU687" i="1"/>
  <c r="AT687" i="1"/>
  <c r="AS687" i="1"/>
  <c r="AQ687" i="1"/>
  <c r="AP687" i="1"/>
  <c r="AO687" i="1"/>
  <c r="AM687" i="1"/>
  <c r="AL687" i="1"/>
  <c r="AK687" i="1"/>
  <c r="AJ687" i="1"/>
  <c r="AH687" i="1"/>
  <c r="AG687" i="1"/>
  <c r="AF687" i="1"/>
  <c r="AE687" i="1"/>
  <c r="AD687" i="1"/>
  <c r="AB687" i="1"/>
  <c r="AA687" i="1"/>
  <c r="Z687" i="1"/>
  <c r="W687" i="1"/>
  <c r="X687" i="1" s="1"/>
  <c r="BA686" i="1"/>
  <c r="AZ686" i="1"/>
  <c r="AY686" i="1"/>
  <c r="AW686" i="1"/>
  <c r="AU686" i="1"/>
  <c r="AT686" i="1"/>
  <c r="AS686" i="1"/>
  <c r="AQ686" i="1"/>
  <c r="AP686" i="1"/>
  <c r="AO686" i="1"/>
  <c r="AM686" i="1"/>
  <c r="AL686" i="1"/>
  <c r="AK686" i="1"/>
  <c r="AJ686" i="1"/>
  <c r="AH686" i="1"/>
  <c r="AG686" i="1"/>
  <c r="AF686" i="1"/>
  <c r="AE686" i="1"/>
  <c r="AD686" i="1"/>
  <c r="AB686" i="1"/>
  <c r="AA686" i="1"/>
  <c r="Z686" i="1"/>
  <c r="W686" i="1"/>
  <c r="V686" i="1" s="1"/>
  <c r="BA685" i="1"/>
  <c r="AZ685" i="1"/>
  <c r="AY685" i="1"/>
  <c r="AW685" i="1"/>
  <c r="AU685" i="1"/>
  <c r="AT685" i="1"/>
  <c r="AS685" i="1"/>
  <c r="AQ685" i="1"/>
  <c r="AP685" i="1"/>
  <c r="AO685" i="1"/>
  <c r="AM685" i="1"/>
  <c r="AL685" i="1"/>
  <c r="AK685" i="1"/>
  <c r="AJ685" i="1"/>
  <c r="AH685" i="1"/>
  <c r="AG685" i="1"/>
  <c r="AF685" i="1"/>
  <c r="AE685" i="1"/>
  <c r="AD685" i="1"/>
  <c r="AB685" i="1"/>
  <c r="AA685" i="1"/>
  <c r="Z685" i="1"/>
  <c r="W685" i="1"/>
  <c r="V685" i="1" s="1"/>
  <c r="BA684" i="1"/>
  <c r="AZ684" i="1"/>
  <c r="AY684" i="1"/>
  <c r="AW684" i="1"/>
  <c r="AU684" i="1"/>
  <c r="AT684" i="1"/>
  <c r="AS684" i="1"/>
  <c r="AQ684" i="1"/>
  <c r="AP684" i="1"/>
  <c r="AO684" i="1"/>
  <c r="AM684" i="1"/>
  <c r="AL684" i="1"/>
  <c r="AK684" i="1"/>
  <c r="AJ684" i="1"/>
  <c r="AH684" i="1"/>
  <c r="AG684" i="1"/>
  <c r="AF684" i="1"/>
  <c r="AE684" i="1"/>
  <c r="AD684" i="1"/>
  <c r="AB684" i="1"/>
  <c r="AA684" i="1"/>
  <c r="Z684" i="1"/>
  <c r="W684" i="1"/>
  <c r="X684" i="1" s="1"/>
  <c r="BA683" i="1"/>
  <c r="AZ683" i="1"/>
  <c r="AY683" i="1"/>
  <c r="AW683" i="1"/>
  <c r="AU683" i="1"/>
  <c r="AT683" i="1"/>
  <c r="AS683" i="1"/>
  <c r="AQ683" i="1"/>
  <c r="AP683" i="1"/>
  <c r="AO683" i="1"/>
  <c r="AM683" i="1"/>
  <c r="AL683" i="1"/>
  <c r="AK683" i="1"/>
  <c r="AJ683" i="1"/>
  <c r="AH683" i="1"/>
  <c r="AG683" i="1"/>
  <c r="AF683" i="1"/>
  <c r="AE683" i="1"/>
  <c r="AD683" i="1"/>
  <c r="AB683" i="1"/>
  <c r="AA683" i="1"/>
  <c r="Z683" i="1"/>
  <c r="W683" i="1"/>
  <c r="X683" i="1" s="1"/>
  <c r="BA682" i="1"/>
  <c r="AZ682" i="1"/>
  <c r="AY682" i="1"/>
  <c r="AW682" i="1"/>
  <c r="AU682" i="1"/>
  <c r="AT682" i="1"/>
  <c r="AS682" i="1"/>
  <c r="AQ682" i="1"/>
  <c r="AP682" i="1"/>
  <c r="AO682" i="1"/>
  <c r="AM682" i="1"/>
  <c r="AL682" i="1"/>
  <c r="AK682" i="1"/>
  <c r="AJ682" i="1"/>
  <c r="AH682" i="1"/>
  <c r="AG682" i="1"/>
  <c r="AF682" i="1"/>
  <c r="AE682" i="1"/>
  <c r="AD682" i="1"/>
  <c r="AB682" i="1"/>
  <c r="AA682" i="1"/>
  <c r="Z682" i="1"/>
  <c r="W682" i="1"/>
  <c r="V682" i="1" s="1"/>
  <c r="BA681" i="1"/>
  <c r="AZ681" i="1"/>
  <c r="AY681" i="1"/>
  <c r="AW681" i="1"/>
  <c r="AU681" i="1"/>
  <c r="AT681" i="1"/>
  <c r="AS681" i="1"/>
  <c r="AQ681" i="1"/>
  <c r="AP681" i="1"/>
  <c r="AO681" i="1"/>
  <c r="AM681" i="1"/>
  <c r="AL681" i="1"/>
  <c r="AK681" i="1"/>
  <c r="AJ681" i="1"/>
  <c r="AH681" i="1"/>
  <c r="AG681" i="1"/>
  <c r="AF681" i="1"/>
  <c r="AE681" i="1"/>
  <c r="AD681" i="1"/>
  <c r="AB681" i="1"/>
  <c r="AA681" i="1"/>
  <c r="Z681" i="1"/>
  <c r="W681" i="1"/>
  <c r="X681" i="1" s="1"/>
  <c r="BA680" i="1"/>
  <c r="AZ680" i="1"/>
  <c r="AY680" i="1"/>
  <c r="AW680" i="1"/>
  <c r="AU680" i="1"/>
  <c r="AT680" i="1"/>
  <c r="AS680" i="1"/>
  <c r="AQ680" i="1"/>
  <c r="AP680" i="1"/>
  <c r="AO680" i="1"/>
  <c r="AM680" i="1"/>
  <c r="AL680" i="1"/>
  <c r="AK680" i="1"/>
  <c r="AJ680" i="1"/>
  <c r="AH680" i="1"/>
  <c r="AG680" i="1"/>
  <c r="AF680" i="1"/>
  <c r="AE680" i="1"/>
  <c r="AD680" i="1"/>
  <c r="AB680" i="1"/>
  <c r="AA680" i="1"/>
  <c r="Z680" i="1"/>
  <c r="W680" i="1"/>
  <c r="X680" i="1" s="1"/>
  <c r="BA679" i="1"/>
  <c r="AZ679" i="1"/>
  <c r="AY679" i="1"/>
  <c r="AW679" i="1"/>
  <c r="AU679" i="1"/>
  <c r="AT679" i="1"/>
  <c r="AS679" i="1"/>
  <c r="AQ679" i="1"/>
  <c r="AP679" i="1"/>
  <c r="AO679" i="1"/>
  <c r="AM679" i="1"/>
  <c r="AL679" i="1"/>
  <c r="AK679" i="1"/>
  <c r="AJ679" i="1"/>
  <c r="AH679" i="1"/>
  <c r="AG679" i="1"/>
  <c r="AF679" i="1"/>
  <c r="AE679" i="1"/>
  <c r="AD679" i="1"/>
  <c r="AB679" i="1"/>
  <c r="AA679" i="1"/>
  <c r="Z679" i="1"/>
  <c r="W679" i="1"/>
  <c r="X679" i="1" s="1"/>
  <c r="BA678" i="1"/>
  <c r="AZ678" i="1"/>
  <c r="AY678" i="1"/>
  <c r="AW678" i="1"/>
  <c r="AU678" i="1"/>
  <c r="AT678" i="1"/>
  <c r="AS678" i="1"/>
  <c r="AQ678" i="1"/>
  <c r="AP678" i="1"/>
  <c r="AO678" i="1"/>
  <c r="AM678" i="1"/>
  <c r="AL678" i="1"/>
  <c r="AK678" i="1"/>
  <c r="AJ678" i="1"/>
  <c r="AH678" i="1"/>
  <c r="AG678" i="1"/>
  <c r="AF678" i="1"/>
  <c r="AE678" i="1"/>
  <c r="AD678" i="1"/>
  <c r="AB678" i="1"/>
  <c r="AA678" i="1"/>
  <c r="Z678" i="1"/>
  <c r="W678" i="1"/>
  <c r="V678" i="1" s="1"/>
  <c r="BA677" i="1"/>
  <c r="AZ677" i="1"/>
  <c r="AY677" i="1"/>
  <c r="AW677" i="1"/>
  <c r="AU677" i="1"/>
  <c r="AT677" i="1"/>
  <c r="AS677" i="1"/>
  <c r="AQ677" i="1"/>
  <c r="AP677" i="1"/>
  <c r="AO677" i="1"/>
  <c r="AM677" i="1"/>
  <c r="AL677" i="1"/>
  <c r="AK677" i="1"/>
  <c r="AJ677" i="1"/>
  <c r="AH677" i="1"/>
  <c r="AG677" i="1"/>
  <c r="AF677" i="1"/>
  <c r="AE677" i="1"/>
  <c r="AD677" i="1"/>
  <c r="AB677" i="1"/>
  <c r="AA677" i="1"/>
  <c r="Z677" i="1"/>
  <c r="W677" i="1"/>
  <c r="V677" i="1" s="1"/>
  <c r="BA676" i="1"/>
  <c r="AZ676" i="1"/>
  <c r="AY676" i="1"/>
  <c r="AW676" i="1"/>
  <c r="AU676" i="1"/>
  <c r="AT676" i="1"/>
  <c r="AS676" i="1"/>
  <c r="AQ676" i="1"/>
  <c r="AP676" i="1"/>
  <c r="AO676" i="1"/>
  <c r="AM676" i="1"/>
  <c r="AL676" i="1"/>
  <c r="AK676" i="1"/>
  <c r="AJ676" i="1"/>
  <c r="AH676" i="1"/>
  <c r="AG676" i="1"/>
  <c r="AF676" i="1"/>
  <c r="AE676" i="1"/>
  <c r="AD676" i="1"/>
  <c r="AB676" i="1"/>
  <c r="AA676" i="1"/>
  <c r="Z676" i="1"/>
  <c r="W676" i="1"/>
  <c r="X676" i="1" s="1"/>
  <c r="BA675" i="1"/>
  <c r="AZ675" i="1"/>
  <c r="AY675" i="1"/>
  <c r="AW675" i="1"/>
  <c r="AU675" i="1"/>
  <c r="AT675" i="1"/>
  <c r="AS675" i="1"/>
  <c r="AQ675" i="1"/>
  <c r="AP675" i="1"/>
  <c r="AO675" i="1"/>
  <c r="AM675" i="1"/>
  <c r="AL675" i="1"/>
  <c r="AK675" i="1"/>
  <c r="AJ675" i="1"/>
  <c r="AH675" i="1"/>
  <c r="AG675" i="1"/>
  <c r="AF675" i="1"/>
  <c r="AE675" i="1"/>
  <c r="AD675" i="1"/>
  <c r="AB675" i="1"/>
  <c r="AA675" i="1"/>
  <c r="Z675" i="1"/>
  <c r="W675" i="1"/>
  <c r="X675" i="1" s="1"/>
  <c r="BA674" i="1"/>
  <c r="AZ674" i="1"/>
  <c r="AY674" i="1"/>
  <c r="AW674" i="1"/>
  <c r="AU674" i="1"/>
  <c r="AT674" i="1"/>
  <c r="AS674" i="1"/>
  <c r="AQ674" i="1"/>
  <c r="AP674" i="1"/>
  <c r="AO674" i="1"/>
  <c r="AM674" i="1"/>
  <c r="AL674" i="1"/>
  <c r="AK674" i="1"/>
  <c r="AJ674" i="1"/>
  <c r="AH674" i="1"/>
  <c r="AG674" i="1"/>
  <c r="AF674" i="1"/>
  <c r="AE674" i="1"/>
  <c r="AD674" i="1"/>
  <c r="AB674" i="1"/>
  <c r="AA674" i="1"/>
  <c r="Z674" i="1"/>
  <c r="W674" i="1"/>
  <c r="V674" i="1" s="1"/>
  <c r="BA673" i="1"/>
  <c r="AZ673" i="1"/>
  <c r="AY673" i="1"/>
  <c r="AW673" i="1"/>
  <c r="AU673" i="1"/>
  <c r="AT673" i="1"/>
  <c r="AS673" i="1"/>
  <c r="AQ673" i="1"/>
  <c r="AP673" i="1"/>
  <c r="AO673" i="1"/>
  <c r="AM673" i="1"/>
  <c r="AL673" i="1"/>
  <c r="AK673" i="1"/>
  <c r="AJ673" i="1"/>
  <c r="AH673" i="1"/>
  <c r="AG673" i="1"/>
  <c r="AF673" i="1"/>
  <c r="AE673" i="1"/>
  <c r="AD673" i="1"/>
  <c r="AB673" i="1"/>
  <c r="AA673" i="1"/>
  <c r="Z673" i="1"/>
  <c r="W673" i="1"/>
  <c r="X673" i="1" s="1"/>
  <c r="BA672" i="1"/>
  <c r="AZ672" i="1"/>
  <c r="AY672" i="1"/>
  <c r="AW672" i="1"/>
  <c r="AU672" i="1"/>
  <c r="AT672" i="1"/>
  <c r="AS672" i="1"/>
  <c r="AQ672" i="1"/>
  <c r="AP672" i="1"/>
  <c r="AO672" i="1"/>
  <c r="AM672" i="1"/>
  <c r="AL672" i="1"/>
  <c r="AK672" i="1"/>
  <c r="AJ672" i="1"/>
  <c r="AH672" i="1"/>
  <c r="AG672" i="1"/>
  <c r="AF672" i="1"/>
  <c r="AE672" i="1"/>
  <c r="AD672" i="1"/>
  <c r="AB672" i="1"/>
  <c r="AA672" i="1"/>
  <c r="Z672" i="1"/>
  <c r="W672" i="1"/>
  <c r="X672" i="1" s="1"/>
  <c r="BA671" i="1"/>
  <c r="AZ671" i="1"/>
  <c r="AY671" i="1"/>
  <c r="AW671" i="1"/>
  <c r="AU671" i="1"/>
  <c r="AT671" i="1"/>
  <c r="AS671" i="1"/>
  <c r="AQ671" i="1"/>
  <c r="AP671" i="1"/>
  <c r="AO671" i="1"/>
  <c r="AM671" i="1"/>
  <c r="AL671" i="1"/>
  <c r="AK671" i="1"/>
  <c r="AJ671" i="1"/>
  <c r="AH671" i="1"/>
  <c r="AG671" i="1"/>
  <c r="AF671" i="1"/>
  <c r="AE671" i="1"/>
  <c r="AD671" i="1"/>
  <c r="AB671" i="1"/>
  <c r="AA671" i="1"/>
  <c r="Z671" i="1"/>
  <c r="W671" i="1"/>
  <c r="X671" i="1" s="1"/>
  <c r="BA670" i="1"/>
  <c r="AZ670" i="1"/>
  <c r="AY670" i="1"/>
  <c r="AW670" i="1"/>
  <c r="AU670" i="1"/>
  <c r="AT670" i="1"/>
  <c r="AS670" i="1"/>
  <c r="AQ670" i="1"/>
  <c r="AP670" i="1"/>
  <c r="AO670" i="1"/>
  <c r="AM670" i="1"/>
  <c r="AL670" i="1"/>
  <c r="AK670" i="1"/>
  <c r="AJ670" i="1"/>
  <c r="AH670" i="1"/>
  <c r="AG670" i="1"/>
  <c r="AF670" i="1"/>
  <c r="AE670" i="1"/>
  <c r="AD670" i="1"/>
  <c r="AB670" i="1"/>
  <c r="AA670" i="1"/>
  <c r="Z670" i="1"/>
  <c r="W670" i="1"/>
  <c r="V670" i="1" s="1"/>
  <c r="BA669" i="1"/>
  <c r="AZ669" i="1"/>
  <c r="AY669" i="1"/>
  <c r="AW669" i="1"/>
  <c r="AU669" i="1"/>
  <c r="AT669" i="1"/>
  <c r="AS669" i="1"/>
  <c r="AQ669" i="1"/>
  <c r="AP669" i="1"/>
  <c r="AO669" i="1"/>
  <c r="AM669" i="1"/>
  <c r="AL669" i="1"/>
  <c r="AK669" i="1"/>
  <c r="AJ669" i="1"/>
  <c r="AH669" i="1"/>
  <c r="AG669" i="1"/>
  <c r="AF669" i="1"/>
  <c r="AE669" i="1"/>
  <c r="AD669" i="1"/>
  <c r="AB669" i="1"/>
  <c r="AA669" i="1"/>
  <c r="Z669" i="1"/>
  <c r="W669" i="1"/>
  <c r="V669" i="1" s="1"/>
  <c r="BA668" i="1"/>
  <c r="AZ668" i="1"/>
  <c r="AY668" i="1"/>
  <c r="AW668" i="1"/>
  <c r="AU668" i="1"/>
  <c r="AT668" i="1"/>
  <c r="AS668" i="1"/>
  <c r="AQ668" i="1"/>
  <c r="AP668" i="1"/>
  <c r="AO668" i="1"/>
  <c r="AM668" i="1"/>
  <c r="AL668" i="1"/>
  <c r="AK668" i="1"/>
  <c r="AJ668" i="1"/>
  <c r="AH668" i="1"/>
  <c r="AG668" i="1"/>
  <c r="AF668" i="1"/>
  <c r="AE668" i="1"/>
  <c r="AD668" i="1"/>
  <c r="AB668" i="1"/>
  <c r="AA668" i="1"/>
  <c r="Z668" i="1"/>
  <c r="W668" i="1"/>
  <c r="X668" i="1" s="1"/>
  <c r="BA667" i="1"/>
  <c r="AZ667" i="1"/>
  <c r="AY667" i="1"/>
  <c r="AW667" i="1"/>
  <c r="AU667" i="1"/>
  <c r="AT667" i="1"/>
  <c r="AS667" i="1"/>
  <c r="AQ667" i="1"/>
  <c r="AP667" i="1"/>
  <c r="AO667" i="1"/>
  <c r="AM667" i="1"/>
  <c r="AL667" i="1"/>
  <c r="AK667" i="1"/>
  <c r="AJ667" i="1"/>
  <c r="AH667" i="1"/>
  <c r="AG667" i="1"/>
  <c r="AF667" i="1"/>
  <c r="AE667" i="1"/>
  <c r="AD667" i="1"/>
  <c r="AB667" i="1"/>
  <c r="AA667" i="1"/>
  <c r="Z667" i="1"/>
  <c r="W667" i="1"/>
  <c r="X667" i="1" s="1"/>
  <c r="BA666" i="1"/>
  <c r="AZ666" i="1"/>
  <c r="AY666" i="1"/>
  <c r="AW666" i="1"/>
  <c r="AU666" i="1"/>
  <c r="AT666" i="1"/>
  <c r="AS666" i="1"/>
  <c r="AQ666" i="1"/>
  <c r="AP666" i="1"/>
  <c r="AO666" i="1"/>
  <c r="AM666" i="1"/>
  <c r="AL666" i="1"/>
  <c r="AK666" i="1"/>
  <c r="AJ666" i="1"/>
  <c r="AH666" i="1"/>
  <c r="AG666" i="1"/>
  <c r="AF666" i="1"/>
  <c r="AE666" i="1"/>
  <c r="AD666" i="1"/>
  <c r="AB666" i="1"/>
  <c r="AA666" i="1"/>
  <c r="Z666" i="1"/>
  <c r="W666" i="1"/>
  <c r="V666" i="1" s="1"/>
  <c r="BA665" i="1"/>
  <c r="AZ665" i="1"/>
  <c r="AY665" i="1"/>
  <c r="AW665" i="1"/>
  <c r="AU665" i="1"/>
  <c r="AT665" i="1"/>
  <c r="AS665" i="1"/>
  <c r="AQ665" i="1"/>
  <c r="AP665" i="1"/>
  <c r="AO665" i="1"/>
  <c r="AM665" i="1"/>
  <c r="AL665" i="1"/>
  <c r="AK665" i="1"/>
  <c r="AJ665" i="1"/>
  <c r="AH665" i="1"/>
  <c r="AG665" i="1"/>
  <c r="AF665" i="1"/>
  <c r="AE665" i="1"/>
  <c r="AD665" i="1"/>
  <c r="AB665" i="1"/>
  <c r="AA665" i="1"/>
  <c r="Z665" i="1"/>
  <c r="W665" i="1"/>
  <c r="X665" i="1" s="1"/>
  <c r="BA664" i="1"/>
  <c r="AZ664" i="1"/>
  <c r="AY664" i="1"/>
  <c r="AW664" i="1"/>
  <c r="AU664" i="1"/>
  <c r="AT664" i="1"/>
  <c r="AS664" i="1"/>
  <c r="AQ664" i="1"/>
  <c r="AP664" i="1"/>
  <c r="AO664" i="1"/>
  <c r="AM664" i="1"/>
  <c r="AL664" i="1"/>
  <c r="AK664" i="1"/>
  <c r="AJ664" i="1"/>
  <c r="AH664" i="1"/>
  <c r="AG664" i="1"/>
  <c r="AF664" i="1"/>
  <c r="AE664" i="1"/>
  <c r="AD664" i="1"/>
  <c r="AB664" i="1"/>
  <c r="AA664" i="1"/>
  <c r="Z664" i="1"/>
  <c r="W664" i="1"/>
  <c r="X664" i="1" s="1"/>
  <c r="BA663" i="1"/>
  <c r="AZ663" i="1"/>
  <c r="AY663" i="1"/>
  <c r="AW663" i="1"/>
  <c r="AU663" i="1"/>
  <c r="AT663" i="1"/>
  <c r="AS663" i="1"/>
  <c r="AQ663" i="1"/>
  <c r="AP663" i="1"/>
  <c r="AO663" i="1"/>
  <c r="AM663" i="1"/>
  <c r="AL663" i="1"/>
  <c r="AK663" i="1"/>
  <c r="AJ663" i="1"/>
  <c r="AH663" i="1"/>
  <c r="AG663" i="1"/>
  <c r="AF663" i="1"/>
  <c r="AE663" i="1"/>
  <c r="AD663" i="1"/>
  <c r="AB663" i="1"/>
  <c r="AA663" i="1"/>
  <c r="Z663" i="1"/>
  <c r="W663" i="1"/>
  <c r="X663" i="1" s="1"/>
  <c r="BA662" i="1"/>
  <c r="AZ662" i="1"/>
  <c r="AY662" i="1"/>
  <c r="AW662" i="1"/>
  <c r="AU662" i="1"/>
  <c r="AT662" i="1"/>
  <c r="AS662" i="1"/>
  <c r="AQ662" i="1"/>
  <c r="AP662" i="1"/>
  <c r="AO662" i="1"/>
  <c r="AM662" i="1"/>
  <c r="AL662" i="1"/>
  <c r="AK662" i="1"/>
  <c r="AJ662" i="1"/>
  <c r="AH662" i="1"/>
  <c r="AG662" i="1"/>
  <c r="AF662" i="1"/>
  <c r="AE662" i="1"/>
  <c r="AD662" i="1"/>
  <c r="AB662" i="1"/>
  <c r="AA662" i="1"/>
  <c r="Z662" i="1"/>
  <c r="W662" i="1"/>
  <c r="V662" i="1" s="1"/>
  <c r="BA661" i="1"/>
  <c r="AZ661" i="1"/>
  <c r="AY661" i="1"/>
  <c r="AW661" i="1"/>
  <c r="AU661" i="1"/>
  <c r="AT661" i="1"/>
  <c r="AS661" i="1"/>
  <c r="AQ661" i="1"/>
  <c r="AP661" i="1"/>
  <c r="AO661" i="1"/>
  <c r="AM661" i="1"/>
  <c r="AL661" i="1"/>
  <c r="AK661" i="1"/>
  <c r="AJ661" i="1"/>
  <c r="AH661" i="1"/>
  <c r="AG661" i="1"/>
  <c r="AF661" i="1"/>
  <c r="AE661" i="1"/>
  <c r="AD661" i="1"/>
  <c r="AB661" i="1"/>
  <c r="AA661" i="1"/>
  <c r="Z661" i="1"/>
  <c r="W661" i="1"/>
  <c r="V661" i="1" s="1"/>
  <c r="BA660" i="1"/>
  <c r="AZ660" i="1"/>
  <c r="AY660" i="1"/>
  <c r="AW660" i="1"/>
  <c r="AU660" i="1"/>
  <c r="AT660" i="1"/>
  <c r="AS660" i="1"/>
  <c r="AQ660" i="1"/>
  <c r="AP660" i="1"/>
  <c r="AO660" i="1"/>
  <c r="AM660" i="1"/>
  <c r="AL660" i="1"/>
  <c r="AK660" i="1"/>
  <c r="AJ660" i="1"/>
  <c r="AH660" i="1"/>
  <c r="AG660" i="1"/>
  <c r="AF660" i="1"/>
  <c r="AE660" i="1"/>
  <c r="AD660" i="1"/>
  <c r="AB660" i="1"/>
  <c r="AA660" i="1"/>
  <c r="Z660" i="1"/>
  <c r="W660" i="1"/>
  <c r="X660" i="1" s="1"/>
  <c r="BA659" i="1"/>
  <c r="AZ659" i="1"/>
  <c r="AY659" i="1"/>
  <c r="AW659" i="1"/>
  <c r="AU659" i="1"/>
  <c r="AT659" i="1"/>
  <c r="AS659" i="1"/>
  <c r="AQ659" i="1"/>
  <c r="AP659" i="1"/>
  <c r="AO659" i="1"/>
  <c r="AM659" i="1"/>
  <c r="AL659" i="1"/>
  <c r="AK659" i="1"/>
  <c r="AJ659" i="1"/>
  <c r="AH659" i="1"/>
  <c r="AG659" i="1"/>
  <c r="AF659" i="1"/>
  <c r="AE659" i="1"/>
  <c r="AD659" i="1"/>
  <c r="AB659" i="1"/>
  <c r="AA659" i="1"/>
  <c r="Z659" i="1"/>
  <c r="W659" i="1"/>
  <c r="X659" i="1" s="1"/>
  <c r="BA658" i="1"/>
  <c r="AZ658" i="1"/>
  <c r="AY658" i="1"/>
  <c r="AW658" i="1"/>
  <c r="AU658" i="1"/>
  <c r="AT658" i="1"/>
  <c r="AS658" i="1"/>
  <c r="AQ658" i="1"/>
  <c r="AP658" i="1"/>
  <c r="AO658" i="1"/>
  <c r="AM658" i="1"/>
  <c r="AL658" i="1"/>
  <c r="AK658" i="1"/>
  <c r="AJ658" i="1"/>
  <c r="AH658" i="1"/>
  <c r="AG658" i="1"/>
  <c r="AF658" i="1"/>
  <c r="AE658" i="1"/>
  <c r="AD658" i="1"/>
  <c r="AB658" i="1"/>
  <c r="AA658" i="1"/>
  <c r="Z658" i="1"/>
  <c r="W658" i="1"/>
  <c r="V658" i="1" s="1"/>
  <c r="BA657" i="1"/>
  <c r="AZ657" i="1"/>
  <c r="AY657" i="1"/>
  <c r="AW657" i="1"/>
  <c r="AU657" i="1"/>
  <c r="AT657" i="1"/>
  <c r="AS657" i="1"/>
  <c r="AQ657" i="1"/>
  <c r="AP657" i="1"/>
  <c r="AO657" i="1"/>
  <c r="AM657" i="1"/>
  <c r="AL657" i="1"/>
  <c r="AK657" i="1"/>
  <c r="AJ657" i="1"/>
  <c r="AH657" i="1"/>
  <c r="AG657" i="1"/>
  <c r="AF657" i="1"/>
  <c r="AE657" i="1"/>
  <c r="AD657" i="1"/>
  <c r="AB657" i="1"/>
  <c r="AA657" i="1"/>
  <c r="Z657" i="1"/>
  <c r="W657" i="1"/>
  <c r="X657" i="1" s="1"/>
  <c r="BA656" i="1"/>
  <c r="AZ656" i="1"/>
  <c r="AY656" i="1"/>
  <c r="AW656" i="1"/>
  <c r="AU656" i="1"/>
  <c r="AT656" i="1"/>
  <c r="AS656" i="1"/>
  <c r="AQ656" i="1"/>
  <c r="AP656" i="1"/>
  <c r="AO656" i="1"/>
  <c r="AM656" i="1"/>
  <c r="AL656" i="1"/>
  <c r="AK656" i="1"/>
  <c r="AJ656" i="1"/>
  <c r="AH656" i="1"/>
  <c r="AG656" i="1"/>
  <c r="AF656" i="1"/>
  <c r="AE656" i="1"/>
  <c r="AD656" i="1"/>
  <c r="AB656" i="1"/>
  <c r="AA656" i="1"/>
  <c r="Z656" i="1"/>
  <c r="W656" i="1"/>
  <c r="X656" i="1" s="1"/>
  <c r="BA655" i="1"/>
  <c r="AZ655" i="1"/>
  <c r="AY655" i="1"/>
  <c r="AW655" i="1"/>
  <c r="AU655" i="1"/>
  <c r="AT655" i="1"/>
  <c r="AS655" i="1"/>
  <c r="AQ655" i="1"/>
  <c r="AP655" i="1"/>
  <c r="AO655" i="1"/>
  <c r="AM655" i="1"/>
  <c r="AL655" i="1"/>
  <c r="AK655" i="1"/>
  <c r="AJ655" i="1"/>
  <c r="AH655" i="1"/>
  <c r="AG655" i="1"/>
  <c r="AF655" i="1"/>
  <c r="AE655" i="1"/>
  <c r="AD655" i="1"/>
  <c r="AB655" i="1"/>
  <c r="AA655" i="1"/>
  <c r="Z655" i="1"/>
  <c r="W655" i="1"/>
  <c r="X655" i="1" s="1"/>
  <c r="BA654" i="1"/>
  <c r="AZ654" i="1"/>
  <c r="AY654" i="1"/>
  <c r="AW654" i="1"/>
  <c r="AU654" i="1"/>
  <c r="AT654" i="1"/>
  <c r="AS654" i="1"/>
  <c r="AQ654" i="1"/>
  <c r="AP654" i="1"/>
  <c r="AO654" i="1"/>
  <c r="AM654" i="1"/>
  <c r="AL654" i="1"/>
  <c r="AK654" i="1"/>
  <c r="AJ654" i="1"/>
  <c r="AH654" i="1"/>
  <c r="AG654" i="1"/>
  <c r="AF654" i="1"/>
  <c r="AE654" i="1"/>
  <c r="AD654" i="1"/>
  <c r="AB654" i="1"/>
  <c r="AA654" i="1"/>
  <c r="Z654" i="1"/>
  <c r="W654" i="1"/>
  <c r="V654" i="1" s="1"/>
  <c r="BA653" i="1"/>
  <c r="AZ653" i="1"/>
  <c r="AY653" i="1"/>
  <c r="AW653" i="1"/>
  <c r="AU653" i="1"/>
  <c r="AT653" i="1"/>
  <c r="AS653" i="1"/>
  <c r="AQ653" i="1"/>
  <c r="AP653" i="1"/>
  <c r="AO653" i="1"/>
  <c r="AM653" i="1"/>
  <c r="AL653" i="1"/>
  <c r="AK653" i="1"/>
  <c r="AJ653" i="1"/>
  <c r="AH653" i="1"/>
  <c r="AG653" i="1"/>
  <c r="AF653" i="1"/>
  <c r="AE653" i="1"/>
  <c r="AD653" i="1"/>
  <c r="AB653" i="1"/>
  <c r="AA653" i="1"/>
  <c r="Z653" i="1"/>
  <c r="W653" i="1"/>
  <c r="V653" i="1" s="1"/>
  <c r="BA652" i="1"/>
  <c r="AZ652" i="1"/>
  <c r="AY652" i="1"/>
  <c r="AW652" i="1"/>
  <c r="AU652" i="1"/>
  <c r="AT652" i="1"/>
  <c r="AS652" i="1"/>
  <c r="AQ652" i="1"/>
  <c r="AP652" i="1"/>
  <c r="AO652" i="1"/>
  <c r="AM652" i="1"/>
  <c r="AL652" i="1"/>
  <c r="AK652" i="1"/>
  <c r="AJ652" i="1"/>
  <c r="AH652" i="1"/>
  <c r="AG652" i="1"/>
  <c r="AF652" i="1"/>
  <c r="AE652" i="1"/>
  <c r="AD652" i="1"/>
  <c r="AB652" i="1"/>
  <c r="AA652" i="1"/>
  <c r="Z652" i="1"/>
  <c r="W652" i="1"/>
  <c r="X652" i="1" s="1"/>
  <c r="BA651" i="1"/>
  <c r="AZ651" i="1"/>
  <c r="AY651" i="1"/>
  <c r="AW651" i="1"/>
  <c r="AU651" i="1"/>
  <c r="AT651" i="1"/>
  <c r="AS651" i="1"/>
  <c r="AQ651" i="1"/>
  <c r="AP651" i="1"/>
  <c r="AO651" i="1"/>
  <c r="AM651" i="1"/>
  <c r="AL651" i="1"/>
  <c r="AK651" i="1"/>
  <c r="AJ651" i="1"/>
  <c r="AH651" i="1"/>
  <c r="AG651" i="1"/>
  <c r="AF651" i="1"/>
  <c r="AE651" i="1"/>
  <c r="AD651" i="1"/>
  <c r="AB651" i="1"/>
  <c r="AA651" i="1"/>
  <c r="Z651" i="1"/>
  <c r="W651" i="1"/>
  <c r="X651" i="1" s="1"/>
  <c r="BA650" i="1"/>
  <c r="AZ650" i="1"/>
  <c r="AY650" i="1"/>
  <c r="AW650" i="1"/>
  <c r="AU650" i="1"/>
  <c r="AT650" i="1"/>
  <c r="AS650" i="1"/>
  <c r="AQ650" i="1"/>
  <c r="AP650" i="1"/>
  <c r="AO650" i="1"/>
  <c r="AM650" i="1"/>
  <c r="AL650" i="1"/>
  <c r="AK650" i="1"/>
  <c r="AJ650" i="1"/>
  <c r="AH650" i="1"/>
  <c r="AG650" i="1"/>
  <c r="AF650" i="1"/>
  <c r="AE650" i="1"/>
  <c r="AD650" i="1"/>
  <c r="AB650" i="1"/>
  <c r="AA650" i="1"/>
  <c r="Z650" i="1"/>
  <c r="W650" i="1"/>
  <c r="V650" i="1" s="1"/>
  <c r="BA649" i="1"/>
  <c r="AZ649" i="1"/>
  <c r="AY649" i="1"/>
  <c r="AW649" i="1"/>
  <c r="AU649" i="1"/>
  <c r="AT649" i="1"/>
  <c r="AS649" i="1"/>
  <c r="AQ649" i="1"/>
  <c r="AP649" i="1"/>
  <c r="AO649" i="1"/>
  <c r="AM649" i="1"/>
  <c r="AL649" i="1"/>
  <c r="AK649" i="1"/>
  <c r="AJ649" i="1"/>
  <c r="AH649" i="1"/>
  <c r="AG649" i="1"/>
  <c r="AF649" i="1"/>
  <c r="AE649" i="1"/>
  <c r="AD649" i="1"/>
  <c r="AB649" i="1"/>
  <c r="AA649" i="1"/>
  <c r="Z649" i="1"/>
  <c r="W649" i="1"/>
  <c r="V649" i="1" s="1"/>
  <c r="BA648" i="1"/>
  <c r="AZ648" i="1"/>
  <c r="AY648" i="1"/>
  <c r="AW648" i="1"/>
  <c r="AU648" i="1"/>
  <c r="AT648" i="1"/>
  <c r="AS648" i="1"/>
  <c r="AQ648" i="1"/>
  <c r="AP648" i="1"/>
  <c r="AO648" i="1"/>
  <c r="AM648" i="1"/>
  <c r="AL648" i="1"/>
  <c r="AK648" i="1"/>
  <c r="AJ648" i="1"/>
  <c r="AH648" i="1"/>
  <c r="AG648" i="1"/>
  <c r="AF648" i="1"/>
  <c r="AE648" i="1"/>
  <c r="AD648" i="1"/>
  <c r="AB648" i="1"/>
  <c r="AA648" i="1"/>
  <c r="Z648" i="1"/>
  <c r="W648" i="1"/>
  <c r="V648" i="1" s="1"/>
  <c r="BA647" i="1"/>
  <c r="AZ647" i="1"/>
  <c r="AY647" i="1"/>
  <c r="AW647" i="1"/>
  <c r="AU647" i="1"/>
  <c r="AT647" i="1"/>
  <c r="AS647" i="1"/>
  <c r="AQ647" i="1"/>
  <c r="AP647" i="1"/>
  <c r="AO647" i="1"/>
  <c r="AM647" i="1"/>
  <c r="AL647" i="1"/>
  <c r="AK647" i="1"/>
  <c r="AJ647" i="1"/>
  <c r="AH647" i="1"/>
  <c r="AG647" i="1"/>
  <c r="AF647" i="1"/>
  <c r="AE647" i="1"/>
  <c r="AD647" i="1"/>
  <c r="AB647" i="1"/>
  <c r="AA647" i="1"/>
  <c r="Z647" i="1"/>
  <c r="W647" i="1"/>
  <c r="X647" i="1" s="1"/>
  <c r="BA646" i="1"/>
  <c r="AZ646" i="1"/>
  <c r="AY646" i="1"/>
  <c r="AW646" i="1"/>
  <c r="AU646" i="1"/>
  <c r="AT646" i="1"/>
  <c r="AS646" i="1"/>
  <c r="AQ646" i="1"/>
  <c r="AP646" i="1"/>
  <c r="AO646" i="1"/>
  <c r="AM646" i="1"/>
  <c r="AL646" i="1"/>
  <c r="AK646" i="1"/>
  <c r="AJ646" i="1"/>
  <c r="AH646" i="1"/>
  <c r="AG646" i="1"/>
  <c r="AF646" i="1"/>
  <c r="AE646" i="1"/>
  <c r="AD646" i="1"/>
  <c r="AB646" i="1"/>
  <c r="AA646" i="1"/>
  <c r="Z646" i="1"/>
  <c r="W646" i="1"/>
  <c r="V646" i="1" s="1"/>
  <c r="BA645" i="1"/>
  <c r="AZ645" i="1"/>
  <c r="AY645" i="1"/>
  <c r="AW645" i="1"/>
  <c r="AU645" i="1"/>
  <c r="AT645" i="1"/>
  <c r="AS645" i="1"/>
  <c r="AQ645" i="1"/>
  <c r="AP645" i="1"/>
  <c r="AO645" i="1"/>
  <c r="AM645" i="1"/>
  <c r="AL645" i="1"/>
  <c r="AK645" i="1"/>
  <c r="AJ645" i="1"/>
  <c r="AH645" i="1"/>
  <c r="AG645" i="1"/>
  <c r="AF645" i="1"/>
  <c r="AE645" i="1"/>
  <c r="AD645" i="1"/>
  <c r="AB645" i="1"/>
  <c r="AA645" i="1"/>
  <c r="Z645" i="1"/>
  <c r="W645" i="1"/>
  <c r="V645" i="1" s="1"/>
  <c r="BA644" i="1"/>
  <c r="AZ644" i="1"/>
  <c r="AY644" i="1"/>
  <c r="AW644" i="1"/>
  <c r="AU644" i="1"/>
  <c r="AT644" i="1"/>
  <c r="AS644" i="1"/>
  <c r="AQ644" i="1"/>
  <c r="AP644" i="1"/>
  <c r="AO644" i="1"/>
  <c r="AM644" i="1"/>
  <c r="AL644" i="1"/>
  <c r="AK644" i="1"/>
  <c r="AJ644" i="1"/>
  <c r="AH644" i="1"/>
  <c r="AG644" i="1"/>
  <c r="AF644" i="1"/>
  <c r="AE644" i="1"/>
  <c r="AD644" i="1"/>
  <c r="AB644" i="1"/>
  <c r="AA644" i="1"/>
  <c r="Z644" i="1"/>
  <c r="W644" i="1"/>
  <c r="V644" i="1" s="1"/>
  <c r="BA643" i="1"/>
  <c r="AZ643" i="1"/>
  <c r="AY643" i="1"/>
  <c r="AW643" i="1"/>
  <c r="AU643" i="1"/>
  <c r="AT643" i="1"/>
  <c r="AS643" i="1"/>
  <c r="AQ643" i="1"/>
  <c r="AP643" i="1"/>
  <c r="AO643" i="1"/>
  <c r="AM643" i="1"/>
  <c r="AL643" i="1"/>
  <c r="AK643" i="1"/>
  <c r="AJ643" i="1"/>
  <c r="AH643" i="1"/>
  <c r="AG643" i="1"/>
  <c r="AF643" i="1"/>
  <c r="AE643" i="1"/>
  <c r="AD643" i="1"/>
  <c r="AB643" i="1"/>
  <c r="AA643" i="1"/>
  <c r="Z643" i="1"/>
  <c r="W643" i="1"/>
  <c r="X643" i="1" s="1"/>
  <c r="BA642" i="1"/>
  <c r="AZ642" i="1"/>
  <c r="AY642" i="1"/>
  <c r="AW642" i="1"/>
  <c r="AU642" i="1"/>
  <c r="AT642" i="1"/>
  <c r="AS642" i="1"/>
  <c r="AQ642" i="1"/>
  <c r="AP642" i="1"/>
  <c r="AO642" i="1"/>
  <c r="AM642" i="1"/>
  <c r="AL642" i="1"/>
  <c r="AK642" i="1"/>
  <c r="AJ642" i="1"/>
  <c r="AH642" i="1"/>
  <c r="AG642" i="1"/>
  <c r="AF642" i="1"/>
  <c r="AE642" i="1"/>
  <c r="AD642" i="1"/>
  <c r="AB642" i="1"/>
  <c r="AA642" i="1"/>
  <c r="Z642" i="1"/>
  <c r="W642" i="1"/>
  <c r="V642" i="1" s="1"/>
  <c r="BA641" i="1"/>
  <c r="AZ641" i="1"/>
  <c r="AY641" i="1"/>
  <c r="AW641" i="1"/>
  <c r="AU641" i="1"/>
  <c r="AT641" i="1"/>
  <c r="AS641" i="1"/>
  <c r="AQ641" i="1"/>
  <c r="AP641" i="1"/>
  <c r="AO641" i="1"/>
  <c r="AM641" i="1"/>
  <c r="AL641" i="1"/>
  <c r="AK641" i="1"/>
  <c r="AJ641" i="1"/>
  <c r="AH641" i="1"/>
  <c r="AG641" i="1"/>
  <c r="AF641" i="1"/>
  <c r="AE641" i="1"/>
  <c r="AD641" i="1"/>
  <c r="AB641" i="1"/>
  <c r="AA641" i="1"/>
  <c r="Z641" i="1"/>
  <c r="W641" i="1"/>
  <c r="BA640" i="1"/>
  <c r="AZ640" i="1"/>
  <c r="AY640" i="1"/>
  <c r="AW640" i="1"/>
  <c r="AU640" i="1"/>
  <c r="AT640" i="1"/>
  <c r="AS640" i="1"/>
  <c r="AQ640" i="1"/>
  <c r="AP640" i="1"/>
  <c r="AO640" i="1"/>
  <c r="AM640" i="1"/>
  <c r="AL640" i="1"/>
  <c r="AK640" i="1"/>
  <c r="AJ640" i="1"/>
  <c r="AH640" i="1"/>
  <c r="AG640" i="1"/>
  <c r="AF640" i="1"/>
  <c r="AE640" i="1"/>
  <c r="AD640" i="1"/>
  <c r="AB640" i="1"/>
  <c r="AA640" i="1"/>
  <c r="Z640" i="1"/>
  <c r="W640" i="1"/>
  <c r="V640" i="1" s="1"/>
  <c r="BA639" i="1"/>
  <c r="AZ639" i="1"/>
  <c r="AY639" i="1"/>
  <c r="AW639" i="1"/>
  <c r="AU639" i="1"/>
  <c r="AT639" i="1"/>
  <c r="AS639" i="1"/>
  <c r="AQ639" i="1"/>
  <c r="AP639" i="1"/>
  <c r="AO639" i="1"/>
  <c r="AM639" i="1"/>
  <c r="AL639" i="1"/>
  <c r="AK639" i="1"/>
  <c r="AJ639" i="1"/>
  <c r="AH639" i="1"/>
  <c r="AG639" i="1"/>
  <c r="AF639" i="1"/>
  <c r="AE639" i="1"/>
  <c r="AD639" i="1"/>
  <c r="AB639" i="1"/>
  <c r="AA639" i="1"/>
  <c r="Z639" i="1"/>
  <c r="W639" i="1"/>
  <c r="BA638" i="1"/>
  <c r="AZ638" i="1"/>
  <c r="AY638" i="1"/>
  <c r="AW638" i="1"/>
  <c r="AU638" i="1"/>
  <c r="AT638" i="1"/>
  <c r="AS638" i="1"/>
  <c r="AQ638" i="1"/>
  <c r="AP638" i="1"/>
  <c r="AO638" i="1"/>
  <c r="AM638" i="1"/>
  <c r="AL638" i="1"/>
  <c r="AK638" i="1"/>
  <c r="AJ638" i="1"/>
  <c r="AH638" i="1"/>
  <c r="AG638" i="1"/>
  <c r="AF638" i="1"/>
  <c r="AE638" i="1"/>
  <c r="AD638" i="1"/>
  <c r="AB638" i="1"/>
  <c r="AA638" i="1"/>
  <c r="Z638" i="1"/>
  <c r="W638" i="1"/>
  <c r="V638" i="1" s="1"/>
  <c r="BA637" i="1"/>
  <c r="AZ637" i="1"/>
  <c r="AY637" i="1"/>
  <c r="AW637" i="1"/>
  <c r="AU637" i="1"/>
  <c r="AT637" i="1"/>
  <c r="AS637" i="1"/>
  <c r="AQ637" i="1"/>
  <c r="AP637" i="1"/>
  <c r="AO637" i="1"/>
  <c r="AM637" i="1"/>
  <c r="AL637" i="1"/>
  <c r="AK637" i="1"/>
  <c r="AJ637" i="1"/>
  <c r="AH637" i="1"/>
  <c r="AG637" i="1"/>
  <c r="AF637" i="1"/>
  <c r="AE637" i="1"/>
  <c r="AD637" i="1"/>
  <c r="AB637" i="1"/>
  <c r="AA637" i="1"/>
  <c r="Z637" i="1"/>
  <c r="W637" i="1"/>
  <c r="BA636" i="1"/>
  <c r="AZ636" i="1"/>
  <c r="AY636" i="1"/>
  <c r="AW636" i="1"/>
  <c r="AU636" i="1"/>
  <c r="AT636" i="1"/>
  <c r="AS636" i="1"/>
  <c r="AQ636" i="1"/>
  <c r="AP636" i="1"/>
  <c r="AO636" i="1"/>
  <c r="AM636" i="1"/>
  <c r="AL636" i="1"/>
  <c r="AK636" i="1"/>
  <c r="AJ636" i="1"/>
  <c r="AH636" i="1"/>
  <c r="AG636" i="1"/>
  <c r="AF636" i="1"/>
  <c r="AE636" i="1"/>
  <c r="AD636" i="1"/>
  <c r="AB636" i="1"/>
  <c r="AA636" i="1"/>
  <c r="Z636" i="1"/>
  <c r="W636" i="1"/>
  <c r="V636" i="1" s="1"/>
  <c r="BA635" i="1"/>
  <c r="AZ635" i="1"/>
  <c r="AY635" i="1"/>
  <c r="AW635" i="1"/>
  <c r="AU635" i="1"/>
  <c r="AT635" i="1"/>
  <c r="AS635" i="1"/>
  <c r="AQ635" i="1"/>
  <c r="AP635" i="1"/>
  <c r="AO635" i="1"/>
  <c r="AM635" i="1"/>
  <c r="AL635" i="1"/>
  <c r="AK635" i="1"/>
  <c r="AJ635" i="1"/>
  <c r="AH635" i="1"/>
  <c r="AG635" i="1"/>
  <c r="AF635" i="1"/>
  <c r="AE635" i="1"/>
  <c r="AD635" i="1"/>
  <c r="AB635" i="1"/>
  <c r="AA635" i="1"/>
  <c r="Z635" i="1"/>
  <c r="W635" i="1"/>
  <c r="BA634" i="1"/>
  <c r="AZ634" i="1"/>
  <c r="AY634" i="1"/>
  <c r="AW634" i="1"/>
  <c r="AU634" i="1"/>
  <c r="AT634" i="1"/>
  <c r="AS634" i="1"/>
  <c r="AQ634" i="1"/>
  <c r="AP634" i="1"/>
  <c r="AO634" i="1"/>
  <c r="AM634" i="1"/>
  <c r="AL634" i="1"/>
  <c r="AK634" i="1"/>
  <c r="AJ634" i="1"/>
  <c r="AH634" i="1"/>
  <c r="AG634" i="1"/>
  <c r="AF634" i="1"/>
  <c r="AE634" i="1"/>
  <c r="AD634" i="1"/>
  <c r="AB634" i="1"/>
  <c r="AA634" i="1"/>
  <c r="Z634" i="1"/>
  <c r="W634" i="1"/>
  <c r="X634" i="1" s="1"/>
  <c r="BA633" i="1"/>
  <c r="AZ633" i="1"/>
  <c r="AY633" i="1"/>
  <c r="AW633" i="1"/>
  <c r="AU633" i="1"/>
  <c r="AT633" i="1"/>
  <c r="AS633" i="1"/>
  <c r="AQ633" i="1"/>
  <c r="AP633" i="1"/>
  <c r="AO633" i="1"/>
  <c r="AM633" i="1"/>
  <c r="AL633" i="1"/>
  <c r="AK633" i="1"/>
  <c r="AJ633" i="1"/>
  <c r="AH633" i="1"/>
  <c r="AG633" i="1"/>
  <c r="AF633" i="1"/>
  <c r="AE633" i="1"/>
  <c r="AD633" i="1"/>
  <c r="AB633" i="1"/>
  <c r="AA633" i="1"/>
  <c r="Z633" i="1"/>
  <c r="W633" i="1"/>
  <c r="BA632" i="1"/>
  <c r="AZ632" i="1"/>
  <c r="AY632" i="1"/>
  <c r="AW632" i="1"/>
  <c r="AU632" i="1"/>
  <c r="AT632" i="1"/>
  <c r="AS632" i="1"/>
  <c r="AQ632" i="1"/>
  <c r="AP632" i="1"/>
  <c r="AO632" i="1"/>
  <c r="AM632" i="1"/>
  <c r="AL632" i="1"/>
  <c r="AK632" i="1"/>
  <c r="AJ632" i="1"/>
  <c r="AH632" i="1"/>
  <c r="AG632" i="1"/>
  <c r="AF632" i="1"/>
  <c r="AE632" i="1"/>
  <c r="AD632" i="1"/>
  <c r="AB632" i="1"/>
  <c r="AA632" i="1"/>
  <c r="Z632" i="1"/>
  <c r="W632" i="1"/>
  <c r="X632" i="1" s="1"/>
  <c r="BA631" i="1"/>
  <c r="AZ631" i="1"/>
  <c r="AY631" i="1"/>
  <c r="AW631" i="1"/>
  <c r="AU631" i="1"/>
  <c r="AT631" i="1"/>
  <c r="AS631" i="1"/>
  <c r="AQ631" i="1"/>
  <c r="AP631" i="1"/>
  <c r="AO631" i="1"/>
  <c r="AM631" i="1"/>
  <c r="AL631" i="1"/>
  <c r="AK631" i="1"/>
  <c r="AJ631" i="1"/>
  <c r="AH631" i="1"/>
  <c r="AG631" i="1"/>
  <c r="AF631" i="1"/>
  <c r="AE631" i="1"/>
  <c r="AD631" i="1"/>
  <c r="AB631" i="1"/>
  <c r="AA631" i="1"/>
  <c r="Z631" i="1"/>
  <c r="W631" i="1"/>
  <c r="BA630" i="1"/>
  <c r="AZ630" i="1"/>
  <c r="AY630" i="1"/>
  <c r="AW630" i="1"/>
  <c r="AU630" i="1"/>
  <c r="AT630" i="1"/>
  <c r="AS630" i="1"/>
  <c r="AQ630" i="1"/>
  <c r="AP630" i="1"/>
  <c r="AO630" i="1"/>
  <c r="AM630" i="1"/>
  <c r="AL630" i="1"/>
  <c r="AK630" i="1"/>
  <c r="AJ630" i="1"/>
  <c r="AH630" i="1"/>
  <c r="AG630" i="1"/>
  <c r="AF630" i="1"/>
  <c r="AE630" i="1"/>
  <c r="AD630" i="1"/>
  <c r="AB630" i="1"/>
  <c r="AA630" i="1"/>
  <c r="Z630" i="1"/>
  <c r="W630" i="1"/>
  <c r="X630" i="1" s="1"/>
  <c r="BA629" i="1"/>
  <c r="AZ629" i="1"/>
  <c r="AY629" i="1"/>
  <c r="AW629" i="1"/>
  <c r="AU629" i="1"/>
  <c r="AT629" i="1"/>
  <c r="AS629" i="1"/>
  <c r="AQ629" i="1"/>
  <c r="AP629" i="1"/>
  <c r="AO629" i="1"/>
  <c r="AM629" i="1"/>
  <c r="AL629" i="1"/>
  <c r="AK629" i="1"/>
  <c r="AJ629" i="1"/>
  <c r="AH629" i="1"/>
  <c r="AG629" i="1"/>
  <c r="AF629" i="1"/>
  <c r="AE629" i="1"/>
  <c r="AD629" i="1"/>
  <c r="AB629" i="1"/>
  <c r="AA629" i="1"/>
  <c r="Z629" i="1"/>
  <c r="W629" i="1"/>
  <c r="BA628" i="1"/>
  <c r="AZ628" i="1"/>
  <c r="AY628" i="1"/>
  <c r="AW628" i="1"/>
  <c r="AU628" i="1"/>
  <c r="AT628" i="1"/>
  <c r="AS628" i="1"/>
  <c r="AQ628" i="1"/>
  <c r="AP628" i="1"/>
  <c r="AO628" i="1"/>
  <c r="AM628" i="1"/>
  <c r="AL628" i="1"/>
  <c r="AK628" i="1"/>
  <c r="AJ628" i="1"/>
  <c r="AH628" i="1"/>
  <c r="AG628" i="1"/>
  <c r="AF628" i="1"/>
  <c r="AE628" i="1"/>
  <c r="AD628" i="1"/>
  <c r="AB628" i="1"/>
  <c r="AA628" i="1"/>
  <c r="Z628" i="1"/>
  <c r="W628" i="1"/>
  <c r="X628" i="1" s="1"/>
  <c r="BA627" i="1"/>
  <c r="AZ627" i="1"/>
  <c r="AY627" i="1"/>
  <c r="AW627" i="1"/>
  <c r="AU627" i="1"/>
  <c r="AT627" i="1"/>
  <c r="AS627" i="1"/>
  <c r="AQ627" i="1"/>
  <c r="AP627" i="1"/>
  <c r="AO627" i="1"/>
  <c r="AM627" i="1"/>
  <c r="AL627" i="1"/>
  <c r="AK627" i="1"/>
  <c r="AJ627" i="1"/>
  <c r="AH627" i="1"/>
  <c r="AG627" i="1"/>
  <c r="AF627" i="1"/>
  <c r="AE627" i="1"/>
  <c r="AD627" i="1"/>
  <c r="AB627" i="1"/>
  <c r="AA627" i="1"/>
  <c r="Z627" i="1"/>
  <c r="W627" i="1"/>
  <c r="BA626" i="1"/>
  <c r="AZ626" i="1"/>
  <c r="AY626" i="1"/>
  <c r="AW626" i="1"/>
  <c r="AU626" i="1"/>
  <c r="AT626" i="1"/>
  <c r="AS626" i="1"/>
  <c r="AQ626" i="1"/>
  <c r="AP626" i="1"/>
  <c r="AO626" i="1"/>
  <c r="AM626" i="1"/>
  <c r="AL626" i="1"/>
  <c r="AK626" i="1"/>
  <c r="AJ626" i="1"/>
  <c r="AH626" i="1"/>
  <c r="AG626" i="1"/>
  <c r="AF626" i="1"/>
  <c r="AE626" i="1"/>
  <c r="AD626" i="1"/>
  <c r="AB626" i="1"/>
  <c r="AA626" i="1"/>
  <c r="Z626" i="1"/>
  <c r="W626" i="1"/>
  <c r="X626" i="1" s="1"/>
  <c r="BA625" i="1"/>
  <c r="AZ625" i="1"/>
  <c r="AY625" i="1"/>
  <c r="AW625" i="1"/>
  <c r="AU625" i="1"/>
  <c r="AT625" i="1"/>
  <c r="AS625" i="1"/>
  <c r="AQ625" i="1"/>
  <c r="AP625" i="1"/>
  <c r="AO625" i="1"/>
  <c r="AM625" i="1"/>
  <c r="AL625" i="1"/>
  <c r="AK625" i="1"/>
  <c r="AJ625" i="1"/>
  <c r="AH625" i="1"/>
  <c r="AG625" i="1"/>
  <c r="AF625" i="1"/>
  <c r="AE625" i="1"/>
  <c r="AD625" i="1"/>
  <c r="AB625" i="1"/>
  <c r="AA625" i="1"/>
  <c r="Z625" i="1"/>
  <c r="W625" i="1"/>
  <c r="BA624" i="1"/>
  <c r="AZ624" i="1"/>
  <c r="AY624" i="1"/>
  <c r="AW624" i="1"/>
  <c r="AU624" i="1"/>
  <c r="AT624" i="1"/>
  <c r="AS624" i="1"/>
  <c r="AQ624" i="1"/>
  <c r="AP624" i="1"/>
  <c r="AO624" i="1"/>
  <c r="AM624" i="1"/>
  <c r="AL624" i="1"/>
  <c r="AK624" i="1"/>
  <c r="AJ624" i="1"/>
  <c r="AH624" i="1"/>
  <c r="AG624" i="1"/>
  <c r="AF624" i="1"/>
  <c r="AE624" i="1"/>
  <c r="AD624" i="1"/>
  <c r="AB624" i="1"/>
  <c r="AA624" i="1"/>
  <c r="Z624" i="1"/>
  <c r="W624" i="1"/>
  <c r="X624" i="1" s="1"/>
  <c r="BA623" i="1"/>
  <c r="AZ623" i="1"/>
  <c r="AY623" i="1"/>
  <c r="AW623" i="1"/>
  <c r="AU623" i="1"/>
  <c r="AT623" i="1"/>
  <c r="AS623" i="1"/>
  <c r="AQ623" i="1"/>
  <c r="AP623" i="1"/>
  <c r="AO623" i="1"/>
  <c r="AM623" i="1"/>
  <c r="AL623" i="1"/>
  <c r="AK623" i="1"/>
  <c r="AJ623" i="1"/>
  <c r="AH623" i="1"/>
  <c r="AG623" i="1"/>
  <c r="AF623" i="1"/>
  <c r="AE623" i="1"/>
  <c r="AD623" i="1"/>
  <c r="AB623" i="1"/>
  <c r="AA623" i="1"/>
  <c r="Z623" i="1"/>
  <c r="W623" i="1"/>
  <c r="BA622" i="1"/>
  <c r="AZ622" i="1"/>
  <c r="AY622" i="1"/>
  <c r="AW622" i="1"/>
  <c r="AU622" i="1"/>
  <c r="AT622" i="1"/>
  <c r="AS622" i="1"/>
  <c r="AQ622" i="1"/>
  <c r="AP622" i="1"/>
  <c r="AO622" i="1"/>
  <c r="AM622" i="1"/>
  <c r="AL622" i="1"/>
  <c r="AK622" i="1"/>
  <c r="AJ622" i="1"/>
  <c r="AH622" i="1"/>
  <c r="AG622" i="1"/>
  <c r="AF622" i="1"/>
  <c r="AE622" i="1"/>
  <c r="AD622" i="1"/>
  <c r="AB622" i="1"/>
  <c r="AA622" i="1"/>
  <c r="Z622" i="1"/>
  <c r="W622" i="1"/>
  <c r="X622" i="1" s="1"/>
  <c r="BA621" i="1"/>
  <c r="AZ621" i="1"/>
  <c r="AY621" i="1"/>
  <c r="AW621" i="1"/>
  <c r="AU621" i="1"/>
  <c r="AT621" i="1"/>
  <c r="AS621" i="1"/>
  <c r="AQ621" i="1"/>
  <c r="AP621" i="1"/>
  <c r="AO621" i="1"/>
  <c r="AM621" i="1"/>
  <c r="AL621" i="1"/>
  <c r="AK621" i="1"/>
  <c r="AJ621" i="1"/>
  <c r="AH621" i="1"/>
  <c r="AG621" i="1"/>
  <c r="AF621" i="1"/>
  <c r="AE621" i="1"/>
  <c r="AD621" i="1"/>
  <c r="AB621" i="1"/>
  <c r="AA621" i="1"/>
  <c r="Z621" i="1"/>
  <c r="W621" i="1"/>
  <c r="BA620" i="1"/>
  <c r="AZ620" i="1"/>
  <c r="AY620" i="1"/>
  <c r="AW620" i="1"/>
  <c r="AU620" i="1"/>
  <c r="AT620" i="1"/>
  <c r="AS620" i="1"/>
  <c r="AQ620" i="1"/>
  <c r="AP620" i="1"/>
  <c r="AO620" i="1"/>
  <c r="AM620" i="1"/>
  <c r="AL620" i="1"/>
  <c r="AK620" i="1"/>
  <c r="AJ620" i="1"/>
  <c r="AH620" i="1"/>
  <c r="AG620" i="1"/>
  <c r="AF620" i="1"/>
  <c r="AE620" i="1"/>
  <c r="AD620" i="1"/>
  <c r="AB620" i="1"/>
  <c r="AA620" i="1"/>
  <c r="Z620" i="1"/>
  <c r="W620" i="1"/>
  <c r="X620" i="1" s="1"/>
  <c r="BA619" i="1"/>
  <c r="AZ619" i="1"/>
  <c r="AY619" i="1"/>
  <c r="AW619" i="1"/>
  <c r="AU619" i="1"/>
  <c r="AT619" i="1"/>
  <c r="AS619" i="1"/>
  <c r="AQ619" i="1"/>
  <c r="AP619" i="1"/>
  <c r="AO619" i="1"/>
  <c r="AM619" i="1"/>
  <c r="AL619" i="1"/>
  <c r="AK619" i="1"/>
  <c r="AJ619" i="1"/>
  <c r="AH619" i="1"/>
  <c r="AG619" i="1"/>
  <c r="AF619" i="1"/>
  <c r="AE619" i="1"/>
  <c r="AD619" i="1"/>
  <c r="AB619" i="1"/>
  <c r="AA619" i="1"/>
  <c r="Z619" i="1"/>
  <c r="W619" i="1"/>
  <c r="BA618" i="1"/>
  <c r="AZ618" i="1"/>
  <c r="AY618" i="1"/>
  <c r="AW618" i="1"/>
  <c r="AU618" i="1"/>
  <c r="AT618" i="1"/>
  <c r="AS618" i="1"/>
  <c r="AQ618" i="1"/>
  <c r="AP618" i="1"/>
  <c r="AO618" i="1"/>
  <c r="AM618" i="1"/>
  <c r="AL618" i="1"/>
  <c r="AK618" i="1"/>
  <c r="AJ618" i="1"/>
  <c r="AH618" i="1"/>
  <c r="AG618" i="1"/>
  <c r="AF618" i="1"/>
  <c r="AE618" i="1"/>
  <c r="AD618" i="1"/>
  <c r="AB618" i="1"/>
  <c r="AA618" i="1"/>
  <c r="Z618" i="1"/>
  <c r="W618" i="1"/>
  <c r="X618" i="1" s="1"/>
  <c r="BA617" i="1"/>
  <c r="AZ617" i="1"/>
  <c r="AY617" i="1"/>
  <c r="AW617" i="1"/>
  <c r="AU617" i="1"/>
  <c r="AT617" i="1"/>
  <c r="AS617" i="1"/>
  <c r="AQ617" i="1"/>
  <c r="AP617" i="1"/>
  <c r="AO617" i="1"/>
  <c r="AM617" i="1"/>
  <c r="AL617" i="1"/>
  <c r="AK617" i="1"/>
  <c r="AJ617" i="1"/>
  <c r="AH617" i="1"/>
  <c r="AG617" i="1"/>
  <c r="AF617" i="1"/>
  <c r="AE617" i="1"/>
  <c r="AD617" i="1"/>
  <c r="AB617" i="1"/>
  <c r="AA617" i="1"/>
  <c r="Z617" i="1"/>
  <c r="W617" i="1"/>
  <c r="BA616" i="1"/>
  <c r="AZ616" i="1"/>
  <c r="AY616" i="1"/>
  <c r="AW616" i="1"/>
  <c r="AU616" i="1"/>
  <c r="AT616" i="1"/>
  <c r="AS616" i="1"/>
  <c r="AQ616" i="1"/>
  <c r="AP616" i="1"/>
  <c r="AO616" i="1"/>
  <c r="AM616" i="1"/>
  <c r="AL616" i="1"/>
  <c r="AK616" i="1"/>
  <c r="AJ616" i="1"/>
  <c r="AH616" i="1"/>
  <c r="AG616" i="1"/>
  <c r="AF616" i="1"/>
  <c r="AE616" i="1"/>
  <c r="AD616" i="1"/>
  <c r="AB616" i="1"/>
  <c r="AA616" i="1"/>
  <c r="Z616" i="1"/>
  <c r="W616" i="1"/>
  <c r="X616" i="1" s="1"/>
  <c r="BA615" i="1"/>
  <c r="AZ615" i="1"/>
  <c r="AY615" i="1"/>
  <c r="AW615" i="1"/>
  <c r="AU615" i="1"/>
  <c r="AT615" i="1"/>
  <c r="AS615" i="1"/>
  <c r="AQ615" i="1"/>
  <c r="AP615" i="1"/>
  <c r="AO615" i="1"/>
  <c r="AM615" i="1"/>
  <c r="AL615" i="1"/>
  <c r="AK615" i="1"/>
  <c r="AJ615" i="1"/>
  <c r="AH615" i="1"/>
  <c r="AG615" i="1"/>
  <c r="AF615" i="1"/>
  <c r="AE615" i="1"/>
  <c r="AD615" i="1"/>
  <c r="AB615" i="1"/>
  <c r="AA615" i="1"/>
  <c r="Z615" i="1"/>
  <c r="W615" i="1"/>
  <c r="BA614" i="1"/>
  <c r="AZ614" i="1"/>
  <c r="AY614" i="1"/>
  <c r="AW614" i="1"/>
  <c r="AU614" i="1"/>
  <c r="AT614" i="1"/>
  <c r="AS614" i="1"/>
  <c r="AQ614" i="1"/>
  <c r="AP614" i="1"/>
  <c r="AO614" i="1"/>
  <c r="AM614" i="1"/>
  <c r="AL614" i="1"/>
  <c r="AK614" i="1"/>
  <c r="AJ614" i="1"/>
  <c r="AH614" i="1"/>
  <c r="AG614" i="1"/>
  <c r="AF614" i="1"/>
  <c r="AE614" i="1"/>
  <c r="AD614" i="1"/>
  <c r="AB614" i="1"/>
  <c r="AA614" i="1"/>
  <c r="Z614" i="1"/>
  <c r="W614" i="1"/>
  <c r="X614" i="1" s="1"/>
  <c r="BA613" i="1"/>
  <c r="AZ613" i="1"/>
  <c r="AY613" i="1"/>
  <c r="AW613" i="1"/>
  <c r="AU613" i="1"/>
  <c r="AT613" i="1"/>
  <c r="AS613" i="1"/>
  <c r="AQ613" i="1"/>
  <c r="AP613" i="1"/>
  <c r="AO613" i="1"/>
  <c r="AM613" i="1"/>
  <c r="AL613" i="1"/>
  <c r="AK613" i="1"/>
  <c r="AJ613" i="1"/>
  <c r="AH613" i="1"/>
  <c r="AG613" i="1"/>
  <c r="AF613" i="1"/>
  <c r="AE613" i="1"/>
  <c r="AD613" i="1"/>
  <c r="AB613" i="1"/>
  <c r="AA613" i="1"/>
  <c r="Z613" i="1"/>
  <c r="W613" i="1"/>
  <c r="BA612" i="1"/>
  <c r="AZ612" i="1"/>
  <c r="AY612" i="1"/>
  <c r="AW612" i="1"/>
  <c r="AU612" i="1"/>
  <c r="AT612" i="1"/>
  <c r="AS612" i="1"/>
  <c r="AQ612" i="1"/>
  <c r="AP612" i="1"/>
  <c r="AO612" i="1"/>
  <c r="AM612" i="1"/>
  <c r="AL612" i="1"/>
  <c r="AK612" i="1"/>
  <c r="AJ612" i="1"/>
  <c r="AH612" i="1"/>
  <c r="AG612" i="1"/>
  <c r="AF612" i="1"/>
  <c r="AE612" i="1"/>
  <c r="AD612" i="1"/>
  <c r="AB612" i="1"/>
  <c r="AA612" i="1"/>
  <c r="Z612" i="1"/>
  <c r="W612" i="1"/>
  <c r="X612" i="1" s="1"/>
  <c r="BA611" i="1"/>
  <c r="AZ611" i="1"/>
  <c r="AY611" i="1"/>
  <c r="AW611" i="1"/>
  <c r="AU611" i="1"/>
  <c r="AT611" i="1"/>
  <c r="AS611" i="1"/>
  <c r="AQ611" i="1"/>
  <c r="AP611" i="1"/>
  <c r="AO611" i="1"/>
  <c r="AM611" i="1"/>
  <c r="AL611" i="1"/>
  <c r="AK611" i="1"/>
  <c r="AJ611" i="1"/>
  <c r="AH611" i="1"/>
  <c r="AG611" i="1"/>
  <c r="AF611" i="1"/>
  <c r="AE611" i="1"/>
  <c r="AD611" i="1"/>
  <c r="AB611" i="1"/>
  <c r="AA611" i="1"/>
  <c r="Z611" i="1"/>
  <c r="W611" i="1"/>
  <c r="BA610" i="1"/>
  <c r="AZ610" i="1"/>
  <c r="AY610" i="1"/>
  <c r="AW610" i="1"/>
  <c r="AU610" i="1"/>
  <c r="AT610" i="1"/>
  <c r="AS610" i="1"/>
  <c r="AQ610" i="1"/>
  <c r="AP610" i="1"/>
  <c r="AO610" i="1"/>
  <c r="AM610" i="1"/>
  <c r="AL610" i="1"/>
  <c r="AK610" i="1"/>
  <c r="AJ610" i="1"/>
  <c r="AH610" i="1"/>
  <c r="AG610" i="1"/>
  <c r="AF610" i="1"/>
  <c r="AE610" i="1"/>
  <c r="AD610" i="1"/>
  <c r="AB610" i="1"/>
  <c r="AA610" i="1"/>
  <c r="Z610" i="1"/>
  <c r="W610" i="1"/>
  <c r="X610" i="1" s="1"/>
  <c r="BA609" i="1"/>
  <c r="AZ609" i="1"/>
  <c r="AY609" i="1"/>
  <c r="AW609" i="1"/>
  <c r="AU609" i="1"/>
  <c r="AT609" i="1"/>
  <c r="AS609" i="1"/>
  <c r="AQ609" i="1"/>
  <c r="AP609" i="1"/>
  <c r="AO609" i="1"/>
  <c r="AM609" i="1"/>
  <c r="AL609" i="1"/>
  <c r="AK609" i="1"/>
  <c r="AJ609" i="1"/>
  <c r="AH609" i="1"/>
  <c r="AG609" i="1"/>
  <c r="AF609" i="1"/>
  <c r="AE609" i="1"/>
  <c r="AD609" i="1"/>
  <c r="AB609" i="1"/>
  <c r="AA609" i="1"/>
  <c r="Z609" i="1"/>
  <c r="W609" i="1"/>
  <c r="BA608" i="1"/>
  <c r="AZ608" i="1"/>
  <c r="AY608" i="1"/>
  <c r="AW608" i="1"/>
  <c r="AU608" i="1"/>
  <c r="AT608" i="1"/>
  <c r="AS608" i="1"/>
  <c r="AQ608" i="1"/>
  <c r="AP608" i="1"/>
  <c r="AO608" i="1"/>
  <c r="AM608" i="1"/>
  <c r="AL608" i="1"/>
  <c r="AK608" i="1"/>
  <c r="AJ608" i="1"/>
  <c r="AH608" i="1"/>
  <c r="AG608" i="1"/>
  <c r="AF608" i="1"/>
  <c r="AE608" i="1"/>
  <c r="AD608" i="1"/>
  <c r="AB608" i="1"/>
  <c r="AA608" i="1"/>
  <c r="Z608" i="1"/>
  <c r="W608" i="1"/>
  <c r="X608" i="1" s="1"/>
  <c r="BA607" i="1"/>
  <c r="AZ607" i="1"/>
  <c r="AY607" i="1"/>
  <c r="AW607" i="1"/>
  <c r="AU607" i="1"/>
  <c r="AT607" i="1"/>
  <c r="AS607" i="1"/>
  <c r="AQ607" i="1"/>
  <c r="AP607" i="1"/>
  <c r="AO607" i="1"/>
  <c r="AM607" i="1"/>
  <c r="AL607" i="1"/>
  <c r="AK607" i="1"/>
  <c r="AJ607" i="1"/>
  <c r="AH607" i="1"/>
  <c r="AG607" i="1"/>
  <c r="AF607" i="1"/>
  <c r="AE607" i="1"/>
  <c r="AD607" i="1"/>
  <c r="AB607" i="1"/>
  <c r="AA607" i="1"/>
  <c r="Z607" i="1"/>
  <c r="W607" i="1"/>
  <c r="BA606" i="1"/>
  <c r="AZ606" i="1"/>
  <c r="AY606" i="1"/>
  <c r="AW606" i="1"/>
  <c r="AU606" i="1"/>
  <c r="AT606" i="1"/>
  <c r="AS606" i="1"/>
  <c r="AQ606" i="1"/>
  <c r="AP606" i="1"/>
  <c r="AO606" i="1"/>
  <c r="AM606" i="1"/>
  <c r="AL606" i="1"/>
  <c r="AK606" i="1"/>
  <c r="AJ606" i="1"/>
  <c r="AH606" i="1"/>
  <c r="AG606" i="1"/>
  <c r="AF606" i="1"/>
  <c r="AE606" i="1"/>
  <c r="AD606" i="1"/>
  <c r="AB606" i="1"/>
  <c r="AA606" i="1"/>
  <c r="Z606" i="1"/>
  <c r="W606" i="1"/>
  <c r="X606" i="1" s="1"/>
  <c r="BA605" i="1"/>
  <c r="AZ605" i="1"/>
  <c r="AY605" i="1"/>
  <c r="AW605" i="1"/>
  <c r="AU605" i="1"/>
  <c r="AT605" i="1"/>
  <c r="AS605" i="1"/>
  <c r="AQ605" i="1"/>
  <c r="AP605" i="1"/>
  <c r="AO605" i="1"/>
  <c r="AM605" i="1"/>
  <c r="AL605" i="1"/>
  <c r="AK605" i="1"/>
  <c r="AJ605" i="1"/>
  <c r="AH605" i="1"/>
  <c r="AG605" i="1"/>
  <c r="AF605" i="1"/>
  <c r="AE605" i="1"/>
  <c r="AD605" i="1"/>
  <c r="AB605" i="1"/>
  <c r="AA605" i="1"/>
  <c r="Z605" i="1"/>
  <c r="W605" i="1"/>
  <c r="BA604" i="1"/>
  <c r="AZ604" i="1"/>
  <c r="AY604" i="1"/>
  <c r="AW604" i="1"/>
  <c r="AU604" i="1"/>
  <c r="AT604" i="1"/>
  <c r="AS604" i="1"/>
  <c r="AQ604" i="1"/>
  <c r="AP604" i="1"/>
  <c r="AO604" i="1"/>
  <c r="AM604" i="1"/>
  <c r="AL604" i="1"/>
  <c r="AK604" i="1"/>
  <c r="AJ604" i="1"/>
  <c r="AH604" i="1"/>
  <c r="AG604" i="1"/>
  <c r="AF604" i="1"/>
  <c r="AE604" i="1"/>
  <c r="AD604" i="1"/>
  <c r="AB604" i="1"/>
  <c r="AA604" i="1"/>
  <c r="Z604" i="1"/>
  <c r="W604" i="1"/>
  <c r="X604" i="1" s="1"/>
  <c r="BA603" i="1"/>
  <c r="AZ603" i="1"/>
  <c r="AY603" i="1"/>
  <c r="AW603" i="1"/>
  <c r="AU603" i="1"/>
  <c r="AT603" i="1"/>
  <c r="AS603" i="1"/>
  <c r="AQ603" i="1"/>
  <c r="AP603" i="1"/>
  <c r="AO603" i="1"/>
  <c r="AM603" i="1"/>
  <c r="AL603" i="1"/>
  <c r="AK603" i="1"/>
  <c r="AJ603" i="1"/>
  <c r="AH603" i="1"/>
  <c r="AG603" i="1"/>
  <c r="AF603" i="1"/>
  <c r="AE603" i="1"/>
  <c r="AD603" i="1"/>
  <c r="AB603" i="1"/>
  <c r="AA603" i="1"/>
  <c r="Z603" i="1"/>
  <c r="W603" i="1"/>
  <c r="BA602" i="1"/>
  <c r="AZ602" i="1"/>
  <c r="AY602" i="1"/>
  <c r="AW602" i="1"/>
  <c r="AU602" i="1"/>
  <c r="AT602" i="1"/>
  <c r="AS602" i="1"/>
  <c r="AQ602" i="1"/>
  <c r="AP602" i="1"/>
  <c r="AO602" i="1"/>
  <c r="AM602" i="1"/>
  <c r="AL602" i="1"/>
  <c r="AK602" i="1"/>
  <c r="AJ602" i="1"/>
  <c r="AH602" i="1"/>
  <c r="AG602" i="1"/>
  <c r="AF602" i="1"/>
  <c r="AE602" i="1"/>
  <c r="AD602" i="1"/>
  <c r="AB602" i="1"/>
  <c r="AA602" i="1"/>
  <c r="Z602" i="1"/>
  <c r="W602" i="1"/>
  <c r="X602" i="1" s="1"/>
  <c r="BA601" i="1"/>
  <c r="AZ601" i="1"/>
  <c r="AY601" i="1"/>
  <c r="AW601" i="1"/>
  <c r="AU601" i="1"/>
  <c r="AT601" i="1"/>
  <c r="AS601" i="1"/>
  <c r="AQ601" i="1"/>
  <c r="AP601" i="1"/>
  <c r="AO601" i="1"/>
  <c r="AM601" i="1"/>
  <c r="AL601" i="1"/>
  <c r="AK601" i="1"/>
  <c r="AJ601" i="1"/>
  <c r="AH601" i="1"/>
  <c r="AG601" i="1"/>
  <c r="AF601" i="1"/>
  <c r="AE601" i="1"/>
  <c r="AD601" i="1"/>
  <c r="AB601" i="1"/>
  <c r="AA601" i="1"/>
  <c r="Z601" i="1"/>
  <c r="W601" i="1"/>
  <c r="BA600" i="1"/>
  <c r="AZ600" i="1"/>
  <c r="AY600" i="1"/>
  <c r="AW600" i="1"/>
  <c r="AU600" i="1"/>
  <c r="AT600" i="1"/>
  <c r="AS600" i="1"/>
  <c r="AQ600" i="1"/>
  <c r="AP600" i="1"/>
  <c r="AO600" i="1"/>
  <c r="AM600" i="1"/>
  <c r="AL600" i="1"/>
  <c r="AK600" i="1"/>
  <c r="AJ600" i="1"/>
  <c r="AH600" i="1"/>
  <c r="AG600" i="1"/>
  <c r="AF600" i="1"/>
  <c r="AE600" i="1"/>
  <c r="AD600" i="1"/>
  <c r="AB600" i="1"/>
  <c r="AA600" i="1"/>
  <c r="Z600" i="1"/>
  <c r="W600" i="1"/>
  <c r="X600" i="1" s="1"/>
  <c r="BA599" i="1"/>
  <c r="AZ599" i="1"/>
  <c r="AY599" i="1"/>
  <c r="AW599" i="1"/>
  <c r="AU599" i="1"/>
  <c r="AT599" i="1"/>
  <c r="AS599" i="1"/>
  <c r="AQ599" i="1"/>
  <c r="AP599" i="1"/>
  <c r="AO599" i="1"/>
  <c r="AM599" i="1"/>
  <c r="AL599" i="1"/>
  <c r="AK599" i="1"/>
  <c r="AJ599" i="1"/>
  <c r="AH599" i="1"/>
  <c r="AG599" i="1"/>
  <c r="AF599" i="1"/>
  <c r="AE599" i="1"/>
  <c r="AD599" i="1"/>
  <c r="AB599" i="1"/>
  <c r="AA599" i="1"/>
  <c r="Z599" i="1"/>
  <c r="W599" i="1"/>
  <c r="BA598" i="1"/>
  <c r="AZ598" i="1"/>
  <c r="AY598" i="1"/>
  <c r="AW598" i="1"/>
  <c r="AU598" i="1"/>
  <c r="AT598" i="1"/>
  <c r="AS598" i="1"/>
  <c r="AQ598" i="1"/>
  <c r="AP598" i="1"/>
  <c r="AO598" i="1"/>
  <c r="AM598" i="1"/>
  <c r="AL598" i="1"/>
  <c r="AK598" i="1"/>
  <c r="AJ598" i="1"/>
  <c r="AH598" i="1"/>
  <c r="AG598" i="1"/>
  <c r="AF598" i="1"/>
  <c r="AE598" i="1"/>
  <c r="AD598" i="1"/>
  <c r="AB598" i="1"/>
  <c r="AA598" i="1"/>
  <c r="Z598" i="1"/>
  <c r="W598" i="1"/>
  <c r="X598" i="1" s="1"/>
  <c r="BA597" i="1"/>
  <c r="AZ597" i="1"/>
  <c r="AY597" i="1"/>
  <c r="AW597" i="1"/>
  <c r="AU597" i="1"/>
  <c r="AT597" i="1"/>
  <c r="AS597" i="1"/>
  <c r="AQ597" i="1"/>
  <c r="AP597" i="1"/>
  <c r="AO597" i="1"/>
  <c r="AM597" i="1"/>
  <c r="AL597" i="1"/>
  <c r="AK597" i="1"/>
  <c r="AJ597" i="1"/>
  <c r="AH597" i="1"/>
  <c r="AG597" i="1"/>
  <c r="AF597" i="1"/>
  <c r="AE597" i="1"/>
  <c r="AD597" i="1"/>
  <c r="AB597" i="1"/>
  <c r="AA597" i="1"/>
  <c r="Z597" i="1"/>
  <c r="W597" i="1"/>
  <c r="BA596" i="1"/>
  <c r="AZ596" i="1"/>
  <c r="AY596" i="1"/>
  <c r="AW596" i="1"/>
  <c r="AU596" i="1"/>
  <c r="AT596" i="1"/>
  <c r="AS596" i="1"/>
  <c r="AQ596" i="1"/>
  <c r="AP596" i="1"/>
  <c r="AO596" i="1"/>
  <c r="AM596" i="1"/>
  <c r="AL596" i="1"/>
  <c r="AK596" i="1"/>
  <c r="AJ596" i="1"/>
  <c r="AH596" i="1"/>
  <c r="AG596" i="1"/>
  <c r="AF596" i="1"/>
  <c r="AE596" i="1"/>
  <c r="AD596" i="1"/>
  <c r="AB596" i="1"/>
  <c r="AA596" i="1"/>
  <c r="Z596" i="1"/>
  <c r="W596" i="1"/>
  <c r="X596" i="1" s="1"/>
  <c r="BA595" i="1"/>
  <c r="AZ595" i="1"/>
  <c r="AY595" i="1"/>
  <c r="AW595" i="1"/>
  <c r="AU595" i="1"/>
  <c r="AT595" i="1"/>
  <c r="AS595" i="1"/>
  <c r="AQ595" i="1"/>
  <c r="AP595" i="1"/>
  <c r="AO595" i="1"/>
  <c r="AM595" i="1"/>
  <c r="AL595" i="1"/>
  <c r="AK595" i="1"/>
  <c r="AJ595" i="1"/>
  <c r="AH595" i="1"/>
  <c r="AG595" i="1"/>
  <c r="AF595" i="1"/>
  <c r="AE595" i="1"/>
  <c r="AD595" i="1"/>
  <c r="AB595" i="1"/>
  <c r="AA595" i="1"/>
  <c r="Z595" i="1"/>
  <c r="W595" i="1"/>
  <c r="BA594" i="1"/>
  <c r="AZ594" i="1"/>
  <c r="AY594" i="1"/>
  <c r="AW594" i="1"/>
  <c r="AU594" i="1"/>
  <c r="AT594" i="1"/>
  <c r="AS594" i="1"/>
  <c r="AQ594" i="1"/>
  <c r="AP594" i="1"/>
  <c r="AO594" i="1"/>
  <c r="AM594" i="1"/>
  <c r="AL594" i="1"/>
  <c r="AK594" i="1"/>
  <c r="AJ594" i="1"/>
  <c r="AH594" i="1"/>
  <c r="AG594" i="1"/>
  <c r="AF594" i="1"/>
  <c r="AE594" i="1"/>
  <c r="AD594" i="1"/>
  <c r="AB594" i="1"/>
  <c r="AA594" i="1"/>
  <c r="Z594" i="1"/>
  <c r="W594" i="1"/>
  <c r="X594" i="1" s="1"/>
  <c r="BA593" i="1"/>
  <c r="AZ593" i="1"/>
  <c r="AY593" i="1"/>
  <c r="AW593" i="1"/>
  <c r="AU593" i="1"/>
  <c r="AT593" i="1"/>
  <c r="AS593" i="1"/>
  <c r="AQ593" i="1"/>
  <c r="AP593" i="1"/>
  <c r="AO593" i="1"/>
  <c r="AM593" i="1"/>
  <c r="AL593" i="1"/>
  <c r="AK593" i="1"/>
  <c r="AJ593" i="1"/>
  <c r="AH593" i="1"/>
  <c r="AG593" i="1"/>
  <c r="AF593" i="1"/>
  <c r="AE593" i="1"/>
  <c r="AD593" i="1"/>
  <c r="AB593" i="1"/>
  <c r="AA593" i="1"/>
  <c r="Z593" i="1"/>
  <c r="W593" i="1"/>
  <c r="BA592" i="1"/>
  <c r="AZ592" i="1"/>
  <c r="AY592" i="1"/>
  <c r="AW592" i="1"/>
  <c r="AU592" i="1"/>
  <c r="AT592" i="1"/>
  <c r="AS592" i="1"/>
  <c r="AQ592" i="1"/>
  <c r="AP592" i="1"/>
  <c r="AO592" i="1"/>
  <c r="AM592" i="1"/>
  <c r="AL592" i="1"/>
  <c r="AK592" i="1"/>
  <c r="AJ592" i="1"/>
  <c r="AH592" i="1"/>
  <c r="AG592" i="1"/>
  <c r="AF592" i="1"/>
  <c r="AE592" i="1"/>
  <c r="AD592" i="1"/>
  <c r="AB592" i="1"/>
  <c r="AA592" i="1"/>
  <c r="Z592" i="1"/>
  <c r="W592" i="1"/>
  <c r="X592" i="1" s="1"/>
  <c r="BA591" i="1"/>
  <c r="AZ591" i="1"/>
  <c r="AY591" i="1"/>
  <c r="AW591" i="1"/>
  <c r="AU591" i="1"/>
  <c r="AT591" i="1"/>
  <c r="AS591" i="1"/>
  <c r="AQ591" i="1"/>
  <c r="AP591" i="1"/>
  <c r="AO591" i="1"/>
  <c r="AM591" i="1"/>
  <c r="AL591" i="1"/>
  <c r="AK591" i="1"/>
  <c r="AJ591" i="1"/>
  <c r="AH591" i="1"/>
  <c r="AG591" i="1"/>
  <c r="AF591" i="1"/>
  <c r="AE591" i="1"/>
  <c r="AD591" i="1"/>
  <c r="AB591" i="1"/>
  <c r="AA591" i="1"/>
  <c r="Z591" i="1"/>
  <c r="W591" i="1"/>
  <c r="BA590" i="1"/>
  <c r="AZ590" i="1"/>
  <c r="AY590" i="1"/>
  <c r="AW590" i="1"/>
  <c r="AU590" i="1"/>
  <c r="AT590" i="1"/>
  <c r="AS590" i="1"/>
  <c r="AQ590" i="1"/>
  <c r="AP590" i="1"/>
  <c r="AO590" i="1"/>
  <c r="AM590" i="1"/>
  <c r="AL590" i="1"/>
  <c r="AK590" i="1"/>
  <c r="AJ590" i="1"/>
  <c r="AH590" i="1"/>
  <c r="AG590" i="1"/>
  <c r="AF590" i="1"/>
  <c r="AE590" i="1"/>
  <c r="AD590" i="1"/>
  <c r="AB590" i="1"/>
  <c r="AA590" i="1"/>
  <c r="Z590" i="1"/>
  <c r="W590" i="1"/>
  <c r="X590" i="1" s="1"/>
  <c r="BA589" i="1"/>
  <c r="AZ589" i="1"/>
  <c r="AY589" i="1"/>
  <c r="AW589" i="1"/>
  <c r="AU589" i="1"/>
  <c r="AT589" i="1"/>
  <c r="AS589" i="1"/>
  <c r="AQ589" i="1"/>
  <c r="AP589" i="1"/>
  <c r="AO589" i="1"/>
  <c r="AM589" i="1"/>
  <c r="AL589" i="1"/>
  <c r="AK589" i="1"/>
  <c r="AJ589" i="1"/>
  <c r="AH589" i="1"/>
  <c r="AG589" i="1"/>
  <c r="AF589" i="1"/>
  <c r="AE589" i="1"/>
  <c r="AD589" i="1"/>
  <c r="AB589" i="1"/>
  <c r="AA589" i="1"/>
  <c r="Z589" i="1"/>
  <c r="W589" i="1"/>
  <c r="BA588" i="1"/>
  <c r="AZ588" i="1"/>
  <c r="AY588" i="1"/>
  <c r="AW588" i="1"/>
  <c r="AU588" i="1"/>
  <c r="AT588" i="1"/>
  <c r="AS588" i="1"/>
  <c r="AQ588" i="1"/>
  <c r="AP588" i="1"/>
  <c r="AO588" i="1"/>
  <c r="AM588" i="1"/>
  <c r="AL588" i="1"/>
  <c r="AK588" i="1"/>
  <c r="AJ588" i="1"/>
  <c r="AH588" i="1"/>
  <c r="AG588" i="1"/>
  <c r="AF588" i="1"/>
  <c r="AE588" i="1"/>
  <c r="AD588" i="1"/>
  <c r="AB588" i="1"/>
  <c r="AA588" i="1"/>
  <c r="Z588" i="1"/>
  <c r="W588" i="1"/>
  <c r="X588" i="1" s="1"/>
  <c r="BA587" i="1"/>
  <c r="AZ587" i="1"/>
  <c r="AY587" i="1"/>
  <c r="AW587" i="1"/>
  <c r="AU587" i="1"/>
  <c r="AT587" i="1"/>
  <c r="AS587" i="1"/>
  <c r="AQ587" i="1"/>
  <c r="AP587" i="1"/>
  <c r="AO587" i="1"/>
  <c r="AM587" i="1"/>
  <c r="AL587" i="1"/>
  <c r="AK587" i="1"/>
  <c r="AJ587" i="1"/>
  <c r="AH587" i="1"/>
  <c r="AG587" i="1"/>
  <c r="AF587" i="1"/>
  <c r="AE587" i="1"/>
  <c r="AD587" i="1"/>
  <c r="AB587" i="1"/>
  <c r="AA587" i="1"/>
  <c r="Z587" i="1"/>
  <c r="W587" i="1"/>
  <c r="BA586" i="1"/>
  <c r="AZ586" i="1"/>
  <c r="AY586" i="1"/>
  <c r="AW586" i="1"/>
  <c r="AU586" i="1"/>
  <c r="AT586" i="1"/>
  <c r="AS586" i="1"/>
  <c r="AQ586" i="1"/>
  <c r="AP586" i="1"/>
  <c r="AO586" i="1"/>
  <c r="AM586" i="1"/>
  <c r="AL586" i="1"/>
  <c r="AK586" i="1"/>
  <c r="AJ586" i="1"/>
  <c r="AH586" i="1"/>
  <c r="AG586" i="1"/>
  <c r="AF586" i="1"/>
  <c r="AE586" i="1"/>
  <c r="AD586" i="1"/>
  <c r="AB586" i="1"/>
  <c r="AA586" i="1"/>
  <c r="Z586" i="1"/>
  <c r="W586" i="1"/>
  <c r="X586" i="1" s="1"/>
  <c r="BA585" i="1"/>
  <c r="AZ585" i="1"/>
  <c r="AY585" i="1"/>
  <c r="AW585" i="1"/>
  <c r="AU585" i="1"/>
  <c r="AT585" i="1"/>
  <c r="AS585" i="1"/>
  <c r="AQ585" i="1"/>
  <c r="AP585" i="1"/>
  <c r="AO585" i="1"/>
  <c r="AM585" i="1"/>
  <c r="AL585" i="1"/>
  <c r="AK585" i="1"/>
  <c r="AJ585" i="1"/>
  <c r="AH585" i="1"/>
  <c r="AG585" i="1"/>
  <c r="AF585" i="1"/>
  <c r="AE585" i="1"/>
  <c r="AD585" i="1"/>
  <c r="AB585" i="1"/>
  <c r="AA585" i="1"/>
  <c r="Z585" i="1"/>
  <c r="W585" i="1"/>
  <c r="BA584" i="1"/>
  <c r="AZ584" i="1"/>
  <c r="AY584" i="1"/>
  <c r="AW584" i="1"/>
  <c r="AU584" i="1"/>
  <c r="AT584" i="1"/>
  <c r="AS584" i="1"/>
  <c r="AQ584" i="1"/>
  <c r="AP584" i="1"/>
  <c r="AO584" i="1"/>
  <c r="AM584" i="1"/>
  <c r="AL584" i="1"/>
  <c r="AK584" i="1"/>
  <c r="AJ584" i="1"/>
  <c r="AH584" i="1"/>
  <c r="AG584" i="1"/>
  <c r="AF584" i="1"/>
  <c r="AE584" i="1"/>
  <c r="AD584" i="1"/>
  <c r="AB584" i="1"/>
  <c r="AA584" i="1"/>
  <c r="Z584" i="1"/>
  <c r="W584" i="1"/>
  <c r="X584" i="1" s="1"/>
  <c r="BA583" i="1"/>
  <c r="AZ583" i="1"/>
  <c r="AY583" i="1"/>
  <c r="AW583" i="1"/>
  <c r="AU583" i="1"/>
  <c r="AT583" i="1"/>
  <c r="AS583" i="1"/>
  <c r="AQ583" i="1"/>
  <c r="AP583" i="1"/>
  <c r="AO583" i="1"/>
  <c r="AM583" i="1"/>
  <c r="AL583" i="1"/>
  <c r="AK583" i="1"/>
  <c r="AJ583" i="1"/>
  <c r="AH583" i="1"/>
  <c r="AG583" i="1"/>
  <c r="AF583" i="1"/>
  <c r="AE583" i="1"/>
  <c r="AD583" i="1"/>
  <c r="AB583" i="1"/>
  <c r="AA583" i="1"/>
  <c r="Z583" i="1"/>
  <c r="W583" i="1"/>
  <c r="BA582" i="1"/>
  <c r="AZ582" i="1"/>
  <c r="AY582" i="1"/>
  <c r="AW582" i="1"/>
  <c r="AU582" i="1"/>
  <c r="AT582" i="1"/>
  <c r="AS582" i="1"/>
  <c r="AQ582" i="1"/>
  <c r="AP582" i="1"/>
  <c r="AO582" i="1"/>
  <c r="AM582" i="1"/>
  <c r="AL582" i="1"/>
  <c r="AK582" i="1"/>
  <c r="AJ582" i="1"/>
  <c r="AH582" i="1"/>
  <c r="AG582" i="1"/>
  <c r="AF582" i="1"/>
  <c r="AE582" i="1"/>
  <c r="AD582" i="1"/>
  <c r="AB582" i="1"/>
  <c r="AA582" i="1"/>
  <c r="Z582" i="1"/>
  <c r="W582" i="1"/>
  <c r="X582" i="1" s="1"/>
  <c r="BA581" i="1"/>
  <c r="AZ581" i="1"/>
  <c r="AY581" i="1"/>
  <c r="AW581" i="1"/>
  <c r="AU581" i="1"/>
  <c r="AT581" i="1"/>
  <c r="AS581" i="1"/>
  <c r="AQ581" i="1"/>
  <c r="AP581" i="1"/>
  <c r="AO581" i="1"/>
  <c r="AM581" i="1"/>
  <c r="AL581" i="1"/>
  <c r="AK581" i="1"/>
  <c r="AJ581" i="1"/>
  <c r="AH581" i="1"/>
  <c r="AG581" i="1"/>
  <c r="AF581" i="1"/>
  <c r="AE581" i="1"/>
  <c r="AD581" i="1"/>
  <c r="AB581" i="1"/>
  <c r="AA581" i="1"/>
  <c r="Z581" i="1"/>
  <c r="W581" i="1"/>
  <c r="BA580" i="1"/>
  <c r="AZ580" i="1"/>
  <c r="AY580" i="1"/>
  <c r="AW580" i="1"/>
  <c r="AU580" i="1"/>
  <c r="AT580" i="1"/>
  <c r="AS580" i="1"/>
  <c r="AQ580" i="1"/>
  <c r="AP580" i="1"/>
  <c r="AO580" i="1"/>
  <c r="AM580" i="1"/>
  <c r="AL580" i="1"/>
  <c r="AK580" i="1"/>
  <c r="AJ580" i="1"/>
  <c r="AH580" i="1"/>
  <c r="AG580" i="1"/>
  <c r="AF580" i="1"/>
  <c r="AE580" i="1"/>
  <c r="AD580" i="1"/>
  <c r="AB580" i="1"/>
  <c r="AA580" i="1"/>
  <c r="Z580" i="1"/>
  <c r="W580" i="1"/>
  <c r="X580" i="1" s="1"/>
  <c r="BA579" i="1"/>
  <c r="AZ579" i="1"/>
  <c r="AY579" i="1"/>
  <c r="AW579" i="1"/>
  <c r="AU579" i="1"/>
  <c r="AT579" i="1"/>
  <c r="AS579" i="1"/>
  <c r="AQ579" i="1"/>
  <c r="AP579" i="1"/>
  <c r="AO579" i="1"/>
  <c r="AM579" i="1"/>
  <c r="AL579" i="1"/>
  <c r="AK579" i="1"/>
  <c r="AJ579" i="1"/>
  <c r="AH579" i="1"/>
  <c r="AG579" i="1"/>
  <c r="AF579" i="1"/>
  <c r="AE579" i="1"/>
  <c r="AD579" i="1"/>
  <c r="AB579" i="1"/>
  <c r="AA579" i="1"/>
  <c r="Z579" i="1"/>
  <c r="W579" i="1"/>
  <c r="BA578" i="1"/>
  <c r="AZ578" i="1"/>
  <c r="AY578" i="1"/>
  <c r="AW578" i="1"/>
  <c r="AU578" i="1"/>
  <c r="AT578" i="1"/>
  <c r="AS578" i="1"/>
  <c r="AQ578" i="1"/>
  <c r="AP578" i="1"/>
  <c r="AO578" i="1"/>
  <c r="AM578" i="1"/>
  <c r="AL578" i="1"/>
  <c r="AK578" i="1"/>
  <c r="AJ578" i="1"/>
  <c r="AH578" i="1"/>
  <c r="AG578" i="1"/>
  <c r="AF578" i="1"/>
  <c r="AE578" i="1"/>
  <c r="AD578" i="1"/>
  <c r="AB578" i="1"/>
  <c r="AA578" i="1"/>
  <c r="Z578" i="1"/>
  <c r="W578" i="1"/>
  <c r="X578" i="1" s="1"/>
  <c r="BA577" i="1"/>
  <c r="AZ577" i="1"/>
  <c r="AY577" i="1"/>
  <c r="AW577" i="1"/>
  <c r="AU577" i="1"/>
  <c r="AT577" i="1"/>
  <c r="AS577" i="1"/>
  <c r="AQ577" i="1"/>
  <c r="AP577" i="1"/>
  <c r="AO577" i="1"/>
  <c r="AM577" i="1"/>
  <c r="AL577" i="1"/>
  <c r="AK577" i="1"/>
  <c r="AJ577" i="1"/>
  <c r="AH577" i="1"/>
  <c r="AG577" i="1"/>
  <c r="AF577" i="1"/>
  <c r="AE577" i="1"/>
  <c r="AD577" i="1"/>
  <c r="AB577" i="1"/>
  <c r="AA577" i="1"/>
  <c r="Z577" i="1"/>
  <c r="W577" i="1"/>
  <c r="BA576" i="1"/>
  <c r="AZ576" i="1"/>
  <c r="AY576" i="1"/>
  <c r="AW576" i="1"/>
  <c r="AU576" i="1"/>
  <c r="AT576" i="1"/>
  <c r="AS576" i="1"/>
  <c r="AQ576" i="1"/>
  <c r="AP576" i="1"/>
  <c r="AO576" i="1"/>
  <c r="AM576" i="1"/>
  <c r="AL576" i="1"/>
  <c r="AK576" i="1"/>
  <c r="AJ576" i="1"/>
  <c r="AH576" i="1"/>
  <c r="AG576" i="1"/>
  <c r="AF576" i="1"/>
  <c r="AE576" i="1"/>
  <c r="AD576" i="1"/>
  <c r="AB576" i="1"/>
  <c r="AA576" i="1"/>
  <c r="Z576" i="1"/>
  <c r="W576" i="1"/>
  <c r="X576" i="1" s="1"/>
  <c r="BA575" i="1"/>
  <c r="AZ575" i="1"/>
  <c r="AY575" i="1"/>
  <c r="AW575" i="1"/>
  <c r="AU575" i="1"/>
  <c r="AT575" i="1"/>
  <c r="AS575" i="1"/>
  <c r="AQ575" i="1"/>
  <c r="AP575" i="1"/>
  <c r="AO575" i="1"/>
  <c r="AM575" i="1"/>
  <c r="AL575" i="1"/>
  <c r="AK575" i="1"/>
  <c r="AJ575" i="1"/>
  <c r="AH575" i="1"/>
  <c r="AG575" i="1"/>
  <c r="AF575" i="1"/>
  <c r="AE575" i="1"/>
  <c r="AD575" i="1"/>
  <c r="AB575" i="1"/>
  <c r="AA575" i="1"/>
  <c r="Z575" i="1"/>
  <c r="W575" i="1"/>
  <c r="BA574" i="1"/>
  <c r="AZ574" i="1"/>
  <c r="AY574" i="1"/>
  <c r="AW574" i="1"/>
  <c r="AU574" i="1"/>
  <c r="AT574" i="1"/>
  <c r="AS574" i="1"/>
  <c r="AQ574" i="1"/>
  <c r="AP574" i="1"/>
  <c r="AO574" i="1"/>
  <c r="AM574" i="1"/>
  <c r="AL574" i="1"/>
  <c r="AK574" i="1"/>
  <c r="AJ574" i="1"/>
  <c r="AH574" i="1"/>
  <c r="AG574" i="1"/>
  <c r="AF574" i="1"/>
  <c r="AE574" i="1"/>
  <c r="AD574" i="1"/>
  <c r="AB574" i="1"/>
  <c r="AA574" i="1"/>
  <c r="Z574" i="1"/>
  <c r="W574" i="1"/>
  <c r="X574" i="1" s="1"/>
  <c r="BA573" i="1"/>
  <c r="AZ573" i="1"/>
  <c r="AY573" i="1"/>
  <c r="AW573" i="1"/>
  <c r="AU573" i="1"/>
  <c r="AT573" i="1"/>
  <c r="AS573" i="1"/>
  <c r="AQ573" i="1"/>
  <c r="AP573" i="1"/>
  <c r="AO573" i="1"/>
  <c r="AM573" i="1"/>
  <c r="AL573" i="1"/>
  <c r="AK573" i="1"/>
  <c r="AJ573" i="1"/>
  <c r="AH573" i="1"/>
  <c r="AG573" i="1"/>
  <c r="AF573" i="1"/>
  <c r="AE573" i="1"/>
  <c r="AD573" i="1"/>
  <c r="AB573" i="1"/>
  <c r="AA573" i="1"/>
  <c r="Z573" i="1"/>
  <c r="W573" i="1"/>
  <c r="BA572" i="1"/>
  <c r="AZ572" i="1"/>
  <c r="AY572" i="1"/>
  <c r="AW572" i="1"/>
  <c r="AU572" i="1"/>
  <c r="AT572" i="1"/>
  <c r="AS572" i="1"/>
  <c r="AQ572" i="1"/>
  <c r="AP572" i="1"/>
  <c r="AO572" i="1"/>
  <c r="AM572" i="1"/>
  <c r="AL572" i="1"/>
  <c r="AK572" i="1"/>
  <c r="AJ572" i="1"/>
  <c r="AH572" i="1"/>
  <c r="AG572" i="1"/>
  <c r="AF572" i="1"/>
  <c r="AE572" i="1"/>
  <c r="AD572" i="1"/>
  <c r="AB572" i="1"/>
  <c r="AA572" i="1"/>
  <c r="Z572" i="1"/>
  <c r="W572" i="1"/>
  <c r="X572" i="1" s="1"/>
  <c r="BA571" i="1"/>
  <c r="AZ571" i="1"/>
  <c r="AY571" i="1"/>
  <c r="AW571" i="1"/>
  <c r="AU571" i="1"/>
  <c r="AT571" i="1"/>
  <c r="AS571" i="1"/>
  <c r="AQ571" i="1"/>
  <c r="AP571" i="1"/>
  <c r="AO571" i="1"/>
  <c r="AM571" i="1"/>
  <c r="AL571" i="1"/>
  <c r="AK571" i="1"/>
  <c r="AJ571" i="1"/>
  <c r="AH571" i="1"/>
  <c r="AG571" i="1"/>
  <c r="AF571" i="1"/>
  <c r="AE571" i="1"/>
  <c r="AD571" i="1"/>
  <c r="AB571" i="1"/>
  <c r="AA571" i="1"/>
  <c r="Z571" i="1"/>
  <c r="W571" i="1"/>
  <c r="BA570" i="1"/>
  <c r="AZ570" i="1"/>
  <c r="AY570" i="1"/>
  <c r="AW570" i="1"/>
  <c r="AU570" i="1"/>
  <c r="AT570" i="1"/>
  <c r="AS570" i="1"/>
  <c r="AQ570" i="1"/>
  <c r="AP570" i="1"/>
  <c r="AO570" i="1"/>
  <c r="AM570" i="1"/>
  <c r="AL570" i="1"/>
  <c r="AK570" i="1"/>
  <c r="AJ570" i="1"/>
  <c r="AH570" i="1"/>
  <c r="AG570" i="1"/>
  <c r="AF570" i="1"/>
  <c r="AE570" i="1"/>
  <c r="AD570" i="1"/>
  <c r="AB570" i="1"/>
  <c r="AA570" i="1"/>
  <c r="Z570" i="1"/>
  <c r="W570" i="1"/>
  <c r="X570" i="1" s="1"/>
  <c r="BA569" i="1"/>
  <c r="AZ569" i="1"/>
  <c r="AY569" i="1"/>
  <c r="AW569" i="1"/>
  <c r="AU569" i="1"/>
  <c r="AT569" i="1"/>
  <c r="AS569" i="1"/>
  <c r="AQ569" i="1"/>
  <c r="AP569" i="1"/>
  <c r="AO569" i="1"/>
  <c r="AM569" i="1"/>
  <c r="AL569" i="1"/>
  <c r="AK569" i="1"/>
  <c r="AJ569" i="1"/>
  <c r="AH569" i="1"/>
  <c r="AG569" i="1"/>
  <c r="AF569" i="1"/>
  <c r="AE569" i="1"/>
  <c r="AD569" i="1"/>
  <c r="AB569" i="1"/>
  <c r="AA569" i="1"/>
  <c r="Z569" i="1"/>
  <c r="W569" i="1"/>
  <c r="BA568" i="1"/>
  <c r="AZ568" i="1"/>
  <c r="AY568" i="1"/>
  <c r="AW568" i="1"/>
  <c r="AU568" i="1"/>
  <c r="AT568" i="1"/>
  <c r="AS568" i="1"/>
  <c r="AQ568" i="1"/>
  <c r="AP568" i="1"/>
  <c r="AO568" i="1"/>
  <c r="AM568" i="1"/>
  <c r="AL568" i="1"/>
  <c r="AK568" i="1"/>
  <c r="AJ568" i="1"/>
  <c r="AH568" i="1"/>
  <c r="AG568" i="1"/>
  <c r="AF568" i="1"/>
  <c r="AE568" i="1"/>
  <c r="AD568" i="1"/>
  <c r="AB568" i="1"/>
  <c r="AA568" i="1"/>
  <c r="Z568" i="1"/>
  <c r="W568" i="1"/>
  <c r="X568" i="1" s="1"/>
  <c r="BA567" i="1"/>
  <c r="AZ567" i="1"/>
  <c r="AY567" i="1"/>
  <c r="AW567" i="1"/>
  <c r="AU567" i="1"/>
  <c r="AT567" i="1"/>
  <c r="AS567" i="1"/>
  <c r="AQ567" i="1"/>
  <c r="AP567" i="1"/>
  <c r="AO567" i="1"/>
  <c r="AM567" i="1"/>
  <c r="AL567" i="1"/>
  <c r="AK567" i="1"/>
  <c r="AJ567" i="1"/>
  <c r="AH567" i="1"/>
  <c r="AG567" i="1"/>
  <c r="AF567" i="1"/>
  <c r="AE567" i="1"/>
  <c r="AD567" i="1"/>
  <c r="AB567" i="1"/>
  <c r="AA567" i="1"/>
  <c r="Z567" i="1"/>
  <c r="W567" i="1"/>
  <c r="BA566" i="1"/>
  <c r="AZ566" i="1"/>
  <c r="AY566" i="1"/>
  <c r="AW566" i="1"/>
  <c r="AU566" i="1"/>
  <c r="AT566" i="1"/>
  <c r="AS566" i="1"/>
  <c r="AQ566" i="1"/>
  <c r="AP566" i="1"/>
  <c r="AO566" i="1"/>
  <c r="AM566" i="1"/>
  <c r="AL566" i="1"/>
  <c r="AK566" i="1"/>
  <c r="AJ566" i="1"/>
  <c r="AH566" i="1"/>
  <c r="AG566" i="1"/>
  <c r="AF566" i="1"/>
  <c r="AE566" i="1"/>
  <c r="AD566" i="1"/>
  <c r="AB566" i="1"/>
  <c r="AA566" i="1"/>
  <c r="Z566" i="1"/>
  <c r="W566" i="1"/>
  <c r="X566" i="1" s="1"/>
  <c r="BA565" i="1"/>
  <c r="AZ565" i="1"/>
  <c r="AY565" i="1"/>
  <c r="AW565" i="1"/>
  <c r="AU565" i="1"/>
  <c r="AT565" i="1"/>
  <c r="AS565" i="1"/>
  <c r="AQ565" i="1"/>
  <c r="AP565" i="1"/>
  <c r="AO565" i="1"/>
  <c r="AM565" i="1"/>
  <c r="AL565" i="1"/>
  <c r="AK565" i="1"/>
  <c r="AJ565" i="1"/>
  <c r="AH565" i="1"/>
  <c r="AG565" i="1"/>
  <c r="AF565" i="1"/>
  <c r="AE565" i="1"/>
  <c r="AD565" i="1"/>
  <c r="AB565" i="1"/>
  <c r="AA565" i="1"/>
  <c r="Z565" i="1"/>
  <c r="W565" i="1"/>
  <c r="BA564" i="1"/>
  <c r="AZ564" i="1"/>
  <c r="AY564" i="1"/>
  <c r="AW564" i="1"/>
  <c r="AU564" i="1"/>
  <c r="AT564" i="1"/>
  <c r="AS564" i="1"/>
  <c r="AQ564" i="1"/>
  <c r="AP564" i="1"/>
  <c r="AO564" i="1"/>
  <c r="AM564" i="1"/>
  <c r="AL564" i="1"/>
  <c r="AK564" i="1"/>
  <c r="AJ564" i="1"/>
  <c r="AH564" i="1"/>
  <c r="AG564" i="1"/>
  <c r="AF564" i="1"/>
  <c r="AE564" i="1"/>
  <c r="AD564" i="1"/>
  <c r="AB564" i="1"/>
  <c r="AA564" i="1"/>
  <c r="Z564" i="1"/>
  <c r="W564" i="1"/>
  <c r="X564" i="1" s="1"/>
  <c r="BA563" i="1"/>
  <c r="AZ563" i="1"/>
  <c r="AY563" i="1"/>
  <c r="AW563" i="1"/>
  <c r="AU563" i="1"/>
  <c r="AT563" i="1"/>
  <c r="AS563" i="1"/>
  <c r="AQ563" i="1"/>
  <c r="AP563" i="1"/>
  <c r="AO563" i="1"/>
  <c r="AM563" i="1"/>
  <c r="AL563" i="1"/>
  <c r="AK563" i="1"/>
  <c r="AJ563" i="1"/>
  <c r="AH563" i="1"/>
  <c r="AG563" i="1"/>
  <c r="AF563" i="1"/>
  <c r="AE563" i="1"/>
  <c r="AD563" i="1"/>
  <c r="AB563" i="1"/>
  <c r="AA563" i="1"/>
  <c r="Z563" i="1"/>
  <c r="W563" i="1"/>
  <c r="BA562" i="1"/>
  <c r="AZ562" i="1"/>
  <c r="AY562" i="1"/>
  <c r="AW562" i="1"/>
  <c r="AU562" i="1"/>
  <c r="AT562" i="1"/>
  <c r="AS562" i="1"/>
  <c r="AQ562" i="1"/>
  <c r="AP562" i="1"/>
  <c r="AO562" i="1"/>
  <c r="AM562" i="1"/>
  <c r="AL562" i="1"/>
  <c r="AK562" i="1"/>
  <c r="AJ562" i="1"/>
  <c r="AH562" i="1"/>
  <c r="AG562" i="1"/>
  <c r="AF562" i="1"/>
  <c r="AE562" i="1"/>
  <c r="AD562" i="1"/>
  <c r="AB562" i="1"/>
  <c r="AA562" i="1"/>
  <c r="Z562" i="1"/>
  <c r="W562" i="1"/>
  <c r="X562" i="1" s="1"/>
  <c r="BA561" i="1"/>
  <c r="AZ561" i="1"/>
  <c r="AY561" i="1"/>
  <c r="AW561" i="1"/>
  <c r="AU561" i="1"/>
  <c r="AT561" i="1"/>
  <c r="AS561" i="1"/>
  <c r="AQ561" i="1"/>
  <c r="AP561" i="1"/>
  <c r="AO561" i="1"/>
  <c r="AM561" i="1"/>
  <c r="AL561" i="1"/>
  <c r="AK561" i="1"/>
  <c r="AJ561" i="1"/>
  <c r="AH561" i="1"/>
  <c r="AG561" i="1"/>
  <c r="AF561" i="1"/>
  <c r="AE561" i="1"/>
  <c r="AD561" i="1"/>
  <c r="AB561" i="1"/>
  <c r="AA561" i="1"/>
  <c r="Z561" i="1"/>
  <c r="W561" i="1"/>
  <c r="BA560" i="1"/>
  <c r="AZ560" i="1"/>
  <c r="AY560" i="1"/>
  <c r="AW560" i="1"/>
  <c r="AU560" i="1"/>
  <c r="AT560" i="1"/>
  <c r="AS560" i="1"/>
  <c r="AQ560" i="1"/>
  <c r="AP560" i="1"/>
  <c r="AO560" i="1"/>
  <c r="AM560" i="1"/>
  <c r="AL560" i="1"/>
  <c r="AK560" i="1"/>
  <c r="AJ560" i="1"/>
  <c r="AH560" i="1"/>
  <c r="AG560" i="1"/>
  <c r="AF560" i="1"/>
  <c r="AE560" i="1"/>
  <c r="AD560" i="1"/>
  <c r="AB560" i="1"/>
  <c r="AA560" i="1"/>
  <c r="Z560" i="1"/>
  <c r="W560" i="1"/>
  <c r="X560" i="1" s="1"/>
  <c r="BA559" i="1"/>
  <c r="AZ559" i="1"/>
  <c r="AY559" i="1"/>
  <c r="AW559" i="1"/>
  <c r="AU559" i="1"/>
  <c r="AT559" i="1"/>
  <c r="AS559" i="1"/>
  <c r="AQ559" i="1"/>
  <c r="AP559" i="1"/>
  <c r="AO559" i="1"/>
  <c r="AM559" i="1"/>
  <c r="AL559" i="1"/>
  <c r="AK559" i="1"/>
  <c r="AJ559" i="1"/>
  <c r="AH559" i="1"/>
  <c r="AG559" i="1"/>
  <c r="AF559" i="1"/>
  <c r="AE559" i="1"/>
  <c r="AD559" i="1"/>
  <c r="AB559" i="1"/>
  <c r="AA559" i="1"/>
  <c r="Z559" i="1"/>
  <c r="W559" i="1"/>
  <c r="BA558" i="1"/>
  <c r="AZ558" i="1"/>
  <c r="AY558" i="1"/>
  <c r="AW558" i="1"/>
  <c r="AU558" i="1"/>
  <c r="AT558" i="1"/>
  <c r="AS558" i="1"/>
  <c r="AQ558" i="1"/>
  <c r="AP558" i="1"/>
  <c r="AO558" i="1"/>
  <c r="AM558" i="1"/>
  <c r="AL558" i="1"/>
  <c r="AK558" i="1"/>
  <c r="AJ558" i="1"/>
  <c r="AH558" i="1"/>
  <c r="AG558" i="1"/>
  <c r="AF558" i="1"/>
  <c r="AE558" i="1"/>
  <c r="AD558" i="1"/>
  <c r="AB558" i="1"/>
  <c r="AA558" i="1"/>
  <c r="Z558" i="1"/>
  <c r="W558" i="1"/>
  <c r="X558" i="1" s="1"/>
  <c r="BA557" i="1"/>
  <c r="AZ557" i="1"/>
  <c r="AY557" i="1"/>
  <c r="AW557" i="1"/>
  <c r="AU557" i="1"/>
  <c r="AT557" i="1"/>
  <c r="AS557" i="1"/>
  <c r="AQ557" i="1"/>
  <c r="AP557" i="1"/>
  <c r="AO557" i="1"/>
  <c r="AM557" i="1"/>
  <c r="AL557" i="1"/>
  <c r="AK557" i="1"/>
  <c r="AJ557" i="1"/>
  <c r="AH557" i="1"/>
  <c r="AG557" i="1"/>
  <c r="AF557" i="1"/>
  <c r="AE557" i="1"/>
  <c r="AD557" i="1"/>
  <c r="AB557" i="1"/>
  <c r="AA557" i="1"/>
  <c r="Z557" i="1"/>
  <c r="W557" i="1"/>
  <c r="BA556" i="1"/>
  <c r="AZ556" i="1"/>
  <c r="AY556" i="1"/>
  <c r="AW556" i="1"/>
  <c r="AU556" i="1"/>
  <c r="AT556" i="1"/>
  <c r="AS556" i="1"/>
  <c r="AQ556" i="1"/>
  <c r="AP556" i="1"/>
  <c r="AO556" i="1"/>
  <c r="AM556" i="1"/>
  <c r="AL556" i="1"/>
  <c r="AK556" i="1"/>
  <c r="AJ556" i="1"/>
  <c r="AH556" i="1"/>
  <c r="AG556" i="1"/>
  <c r="AF556" i="1"/>
  <c r="AE556" i="1"/>
  <c r="AD556" i="1"/>
  <c r="AB556" i="1"/>
  <c r="AA556" i="1"/>
  <c r="Z556" i="1"/>
  <c r="W556" i="1"/>
  <c r="X556" i="1" s="1"/>
  <c r="BA555" i="1"/>
  <c r="AZ555" i="1"/>
  <c r="AY555" i="1"/>
  <c r="AW555" i="1"/>
  <c r="AU555" i="1"/>
  <c r="AT555" i="1"/>
  <c r="AS555" i="1"/>
  <c r="AQ555" i="1"/>
  <c r="AP555" i="1"/>
  <c r="AO555" i="1"/>
  <c r="AM555" i="1"/>
  <c r="AL555" i="1"/>
  <c r="AK555" i="1"/>
  <c r="AJ555" i="1"/>
  <c r="AH555" i="1"/>
  <c r="AG555" i="1"/>
  <c r="AF555" i="1"/>
  <c r="AE555" i="1"/>
  <c r="AD555" i="1"/>
  <c r="AB555" i="1"/>
  <c r="AA555" i="1"/>
  <c r="Z555" i="1"/>
  <c r="W555" i="1"/>
  <c r="BA554" i="1"/>
  <c r="AZ554" i="1"/>
  <c r="AY554" i="1"/>
  <c r="AW554" i="1"/>
  <c r="AU554" i="1"/>
  <c r="AT554" i="1"/>
  <c r="AS554" i="1"/>
  <c r="AQ554" i="1"/>
  <c r="AP554" i="1"/>
  <c r="AO554" i="1"/>
  <c r="AM554" i="1"/>
  <c r="AL554" i="1"/>
  <c r="AK554" i="1"/>
  <c r="AJ554" i="1"/>
  <c r="AH554" i="1"/>
  <c r="AG554" i="1"/>
  <c r="AF554" i="1"/>
  <c r="AE554" i="1"/>
  <c r="AD554" i="1"/>
  <c r="AB554" i="1"/>
  <c r="AA554" i="1"/>
  <c r="Z554" i="1"/>
  <c r="W554" i="1"/>
  <c r="X554" i="1" s="1"/>
  <c r="BA553" i="1"/>
  <c r="AZ553" i="1"/>
  <c r="AY553" i="1"/>
  <c r="AW553" i="1"/>
  <c r="AU553" i="1"/>
  <c r="AT553" i="1"/>
  <c r="AS553" i="1"/>
  <c r="AQ553" i="1"/>
  <c r="AP553" i="1"/>
  <c r="AO553" i="1"/>
  <c r="AM553" i="1"/>
  <c r="AL553" i="1"/>
  <c r="AK553" i="1"/>
  <c r="AJ553" i="1"/>
  <c r="AH553" i="1"/>
  <c r="AG553" i="1"/>
  <c r="AF553" i="1"/>
  <c r="AE553" i="1"/>
  <c r="AD553" i="1"/>
  <c r="AB553" i="1"/>
  <c r="AA553" i="1"/>
  <c r="Z553" i="1"/>
  <c r="W553" i="1"/>
  <c r="BA552" i="1"/>
  <c r="AZ552" i="1"/>
  <c r="AY552" i="1"/>
  <c r="AW552" i="1"/>
  <c r="AU552" i="1"/>
  <c r="AT552" i="1"/>
  <c r="AS552" i="1"/>
  <c r="AQ552" i="1"/>
  <c r="AP552" i="1"/>
  <c r="AO552" i="1"/>
  <c r="AM552" i="1"/>
  <c r="AL552" i="1"/>
  <c r="AK552" i="1"/>
  <c r="AJ552" i="1"/>
  <c r="AH552" i="1"/>
  <c r="AG552" i="1"/>
  <c r="AF552" i="1"/>
  <c r="AE552" i="1"/>
  <c r="AD552" i="1"/>
  <c r="AB552" i="1"/>
  <c r="AA552" i="1"/>
  <c r="Z552" i="1"/>
  <c r="W552" i="1"/>
  <c r="X552" i="1" s="1"/>
  <c r="BA551" i="1"/>
  <c r="AZ551" i="1"/>
  <c r="AY551" i="1"/>
  <c r="AW551" i="1"/>
  <c r="AU551" i="1"/>
  <c r="AT551" i="1"/>
  <c r="AS551" i="1"/>
  <c r="AQ551" i="1"/>
  <c r="AP551" i="1"/>
  <c r="AO551" i="1"/>
  <c r="AM551" i="1"/>
  <c r="AL551" i="1"/>
  <c r="AK551" i="1"/>
  <c r="AJ551" i="1"/>
  <c r="AH551" i="1"/>
  <c r="AG551" i="1"/>
  <c r="AF551" i="1"/>
  <c r="AE551" i="1"/>
  <c r="AD551" i="1"/>
  <c r="AB551" i="1"/>
  <c r="AA551" i="1"/>
  <c r="Z551" i="1"/>
  <c r="W551" i="1"/>
  <c r="BA550" i="1"/>
  <c r="AZ550" i="1"/>
  <c r="AY550" i="1"/>
  <c r="AW550" i="1"/>
  <c r="AU550" i="1"/>
  <c r="AT550" i="1"/>
  <c r="AS550" i="1"/>
  <c r="AQ550" i="1"/>
  <c r="AP550" i="1"/>
  <c r="AO550" i="1"/>
  <c r="AM550" i="1"/>
  <c r="AL550" i="1"/>
  <c r="AK550" i="1"/>
  <c r="AJ550" i="1"/>
  <c r="AH550" i="1"/>
  <c r="AG550" i="1"/>
  <c r="AF550" i="1"/>
  <c r="AE550" i="1"/>
  <c r="AD550" i="1"/>
  <c r="AB550" i="1"/>
  <c r="AA550" i="1"/>
  <c r="Z550" i="1"/>
  <c r="W550" i="1"/>
  <c r="X550" i="1" s="1"/>
  <c r="BA549" i="1"/>
  <c r="AZ549" i="1"/>
  <c r="AY549" i="1"/>
  <c r="AW549" i="1"/>
  <c r="AU549" i="1"/>
  <c r="AT549" i="1"/>
  <c r="AS549" i="1"/>
  <c r="AQ549" i="1"/>
  <c r="AP549" i="1"/>
  <c r="AO549" i="1"/>
  <c r="AM549" i="1"/>
  <c r="AL549" i="1"/>
  <c r="AK549" i="1"/>
  <c r="AJ549" i="1"/>
  <c r="AH549" i="1"/>
  <c r="AG549" i="1"/>
  <c r="AF549" i="1"/>
  <c r="AE549" i="1"/>
  <c r="AD549" i="1"/>
  <c r="AB549" i="1"/>
  <c r="AA549" i="1"/>
  <c r="Z549" i="1"/>
  <c r="W549" i="1"/>
  <c r="BA548" i="1"/>
  <c r="AZ548" i="1"/>
  <c r="AY548" i="1"/>
  <c r="AW548" i="1"/>
  <c r="AU548" i="1"/>
  <c r="AT548" i="1"/>
  <c r="AS548" i="1"/>
  <c r="AQ548" i="1"/>
  <c r="AP548" i="1"/>
  <c r="AO548" i="1"/>
  <c r="AM548" i="1"/>
  <c r="AL548" i="1"/>
  <c r="AK548" i="1"/>
  <c r="AJ548" i="1"/>
  <c r="AH548" i="1"/>
  <c r="AG548" i="1"/>
  <c r="AF548" i="1"/>
  <c r="AE548" i="1"/>
  <c r="AD548" i="1"/>
  <c r="AB548" i="1"/>
  <c r="AA548" i="1"/>
  <c r="Z548" i="1"/>
  <c r="W548" i="1"/>
  <c r="X548" i="1" s="1"/>
  <c r="BA547" i="1"/>
  <c r="AZ547" i="1"/>
  <c r="AY547" i="1"/>
  <c r="AW547" i="1"/>
  <c r="AU547" i="1"/>
  <c r="AT547" i="1"/>
  <c r="AS547" i="1"/>
  <c r="AQ547" i="1"/>
  <c r="AP547" i="1"/>
  <c r="AO547" i="1"/>
  <c r="AM547" i="1"/>
  <c r="AL547" i="1"/>
  <c r="AK547" i="1"/>
  <c r="AJ547" i="1"/>
  <c r="AH547" i="1"/>
  <c r="AG547" i="1"/>
  <c r="AF547" i="1"/>
  <c r="AE547" i="1"/>
  <c r="AD547" i="1"/>
  <c r="AB547" i="1"/>
  <c r="AA547" i="1"/>
  <c r="Z547" i="1"/>
  <c r="W547" i="1"/>
  <c r="BA546" i="1"/>
  <c r="AZ546" i="1"/>
  <c r="AY546" i="1"/>
  <c r="AW546" i="1"/>
  <c r="AU546" i="1"/>
  <c r="AT546" i="1"/>
  <c r="AS546" i="1"/>
  <c r="AQ546" i="1"/>
  <c r="AP546" i="1"/>
  <c r="AO546" i="1"/>
  <c r="AM546" i="1"/>
  <c r="AL546" i="1"/>
  <c r="AK546" i="1"/>
  <c r="AJ546" i="1"/>
  <c r="AH546" i="1"/>
  <c r="AG546" i="1"/>
  <c r="AF546" i="1"/>
  <c r="AE546" i="1"/>
  <c r="AD546" i="1"/>
  <c r="AB546" i="1"/>
  <c r="AA546" i="1"/>
  <c r="Z546" i="1"/>
  <c r="W546" i="1"/>
  <c r="X546" i="1" s="1"/>
  <c r="BA545" i="1"/>
  <c r="AZ545" i="1"/>
  <c r="AY545" i="1"/>
  <c r="AW545" i="1"/>
  <c r="AU545" i="1"/>
  <c r="AT545" i="1"/>
  <c r="AS545" i="1"/>
  <c r="AQ545" i="1"/>
  <c r="AP545" i="1"/>
  <c r="AO545" i="1"/>
  <c r="AM545" i="1"/>
  <c r="AL545" i="1"/>
  <c r="AK545" i="1"/>
  <c r="AJ545" i="1"/>
  <c r="AH545" i="1"/>
  <c r="AG545" i="1"/>
  <c r="AF545" i="1"/>
  <c r="AE545" i="1"/>
  <c r="AD545" i="1"/>
  <c r="AB545" i="1"/>
  <c r="AA545" i="1"/>
  <c r="Z545" i="1"/>
  <c r="W545" i="1"/>
  <c r="BA544" i="1"/>
  <c r="AZ544" i="1"/>
  <c r="AY544" i="1"/>
  <c r="AW544" i="1"/>
  <c r="AU544" i="1"/>
  <c r="AT544" i="1"/>
  <c r="AS544" i="1"/>
  <c r="AQ544" i="1"/>
  <c r="AP544" i="1"/>
  <c r="AO544" i="1"/>
  <c r="AM544" i="1"/>
  <c r="AL544" i="1"/>
  <c r="AK544" i="1"/>
  <c r="AJ544" i="1"/>
  <c r="AH544" i="1"/>
  <c r="AG544" i="1"/>
  <c r="AF544" i="1"/>
  <c r="AE544" i="1"/>
  <c r="AD544" i="1"/>
  <c r="AB544" i="1"/>
  <c r="AA544" i="1"/>
  <c r="Z544" i="1"/>
  <c r="W544" i="1"/>
  <c r="X544" i="1" s="1"/>
  <c r="BA543" i="1"/>
  <c r="AZ543" i="1"/>
  <c r="AY543" i="1"/>
  <c r="AW543" i="1"/>
  <c r="AU543" i="1"/>
  <c r="AT543" i="1"/>
  <c r="AS543" i="1"/>
  <c r="AQ543" i="1"/>
  <c r="AP543" i="1"/>
  <c r="AO543" i="1"/>
  <c r="AM543" i="1"/>
  <c r="AL543" i="1"/>
  <c r="AK543" i="1"/>
  <c r="AJ543" i="1"/>
  <c r="AH543" i="1"/>
  <c r="AG543" i="1"/>
  <c r="AF543" i="1"/>
  <c r="AE543" i="1"/>
  <c r="AD543" i="1"/>
  <c r="AB543" i="1"/>
  <c r="AA543" i="1"/>
  <c r="Z543" i="1"/>
  <c r="W543" i="1"/>
  <c r="BA542" i="1"/>
  <c r="AZ542" i="1"/>
  <c r="AY542" i="1"/>
  <c r="AW542" i="1"/>
  <c r="AU542" i="1"/>
  <c r="AT542" i="1"/>
  <c r="AS542" i="1"/>
  <c r="AQ542" i="1"/>
  <c r="AP542" i="1"/>
  <c r="AO542" i="1"/>
  <c r="AM542" i="1"/>
  <c r="AL542" i="1"/>
  <c r="AK542" i="1"/>
  <c r="AJ542" i="1"/>
  <c r="AH542" i="1"/>
  <c r="AG542" i="1"/>
  <c r="AF542" i="1"/>
  <c r="AE542" i="1"/>
  <c r="AD542" i="1"/>
  <c r="AB542" i="1"/>
  <c r="AA542" i="1"/>
  <c r="Z542" i="1"/>
  <c r="W542" i="1"/>
  <c r="X542" i="1" s="1"/>
  <c r="BA541" i="1"/>
  <c r="AZ541" i="1"/>
  <c r="AY541" i="1"/>
  <c r="AW541" i="1"/>
  <c r="AU541" i="1"/>
  <c r="AT541" i="1"/>
  <c r="AS541" i="1"/>
  <c r="AQ541" i="1"/>
  <c r="AP541" i="1"/>
  <c r="AO541" i="1"/>
  <c r="AM541" i="1"/>
  <c r="AL541" i="1"/>
  <c r="AK541" i="1"/>
  <c r="AJ541" i="1"/>
  <c r="AH541" i="1"/>
  <c r="AG541" i="1"/>
  <c r="AF541" i="1"/>
  <c r="AE541" i="1"/>
  <c r="AD541" i="1"/>
  <c r="AB541" i="1"/>
  <c r="AA541" i="1"/>
  <c r="Z541" i="1"/>
  <c r="W541" i="1"/>
  <c r="BA540" i="1"/>
  <c r="AZ540" i="1"/>
  <c r="AY540" i="1"/>
  <c r="AW540" i="1"/>
  <c r="AU540" i="1"/>
  <c r="AT540" i="1"/>
  <c r="AS540" i="1"/>
  <c r="AQ540" i="1"/>
  <c r="AP540" i="1"/>
  <c r="AO540" i="1"/>
  <c r="AM540" i="1"/>
  <c r="AL540" i="1"/>
  <c r="AK540" i="1"/>
  <c r="AJ540" i="1"/>
  <c r="AH540" i="1"/>
  <c r="AG540" i="1"/>
  <c r="AF540" i="1"/>
  <c r="AE540" i="1"/>
  <c r="AD540" i="1"/>
  <c r="AB540" i="1"/>
  <c r="AA540" i="1"/>
  <c r="Z540" i="1"/>
  <c r="W540" i="1"/>
  <c r="X540" i="1" s="1"/>
  <c r="BA539" i="1"/>
  <c r="AZ539" i="1"/>
  <c r="AY539" i="1"/>
  <c r="AW539" i="1"/>
  <c r="AU539" i="1"/>
  <c r="AT539" i="1"/>
  <c r="AS539" i="1"/>
  <c r="AQ539" i="1"/>
  <c r="AP539" i="1"/>
  <c r="AO539" i="1"/>
  <c r="AM539" i="1"/>
  <c r="AL539" i="1"/>
  <c r="AK539" i="1"/>
  <c r="AJ539" i="1"/>
  <c r="AH539" i="1"/>
  <c r="AG539" i="1"/>
  <c r="AF539" i="1"/>
  <c r="AE539" i="1"/>
  <c r="AD539" i="1"/>
  <c r="AB539" i="1"/>
  <c r="AA539" i="1"/>
  <c r="Z539" i="1"/>
  <c r="W539" i="1"/>
  <c r="BA538" i="1"/>
  <c r="AZ538" i="1"/>
  <c r="AY538" i="1"/>
  <c r="AW538" i="1"/>
  <c r="AU538" i="1"/>
  <c r="AT538" i="1"/>
  <c r="AS538" i="1"/>
  <c r="AQ538" i="1"/>
  <c r="AP538" i="1"/>
  <c r="AO538" i="1"/>
  <c r="AM538" i="1"/>
  <c r="AL538" i="1"/>
  <c r="AK538" i="1"/>
  <c r="AJ538" i="1"/>
  <c r="AH538" i="1"/>
  <c r="AG538" i="1"/>
  <c r="AF538" i="1"/>
  <c r="AE538" i="1"/>
  <c r="AD538" i="1"/>
  <c r="AB538" i="1"/>
  <c r="AA538" i="1"/>
  <c r="Z538" i="1"/>
  <c r="W538" i="1"/>
  <c r="X538" i="1" s="1"/>
  <c r="BA537" i="1"/>
  <c r="AZ537" i="1"/>
  <c r="AY537" i="1"/>
  <c r="AW537" i="1"/>
  <c r="AU537" i="1"/>
  <c r="AT537" i="1"/>
  <c r="AS537" i="1"/>
  <c r="AQ537" i="1"/>
  <c r="AP537" i="1"/>
  <c r="AO537" i="1"/>
  <c r="AM537" i="1"/>
  <c r="AL537" i="1"/>
  <c r="AK537" i="1"/>
  <c r="AJ537" i="1"/>
  <c r="AH537" i="1"/>
  <c r="AG537" i="1"/>
  <c r="AF537" i="1"/>
  <c r="AE537" i="1"/>
  <c r="AD537" i="1"/>
  <c r="AB537" i="1"/>
  <c r="AA537" i="1"/>
  <c r="Z537" i="1"/>
  <c r="W537" i="1"/>
  <c r="BA536" i="1"/>
  <c r="AZ536" i="1"/>
  <c r="AY536" i="1"/>
  <c r="AW536" i="1"/>
  <c r="AU536" i="1"/>
  <c r="AT536" i="1"/>
  <c r="AS536" i="1"/>
  <c r="AQ536" i="1"/>
  <c r="AP536" i="1"/>
  <c r="AO536" i="1"/>
  <c r="AM536" i="1"/>
  <c r="AL536" i="1"/>
  <c r="AK536" i="1"/>
  <c r="AJ536" i="1"/>
  <c r="AH536" i="1"/>
  <c r="AG536" i="1"/>
  <c r="AF536" i="1"/>
  <c r="AE536" i="1"/>
  <c r="AD536" i="1"/>
  <c r="AB536" i="1"/>
  <c r="AA536" i="1"/>
  <c r="Z536" i="1"/>
  <c r="W536" i="1"/>
  <c r="X536" i="1" s="1"/>
  <c r="BA535" i="1"/>
  <c r="AZ535" i="1"/>
  <c r="AY535" i="1"/>
  <c r="AW535" i="1"/>
  <c r="AU535" i="1"/>
  <c r="AT535" i="1"/>
  <c r="AS535" i="1"/>
  <c r="AQ535" i="1"/>
  <c r="AP535" i="1"/>
  <c r="AO535" i="1"/>
  <c r="AM535" i="1"/>
  <c r="AL535" i="1"/>
  <c r="AK535" i="1"/>
  <c r="AJ535" i="1"/>
  <c r="AH535" i="1"/>
  <c r="AG535" i="1"/>
  <c r="AF535" i="1"/>
  <c r="AE535" i="1"/>
  <c r="AD535" i="1"/>
  <c r="AB535" i="1"/>
  <c r="AA535" i="1"/>
  <c r="Z535" i="1"/>
  <c r="W535" i="1"/>
  <c r="BA534" i="1"/>
  <c r="AZ534" i="1"/>
  <c r="AY534" i="1"/>
  <c r="AW534" i="1"/>
  <c r="AU534" i="1"/>
  <c r="AT534" i="1"/>
  <c r="AS534" i="1"/>
  <c r="AQ534" i="1"/>
  <c r="AP534" i="1"/>
  <c r="AO534" i="1"/>
  <c r="AM534" i="1"/>
  <c r="AL534" i="1"/>
  <c r="AK534" i="1"/>
  <c r="AJ534" i="1"/>
  <c r="AH534" i="1"/>
  <c r="AG534" i="1"/>
  <c r="AF534" i="1"/>
  <c r="AE534" i="1"/>
  <c r="AD534" i="1"/>
  <c r="AB534" i="1"/>
  <c r="AA534" i="1"/>
  <c r="Z534" i="1"/>
  <c r="W534" i="1"/>
  <c r="X534" i="1" s="1"/>
  <c r="BA533" i="1"/>
  <c r="AZ533" i="1"/>
  <c r="AY533" i="1"/>
  <c r="AW533" i="1"/>
  <c r="AU533" i="1"/>
  <c r="AT533" i="1"/>
  <c r="AS533" i="1"/>
  <c r="AQ533" i="1"/>
  <c r="AP533" i="1"/>
  <c r="AO533" i="1"/>
  <c r="AM533" i="1"/>
  <c r="AL533" i="1"/>
  <c r="AK533" i="1"/>
  <c r="AJ533" i="1"/>
  <c r="AH533" i="1"/>
  <c r="AG533" i="1"/>
  <c r="AF533" i="1"/>
  <c r="AE533" i="1"/>
  <c r="AD533" i="1"/>
  <c r="AB533" i="1"/>
  <c r="AA533" i="1"/>
  <c r="Z533" i="1"/>
  <c r="W533" i="1"/>
  <c r="BA532" i="1"/>
  <c r="AZ532" i="1"/>
  <c r="AY532" i="1"/>
  <c r="AW532" i="1"/>
  <c r="AU532" i="1"/>
  <c r="AT532" i="1"/>
  <c r="AS532" i="1"/>
  <c r="AQ532" i="1"/>
  <c r="AP532" i="1"/>
  <c r="AO532" i="1"/>
  <c r="AM532" i="1"/>
  <c r="AL532" i="1"/>
  <c r="AK532" i="1"/>
  <c r="AJ532" i="1"/>
  <c r="AH532" i="1"/>
  <c r="AG532" i="1"/>
  <c r="AF532" i="1"/>
  <c r="AE532" i="1"/>
  <c r="AD532" i="1"/>
  <c r="AB532" i="1"/>
  <c r="AA532" i="1"/>
  <c r="Z532" i="1"/>
  <c r="W532" i="1"/>
  <c r="X532" i="1" s="1"/>
  <c r="BA531" i="1"/>
  <c r="AZ531" i="1"/>
  <c r="AY531" i="1"/>
  <c r="AW531" i="1"/>
  <c r="AU531" i="1"/>
  <c r="AT531" i="1"/>
  <c r="AS531" i="1"/>
  <c r="AQ531" i="1"/>
  <c r="AP531" i="1"/>
  <c r="AO531" i="1"/>
  <c r="AM531" i="1"/>
  <c r="AL531" i="1"/>
  <c r="AK531" i="1"/>
  <c r="AJ531" i="1"/>
  <c r="AH531" i="1"/>
  <c r="AG531" i="1"/>
  <c r="AF531" i="1"/>
  <c r="AE531" i="1"/>
  <c r="AD531" i="1"/>
  <c r="AB531" i="1"/>
  <c r="AA531" i="1"/>
  <c r="Z531" i="1"/>
  <c r="W531" i="1"/>
  <c r="BA530" i="1"/>
  <c r="AZ530" i="1"/>
  <c r="AY530" i="1"/>
  <c r="AW530" i="1"/>
  <c r="AU530" i="1"/>
  <c r="AT530" i="1"/>
  <c r="AS530" i="1"/>
  <c r="AQ530" i="1"/>
  <c r="AP530" i="1"/>
  <c r="AO530" i="1"/>
  <c r="AM530" i="1"/>
  <c r="AL530" i="1"/>
  <c r="AK530" i="1"/>
  <c r="AJ530" i="1"/>
  <c r="AH530" i="1"/>
  <c r="AG530" i="1"/>
  <c r="AF530" i="1"/>
  <c r="AE530" i="1"/>
  <c r="AD530" i="1"/>
  <c r="AB530" i="1"/>
  <c r="AA530" i="1"/>
  <c r="Z530" i="1"/>
  <c r="W530" i="1"/>
  <c r="X530" i="1" s="1"/>
  <c r="BA529" i="1"/>
  <c r="AZ529" i="1"/>
  <c r="AY529" i="1"/>
  <c r="AW529" i="1"/>
  <c r="AU529" i="1"/>
  <c r="AT529" i="1"/>
  <c r="AS529" i="1"/>
  <c r="AQ529" i="1"/>
  <c r="AP529" i="1"/>
  <c r="AO529" i="1"/>
  <c r="AM529" i="1"/>
  <c r="AL529" i="1"/>
  <c r="AK529" i="1"/>
  <c r="AJ529" i="1"/>
  <c r="AH529" i="1"/>
  <c r="AG529" i="1"/>
  <c r="AF529" i="1"/>
  <c r="AE529" i="1"/>
  <c r="AD529" i="1"/>
  <c r="AB529" i="1"/>
  <c r="AA529" i="1"/>
  <c r="Z529" i="1"/>
  <c r="W529" i="1"/>
  <c r="BA528" i="1"/>
  <c r="AZ528" i="1"/>
  <c r="AY528" i="1"/>
  <c r="AW528" i="1"/>
  <c r="AU528" i="1"/>
  <c r="AT528" i="1"/>
  <c r="AS528" i="1"/>
  <c r="AQ528" i="1"/>
  <c r="AP528" i="1"/>
  <c r="AO528" i="1"/>
  <c r="AM528" i="1"/>
  <c r="AL528" i="1"/>
  <c r="AK528" i="1"/>
  <c r="AJ528" i="1"/>
  <c r="AH528" i="1"/>
  <c r="AG528" i="1"/>
  <c r="AF528" i="1"/>
  <c r="AE528" i="1"/>
  <c r="AD528" i="1"/>
  <c r="AB528" i="1"/>
  <c r="AA528" i="1"/>
  <c r="Z528" i="1"/>
  <c r="W528" i="1"/>
  <c r="X528" i="1" s="1"/>
  <c r="BA527" i="1"/>
  <c r="AZ527" i="1"/>
  <c r="AY527" i="1"/>
  <c r="AW527" i="1"/>
  <c r="AU527" i="1"/>
  <c r="AT527" i="1"/>
  <c r="AS527" i="1"/>
  <c r="AQ527" i="1"/>
  <c r="AP527" i="1"/>
  <c r="AO527" i="1"/>
  <c r="AM527" i="1"/>
  <c r="AL527" i="1"/>
  <c r="AK527" i="1"/>
  <c r="AJ527" i="1"/>
  <c r="AH527" i="1"/>
  <c r="AG527" i="1"/>
  <c r="AF527" i="1"/>
  <c r="AE527" i="1"/>
  <c r="AD527" i="1"/>
  <c r="AB527" i="1"/>
  <c r="AA527" i="1"/>
  <c r="Z527" i="1"/>
  <c r="W527" i="1"/>
  <c r="BA526" i="1"/>
  <c r="AZ526" i="1"/>
  <c r="AY526" i="1"/>
  <c r="AW526" i="1"/>
  <c r="AU526" i="1"/>
  <c r="AT526" i="1"/>
  <c r="AS526" i="1"/>
  <c r="AQ526" i="1"/>
  <c r="AP526" i="1"/>
  <c r="AO526" i="1"/>
  <c r="AM526" i="1"/>
  <c r="AL526" i="1"/>
  <c r="AK526" i="1"/>
  <c r="AJ526" i="1"/>
  <c r="AH526" i="1"/>
  <c r="AG526" i="1"/>
  <c r="AF526" i="1"/>
  <c r="AE526" i="1"/>
  <c r="AD526" i="1"/>
  <c r="AB526" i="1"/>
  <c r="AA526" i="1"/>
  <c r="Z526" i="1"/>
  <c r="W526" i="1"/>
  <c r="X526" i="1" s="1"/>
  <c r="BA525" i="1"/>
  <c r="AZ525" i="1"/>
  <c r="AY525" i="1"/>
  <c r="AW525" i="1"/>
  <c r="AU525" i="1"/>
  <c r="AT525" i="1"/>
  <c r="AS525" i="1"/>
  <c r="AQ525" i="1"/>
  <c r="AP525" i="1"/>
  <c r="AO525" i="1"/>
  <c r="AM525" i="1"/>
  <c r="AL525" i="1"/>
  <c r="AK525" i="1"/>
  <c r="AJ525" i="1"/>
  <c r="AH525" i="1"/>
  <c r="AG525" i="1"/>
  <c r="AF525" i="1"/>
  <c r="AE525" i="1"/>
  <c r="AD525" i="1"/>
  <c r="AB525" i="1"/>
  <c r="AA525" i="1"/>
  <c r="Z525" i="1"/>
  <c r="W525" i="1"/>
  <c r="BA524" i="1"/>
  <c r="AZ524" i="1"/>
  <c r="AY524" i="1"/>
  <c r="AW524" i="1"/>
  <c r="AU524" i="1"/>
  <c r="AT524" i="1"/>
  <c r="AS524" i="1"/>
  <c r="AQ524" i="1"/>
  <c r="AP524" i="1"/>
  <c r="AO524" i="1"/>
  <c r="AM524" i="1"/>
  <c r="AL524" i="1"/>
  <c r="AK524" i="1"/>
  <c r="AJ524" i="1"/>
  <c r="AH524" i="1"/>
  <c r="AG524" i="1"/>
  <c r="AF524" i="1"/>
  <c r="AE524" i="1"/>
  <c r="AD524" i="1"/>
  <c r="AB524" i="1"/>
  <c r="AA524" i="1"/>
  <c r="Z524" i="1"/>
  <c r="W524" i="1"/>
  <c r="X524" i="1" s="1"/>
  <c r="BA523" i="1"/>
  <c r="AZ523" i="1"/>
  <c r="AY523" i="1"/>
  <c r="AW523" i="1"/>
  <c r="AU523" i="1"/>
  <c r="AT523" i="1"/>
  <c r="AS523" i="1"/>
  <c r="AQ523" i="1"/>
  <c r="AP523" i="1"/>
  <c r="AO523" i="1"/>
  <c r="AM523" i="1"/>
  <c r="AL523" i="1"/>
  <c r="AK523" i="1"/>
  <c r="AJ523" i="1"/>
  <c r="AH523" i="1"/>
  <c r="AG523" i="1"/>
  <c r="AF523" i="1"/>
  <c r="AE523" i="1"/>
  <c r="AD523" i="1"/>
  <c r="AB523" i="1"/>
  <c r="AA523" i="1"/>
  <c r="Z523" i="1"/>
  <c r="W523" i="1"/>
  <c r="BA522" i="1"/>
  <c r="AZ522" i="1"/>
  <c r="AY522" i="1"/>
  <c r="AW522" i="1"/>
  <c r="AU522" i="1"/>
  <c r="AT522" i="1"/>
  <c r="AS522" i="1"/>
  <c r="AQ522" i="1"/>
  <c r="AP522" i="1"/>
  <c r="AO522" i="1"/>
  <c r="AM522" i="1"/>
  <c r="AL522" i="1"/>
  <c r="AK522" i="1"/>
  <c r="AJ522" i="1"/>
  <c r="AH522" i="1"/>
  <c r="AG522" i="1"/>
  <c r="AF522" i="1"/>
  <c r="AE522" i="1"/>
  <c r="AD522" i="1"/>
  <c r="AB522" i="1"/>
  <c r="AA522" i="1"/>
  <c r="Z522" i="1"/>
  <c r="W522" i="1"/>
  <c r="X522" i="1" s="1"/>
  <c r="BA521" i="1"/>
  <c r="AZ521" i="1"/>
  <c r="AY521" i="1"/>
  <c r="AW521" i="1"/>
  <c r="AU521" i="1"/>
  <c r="AT521" i="1"/>
  <c r="AS521" i="1"/>
  <c r="AQ521" i="1"/>
  <c r="AP521" i="1"/>
  <c r="AO521" i="1"/>
  <c r="AM521" i="1"/>
  <c r="AL521" i="1"/>
  <c r="AK521" i="1"/>
  <c r="AJ521" i="1"/>
  <c r="AH521" i="1"/>
  <c r="AG521" i="1"/>
  <c r="AF521" i="1"/>
  <c r="AE521" i="1"/>
  <c r="AD521" i="1"/>
  <c r="AB521" i="1"/>
  <c r="AA521" i="1"/>
  <c r="Z521" i="1"/>
  <c r="W521" i="1"/>
  <c r="BA520" i="1"/>
  <c r="AZ520" i="1"/>
  <c r="AY520" i="1"/>
  <c r="AW520" i="1"/>
  <c r="AU520" i="1"/>
  <c r="AT520" i="1"/>
  <c r="AS520" i="1"/>
  <c r="AQ520" i="1"/>
  <c r="AP520" i="1"/>
  <c r="AO520" i="1"/>
  <c r="AM520" i="1"/>
  <c r="AL520" i="1"/>
  <c r="AK520" i="1"/>
  <c r="AJ520" i="1"/>
  <c r="AH520" i="1"/>
  <c r="AG520" i="1"/>
  <c r="AF520" i="1"/>
  <c r="AE520" i="1"/>
  <c r="AD520" i="1"/>
  <c r="AB520" i="1"/>
  <c r="AA520" i="1"/>
  <c r="Z520" i="1"/>
  <c r="W520" i="1"/>
  <c r="X520" i="1" s="1"/>
  <c r="BA519" i="1"/>
  <c r="AZ519" i="1"/>
  <c r="AY519" i="1"/>
  <c r="AW519" i="1"/>
  <c r="AU519" i="1"/>
  <c r="AT519" i="1"/>
  <c r="AS519" i="1"/>
  <c r="AQ519" i="1"/>
  <c r="AP519" i="1"/>
  <c r="AO519" i="1"/>
  <c r="AM519" i="1"/>
  <c r="AL519" i="1"/>
  <c r="AK519" i="1"/>
  <c r="AJ519" i="1"/>
  <c r="AH519" i="1"/>
  <c r="AG519" i="1"/>
  <c r="AF519" i="1"/>
  <c r="AE519" i="1"/>
  <c r="AD519" i="1"/>
  <c r="AB519" i="1"/>
  <c r="AA519" i="1"/>
  <c r="Z519" i="1"/>
  <c r="W519" i="1"/>
  <c r="BA518" i="1"/>
  <c r="AZ518" i="1"/>
  <c r="AY518" i="1"/>
  <c r="AW518" i="1"/>
  <c r="AU518" i="1"/>
  <c r="AT518" i="1"/>
  <c r="AS518" i="1"/>
  <c r="AQ518" i="1"/>
  <c r="AP518" i="1"/>
  <c r="AO518" i="1"/>
  <c r="AM518" i="1"/>
  <c r="AL518" i="1"/>
  <c r="AK518" i="1"/>
  <c r="AJ518" i="1"/>
  <c r="AH518" i="1"/>
  <c r="AG518" i="1"/>
  <c r="AF518" i="1"/>
  <c r="AE518" i="1"/>
  <c r="AD518" i="1"/>
  <c r="AB518" i="1"/>
  <c r="AA518" i="1"/>
  <c r="Z518" i="1"/>
  <c r="W518" i="1"/>
  <c r="X518" i="1" s="1"/>
  <c r="BA517" i="1"/>
  <c r="AZ517" i="1"/>
  <c r="AY517" i="1"/>
  <c r="AW517" i="1"/>
  <c r="AU517" i="1"/>
  <c r="AT517" i="1"/>
  <c r="AS517" i="1"/>
  <c r="AQ517" i="1"/>
  <c r="AP517" i="1"/>
  <c r="AO517" i="1"/>
  <c r="AM517" i="1"/>
  <c r="AL517" i="1"/>
  <c r="AK517" i="1"/>
  <c r="AJ517" i="1"/>
  <c r="AH517" i="1"/>
  <c r="AG517" i="1"/>
  <c r="AF517" i="1"/>
  <c r="AE517" i="1"/>
  <c r="AD517" i="1"/>
  <c r="AB517" i="1"/>
  <c r="AA517" i="1"/>
  <c r="Z517" i="1"/>
  <c r="W517" i="1"/>
  <c r="BA516" i="1"/>
  <c r="AZ516" i="1"/>
  <c r="AY516" i="1"/>
  <c r="AW516" i="1"/>
  <c r="AU516" i="1"/>
  <c r="AT516" i="1"/>
  <c r="AS516" i="1"/>
  <c r="AQ516" i="1"/>
  <c r="AP516" i="1"/>
  <c r="AO516" i="1"/>
  <c r="AM516" i="1"/>
  <c r="AL516" i="1"/>
  <c r="AK516" i="1"/>
  <c r="AJ516" i="1"/>
  <c r="AH516" i="1"/>
  <c r="AG516" i="1"/>
  <c r="AF516" i="1"/>
  <c r="AE516" i="1"/>
  <c r="AD516" i="1"/>
  <c r="AB516" i="1"/>
  <c r="AA516" i="1"/>
  <c r="Z516" i="1"/>
  <c r="W516" i="1"/>
  <c r="X516" i="1" s="1"/>
  <c r="BA515" i="1"/>
  <c r="AZ515" i="1"/>
  <c r="AY515" i="1"/>
  <c r="AW515" i="1"/>
  <c r="AU515" i="1"/>
  <c r="AT515" i="1"/>
  <c r="AS515" i="1"/>
  <c r="AQ515" i="1"/>
  <c r="AP515" i="1"/>
  <c r="AO515" i="1"/>
  <c r="AM515" i="1"/>
  <c r="AL515" i="1"/>
  <c r="AK515" i="1"/>
  <c r="AJ515" i="1"/>
  <c r="AH515" i="1"/>
  <c r="AG515" i="1"/>
  <c r="AF515" i="1"/>
  <c r="AE515" i="1"/>
  <c r="AD515" i="1"/>
  <c r="AB515" i="1"/>
  <c r="AA515" i="1"/>
  <c r="Z515" i="1"/>
  <c r="W515" i="1"/>
  <c r="BA514" i="1"/>
  <c r="AZ514" i="1"/>
  <c r="AY514" i="1"/>
  <c r="AW514" i="1"/>
  <c r="AU514" i="1"/>
  <c r="AT514" i="1"/>
  <c r="AS514" i="1"/>
  <c r="AQ514" i="1"/>
  <c r="AP514" i="1"/>
  <c r="AO514" i="1"/>
  <c r="AM514" i="1"/>
  <c r="AL514" i="1"/>
  <c r="AK514" i="1"/>
  <c r="AJ514" i="1"/>
  <c r="AH514" i="1"/>
  <c r="AG514" i="1"/>
  <c r="AF514" i="1"/>
  <c r="AE514" i="1"/>
  <c r="AD514" i="1"/>
  <c r="AB514" i="1"/>
  <c r="AA514" i="1"/>
  <c r="Z514" i="1"/>
  <c r="W514" i="1"/>
  <c r="X514" i="1" s="1"/>
  <c r="BA513" i="1"/>
  <c r="AZ513" i="1"/>
  <c r="AY513" i="1"/>
  <c r="AW513" i="1"/>
  <c r="AU513" i="1"/>
  <c r="AT513" i="1"/>
  <c r="AS513" i="1"/>
  <c r="AQ513" i="1"/>
  <c r="AP513" i="1"/>
  <c r="AO513" i="1"/>
  <c r="AM513" i="1"/>
  <c r="AL513" i="1"/>
  <c r="AK513" i="1"/>
  <c r="AJ513" i="1"/>
  <c r="AH513" i="1"/>
  <c r="AG513" i="1"/>
  <c r="AF513" i="1"/>
  <c r="AE513" i="1"/>
  <c r="AD513" i="1"/>
  <c r="AB513" i="1"/>
  <c r="AA513" i="1"/>
  <c r="Z513" i="1"/>
  <c r="W513" i="1"/>
  <c r="BA512" i="1"/>
  <c r="AZ512" i="1"/>
  <c r="AY512" i="1"/>
  <c r="AW512" i="1"/>
  <c r="AU512" i="1"/>
  <c r="AT512" i="1"/>
  <c r="AS512" i="1"/>
  <c r="AQ512" i="1"/>
  <c r="AP512" i="1"/>
  <c r="AO512" i="1"/>
  <c r="AM512" i="1"/>
  <c r="AL512" i="1"/>
  <c r="AK512" i="1"/>
  <c r="AJ512" i="1"/>
  <c r="AH512" i="1"/>
  <c r="AG512" i="1"/>
  <c r="AF512" i="1"/>
  <c r="AE512" i="1"/>
  <c r="AD512" i="1"/>
  <c r="AB512" i="1"/>
  <c r="AA512" i="1"/>
  <c r="Z512" i="1"/>
  <c r="W512" i="1"/>
  <c r="X512" i="1" s="1"/>
  <c r="BA511" i="1"/>
  <c r="AZ511" i="1"/>
  <c r="AY511" i="1"/>
  <c r="AW511" i="1"/>
  <c r="AU511" i="1"/>
  <c r="AT511" i="1"/>
  <c r="AS511" i="1"/>
  <c r="AQ511" i="1"/>
  <c r="AP511" i="1"/>
  <c r="AO511" i="1"/>
  <c r="AM511" i="1"/>
  <c r="AL511" i="1"/>
  <c r="AK511" i="1"/>
  <c r="AJ511" i="1"/>
  <c r="AH511" i="1"/>
  <c r="AG511" i="1"/>
  <c r="AF511" i="1"/>
  <c r="AE511" i="1"/>
  <c r="AD511" i="1"/>
  <c r="AB511" i="1"/>
  <c r="AA511" i="1"/>
  <c r="Z511" i="1"/>
  <c r="W511" i="1"/>
  <c r="BA510" i="1"/>
  <c r="AZ510" i="1"/>
  <c r="AY510" i="1"/>
  <c r="AW510" i="1"/>
  <c r="AU510" i="1"/>
  <c r="AT510" i="1"/>
  <c r="AS510" i="1"/>
  <c r="AQ510" i="1"/>
  <c r="AP510" i="1"/>
  <c r="AO510" i="1"/>
  <c r="AM510" i="1"/>
  <c r="AL510" i="1"/>
  <c r="AK510" i="1"/>
  <c r="AJ510" i="1"/>
  <c r="AH510" i="1"/>
  <c r="AG510" i="1"/>
  <c r="AF510" i="1"/>
  <c r="AE510" i="1"/>
  <c r="AD510" i="1"/>
  <c r="AB510" i="1"/>
  <c r="AA510" i="1"/>
  <c r="Z510" i="1"/>
  <c r="W510" i="1"/>
  <c r="X510" i="1" s="1"/>
  <c r="BA509" i="1"/>
  <c r="AZ509" i="1"/>
  <c r="AY509" i="1"/>
  <c r="AW509" i="1"/>
  <c r="AU509" i="1"/>
  <c r="AT509" i="1"/>
  <c r="AS509" i="1"/>
  <c r="AQ509" i="1"/>
  <c r="AP509" i="1"/>
  <c r="AO509" i="1"/>
  <c r="AM509" i="1"/>
  <c r="AL509" i="1"/>
  <c r="AK509" i="1"/>
  <c r="AJ509" i="1"/>
  <c r="AH509" i="1"/>
  <c r="AG509" i="1"/>
  <c r="AF509" i="1"/>
  <c r="AE509" i="1"/>
  <c r="AD509" i="1"/>
  <c r="AB509" i="1"/>
  <c r="AA509" i="1"/>
  <c r="Z509" i="1"/>
  <c r="W509" i="1"/>
  <c r="BA508" i="1"/>
  <c r="AZ508" i="1"/>
  <c r="AY508" i="1"/>
  <c r="AW508" i="1"/>
  <c r="AU508" i="1"/>
  <c r="AT508" i="1"/>
  <c r="AS508" i="1"/>
  <c r="AQ508" i="1"/>
  <c r="AP508" i="1"/>
  <c r="AO508" i="1"/>
  <c r="AM508" i="1"/>
  <c r="AL508" i="1"/>
  <c r="AK508" i="1"/>
  <c r="AJ508" i="1"/>
  <c r="AH508" i="1"/>
  <c r="AG508" i="1"/>
  <c r="AF508" i="1"/>
  <c r="AE508" i="1"/>
  <c r="AD508" i="1"/>
  <c r="AB508" i="1"/>
  <c r="AA508" i="1"/>
  <c r="Z508" i="1"/>
  <c r="W508" i="1"/>
  <c r="X508" i="1" s="1"/>
  <c r="BA507" i="1"/>
  <c r="AZ507" i="1"/>
  <c r="AY507" i="1"/>
  <c r="AW507" i="1"/>
  <c r="AU507" i="1"/>
  <c r="AT507" i="1"/>
  <c r="AS507" i="1"/>
  <c r="AQ507" i="1"/>
  <c r="AP507" i="1"/>
  <c r="AO507" i="1"/>
  <c r="AM507" i="1"/>
  <c r="AL507" i="1"/>
  <c r="AK507" i="1"/>
  <c r="AJ507" i="1"/>
  <c r="AH507" i="1"/>
  <c r="AG507" i="1"/>
  <c r="AF507" i="1"/>
  <c r="AE507" i="1"/>
  <c r="AD507" i="1"/>
  <c r="AB507" i="1"/>
  <c r="AA507" i="1"/>
  <c r="Z507" i="1"/>
  <c r="W507" i="1"/>
  <c r="BA506" i="1"/>
  <c r="AZ506" i="1"/>
  <c r="AY506" i="1"/>
  <c r="AW506" i="1"/>
  <c r="AU506" i="1"/>
  <c r="AT506" i="1"/>
  <c r="AS506" i="1"/>
  <c r="AQ506" i="1"/>
  <c r="AP506" i="1"/>
  <c r="AO506" i="1"/>
  <c r="AM506" i="1"/>
  <c r="AL506" i="1"/>
  <c r="AK506" i="1"/>
  <c r="AJ506" i="1"/>
  <c r="AH506" i="1"/>
  <c r="AG506" i="1"/>
  <c r="AF506" i="1"/>
  <c r="AE506" i="1"/>
  <c r="AD506" i="1"/>
  <c r="AB506" i="1"/>
  <c r="AA506" i="1"/>
  <c r="Z506" i="1"/>
  <c r="W506" i="1"/>
  <c r="X506" i="1" s="1"/>
  <c r="BA505" i="1"/>
  <c r="AZ505" i="1"/>
  <c r="AY505" i="1"/>
  <c r="AW505" i="1"/>
  <c r="AU505" i="1"/>
  <c r="AT505" i="1"/>
  <c r="AS505" i="1"/>
  <c r="AQ505" i="1"/>
  <c r="AP505" i="1"/>
  <c r="AO505" i="1"/>
  <c r="AM505" i="1"/>
  <c r="AL505" i="1"/>
  <c r="AK505" i="1"/>
  <c r="AJ505" i="1"/>
  <c r="AH505" i="1"/>
  <c r="AG505" i="1"/>
  <c r="AF505" i="1"/>
  <c r="AE505" i="1"/>
  <c r="AD505" i="1"/>
  <c r="AB505" i="1"/>
  <c r="AA505" i="1"/>
  <c r="Z505" i="1"/>
  <c r="W505" i="1"/>
  <c r="BA504" i="1"/>
  <c r="AZ504" i="1"/>
  <c r="AY504" i="1"/>
  <c r="AW504" i="1"/>
  <c r="AU504" i="1"/>
  <c r="AT504" i="1"/>
  <c r="AS504" i="1"/>
  <c r="AQ504" i="1"/>
  <c r="AP504" i="1"/>
  <c r="AO504" i="1"/>
  <c r="AM504" i="1"/>
  <c r="AL504" i="1"/>
  <c r="AK504" i="1"/>
  <c r="AJ504" i="1"/>
  <c r="AH504" i="1"/>
  <c r="AG504" i="1"/>
  <c r="AF504" i="1"/>
  <c r="AE504" i="1"/>
  <c r="AD504" i="1"/>
  <c r="AB504" i="1"/>
  <c r="AA504" i="1"/>
  <c r="Z504" i="1"/>
  <c r="W504" i="1"/>
  <c r="X504" i="1" s="1"/>
  <c r="BA503" i="1"/>
  <c r="AZ503" i="1"/>
  <c r="AY503" i="1"/>
  <c r="AW503" i="1"/>
  <c r="AU503" i="1"/>
  <c r="AT503" i="1"/>
  <c r="AS503" i="1"/>
  <c r="AQ503" i="1"/>
  <c r="AP503" i="1"/>
  <c r="AO503" i="1"/>
  <c r="AM503" i="1"/>
  <c r="AL503" i="1"/>
  <c r="AK503" i="1"/>
  <c r="AJ503" i="1"/>
  <c r="AH503" i="1"/>
  <c r="AG503" i="1"/>
  <c r="AF503" i="1"/>
  <c r="AE503" i="1"/>
  <c r="AD503" i="1"/>
  <c r="AB503" i="1"/>
  <c r="AA503" i="1"/>
  <c r="Z503" i="1"/>
  <c r="W503" i="1"/>
  <c r="BA502" i="1"/>
  <c r="AZ502" i="1"/>
  <c r="AY502" i="1"/>
  <c r="AW502" i="1"/>
  <c r="AU502" i="1"/>
  <c r="AT502" i="1"/>
  <c r="AS502" i="1"/>
  <c r="AQ502" i="1"/>
  <c r="AP502" i="1"/>
  <c r="AO502" i="1"/>
  <c r="AM502" i="1"/>
  <c r="AL502" i="1"/>
  <c r="AK502" i="1"/>
  <c r="AJ502" i="1"/>
  <c r="AH502" i="1"/>
  <c r="AG502" i="1"/>
  <c r="AF502" i="1"/>
  <c r="AE502" i="1"/>
  <c r="AD502" i="1"/>
  <c r="AB502" i="1"/>
  <c r="AA502" i="1"/>
  <c r="Z502" i="1"/>
  <c r="W502" i="1"/>
  <c r="X502" i="1" s="1"/>
  <c r="BA501" i="1"/>
  <c r="AZ501" i="1"/>
  <c r="AY501" i="1"/>
  <c r="AW501" i="1"/>
  <c r="AU501" i="1"/>
  <c r="AT501" i="1"/>
  <c r="AS501" i="1"/>
  <c r="AQ501" i="1"/>
  <c r="AP501" i="1"/>
  <c r="AO501" i="1"/>
  <c r="AM501" i="1"/>
  <c r="AL501" i="1"/>
  <c r="AK501" i="1"/>
  <c r="AJ501" i="1"/>
  <c r="AH501" i="1"/>
  <c r="AG501" i="1"/>
  <c r="AF501" i="1"/>
  <c r="AE501" i="1"/>
  <c r="AD501" i="1"/>
  <c r="AB501" i="1"/>
  <c r="AA501" i="1"/>
  <c r="Z501" i="1"/>
  <c r="W501" i="1"/>
  <c r="BA500" i="1"/>
  <c r="AZ500" i="1"/>
  <c r="AY500" i="1"/>
  <c r="AW500" i="1"/>
  <c r="AU500" i="1"/>
  <c r="AT500" i="1"/>
  <c r="AS500" i="1"/>
  <c r="AQ500" i="1"/>
  <c r="AP500" i="1"/>
  <c r="AO500" i="1"/>
  <c r="AM500" i="1"/>
  <c r="AL500" i="1"/>
  <c r="AK500" i="1"/>
  <c r="AJ500" i="1"/>
  <c r="AH500" i="1"/>
  <c r="AG500" i="1"/>
  <c r="AF500" i="1"/>
  <c r="AE500" i="1"/>
  <c r="AD500" i="1"/>
  <c r="AB500" i="1"/>
  <c r="AA500" i="1"/>
  <c r="Z500" i="1"/>
  <c r="W500" i="1"/>
  <c r="X500" i="1" s="1"/>
  <c r="BA499" i="1"/>
  <c r="AZ499" i="1"/>
  <c r="AY499" i="1"/>
  <c r="AW499" i="1"/>
  <c r="AU499" i="1"/>
  <c r="AT499" i="1"/>
  <c r="AS499" i="1"/>
  <c r="AQ499" i="1"/>
  <c r="AP499" i="1"/>
  <c r="AO499" i="1"/>
  <c r="AM499" i="1"/>
  <c r="AL499" i="1"/>
  <c r="AK499" i="1"/>
  <c r="AJ499" i="1"/>
  <c r="AH499" i="1"/>
  <c r="AG499" i="1"/>
  <c r="AF499" i="1"/>
  <c r="AE499" i="1"/>
  <c r="AD499" i="1"/>
  <c r="AB499" i="1"/>
  <c r="AA499" i="1"/>
  <c r="Z499" i="1"/>
  <c r="W499" i="1"/>
  <c r="BA498" i="1"/>
  <c r="AZ498" i="1"/>
  <c r="AY498" i="1"/>
  <c r="AW498" i="1"/>
  <c r="AU498" i="1"/>
  <c r="AT498" i="1"/>
  <c r="AS498" i="1"/>
  <c r="AQ498" i="1"/>
  <c r="AP498" i="1"/>
  <c r="AO498" i="1"/>
  <c r="AM498" i="1"/>
  <c r="AL498" i="1"/>
  <c r="AK498" i="1"/>
  <c r="AJ498" i="1"/>
  <c r="AH498" i="1"/>
  <c r="AG498" i="1"/>
  <c r="AF498" i="1"/>
  <c r="AE498" i="1"/>
  <c r="AD498" i="1"/>
  <c r="AB498" i="1"/>
  <c r="AA498" i="1"/>
  <c r="Z498" i="1"/>
  <c r="W498" i="1"/>
  <c r="X498" i="1" s="1"/>
  <c r="BA497" i="1"/>
  <c r="AZ497" i="1"/>
  <c r="AY497" i="1"/>
  <c r="AW497" i="1"/>
  <c r="AU497" i="1"/>
  <c r="AT497" i="1"/>
  <c r="AS497" i="1"/>
  <c r="AQ497" i="1"/>
  <c r="AP497" i="1"/>
  <c r="AO497" i="1"/>
  <c r="AM497" i="1"/>
  <c r="AL497" i="1"/>
  <c r="AK497" i="1"/>
  <c r="AJ497" i="1"/>
  <c r="AH497" i="1"/>
  <c r="AG497" i="1"/>
  <c r="AF497" i="1"/>
  <c r="AE497" i="1"/>
  <c r="AD497" i="1"/>
  <c r="AB497" i="1"/>
  <c r="AA497" i="1"/>
  <c r="Z497" i="1"/>
  <c r="W497" i="1"/>
  <c r="BA496" i="1"/>
  <c r="AZ496" i="1"/>
  <c r="AY496" i="1"/>
  <c r="AW496" i="1"/>
  <c r="AU496" i="1"/>
  <c r="AT496" i="1"/>
  <c r="AS496" i="1"/>
  <c r="AQ496" i="1"/>
  <c r="AP496" i="1"/>
  <c r="AO496" i="1"/>
  <c r="AM496" i="1"/>
  <c r="AL496" i="1"/>
  <c r="AK496" i="1"/>
  <c r="AJ496" i="1"/>
  <c r="AH496" i="1"/>
  <c r="AG496" i="1"/>
  <c r="AF496" i="1"/>
  <c r="AE496" i="1"/>
  <c r="AD496" i="1"/>
  <c r="AB496" i="1"/>
  <c r="AA496" i="1"/>
  <c r="Z496" i="1"/>
  <c r="W496" i="1"/>
  <c r="X496" i="1" s="1"/>
  <c r="BA495" i="1"/>
  <c r="AZ495" i="1"/>
  <c r="AY495" i="1"/>
  <c r="AW495" i="1"/>
  <c r="AU495" i="1"/>
  <c r="AT495" i="1"/>
  <c r="AS495" i="1"/>
  <c r="AQ495" i="1"/>
  <c r="AP495" i="1"/>
  <c r="AO495" i="1"/>
  <c r="AM495" i="1"/>
  <c r="AL495" i="1"/>
  <c r="AK495" i="1"/>
  <c r="AJ495" i="1"/>
  <c r="AH495" i="1"/>
  <c r="AG495" i="1"/>
  <c r="AF495" i="1"/>
  <c r="AE495" i="1"/>
  <c r="AD495" i="1"/>
  <c r="AB495" i="1"/>
  <c r="AA495" i="1"/>
  <c r="Z495" i="1"/>
  <c r="W495" i="1"/>
  <c r="BA494" i="1"/>
  <c r="AZ494" i="1"/>
  <c r="AY494" i="1"/>
  <c r="AW494" i="1"/>
  <c r="AU494" i="1"/>
  <c r="AT494" i="1"/>
  <c r="AS494" i="1"/>
  <c r="AQ494" i="1"/>
  <c r="AP494" i="1"/>
  <c r="AO494" i="1"/>
  <c r="AM494" i="1"/>
  <c r="AL494" i="1"/>
  <c r="AK494" i="1"/>
  <c r="AJ494" i="1"/>
  <c r="AH494" i="1"/>
  <c r="AG494" i="1"/>
  <c r="AF494" i="1"/>
  <c r="AE494" i="1"/>
  <c r="AD494" i="1"/>
  <c r="AB494" i="1"/>
  <c r="AA494" i="1"/>
  <c r="Z494" i="1"/>
  <c r="W494" i="1"/>
  <c r="X494" i="1" s="1"/>
  <c r="BA493" i="1"/>
  <c r="AZ493" i="1"/>
  <c r="AY493" i="1"/>
  <c r="AW493" i="1"/>
  <c r="AU493" i="1"/>
  <c r="AT493" i="1"/>
  <c r="AS493" i="1"/>
  <c r="AQ493" i="1"/>
  <c r="AP493" i="1"/>
  <c r="AO493" i="1"/>
  <c r="AM493" i="1"/>
  <c r="AL493" i="1"/>
  <c r="AK493" i="1"/>
  <c r="AJ493" i="1"/>
  <c r="AH493" i="1"/>
  <c r="AG493" i="1"/>
  <c r="AF493" i="1"/>
  <c r="AE493" i="1"/>
  <c r="AD493" i="1"/>
  <c r="AB493" i="1"/>
  <c r="AA493" i="1"/>
  <c r="Z493" i="1"/>
  <c r="W493" i="1"/>
  <c r="BA492" i="1"/>
  <c r="AZ492" i="1"/>
  <c r="AY492" i="1"/>
  <c r="AW492" i="1"/>
  <c r="AU492" i="1"/>
  <c r="AT492" i="1"/>
  <c r="AS492" i="1"/>
  <c r="AQ492" i="1"/>
  <c r="AP492" i="1"/>
  <c r="AO492" i="1"/>
  <c r="AM492" i="1"/>
  <c r="AL492" i="1"/>
  <c r="AK492" i="1"/>
  <c r="AJ492" i="1"/>
  <c r="AH492" i="1"/>
  <c r="AG492" i="1"/>
  <c r="AF492" i="1"/>
  <c r="AE492" i="1"/>
  <c r="AD492" i="1"/>
  <c r="AB492" i="1"/>
  <c r="AA492" i="1"/>
  <c r="Z492" i="1"/>
  <c r="W492" i="1"/>
  <c r="X492" i="1" s="1"/>
  <c r="BA491" i="1"/>
  <c r="AZ491" i="1"/>
  <c r="AY491" i="1"/>
  <c r="AW491" i="1"/>
  <c r="AU491" i="1"/>
  <c r="AT491" i="1"/>
  <c r="AS491" i="1"/>
  <c r="AQ491" i="1"/>
  <c r="AP491" i="1"/>
  <c r="AO491" i="1"/>
  <c r="AM491" i="1"/>
  <c r="AL491" i="1"/>
  <c r="AK491" i="1"/>
  <c r="AJ491" i="1"/>
  <c r="AH491" i="1"/>
  <c r="AG491" i="1"/>
  <c r="AF491" i="1"/>
  <c r="AE491" i="1"/>
  <c r="AD491" i="1"/>
  <c r="AB491" i="1"/>
  <c r="AA491" i="1"/>
  <c r="Z491" i="1"/>
  <c r="W491" i="1"/>
  <c r="BA490" i="1"/>
  <c r="AZ490" i="1"/>
  <c r="AY490" i="1"/>
  <c r="AW490" i="1"/>
  <c r="AU490" i="1"/>
  <c r="AT490" i="1"/>
  <c r="AS490" i="1"/>
  <c r="AQ490" i="1"/>
  <c r="AP490" i="1"/>
  <c r="AO490" i="1"/>
  <c r="AM490" i="1"/>
  <c r="AL490" i="1"/>
  <c r="AK490" i="1"/>
  <c r="AJ490" i="1"/>
  <c r="AH490" i="1"/>
  <c r="AG490" i="1"/>
  <c r="AF490" i="1"/>
  <c r="AE490" i="1"/>
  <c r="AD490" i="1"/>
  <c r="AB490" i="1"/>
  <c r="AA490" i="1"/>
  <c r="Z490" i="1"/>
  <c r="W490" i="1"/>
  <c r="X490" i="1" s="1"/>
  <c r="BA489" i="1"/>
  <c r="AZ489" i="1"/>
  <c r="AY489" i="1"/>
  <c r="AW489" i="1"/>
  <c r="AU489" i="1"/>
  <c r="AT489" i="1"/>
  <c r="AS489" i="1"/>
  <c r="AQ489" i="1"/>
  <c r="AP489" i="1"/>
  <c r="AO489" i="1"/>
  <c r="AM489" i="1"/>
  <c r="AL489" i="1"/>
  <c r="AK489" i="1"/>
  <c r="AJ489" i="1"/>
  <c r="AH489" i="1"/>
  <c r="AG489" i="1"/>
  <c r="AF489" i="1"/>
  <c r="AE489" i="1"/>
  <c r="AD489" i="1"/>
  <c r="AB489" i="1"/>
  <c r="AA489" i="1"/>
  <c r="Z489" i="1"/>
  <c r="W489" i="1"/>
  <c r="BA488" i="1"/>
  <c r="AZ488" i="1"/>
  <c r="AY488" i="1"/>
  <c r="AW488" i="1"/>
  <c r="AU488" i="1"/>
  <c r="AT488" i="1"/>
  <c r="AS488" i="1"/>
  <c r="AQ488" i="1"/>
  <c r="AP488" i="1"/>
  <c r="AO488" i="1"/>
  <c r="AM488" i="1"/>
  <c r="AL488" i="1"/>
  <c r="AK488" i="1"/>
  <c r="AJ488" i="1"/>
  <c r="AH488" i="1"/>
  <c r="AG488" i="1"/>
  <c r="AF488" i="1"/>
  <c r="AE488" i="1"/>
  <c r="AD488" i="1"/>
  <c r="AB488" i="1"/>
  <c r="AA488" i="1"/>
  <c r="Z488" i="1"/>
  <c r="W488" i="1"/>
  <c r="X488" i="1" s="1"/>
  <c r="BA487" i="1"/>
  <c r="AZ487" i="1"/>
  <c r="AY487" i="1"/>
  <c r="AW487" i="1"/>
  <c r="AU487" i="1"/>
  <c r="AT487" i="1"/>
  <c r="AS487" i="1"/>
  <c r="AQ487" i="1"/>
  <c r="AP487" i="1"/>
  <c r="AO487" i="1"/>
  <c r="AM487" i="1"/>
  <c r="AL487" i="1"/>
  <c r="AK487" i="1"/>
  <c r="AJ487" i="1"/>
  <c r="AH487" i="1"/>
  <c r="AG487" i="1"/>
  <c r="AF487" i="1"/>
  <c r="AE487" i="1"/>
  <c r="AD487" i="1"/>
  <c r="AB487" i="1"/>
  <c r="AA487" i="1"/>
  <c r="Z487" i="1"/>
  <c r="W487" i="1"/>
  <c r="BA486" i="1"/>
  <c r="AZ486" i="1"/>
  <c r="AY486" i="1"/>
  <c r="AW486" i="1"/>
  <c r="AU486" i="1"/>
  <c r="AT486" i="1"/>
  <c r="AS486" i="1"/>
  <c r="AQ486" i="1"/>
  <c r="AP486" i="1"/>
  <c r="AO486" i="1"/>
  <c r="AM486" i="1"/>
  <c r="AL486" i="1"/>
  <c r="AK486" i="1"/>
  <c r="AJ486" i="1"/>
  <c r="AH486" i="1"/>
  <c r="AG486" i="1"/>
  <c r="AF486" i="1"/>
  <c r="AE486" i="1"/>
  <c r="AD486" i="1"/>
  <c r="AB486" i="1"/>
  <c r="AA486" i="1"/>
  <c r="Z486" i="1"/>
  <c r="W486" i="1"/>
  <c r="X486" i="1" s="1"/>
  <c r="BA485" i="1"/>
  <c r="AZ485" i="1"/>
  <c r="AY485" i="1"/>
  <c r="AW485" i="1"/>
  <c r="AU485" i="1"/>
  <c r="AT485" i="1"/>
  <c r="AS485" i="1"/>
  <c r="AQ485" i="1"/>
  <c r="AP485" i="1"/>
  <c r="AO485" i="1"/>
  <c r="AM485" i="1"/>
  <c r="AL485" i="1"/>
  <c r="AK485" i="1"/>
  <c r="AJ485" i="1"/>
  <c r="AH485" i="1"/>
  <c r="AG485" i="1"/>
  <c r="AF485" i="1"/>
  <c r="AE485" i="1"/>
  <c r="AD485" i="1"/>
  <c r="AB485" i="1"/>
  <c r="AA485" i="1"/>
  <c r="Z485" i="1"/>
  <c r="W485" i="1"/>
  <c r="BA484" i="1"/>
  <c r="AZ484" i="1"/>
  <c r="AY484" i="1"/>
  <c r="AW484" i="1"/>
  <c r="AU484" i="1"/>
  <c r="AT484" i="1"/>
  <c r="AS484" i="1"/>
  <c r="AQ484" i="1"/>
  <c r="AP484" i="1"/>
  <c r="AO484" i="1"/>
  <c r="AM484" i="1"/>
  <c r="AL484" i="1"/>
  <c r="AK484" i="1"/>
  <c r="AJ484" i="1"/>
  <c r="AH484" i="1"/>
  <c r="AG484" i="1"/>
  <c r="AF484" i="1"/>
  <c r="AE484" i="1"/>
  <c r="AD484" i="1"/>
  <c r="AB484" i="1"/>
  <c r="AA484" i="1"/>
  <c r="Z484" i="1"/>
  <c r="W484" i="1"/>
  <c r="X484" i="1" s="1"/>
  <c r="BA483" i="1"/>
  <c r="AZ483" i="1"/>
  <c r="AY483" i="1"/>
  <c r="AW483" i="1"/>
  <c r="AU483" i="1"/>
  <c r="AT483" i="1"/>
  <c r="AS483" i="1"/>
  <c r="AQ483" i="1"/>
  <c r="AP483" i="1"/>
  <c r="AO483" i="1"/>
  <c r="AM483" i="1"/>
  <c r="AL483" i="1"/>
  <c r="AK483" i="1"/>
  <c r="AJ483" i="1"/>
  <c r="AH483" i="1"/>
  <c r="AG483" i="1"/>
  <c r="AF483" i="1"/>
  <c r="AE483" i="1"/>
  <c r="AD483" i="1"/>
  <c r="AB483" i="1"/>
  <c r="AA483" i="1"/>
  <c r="Z483" i="1"/>
  <c r="W483" i="1"/>
  <c r="BA482" i="1"/>
  <c r="AZ482" i="1"/>
  <c r="AY482" i="1"/>
  <c r="AW482" i="1"/>
  <c r="AU482" i="1"/>
  <c r="AT482" i="1"/>
  <c r="AS482" i="1"/>
  <c r="AQ482" i="1"/>
  <c r="AP482" i="1"/>
  <c r="AO482" i="1"/>
  <c r="AM482" i="1"/>
  <c r="AL482" i="1"/>
  <c r="AK482" i="1"/>
  <c r="AJ482" i="1"/>
  <c r="AH482" i="1"/>
  <c r="AG482" i="1"/>
  <c r="AF482" i="1"/>
  <c r="AE482" i="1"/>
  <c r="AD482" i="1"/>
  <c r="AB482" i="1"/>
  <c r="AA482" i="1"/>
  <c r="Z482" i="1"/>
  <c r="W482" i="1"/>
  <c r="X482" i="1" s="1"/>
  <c r="BA481" i="1"/>
  <c r="AZ481" i="1"/>
  <c r="AY481" i="1"/>
  <c r="AW481" i="1"/>
  <c r="AU481" i="1"/>
  <c r="AT481" i="1"/>
  <c r="AS481" i="1"/>
  <c r="AQ481" i="1"/>
  <c r="AP481" i="1"/>
  <c r="AO481" i="1"/>
  <c r="AM481" i="1"/>
  <c r="AL481" i="1"/>
  <c r="AK481" i="1"/>
  <c r="AJ481" i="1"/>
  <c r="AH481" i="1"/>
  <c r="AG481" i="1"/>
  <c r="AF481" i="1"/>
  <c r="AE481" i="1"/>
  <c r="AD481" i="1"/>
  <c r="AB481" i="1"/>
  <c r="AA481" i="1"/>
  <c r="Z481" i="1"/>
  <c r="W481" i="1"/>
  <c r="BA480" i="1"/>
  <c r="AZ480" i="1"/>
  <c r="AY480" i="1"/>
  <c r="AW480" i="1"/>
  <c r="AU480" i="1"/>
  <c r="AT480" i="1"/>
  <c r="AS480" i="1"/>
  <c r="AQ480" i="1"/>
  <c r="AP480" i="1"/>
  <c r="AO480" i="1"/>
  <c r="AM480" i="1"/>
  <c r="AL480" i="1"/>
  <c r="AK480" i="1"/>
  <c r="AJ480" i="1"/>
  <c r="AH480" i="1"/>
  <c r="AG480" i="1"/>
  <c r="AF480" i="1"/>
  <c r="AE480" i="1"/>
  <c r="AD480" i="1"/>
  <c r="AB480" i="1"/>
  <c r="AA480" i="1"/>
  <c r="Z480" i="1"/>
  <c r="W480" i="1"/>
  <c r="X480" i="1" s="1"/>
  <c r="BA479" i="1"/>
  <c r="AZ479" i="1"/>
  <c r="AY479" i="1"/>
  <c r="AW479" i="1"/>
  <c r="AU479" i="1"/>
  <c r="AT479" i="1"/>
  <c r="AS479" i="1"/>
  <c r="AQ479" i="1"/>
  <c r="AP479" i="1"/>
  <c r="AO479" i="1"/>
  <c r="AM479" i="1"/>
  <c r="AL479" i="1"/>
  <c r="AK479" i="1"/>
  <c r="AJ479" i="1"/>
  <c r="AH479" i="1"/>
  <c r="AG479" i="1"/>
  <c r="AF479" i="1"/>
  <c r="AE479" i="1"/>
  <c r="AD479" i="1"/>
  <c r="AB479" i="1"/>
  <c r="AA479" i="1"/>
  <c r="Z479" i="1"/>
  <c r="W479" i="1"/>
  <c r="BA478" i="1"/>
  <c r="AZ478" i="1"/>
  <c r="AY478" i="1"/>
  <c r="AW478" i="1"/>
  <c r="AU478" i="1"/>
  <c r="AT478" i="1"/>
  <c r="AS478" i="1"/>
  <c r="AQ478" i="1"/>
  <c r="AP478" i="1"/>
  <c r="AO478" i="1"/>
  <c r="AM478" i="1"/>
  <c r="AL478" i="1"/>
  <c r="AK478" i="1"/>
  <c r="AJ478" i="1"/>
  <c r="AH478" i="1"/>
  <c r="AG478" i="1"/>
  <c r="AF478" i="1"/>
  <c r="AE478" i="1"/>
  <c r="AD478" i="1"/>
  <c r="AB478" i="1"/>
  <c r="AA478" i="1"/>
  <c r="Z478" i="1"/>
  <c r="W478" i="1"/>
  <c r="X478" i="1" s="1"/>
  <c r="BA477" i="1"/>
  <c r="AZ477" i="1"/>
  <c r="AY477" i="1"/>
  <c r="AW477" i="1"/>
  <c r="AU477" i="1"/>
  <c r="AT477" i="1"/>
  <c r="AS477" i="1"/>
  <c r="AQ477" i="1"/>
  <c r="AP477" i="1"/>
  <c r="AO477" i="1"/>
  <c r="AM477" i="1"/>
  <c r="AL477" i="1"/>
  <c r="AK477" i="1"/>
  <c r="AJ477" i="1"/>
  <c r="AH477" i="1"/>
  <c r="AG477" i="1"/>
  <c r="AF477" i="1"/>
  <c r="AE477" i="1"/>
  <c r="AD477" i="1"/>
  <c r="AB477" i="1"/>
  <c r="AA477" i="1"/>
  <c r="Z477" i="1"/>
  <c r="W477" i="1"/>
  <c r="BA476" i="1"/>
  <c r="AZ476" i="1"/>
  <c r="AY476" i="1"/>
  <c r="AW476" i="1"/>
  <c r="AU476" i="1"/>
  <c r="AT476" i="1"/>
  <c r="AS476" i="1"/>
  <c r="AQ476" i="1"/>
  <c r="AP476" i="1"/>
  <c r="AO476" i="1"/>
  <c r="AM476" i="1"/>
  <c r="AL476" i="1"/>
  <c r="AK476" i="1"/>
  <c r="AJ476" i="1"/>
  <c r="AH476" i="1"/>
  <c r="AG476" i="1"/>
  <c r="AF476" i="1"/>
  <c r="AE476" i="1"/>
  <c r="AD476" i="1"/>
  <c r="AB476" i="1"/>
  <c r="AA476" i="1"/>
  <c r="Z476" i="1"/>
  <c r="W476" i="1"/>
  <c r="X476" i="1" s="1"/>
  <c r="BA475" i="1"/>
  <c r="AZ475" i="1"/>
  <c r="AY475" i="1"/>
  <c r="AW475" i="1"/>
  <c r="AU475" i="1"/>
  <c r="AT475" i="1"/>
  <c r="AS475" i="1"/>
  <c r="AQ475" i="1"/>
  <c r="AP475" i="1"/>
  <c r="AO475" i="1"/>
  <c r="AM475" i="1"/>
  <c r="AL475" i="1"/>
  <c r="AK475" i="1"/>
  <c r="AJ475" i="1"/>
  <c r="AH475" i="1"/>
  <c r="AG475" i="1"/>
  <c r="AF475" i="1"/>
  <c r="AE475" i="1"/>
  <c r="AD475" i="1"/>
  <c r="AB475" i="1"/>
  <c r="AA475" i="1"/>
  <c r="Z475" i="1"/>
  <c r="W475" i="1"/>
  <c r="BA474" i="1"/>
  <c r="AZ474" i="1"/>
  <c r="AY474" i="1"/>
  <c r="AW474" i="1"/>
  <c r="AU474" i="1"/>
  <c r="AT474" i="1"/>
  <c r="AS474" i="1"/>
  <c r="AQ474" i="1"/>
  <c r="AP474" i="1"/>
  <c r="AO474" i="1"/>
  <c r="AM474" i="1"/>
  <c r="AL474" i="1"/>
  <c r="AK474" i="1"/>
  <c r="AJ474" i="1"/>
  <c r="AH474" i="1"/>
  <c r="AG474" i="1"/>
  <c r="AF474" i="1"/>
  <c r="AE474" i="1"/>
  <c r="AD474" i="1"/>
  <c r="AB474" i="1"/>
  <c r="AA474" i="1"/>
  <c r="Z474" i="1"/>
  <c r="W474" i="1"/>
  <c r="X474" i="1" s="1"/>
  <c r="BA473" i="1"/>
  <c r="AZ473" i="1"/>
  <c r="AY473" i="1"/>
  <c r="AW473" i="1"/>
  <c r="AU473" i="1"/>
  <c r="AT473" i="1"/>
  <c r="AS473" i="1"/>
  <c r="AQ473" i="1"/>
  <c r="AP473" i="1"/>
  <c r="AO473" i="1"/>
  <c r="AM473" i="1"/>
  <c r="AL473" i="1"/>
  <c r="AK473" i="1"/>
  <c r="AJ473" i="1"/>
  <c r="AH473" i="1"/>
  <c r="AG473" i="1"/>
  <c r="AF473" i="1"/>
  <c r="AE473" i="1"/>
  <c r="AD473" i="1"/>
  <c r="AB473" i="1"/>
  <c r="AA473" i="1"/>
  <c r="Z473" i="1"/>
  <c r="W473" i="1"/>
  <c r="BA472" i="1"/>
  <c r="AZ472" i="1"/>
  <c r="AY472" i="1"/>
  <c r="AW472" i="1"/>
  <c r="AU472" i="1"/>
  <c r="AT472" i="1"/>
  <c r="AS472" i="1"/>
  <c r="AQ472" i="1"/>
  <c r="AP472" i="1"/>
  <c r="AO472" i="1"/>
  <c r="AM472" i="1"/>
  <c r="AL472" i="1"/>
  <c r="AK472" i="1"/>
  <c r="AJ472" i="1"/>
  <c r="AH472" i="1"/>
  <c r="AG472" i="1"/>
  <c r="AF472" i="1"/>
  <c r="AE472" i="1"/>
  <c r="AD472" i="1"/>
  <c r="AB472" i="1"/>
  <c r="AA472" i="1"/>
  <c r="Z472" i="1"/>
  <c r="W472" i="1"/>
  <c r="X472" i="1" s="1"/>
  <c r="BA471" i="1"/>
  <c r="AZ471" i="1"/>
  <c r="AY471" i="1"/>
  <c r="AW471" i="1"/>
  <c r="AU471" i="1"/>
  <c r="AT471" i="1"/>
  <c r="AS471" i="1"/>
  <c r="AQ471" i="1"/>
  <c r="AP471" i="1"/>
  <c r="AO471" i="1"/>
  <c r="AM471" i="1"/>
  <c r="AL471" i="1"/>
  <c r="AK471" i="1"/>
  <c r="AJ471" i="1"/>
  <c r="AH471" i="1"/>
  <c r="AG471" i="1"/>
  <c r="AF471" i="1"/>
  <c r="AE471" i="1"/>
  <c r="AD471" i="1"/>
  <c r="AB471" i="1"/>
  <c r="AA471" i="1"/>
  <c r="Z471" i="1"/>
  <c r="W471" i="1"/>
  <c r="BA470" i="1"/>
  <c r="AZ470" i="1"/>
  <c r="AY470" i="1"/>
  <c r="AW470" i="1"/>
  <c r="AU470" i="1"/>
  <c r="AT470" i="1"/>
  <c r="AS470" i="1"/>
  <c r="AQ470" i="1"/>
  <c r="AP470" i="1"/>
  <c r="AO470" i="1"/>
  <c r="AM470" i="1"/>
  <c r="AL470" i="1"/>
  <c r="AK470" i="1"/>
  <c r="AJ470" i="1"/>
  <c r="AH470" i="1"/>
  <c r="AG470" i="1"/>
  <c r="AF470" i="1"/>
  <c r="AE470" i="1"/>
  <c r="AD470" i="1"/>
  <c r="AB470" i="1"/>
  <c r="AA470" i="1"/>
  <c r="Z470" i="1"/>
  <c r="W470" i="1"/>
  <c r="X470" i="1" s="1"/>
  <c r="BA469" i="1"/>
  <c r="AZ469" i="1"/>
  <c r="AY469" i="1"/>
  <c r="AW469" i="1"/>
  <c r="AU469" i="1"/>
  <c r="AT469" i="1"/>
  <c r="AS469" i="1"/>
  <c r="AQ469" i="1"/>
  <c r="AP469" i="1"/>
  <c r="AO469" i="1"/>
  <c r="AM469" i="1"/>
  <c r="AL469" i="1"/>
  <c r="AK469" i="1"/>
  <c r="AJ469" i="1"/>
  <c r="AH469" i="1"/>
  <c r="AG469" i="1"/>
  <c r="AF469" i="1"/>
  <c r="AE469" i="1"/>
  <c r="AD469" i="1"/>
  <c r="AB469" i="1"/>
  <c r="AA469" i="1"/>
  <c r="Z469" i="1"/>
  <c r="W469" i="1"/>
  <c r="BA468" i="1"/>
  <c r="AZ468" i="1"/>
  <c r="AY468" i="1"/>
  <c r="AW468" i="1"/>
  <c r="AU468" i="1"/>
  <c r="AT468" i="1"/>
  <c r="AS468" i="1"/>
  <c r="AQ468" i="1"/>
  <c r="AP468" i="1"/>
  <c r="AO468" i="1"/>
  <c r="AM468" i="1"/>
  <c r="AL468" i="1"/>
  <c r="AK468" i="1"/>
  <c r="AJ468" i="1"/>
  <c r="AH468" i="1"/>
  <c r="AG468" i="1"/>
  <c r="AF468" i="1"/>
  <c r="AE468" i="1"/>
  <c r="AD468" i="1"/>
  <c r="AB468" i="1"/>
  <c r="AA468" i="1"/>
  <c r="Z468" i="1"/>
  <c r="W468" i="1"/>
  <c r="X468" i="1" s="1"/>
  <c r="BA467" i="1"/>
  <c r="AZ467" i="1"/>
  <c r="AY467" i="1"/>
  <c r="AW467" i="1"/>
  <c r="AU467" i="1"/>
  <c r="AT467" i="1"/>
  <c r="AS467" i="1"/>
  <c r="AQ467" i="1"/>
  <c r="AP467" i="1"/>
  <c r="AO467" i="1"/>
  <c r="AM467" i="1"/>
  <c r="AL467" i="1"/>
  <c r="AK467" i="1"/>
  <c r="AJ467" i="1"/>
  <c r="AH467" i="1"/>
  <c r="AG467" i="1"/>
  <c r="AF467" i="1"/>
  <c r="AE467" i="1"/>
  <c r="AD467" i="1"/>
  <c r="AB467" i="1"/>
  <c r="AA467" i="1"/>
  <c r="Z467" i="1"/>
  <c r="W467" i="1"/>
  <c r="BA466" i="1"/>
  <c r="AZ466" i="1"/>
  <c r="AY466" i="1"/>
  <c r="AW466" i="1"/>
  <c r="AU466" i="1"/>
  <c r="AT466" i="1"/>
  <c r="AS466" i="1"/>
  <c r="AQ466" i="1"/>
  <c r="AP466" i="1"/>
  <c r="AO466" i="1"/>
  <c r="AM466" i="1"/>
  <c r="AL466" i="1"/>
  <c r="AK466" i="1"/>
  <c r="AJ466" i="1"/>
  <c r="AH466" i="1"/>
  <c r="AG466" i="1"/>
  <c r="AF466" i="1"/>
  <c r="AE466" i="1"/>
  <c r="AD466" i="1"/>
  <c r="AB466" i="1"/>
  <c r="AA466" i="1"/>
  <c r="Z466" i="1"/>
  <c r="W466" i="1"/>
  <c r="X466" i="1" s="1"/>
  <c r="BA465" i="1"/>
  <c r="AZ465" i="1"/>
  <c r="AY465" i="1"/>
  <c r="AW465" i="1"/>
  <c r="AU465" i="1"/>
  <c r="AT465" i="1"/>
  <c r="AS465" i="1"/>
  <c r="AQ465" i="1"/>
  <c r="AP465" i="1"/>
  <c r="AO465" i="1"/>
  <c r="AM465" i="1"/>
  <c r="AL465" i="1"/>
  <c r="AK465" i="1"/>
  <c r="AJ465" i="1"/>
  <c r="AH465" i="1"/>
  <c r="AG465" i="1"/>
  <c r="AF465" i="1"/>
  <c r="AE465" i="1"/>
  <c r="AD465" i="1"/>
  <c r="AB465" i="1"/>
  <c r="AA465" i="1"/>
  <c r="Z465" i="1"/>
  <c r="W465" i="1"/>
  <c r="BA464" i="1"/>
  <c r="AZ464" i="1"/>
  <c r="AY464" i="1"/>
  <c r="AW464" i="1"/>
  <c r="AU464" i="1"/>
  <c r="AT464" i="1"/>
  <c r="AS464" i="1"/>
  <c r="AQ464" i="1"/>
  <c r="AP464" i="1"/>
  <c r="AO464" i="1"/>
  <c r="AM464" i="1"/>
  <c r="AL464" i="1"/>
  <c r="AK464" i="1"/>
  <c r="AJ464" i="1"/>
  <c r="AH464" i="1"/>
  <c r="AG464" i="1"/>
  <c r="AF464" i="1"/>
  <c r="AE464" i="1"/>
  <c r="AD464" i="1"/>
  <c r="AB464" i="1"/>
  <c r="AA464" i="1"/>
  <c r="Z464" i="1"/>
  <c r="W464" i="1"/>
  <c r="X464" i="1" s="1"/>
  <c r="BA463" i="1"/>
  <c r="AZ463" i="1"/>
  <c r="AY463" i="1"/>
  <c r="AW463" i="1"/>
  <c r="AU463" i="1"/>
  <c r="AT463" i="1"/>
  <c r="AS463" i="1"/>
  <c r="AQ463" i="1"/>
  <c r="AP463" i="1"/>
  <c r="AO463" i="1"/>
  <c r="AM463" i="1"/>
  <c r="AL463" i="1"/>
  <c r="AK463" i="1"/>
  <c r="AJ463" i="1"/>
  <c r="AH463" i="1"/>
  <c r="AG463" i="1"/>
  <c r="AF463" i="1"/>
  <c r="AE463" i="1"/>
  <c r="AD463" i="1"/>
  <c r="AB463" i="1"/>
  <c r="AA463" i="1"/>
  <c r="Z463" i="1"/>
  <c r="W463" i="1"/>
  <c r="BA462" i="1"/>
  <c r="AZ462" i="1"/>
  <c r="AY462" i="1"/>
  <c r="AW462" i="1"/>
  <c r="AU462" i="1"/>
  <c r="AT462" i="1"/>
  <c r="AS462" i="1"/>
  <c r="AQ462" i="1"/>
  <c r="AP462" i="1"/>
  <c r="AO462" i="1"/>
  <c r="AM462" i="1"/>
  <c r="AL462" i="1"/>
  <c r="AK462" i="1"/>
  <c r="AJ462" i="1"/>
  <c r="AH462" i="1"/>
  <c r="AG462" i="1"/>
  <c r="AF462" i="1"/>
  <c r="AE462" i="1"/>
  <c r="AD462" i="1"/>
  <c r="AB462" i="1"/>
  <c r="AA462" i="1"/>
  <c r="Z462" i="1"/>
  <c r="W462" i="1"/>
  <c r="X462" i="1" s="1"/>
  <c r="BA461" i="1"/>
  <c r="AZ461" i="1"/>
  <c r="AY461" i="1"/>
  <c r="AW461" i="1"/>
  <c r="AU461" i="1"/>
  <c r="AT461" i="1"/>
  <c r="AS461" i="1"/>
  <c r="AQ461" i="1"/>
  <c r="AP461" i="1"/>
  <c r="AO461" i="1"/>
  <c r="AM461" i="1"/>
  <c r="AL461" i="1"/>
  <c r="AK461" i="1"/>
  <c r="AJ461" i="1"/>
  <c r="AH461" i="1"/>
  <c r="AG461" i="1"/>
  <c r="AF461" i="1"/>
  <c r="AE461" i="1"/>
  <c r="AD461" i="1"/>
  <c r="AB461" i="1"/>
  <c r="AA461" i="1"/>
  <c r="Z461" i="1"/>
  <c r="W461" i="1"/>
  <c r="BA460" i="1"/>
  <c r="AZ460" i="1"/>
  <c r="AY460" i="1"/>
  <c r="AW460" i="1"/>
  <c r="AU460" i="1"/>
  <c r="AT460" i="1"/>
  <c r="AS460" i="1"/>
  <c r="AQ460" i="1"/>
  <c r="AP460" i="1"/>
  <c r="AO460" i="1"/>
  <c r="AM460" i="1"/>
  <c r="AL460" i="1"/>
  <c r="AK460" i="1"/>
  <c r="AJ460" i="1"/>
  <c r="AH460" i="1"/>
  <c r="AG460" i="1"/>
  <c r="AF460" i="1"/>
  <c r="AE460" i="1"/>
  <c r="AD460" i="1"/>
  <c r="AB460" i="1"/>
  <c r="AA460" i="1"/>
  <c r="Z460" i="1"/>
  <c r="W460" i="1"/>
  <c r="X460" i="1" s="1"/>
  <c r="BA459" i="1"/>
  <c r="AZ459" i="1"/>
  <c r="AY459" i="1"/>
  <c r="AW459" i="1"/>
  <c r="AU459" i="1"/>
  <c r="AT459" i="1"/>
  <c r="AS459" i="1"/>
  <c r="AQ459" i="1"/>
  <c r="AP459" i="1"/>
  <c r="AO459" i="1"/>
  <c r="AM459" i="1"/>
  <c r="AL459" i="1"/>
  <c r="AK459" i="1"/>
  <c r="AJ459" i="1"/>
  <c r="AH459" i="1"/>
  <c r="AG459" i="1"/>
  <c r="AF459" i="1"/>
  <c r="AE459" i="1"/>
  <c r="AD459" i="1"/>
  <c r="AB459" i="1"/>
  <c r="AA459" i="1"/>
  <c r="Z459" i="1"/>
  <c r="W459" i="1"/>
  <c r="BA458" i="1"/>
  <c r="AZ458" i="1"/>
  <c r="AY458" i="1"/>
  <c r="AW458" i="1"/>
  <c r="AU458" i="1"/>
  <c r="AT458" i="1"/>
  <c r="AS458" i="1"/>
  <c r="AQ458" i="1"/>
  <c r="AP458" i="1"/>
  <c r="AO458" i="1"/>
  <c r="AM458" i="1"/>
  <c r="AL458" i="1"/>
  <c r="AK458" i="1"/>
  <c r="AJ458" i="1"/>
  <c r="AH458" i="1"/>
  <c r="AG458" i="1"/>
  <c r="AF458" i="1"/>
  <c r="AE458" i="1"/>
  <c r="AD458" i="1"/>
  <c r="AB458" i="1"/>
  <c r="AA458" i="1"/>
  <c r="Z458" i="1"/>
  <c r="W458" i="1"/>
  <c r="X458" i="1" s="1"/>
  <c r="BA457" i="1"/>
  <c r="AZ457" i="1"/>
  <c r="AY457" i="1"/>
  <c r="AW457" i="1"/>
  <c r="AU457" i="1"/>
  <c r="AT457" i="1"/>
  <c r="AS457" i="1"/>
  <c r="AQ457" i="1"/>
  <c r="AP457" i="1"/>
  <c r="AO457" i="1"/>
  <c r="AM457" i="1"/>
  <c r="AL457" i="1"/>
  <c r="AK457" i="1"/>
  <c r="AJ457" i="1"/>
  <c r="AH457" i="1"/>
  <c r="AG457" i="1"/>
  <c r="AF457" i="1"/>
  <c r="AE457" i="1"/>
  <c r="AD457" i="1"/>
  <c r="AB457" i="1"/>
  <c r="AA457" i="1"/>
  <c r="Z457" i="1"/>
  <c r="W457" i="1"/>
  <c r="BA456" i="1"/>
  <c r="AZ456" i="1"/>
  <c r="AY456" i="1"/>
  <c r="AW456" i="1"/>
  <c r="AU456" i="1"/>
  <c r="AT456" i="1"/>
  <c r="AS456" i="1"/>
  <c r="AQ456" i="1"/>
  <c r="AP456" i="1"/>
  <c r="AO456" i="1"/>
  <c r="AM456" i="1"/>
  <c r="AL456" i="1"/>
  <c r="AK456" i="1"/>
  <c r="AJ456" i="1"/>
  <c r="AH456" i="1"/>
  <c r="AG456" i="1"/>
  <c r="AF456" i="1"/>
  <c r="AE456" i="1"/>
  <c r="AD456" i="1"/>
  <c r="AB456" i="1"/>
  <c r="AA456" i="1"/>
  <c r="Z456" i="1"/>
  <c r="W456" i="1"/>
  <c r="X456" i="1" s="1"/>
  <c r="BA455" i="1"/>
  <c r="AZ455" i="1"/>
  <c r="AY455" i="1"/>
  <c r="AW455" i="1"/>
  <c r="AU455" i="1"/>
  <c r="AT455" i="1"/>
  <c r="AS455" i="1"/>
  <c r="AQ455" i="1"/>
  <c r="AP455" i="1"/>
  <c r="AO455" i="1"/>
  <c r="AM455" i="1"/>
  <c r="AL455" i="1"/>
  <c r="AK455" i="1"/>
  <c r="AJ455" i="1"/>
  <c r="AH455" i="1"/>
  <c r="AG455" i="1"/>
  <c r="AF455" i="1"/>
  <c r="AE455" i="1"/>
  <c r="AD455" i="1"/>
  <c r="AB455" i="1"/>
  <c r="AA455" i="1"/>
  <c r="Z455" i="1"/>
  <c r="W455" i="1"/>
  <c r="BA454" i="1"/>
  <c r="AZ454" i="1"/>
  <c r="AY454" i="1"/>
  <c r="AW454" i="1"/>
  <c r="AU454" i="1"/>
  <c r="AT454" i="1"/>
  <c r="AS454" i="1"/>
  <c r="AQ454" i="1"/>
  <c r="AP454" i="1"/>
  <c r="AO454" i="1"/>
  <c r="AM454" i="1"/>
  <c r="AL454" i="1"/>
  <c r="AK454" i="1"/>
  <c r="AJ454" i="1"/>
  <c r="AH454" i="1"/>
  <c r="AG454" i="1"/>
  <c r="AF454" i="1"/>
  <c r="AE454" i="1"/>
  <c r="AD454" i="1"/>
  <c r="AB454" i="1"/>
  <c r="AA454" i="1"/>
  <c r="Z454" i="1"/>
  <c r="W454" i="1"/>
  <c r="X454" i="1" s="1"/>
  <c r="BA453" i="1"/>
  <c r="AZ453" i="1"/>
  <c r="AY453" i="1"/>
  <c r="AW453" i="1"/>
  <c r="AU453" i="1"/>
  <c r="AT453" i="1"/>
  <c r="AS453" i="1"/>
  <c r="AQ453" i="1"/>
  <c r="AP453" i="1"/>
  <c r="AO453" i="1"/>
  <c r="AM453" i="1"/>
  <c r="AL453" i="1"/>
  <c r="AK453" i="1"/>
  <c r="AJ453" i="1"/>
  <c r="AH453" i="1"/>
  <c r="AG453" i="1"/>
  <c r="AF453" i="1"/>
  <c r="AE453" i="1"/>
  <c r="AD453" i="1"/>
  <c r="AB453" i="1"/>
  <c r="AA453" i="1"/>
  <c r="Z453" i="1"/>
  <c r="W453" i="1"/>
  <c r="BA452" i="1"/>
  <c r="AZ452" i="1"/>
  <c r="AY452" i="1"/>
  <c r="AW452" i="1"/>
  <c r="AU452" i="1"/>
  <c r="AT452" i="1"/>
  <c r="AS452" i="1"/>
  <c r="AQ452" i="1"/>
  <c r="AP452" i="1"/>
  <c r="AO452" i="1"/>
  <c r="AM452" i="1"/>
  <c r="AL452" i="1"/>
  <c r="AK452" i="1"/>
  <c r="AJ452" i="1"/>
  <c r="AH452" i="1"/>
  <c r="AG452" i="1"/>
  <c r="AF452" i="1"/>
  <c r="AE452" i="1"/>
  <c r="AD452" i="1"/>
  <c r="AB452" i="1"/>
  <c r="AA452" i="1"/>
  <c r="Z452" i="1"/>
  <c r="W452" i="1"/>
  <c r="X452" i="1" s="1"/>
  <c r="BA451" i="1"/>
  <c r="AZ451" i="1"/>
  <c r="AY451" i="1"/>
  <c r="AW451" i="1"/>
  <c r="AU451" i="1"/>
  <c r="AT451" i="1"/>
  <c r="AS451" i="1"/>
  <c r="AQ451" i="1"/>
  <c r="AP451" i="1"/>
  <c r="AO451" i="1"/>
  <c r="AM451" i="1"/>
  <c r="AL451" i="1"/>
  <c r="AK451" i="1"/>
  <c r="AJ451" i="1"/>
  <c r="AH451" i="1"/>
  <c r="AG451" i="1"/>
  <c r="AF451" i="1"/>
  <c r="AE451" i="1"/>
  <c r="AD451" i="1"/>
  <c r="AB451" i="1"/>
  <c r="AA451" i="1"/>
  <c r="Z451" i="1"/>
  <c r="W451" i="1"/>
  <c r="BA450" i="1"/>
  <c r="AZ450" i="1"/>
  <c r="AY450" i="1"/>
  <c r="AW450" i="1"/>
  <c r="AU450" i="1"/>
  <c r="AT450" i="1"/>
  <c r="AS450" i="1"/>
  <c r="AQ450" i="1"/>
  <c r="AP450" i="1"/>
  <c r="AO450" i="1"/>
  <c r="AM450" i="1"/>
  <c r="AL450" i="1"/>
  <c r="AK450" i="1"/>
  <c r="AJ450" i="1"/>
  <c r="AH450" i="1"/>
  <c r="AG450" i="1"/>
  <c r="AF450" i="1"/>
  <c r="AE450" i="1"/>
  <c r="AD450" i="1"/>
  <c r="AB450" i="1"/>
  <c r="AA450" i="1"/>
  <c r="Z450" i="1"/>
  <c r="W450" i="1"/>
  <c r="X450" i="1" s="1"/>
  <c r="BA449" i="1"/>
  <c r="AZ449" i="1"/>
  <c r="AY449" i="1"/>
  <c r="AW449" i="1"/>
  <c r="AU449" i="1"/>
  <c r="AT449" i="1"/>
  <c r="AS449" i="1"/>
  <c r="AQ449" i="1"/>
  <c r="AP449" i="1"/>
  <c r="AO449" i="1"/>
  <c r="AM449" i="1"/>
  <c r="AL449" i="1"/>
  <c r="AK449" i="1"/>
  <c r="AJ449" i="1"/>
  <c r="AH449" i="1"/>
  <c r="AG449" i="1"/>
  <c r="AF449" i="1"/>
  <c r="AE449" i="1"/>
  <c r="AD449" i="1"/>
  <c r="AB449" i="1"/>
  <c r="AA449" i="1"/>
  <c r="Z449" i="1"/>
  <c r="W449" i="1"/>
  <c r="BA448" i="1"/>
  <c r="AZ448" i="1"/>
  <c r="AY448" i="1"/>
  <c r="AW448" i="1"/>
  <c r="AU448" i="1"/>
  <c r="AT448" i="1"/>
  <c r="AS448" i="1"/>
  <c r="AQ448" i="1"/>
  <c r="AP448" i="1"/>
  <c r="AO448" i="1"/>
  <c r="AM448" i="1"/>
  <c r="AL448" i="1"/>
  <c r="AK448" i="1"/>
  <c r="AJ448" i="1"/>
  <c r="AH448" i="1"/>
  <c r="AG448" i="1"/>
  <c r="AF448" i="1"/>
  <c r="AE448" i="1"/>
  <c r="AD448" i="1"/>
  <c r="AB448" i="1"/>
  <c r="AA448" i="1"/>
  <c r="Z448" i="1"/>
  <c r="W448" i="1"/>
  <c r="X448" i="1" s="1"/>
  <c r="BA447" i="1"/>
  <c r="AZ447" i="1"/>
  <c r="AY447" i="1"/>
  <c r="AW447" i="1"/>
  <c r="AU447" i="1"/>
  <c r="AT447" i="1"/>
  <c r="AS447" i="1"/>
  <c r="AQ447" i="1"/>
  <c r="AP447" i="1"/>
  <c r="AO447" i="1"/>
  <c r="AM447" i="1"/>
  <c r="AL447" i="1"/>
  <c r="AK447" i="1"/>
  <c r="AJ447" i="1"/>
  <c r="AH447" i="1"/>
  <c r="AG447" i="1"/>
  <c r="AF447" i="1"/>
  <c r="AE447" i="1"/>
  <c r="AD447" i="1"/>
  <c r="AB447" i="1"/>
  <c r="AA447" i="1"/>
  <c r="Z447" i="1"/>
  <c r="W447" i="1"/>
  <c r="BA446" i="1"/>
  <c r="AZ446" i="1"/>
  <c r="AY446" i="1"/>
  <c r="AW446" i="1"/>
  <c r="AU446" i="1"/>
  <c r="AT446" i="1"/>
  <c r="AS446" i="1"/>
  <c r="AQ446" i="1"/>
  <c r="AP446" i="1"/>
  <c r="AO446" i="1"/>
  <c r="AM446" i="1"/>
  <c r="AL446" i="1"/>
  <c r="AK446" i="1"/>
  <c r="AJ446" i="1"/>
  <c r="AH446" i="1"/>
  <c r="AG446" i="1"/>
  <c r="AF446" i="1"/>
  <c r="AE446" i="1"/>
  <c r="AD446" i="1"/>
  <c r="AB446" i="1"/>
  <c r="AA446" i="1"/>
  <c r="Z446" i="1"/>
  <c r="W446" i="1"/>
  <c r="X446" i="1" s="1"/>
  <c r="BA445" i="1"/>
  <c r="AZ445" i="1"/>
  <c r="AY445" i="1"/>
  <c r="AW445" i="1"/>
  <c r="AU445" i="1"/>
  <c r="AT445" i="1"/>
  <c r="AS445" i="1"/>
  <c r="AQ445" i="1"/>
  <c r="AP445" i="1"/>
  <c r="AO445" i="1"/>
  <c r="AM445" i="1"/>
  <c r="AL445" i="1"/>
  <c r="AK445" i="1"/>
  <c r="AJ445" i="1"/>
  <c r="AH445" i="1"/>
  <c r="AG445" i="1"/>
  <c r="AF445" i="1"/>
  <c r="AE445" i="1"/>
  <c r="AD445" i="1"/>
  <c r="AB445" i="1"/>
  <c r="AA445" i="1"/>
  <c r="Z445" i="1"/>
  <c r="W445" i="1"/>
  <c r="BA444" i="1"/>
  <c r="AZ444" i="1"/>
  <c r="AY444" i="1"/>
  <c r="AW444" i="1"/>
  <c r="AU444" i="1"/>
  <c r="AT444" i="1"/>
  <c r="AS444" i="1"/>
  <c r="AQ444" i="1"/>
  <c r="AP444" i="1"/>
  <c r="AO444" i="1"/>
  <c r="AM444" i="1"/>
  <c r="AL444" i="1"/>
  <c r="AK444" i="1"/>
  <c r="AJ444" i="1"/>
  <c r="AH444" i="1"/>
  <c r="AG444" i="1"/>
  <c r="AF444" i="1"/>
  <c r="AE444" i="1"/>
  <c r="AD444" i="1"/>
  <c r="AB444" i="1"/>
  <c r="AA444" i="1"/>
  <c r="Z444" i="1"/>
  <c r="W444" i="1"/>
  <c r="X444" i="1" s="1"/>
  <c r="BA443" i="1"/>
  <c r="AZ443" i="1"/>
  <c r="AY443" i="1"/>
  <c r="AW443" i="1"/>
  <c r="AU443" i="1"/>
  <c r="AT443" i="1"/>
  <c r="AS443" i="1"/>
  <c r="AQ443" i="1"/>
  <c r="AP443" i="1"/>
  <c r="AO443" i="1"/>
  <c r="AM443" i="1"/>
  <c r="AL443" i="1"/>
  <c r="AK443" i="1"/>
  <c r="AJ443" i="1"/>
  <c r="AH443" i="1"/>
  <c r="AG443" i="1"/>
  <c r="AF443" i="1"/>
  <c r="AE443" i="1"/>
  <c r="AD443" i="1"/>
  <c r="AB443" i="1"/>
  <c r="AA443" i="1"/>
  <c r="Z443" i="1"/>
  <c r="W443" i="1"/>
  <c r="BA442" i="1"/>
  <c r="AZ442" i="1"/>
  <c r="AY442" i="1"/>
  <c r="AW442" i="1"/>
  <c r="AU442" i="1"/>
  <c r="AT442" i="1"/>
  <c r="AS442" i="1"/>
  <c r="AQ442" i="1"/>
  <c r="AP442" i="1"/>
  <c r="AO442" i="1"/>
  <c r="AM442" i="1"/>
  <c r="AL442" i="1"/>
  <c r="AK442" i="1"/>
  <c r="AJ442" i="1"/>
  <c r="AH442" i="1"/>
  <c r="AG442" i="1"/>
  <c r="AF442" i="1"/>
  <c r="AE442" i="1"/>
  <c r="AD442" i="1"/>
  <c r="AB442" i="1"/>
  <c r="AA442" i="1"/>
  <c r="Z442" i="1"/>
  <c r="W442" i="1"/>
  <c r="X442" i="1" s="1"/>
  <c r="BA441" i="1"/>
  <c r="AZ441" i="1"/>
  <c r="AY441" i="1"/>
  <c r="AW441" i="1"/>
  <c r="AU441" i="1"/>
  <c r="AT441" i="1"/>
  <c r="AS441" i="1"/>
  <c r="AQ441" i="1"/>
  <c r="AP441" i="1"/>
  <c r="AO441" i="1"/>
  <c r="AM441" i="1"/>
  <c r="AL441" i="1"/>
  <c r="AK441" i="1"/>
  <c r="AJ441" i="1"/>
  <c r="AH441" i="1"/>
  <c r="AG441" i="1"/>
  <c r="AF441" i="1"/>
  <c r="AE441" i="1"/>
  <c r="AD441" i="1"/>
  <c r="AB441" i="1"/>
  <c r="AA441" i="1"/>
  <c r="Z441" i="1"/>
  <c r="W441" i="1"/>
  <c r="BA440" i="1"/>
  <c r="AZ440" i="1"/>
  <c r="AY440" i="1"/>
  <c r="AW440" i="1"/>
  <c r="AU440" i="1"/>
  <c r="AT440" i="1"/>
  <c r="AS440" i="1"/>
  <c r="AQ440" i="1"/>
  <c r="AP440" i="1"/>
  <c r="AO440" i="1"/>
  <c r="AM440" i="1"/>
  <c r="AL440" i="1"/>
  <c r="AK440" i="1"/>
  <c r="AJ440" i="1"/>
  <c r="AH440" i="1"/>
  <c r="AG440" i="1"/>
  <c r="AF440" i="1"/>
  <c r="AE440" i="1"/>
  <c r="AD440" i="1"/>
  <c r="AB440" i="1"/>
  <c r="AA440" i="1"/>
  <c r="Z440" i="1"/>
  <c r="W440" i="1"/>
  <c r="X440" i="1" s="1"/>
  <c r="BA439" i="1"/>
  <c r="AZ439" i="1"/>
  <c r="AY439" i="1"/>
  <c r="AW439" i="1"/>
  <c r="AU439" i="1"/>
  <c r="AT439" i="1"/>
  <c r="AS439" i="1"/>
  <c r="AQ439" i="1"/>
  <c r="AP439" i="1"/>
  <c r="AO439" i="1"/>
  <c r="AM439" i="1"/>
  <c r="AL439" i="1"/>
  <c r="AK439" i="1"/>
  <c r="AJ439" i="1"/>
  <c r="AH439" i="1"/>
  <c r="AG439" i="1"/>
  <c r="AF439" i="1"/>
  <c r="AE439" i="1"/>
  <c r="AD439" i="1"/>
  <c r="AB439" i="1"/>
  <c r="AA439" i="1"/>
  <c r="Z439" i="1"/>
  <c r="W439" i="1"/>
  <c r="BA438" i="1"/>
  <c r="AZ438" i="1"/>
  <c r="AY438" i="1"/>
  <c r="AW438" i="1"/>
  <c r="AU438" i="1"/>
  <c r="AT438" i="1"/>
  <c r="AS438" i="1"/>
  <c r="AQ438" i="1"/>
  <c r="AP438" i="1"/>
  <c r="AO438" i="1"/>
  <c r="AM438" i="1"/>
  <c r="AL438" i="1"/>
  <c r="AK438" i="1"/>
  <c r="AJ438" i="1"/>
  <c r="AH438" i="1"/>
  <c r="AG438" i="1"/>
  <c r="AF438" i="1"/>
  <c r="AE438" i="1"/>
  <c r="AD438" i="1"/>
  <c r="AB438" i="1"/>
  <c r="AA438" i="1"/>
  <c r="Z438" i="1"/>
  <c r="W438" i="1"/>
  <c r="X438" i="1" s="1"/>
  <c r="BA437" i="1"/>
  <c r="AZ437" i="1"/>
  <c r="AY437" i="1"/>
  <c r="AW437" i="1"/>
  <c r="AU437" i="1"/>
  <c r="AT437" i="1"/>
  <c r="AS437" i="1"/>
  <c r="AQ437" i="1"/>
  <c r="AP437" i="1"/>
  <c r="AO437" i="1"/>
  <c r="AM437" i="1"/>
  <c r="AL437" i="1"/>
  <c r="AK437" i="1"/>
  <c r="AJ437" i="1"/>
  <c r="AH437" i="1"/>
  <c r="AG437" i="1"/>
  <c r="AF437" i="1"/>
  <c r="AE437" i="1"/>
  <c r="AD437" i="1"/>
  <c r="AB437" i="1"/>
  <c r="AA437" i="1"/>
  <c r="Z437" i="1"/>
  <c r="W437" i="1"/>
  <c r="BA436" i="1"/>
  <c r="AZ436" i="1"/>
  <c r="AY436" i="1"/>
  <c r="AW436" i="1"/>
  <c r="AU436" i="1"/>
  <c r="AT436" i="1"/>
  <c r="AS436" i="1"/>
  <c r="AQ436" i="1"/>
  <c r="AP436" i="1"/>
  <c r="AO436" i="1"/>
  <c r="AM436" i="1"/>
  <c r="AL436" i="1"/>
  <c r="AK436" i="1"/>
  <c r="AJ436" i="1"/>
  <c r="AH436" i="1"/>
  <c r="AG436" i="1"/>
  <c r="AF436" i="1"/>
  <c r="AE436" i="1"/>
  <c r="AD436" i="1"/>
  <c r="AB436" i="1"/>
  <c r="AA436" i="1"/>
  <c r="Z436" i="1"/>
  <c r="W436" i="1"/>
  <c r="X436" i="1" s="1"/>
  <c r="BA435" i="1"/>
  <c r="AZ435" i="1"/>
  <c r="AY435" i="1"/>
  <c r="AW435" i="1"/>
  <c r="AU435" i="1"/>
  <c r="AT435" i="1"/>
  <c r="AS435" i="1"/>
  <c r="AQ435" i="1"/>
  <c r="AP435" i="1"/>
  <c r="AO435" i="1"/>
  <c r="AM435" i="1"/>
  <c r="AL435" i="1"/>
  <c r="AK435" i="1"/>
  <c r="AJ435" i="1"/>
  <c r="AH435" i="1"/>
  <c r="AG435" i="1"/>
  <c r="AF435" i="1"/>
  <c r="AE435" i="1"/>
  <c r="AD435" i="1"/>
  <c r="AB435" i="1"/>
  <c r="AA435" i="1"/>
  <c r="Z435" i="1"/>
  <c r="W435" i="1"/>
  <c r="BA434" i="1"/>
  <c r="AZ434" i="1"/>
  <c r="AY434" i="1"/>
  <c r="AW434" i="1"/>
  <c r="AU434" i="1"/>
  <c r="AT434" i="1"/>
  <c r="AS434" i="1"/>
  <c r="AQ434" i="1"/>
  <c r="AP434" i="1"/>
  <c r="AO434" i="1"/>
  <c r="AM434" i="1"/>
  <c r="AL434" i="1"/>
  <c r="AK434" i="1"/>
  <c r="AJ434" i="1"/>
  <c r="AH434" i="1"/>
  <c r="AG434" i="1"/>
  <c r="AF434" i="1"/>
  <c r="AE434" i="1"/>
  <c r="AD434" i="1"/>
  <c r="AB434" i="1"/>
  <c r="AA434" i="1"/>
  <c r="Z434" i="1"/>
  <c r="W434" i="1"/>
  <c r="X434" i="1" s="1"/>
  <c r="BA433" i="1"/>
  <c r="AZ433" i="1"/>
  <c r="AY433" i="1"/>
  <c r="AW433" i="1"/>
  <c r="AU433" i="1"/>
  <c r="AT433" i="1"/>
  <c r="AS433" i="1"/>
  <c r="AQ433" i="1"/>
  <c r="AP433" i="1"/>
  <c r="AO433" i="1"/>
  <c r="AM433" i="1"/>
  <c r="AL433" i="1"/>
  <c r="AK433" i="1"/>
  <c r="AJ433" i="1"/>
  <c r="AH433" i="1"/>
  <c r="AG433" i="1"/>
  <c r="AF433" i="1"/>
  <c r="AE433" i="1"/>
  <c r="AD433" i="1"/>
  <c r="AB433" i="1"/>
  <c r="AA433" i="1"/>
  <c r="Z433" i="1"/>
  <c r="W433" i="1"/>
  <c r="BA432" i="1"/>
  <c r="AZ432" i="1"/>
  <c r="AY432" i="1"/>
  <c r="AW432" i="1"/>
  <c r="AU432" i="1"/>
  <c r="AT432" i="1"/>
  <c r="AS432" i="1"/>
  <c r="AQ432" i="1"/>
  <c r="AP432" i="1"/>
  <c r="AO432" i="1"/>
  <c r="AM432" i="1"/>
  <c r="AL432" i="1"/>
  <c r="AK432" i="1"/>
  <c r="AJ432" i="1"/>
  <c r="AH432" i="1"/>
  <c r="AG432" i="1"/>
  <c r="AF432" i="1"/>
  <c r="AE432" i="1"/>
  <c r="AD432" i="1"/>
  <c r="AB432" i="1"/>
  <c r="AA432" i="1"/>
  <c r="Z432" i="1"/>
  <c r="W432" i="1"/>
  <c r="X432" i="1" s="1"/>
  <c r="BA431" i="1"/>
  <c r="AZ431" i="1"/>
  <c r="AY431" i="1"/>
  <c r="AW431" i="1"/>
  <c r="AU431" i="1"/>
  <c r="AT431" i="1"/>
  <c r="AS431" i="1"/>
  <c r="AQ431" i="1"/>
  <c r="AP431" i="1"/>
  <c r="AO431" i="1"/>
  <c r="AM431" i="1"/>
  <c r="AL431" i="1"/>
  <c r="AK431" i="1"/>
  <c r="AJ431" i="1"/>
  <c r="AH431" i="1"/>
  <c r="AG431" i="1"/>
  <c r="AF431" i="1"/>
  <c r="AE431" i="1"/>
  <c r="AD431" i="1"/>
  <c r="AB431" i="1"/>
  <c r="AA431" i="1"/>
  <c r="Z431" i="1"/>
  <c r="W431" i="1"/>
  <c r="BA430" i="1"/>
  <c r="AZ430" i="1"/>
  <c r="AY430" i="1"/>
  <c r="AW430" i="1"/>
  <c r="AU430" i="1"/>
  <c r="AT430" i="1"/>
  <c r="AS430" i="1"/>
  <c r="AQ430" i="1"/>
  <c r="AP430" i="1"/>
  <c r="AO430" i="1"/>
  <c r="AM430" i="1"/>
  <c r="AL430" i="1"/>
  <c r="AK430" i="1"/>
  <c r="AJ430" i="1"/>
  <c r="AH430" i="1"/>
  <c r="AG430" i="1"/>
  <c r="AF430" i="1"/>
  <c r="AE430" i="1"/>
  <c r="AD430" i="1"/>
  <c r="AB430" i="1"/>
  <c r="AA430" i="1"/>
  <c r="Z430" i="1"/>
  <c r="W430" i="1"/>
  <c r="X430" i="1" s="1"/>
  <c r="BA429" i="1"/>
  <c r="AZ429" i="1"/>
  <c r="AY429" i="1"/>
  <c r="AW429" i="1"/>
  <c r="AU429" i="1"/>
  <c r="AT429" i="1"/>
  <c r="AS429" i="1"/>
  <c r="AQ429" i="1"/>
  <c r="AP429" i="1"/>
  <c r="AO429" i="1"/>
  <c r="AM429" i="1"/>
  <c r="AL429" i="1"/>
  <c r="AK429" i="1"/>
  <c r="AJ429" i="1"/>
  <c r="AH429" i="1"/>
  <c r="AG429" i="1"/>
  <c r="AF429" i="1"/>
  <c r="AE429" i="1"/>
  <c r="AD429" i="1"/>
  <c r="AB429" i="1"/>
  <c r="AA429" i="1"/>
  <c r="Z429" i="1"/>
  <c r="W429" i="1"/>
  <c r="BA428" i="1"/>
  <c r="AZ428" i="1"/>
  <c r="AY428" i="1"/>
  <c r="AW428" i="1"/>
  <c r="AU428" i="1"/>
  <c r="AT428" i="1"/>
  <c r="AS428" i="1"/>
  <c r="AQ428" i="1"/>
  <c r="AP428" i="1"/>
  <c r="AO428" i="1"/>
  <c r="AM428" i="1"/>
  <c r="AL428" i="1"/>
  <c r="AK428" i="1"/>
  <c r="AJ428" i="1"/>
  <c r="AH428" i="1"/>
  <c r="AG428" i="1"/>
  <c r="AF428" i="1"/>
  <c r="AE428" i="1"/>
  <c r="AD428" i="1"/>
  <c r="AB428" i="1"/>
  <c r="AA428" i="1"/>
  <c r="Z428" i="1"/>
  <c r="W428" i="1"/>
  <c r="X428" i="1" s="1"/>
  <c r="BA427" i="1"/>
  <c r="AZ427" i="1"/>
  <c r="AY427" i="1"/>
  <c r="AW427" i="1"/>
  <c r="AU427" i="1"/>
  <c r="AT427" i="1"/>
  <c r="AS427" i="1"/>
  <c r="AQ427" i="1"/>
  <c r="AP427" i="1"/>
  <c r="AO427" i="1"/>
  <c r="AM427" i="1"/>
  <c r="AL427" i="1"/>
  <c r="AK427" i="1"/>
  <c r="AJ427" i="1"/>
  <c r="AH427" i="1"/>
  <c r="AG427" i="1"/>
  <c r="AF427" i="1"/>
  <c r="AE427" i="1"/>
  <c r="AD427" i="1"/>
  <c r="AB427" i="1"/>
  <c r="AA427" i="1"/>
  <c r="Z427" i="1"/>
  <c r="W427" i="1"/>
  <c r="BA426" i="1"/>
  <c r="AZ426" i="1"/>
  <c r="AY426" i="1"/>
  <c r="AW426" i="1"/>
  <c r="AU426" i="1"/>
  <c r="AT426" i="1"/>
  <c r="AS426" i="1"/>
  <c r="AQ426" i="1"/>
  <c r="AP426" i="1"/>
  <c r="AO426" i="1"/>
  <c r="AM426" i="1"/>
  <c r="AL426" i="1"/>
  <c r="AK426" i="1"/>
  <c r="AJ426" i="1"/>
  <c r="AH426" i="1"/>
  <c r="AG426" i="1"/>
  <c r="AF426" i="1"/>
  <c r="AE426" i="1"/>
  <c r="AD426" i="1"/>
  <c r="AB426" i="1"/>
  <c r="AA426" i="1"/>
  <c r="Z426" i="1"/>
  <c r="W426" i="1"/>
  <c r="X426" i="1" s="1"/>
  <c r="BA425" i="1"/>
  <c r="AZ425" i="1"/>
  <c r="AY425" i="1"/>
  <c r="AW425" i="1"/>
  <c r="AU425" i="1"/>
  <c r="AT425" i="1"/>
  <c r="AS425" i="1"/>
  <c r="AQ425" i="1"/>
  <c r="AP425" i="1"/>
  <c r="AO425" i="1"/>
  <c r="AM425" i="1"/>
  <c r="AL425" i="1"/>
  <c r="AK425" i="1"/>
  <c r="AJ425" i="1"/>
  <c r="AH425" i="1"/>
  <c r="AG425" i="1"/>
  <c r="AF425" i="1"/>
  <c r="AE425" i="1"/>
  <c r="AD425" i="1"/>
  <c r="AB425" i="1"/>
  <c r="AA425" i="1"/>
  <c r="Z425" i="1"/>
  <c r="W425" i="1"/>
  <c r="BA424" i="1"/>
  <c r="AZ424" i="1"/>
  <c r="AY424" i="1"/>
  <c r="AW424" i="1"/>
  <c r="AU424" i="1"/>
  <c r="AT424" i="1"/>
  <c r="AS424" i="1"/>
  <c r="AQ424" i="1"/>
  <c r="AP424" i="1"/>
  <c r="AO424" i="1"/>
  <c r="AM424" i="1"/>
  <c r="AL424" i="1"/>
  <c r="AK424" i="1"/>
  <c r="AJ424" i="1"/>
  <c r="AH424" i="1"/>
  <c r="AG424" i="1"/>
  <c r="AF424" i="1"/>
  <c r="AE424" i="1"/>
  <c r="AD424" i="1"/>
  <c r="AB424" i="1"/>
  <c r="AA424" i="1"/>
  <c r="Z424" i="1"/>
  <c r="W424" i="1"/>
  <c r="X424" i="1" s="1"/>
  <c r="BA423" i="1"/>
  <c r="AZ423" i="1"/>
  <c r="AY423" i="1"/>
  <c r="AW423" i="1"/>
  <c r="AU423" i="1"/>
  <c r="AT423" i="1"/>
  <c r="AS423" i="1"/>
  <c r="AQ423" i="1"/>
  <c r="AP423" i="1"/>
  <c r="AO423" i="1"/>
  <c r="AM423" i="1"/>
  <c r="AL423" i="1"/>
  <c r="AK423" i="1"/>
  <c r="AJ423" i="1"/>
  <c r="AH423" i="1"/>
  <c r="AG423" i="1"/>
  <c r="AF423" i="1"/>
  <c r="AE423" i="1"/>
  <c r="AD423" i="1"/>
  <c r="AB423" i="1"/>
  <c r="AA423" i="1"/>
  <c r="Z423" i="1"/>
  <c r="W423" i="1"/>
  <c r="BA422" i="1"/>
  <c r="AZ422" i="1"/>
  <c r="AY422" i="1"/>
  <c r="AW422" i="1"/>
  <c r="AU422" i="1"/>
  <c r="AT422" i="1"/>
  <c r="AS422" i="1"/>
  <c r="AQ422" i="1"/>
  <c r="AP422" i="1"/>
  <c r="AO422" i="1"/>
  <c r="AM422" i="1"/>
  <c r="AL422" i="1"/>
  <c r="AK422" i="1"/>
  <c r="AJ422" i="1"/>
  <c r="AH422" i="1"/>
  <c r="AG422" i="1"/>
  <c r="AF422" i="1"/>
  <c r="AE422" i="1"/>
  <c r="AD422" i="1"/>
  <c r="AB422" i="1"/>
  <c r="AA422" i="1"/>
  <c r="Z422" i="1"/>
  <c r="W422" i="1"/>
  <c r="X422" i="1" s="1"/>
  <c r="BA421" i="1"/>
  <c r="AZ421" i="1"/>
  <c r="AY421" i="1"/>
  <c r="AW421" i="1"/>
  <c r="AU421" i="1"/>
  <c r="AT421" i="1"/>
  <c r="AS421" i="1"/>
  <c r="AQ421" i="1"/>
  <c r="AP421" i="1"/>
  <c r="AO421" i="1"/>
  <c r="AM421" i="1"/>
  <c r="AL421" i="1"/>
  <c r="AK421" i="1"/>
  <c r="AJ421" i="1"/>
  <c r="AH421" i="1"/>
  <c r="AG421" i="1"/>
  <c r="AF421" i="1"/>
  <c r="AE421" i="1"/>
  <c r="AD421" i="1"/>
  <c r="AB421" i="1"/>
  <c r="AA421" i="1"/>
  <c r="Z421" i="1"/>
  <c r="W421" i="1"/>
  <c r="BA420" i="1"/>
  <c r="AZ420" i="1"/>
  <c r="AY420" i="1"/>
  <c r="AW420" i="1"/>
  <c r="AU420" i="1"/>
  <c r="AT420" i="1"/>
  <c r="AS420" i="1"/>
  <c r="AQ420" i="1"/>
  <c r="AP420" i="1"/>
  <c r="AO420" i="1"/>
  <c r="AM420" i="1"/>
  <c r="AL420" i="1"/>
  <c r="AK420" i="1"/>
  <c r="AJ420" i="1"/>
  <c r="AH420" i="1"/>
  <c r="AG420" i="1"/>
  <c r="AF420" i="1"/>
  <c r="AE420" i="1"/>
  <c r="AD420" i="1"/>
  <c r="AB420" i="1"/>
  <c r="AA420" i="1"/>
  <c r="Z420" i="1"/>
  <c r="W420" i="1"/>
  <c r="X420" i="1" s="1"/>
  <c r="BA419" i="1"/>
  <c r="AZ419" i="1"/>
  <c r="AY419" i="1"/>
  <c r="AW419" i="1"/>
  <c r="AU419" i="1"/>
  <c r="AT419" i="1"/>
  <c r="AS419" i="1"/>
  <c r="AQ419" i="1"/>
  <c r="AP419" i="1"/>
  <c r="AO419" i="1"/>
  <c r="AM419" i="1"/>
  <c r="AL419" i="1"/>
  <c r="AK419" i="1"/>
  <c r="AJ419" i="1"/>
  <c r="AH419" i="1"/>
  <c r="AG419" i="1"/>
  <c r="AF419" i="1"/>
  <c r="AE419" i="1"/>
  <c r="AD419" i="1"/>
  <c r="AB419" i="1"/>
  <c r="AA419" i="1"/>
  <c r="Z419" i="1"/>
  <c r="W419" i="1"/>
  <c r="BA418" i="1"/>
  <c r="AZ418" i="1"/>
  <c r="AY418" i="1"/>
  <c r="AW418" i="1"/>
  <c r="AU418" i="1"/>
  <c r="AT418" i="1"/>
  <c r="AS418" i="1"/>
  <c r="AQ418" i="1"/>
  <c r="AP418" i="1"/>
  <c r="AO418" i="1"/>
  <c r="AM418" i="1"/>
  <c r="AL418" i="1"/>
  <c r="AK418" i="1"/>
  <c r="AJ418" i="1"/>
  <c r="AH418" i="1"/>
  <c r="AG418" i="1"/>
  <c r="AF418" i="1"/>
  <c r="AE418" i="1"/>
  <c r="AD418" i="1"/>
  <c r="AB418" i="1"/>
  <c r="AA418" i="1"/>
  <c r="Z418" i="1"/>
  <c r="W418" i="1"/>
  <c r="X418" i="1" s="1"/>
  <c r="BA417" i="1"/>
  <c r="AZ417" i="1"/>
  <c r="AY417" i="1"/>
  <c r="AW417" i="1"/>
  <c r="AU417" i="1"/>
  <c r="AT417" i="1"/>
  <c r="AS417" i="1"/>
  <c r="AQ417" i="1"/>
  <c r="AP417" i="1"/>
  <c r="AO417" i="1"/>
  <c r="AM417" i="1"/>
  <c r="AL417" i="1"/>
  <c r="AK417" i="1"/>
  <c r="AJ417" i="1"/>
  <c r="AH417" i="1"/>
  <c r="AG417" i="1"/>
  <c r="AF417" i="1"/>
  <c r="AE417" i="1"/>
  <c r="AD417" i="1"/>
  <c r="AB417" i="1"/>
  <c r="AA417" i="1"/>
  <c r="Z417" i="1"/>
  <c r="W417" i="1"/>
  <c r="BA416" i="1"/>
  <c r="AZ416" i="1"/>
  <c r="AY416" i="1"/>
  <c r="AW416" i="1"/>
  <c r="AU416" i="1"/>
  <c r="AT416" i="1"/>
  <c r="AS416" i="1"/>
  <c r="AQ416" i="1"/>
  <c r="AP416" i="1"/>
  <c r="AO416" i="1"/>
  <c r="AM416" i="1"/>
  <c r="AL416" i="1"/>
  <c r="AK416" i="1"/>
  <c r="AJ416" i="1"/>
  <c r="AH416" i="1"/>
  <c r="AG416" i="1"/>
  <c r="AF416" i="1"/>
  <c r="AE416" i="1"/>
  <c r="AD416" i="1"/>
  <c r="AB416" i="1"/>
  <c r="AA416" i="1"/>
  <c r="Z416" i="1"/>
  <c r="W416" i="1"/>
  <c r="X416" i="1" s="1"/>
  <c r="BA415" i="1"/>
  <c r="AZ415" i="1"/>
  <c r="AY415" i="1"/>
  <c r="AW415" i="1"/>
  <c r="AU415" i="1"/>
  <c r="AT415" i="1"/>
  <c r="AS415" i="1"/>
  <c r="AQ415" i="1"/>
  <c r="AP415" i="1"/>
  <c r="AO415" i="1"/>
  <c r="AM415" i="1"/>
  <c r="AL415" i="1"/>
  <c r="AK415" i="1"/>
  <c r="AJ415" i="1"/>
  <c r="AH415" i="1"/>
  <c r="AG415" i="1"/>
  <c r="AF415" i="1"/>
  <c r="AE415" i="1"/>
  <c r="AD415" i="1"/>
  <c r="AB415" i="1"/>
  <c r="AA415" i="1"/>
  <c r="Z415" i="1"/>
  <c r="W415" i="1"/>
  <c r="BA414" i="1"/>
  <c r="AZ414" i="1"/>
  <c r="AY414" i="1"/>
  <c r="AW414" i="1"/>
  <c r="AU414" i="1"/>
  <c r="AT414" i="1"/>
  <c r="AS414" i="1"/>
  <c r="AQ414" i="1"/>
  <c r="AP414" i="1"/>
  <c r="AO414" i="1"/>
  <c r="AM414" i="1"/>
  <c r="AL414" i="1"/>
  <c r="AK414" i="1"/>
  <c r="AJ414" i="1"/>
  <c r="AH414" i="1"/>
  <c r="AG414" i="1"/>
  <c r="AF414" i="1"/>
  <c r="AE414" i="1"/>
  <c r="AD414" i="1"/>
  <c r="AB414" i="1"/>
  <c r="AA414" i="1"/>
  <c r="Z414" i="1"/>
  <c r="W414" i="1"/>
  <c r="X414" i="1" s="1"/>
  <c r="BA413" i="1"/>
  <c r="AZ413" i="1"/>
  <c r="AY413" i="1"/>
  <c r="AW413" i="1"/>
  <c r="AU413" i="1"/>
  <c r="AT413" i="1"/>
  <c r="AS413" i="1"/>
  <c r="AQ413" i="1"/>
  <c r="AP413" i="1"/>
  <c r="AO413" i="1"/>
  <c r="AM413" i="1"/>
  <c r="AL413" i="1"/>
  <c r="AK413" i="1"/>
  <c r="AJ413" i="1"/>
  <c r="AH413" i="1"/>
  <c r="AG413" i="1"/>
  <c r="AF413" i="1"/>
  <c r="AE413" i="1"/>
  <c r="AD413" i="1"/>
  <c r="AB413" i="1"/>
  <c r="AA413" i="1"/>
  <c r="Z413" i="1"/>
  <c r="W413" i="1"/>
  <c r="BA412" i="1"/>
  <c r="AZ412" i="1"/>
  <c r="AY412" i="1"/>
  <c r="AW412" i="1"/>
  <c r="AU412" i="1"/>
  <c r="AT412" i="1"/>
  <c r="AS412" i="1"/>
  <c r="AQ412" i="1"/>
  <c r="AP412" i="1"/>
  <c r="AO412" i="1"/>
  <c r="AM412" i="1"/>
  <c r="AL412" i="1"/>
  <c r="AK412" i="1"/>
  <c r="AJ412" i="1"/>
  <c r="AH412" i="1"/>
  <c r="AG412" i="1"/>
  <c r="AF412" i="1"/>
  <c r="AE412" i="1"/>
  <c r="AD412" i="1"/>
  <c r="AB412" i="1"/>
  <c r="AA412" i="1"/>
  <c r="Z412" i="1"/>
  <c r="W412" i="1"/>
  <c r="X412" i="1" s="1"/>
  <c r="BA411" i="1"/>
  <c r="AZ411" i="1"/>
  <c r="AY411" i="1"/>
  <c r="AW411" i="1"/>
  <c r="AU411" i="1"/>
  <c r="AT411" i="1"/>
  <c r="AS411" i="1"/>
  <c r="AQ411" i="1"/>
  <c r="AP411" i="1"/>
  <c r="AO411" i="1"/>
  <c r="AM411" i="1"/>
  <c r="AL411" i="1"/>
  <c r="AK411" i="1"/>
  <c r="AJ411" i="1"/>
  <c r="AH411" i="1"/>
  <c r="AG411" i="1"/>
  <c r="AF411" i="1"/>
  <c r="AE411" i="1"/>
  <c r="AD411" i="1"/>
  <c r="AB411" i="1"/>
  <c r="AA411" i="1"/>
  <c r="Z411" i="1"/>
  <c r="W411" i="1"/>
  <c r="BA410" i="1"/>
  <c r="AZ410" i="1"/>
  <c r="AY410" i="1"/>
  <c r="AW410" i="1"/>
  <c r="AU410" i="1"/>
  <c r="AT410" i="1"/>
  <c r="AS410" i="1"/>
  <c r="AQ410" i="1"/>
  <c r="AP410" i="1"/>
  <c r="AO410" i="1"/>
  <c r="AM410" i="1"/>
  <c r="AL410" i="1"/>
  <c r="AK410" i="1"/>
  <c r="AJ410" i="1"/>
  <c r="AH410" i="1"/>
  <c r="AG410" i="1"/>
  <c r="AF410" i="1"/>
  <c r="AE410" i="1"/>
  <c r="AD410" i="1"/>
  <c r="AB410" i="1"/>
  <c r="AA410" i="1"/>
  <c r="Z410" i="1"/>
  <c r="W410" i="1"/>
  <c r="X410" i="1" s="1"/>
  <c r="BA409" i="1"/>
  <c r="AZ409" i="1"/>
  <c r="AY409" i="1"/>
  <c r="AW409" i="1"/>
  <c r="AU409" i="1"/>
  <c r="AT409" i="1"/>
  <c r="AS409" i="1"/>
  <c r="AQ409" i="1"/>
  <c r="AP409" i="1"/>
  <c r="AO409" i="1"/>
  <c r="AM409" i="1"/>
  <c r="AL409" i="1"/>
  <c r="AK409" i="1"/>
  <c r="AJ409" i="1"/>
  <c r="AH409" i="1"/>
  <c r="AG409" i="1"/>
  <c r="AF409" i="1"/>
  <c r="AE409" i="1"/>
  <c r="AD409" i="1"/>
  <c r="AB409" i="1"/>
  <c r="AA409" i="1"/>
  <c r="Z409" i="1"/>
  <c r="W409" i="1"/>
  <c r="BA408" i="1"/>
  <c r="AZ408" i="1"/>
  <c r="AY408" i="1"/>
  <c r="AW408" i="1"/>
  <c r="AU408" i="1"/>
  <c r="AT408" i="1"/>
  <c r="AS408" i="1"/>
  <c r="AQ408" i="1"/>
  <c r="AP408" i="1"/>
  <c r="AO408" i="1"/>
  <c r="AM408" i="1"/>
  <c r="AL408" i="1"/>
  <c r="AK408" i="1"/>
  <c r="AJ408" i="1"/>
  <c r="AH408" i="1"/>
  <c r="AG408" i="1"/>
  <c r="AF408" i="1"/>
  <c r="AE408" i="1"/>
  <c r="AD408" i="1"/>
  <c r="AB408" i="1"/>
  <c r="AA408" i="1"/>
  <c r="Z408" i="1"/>
  <c r="W408" i="1"/>
  <c r="X408" i="1" s="1"/>
  <c r="BA407" i="1"/>
  <c r="AZ407" i="1"/>
  <c r="AY407" i="1"/>
  <c r="AW407" i="1"/>
  <c r="AU407" i="1"/>
  <c r="AT407" i="1"/>
  <c r="AS407" i="1"/>
  <c r="AQ407" i="1"/>
  <c r="AP407" i="1"/>
  <c r="AO407" i="1"/>
  <c r="AM407" i="1"/>
  <c r="AL407" i="1"/>
  <c r="AK407" i="1"/>
  <c r="AJ407" i="1"/>
  <c r="AH407" i="1"/>
  <c r="AG407" i="1"/>
  <c r="AF407" i="1"/>
  <c r="AE407" i="1"/>
  <c r="AD407" i="1"/>
  <c r="AB407" i="1"/>
  <c r="AA407" i="1"/>
  <c r="Z407" i="1"/>
  <c r="W407" i="1"/>
  <c r="BA406" i="1"/>
  <c r="AZ406" i="1"/>
  <c r="AY406" i="1"/>
  <c r="AW406" i="1"/>
  <c r="AU406" i="1"/>
  <c r="AT406" i="1"/>
  <c r="AS406" i="1"/>
  <c r="AQ406" i="1"/>
  <c r="AP406" i="1"/>
  <c r="AO406" i="1"/>
  <c r="AM406" i="1"/>
  <c r="AL406" i="1"/>
  <c r="AK406" i="1"/>
  <c r="AJ406" i="1"/>
  <c r="AH406" i="1"/>
  <c r="AG406" i="1"/>
  <c r="AF406" i="1"/>
  <c r="AE406" i="1"/>
  <c r="AD406" i="1"/>
  <c r="AB406" i="1"/>
  <c r="AA406" i="1"/>
  <c r="Z406" i="1"/>
  <c r="W406" i="1"/>
  <c r="X406" i="1" s="1"/>
  <c r="BA405" i="1"/>
  <c r="AZ405" i="1"/>
  <c r="AY405" i="1"/>
  <c r="AW405" i="1"/>
  <c r="AU405" i="1"/>
  <c r="AT405" i="1"/>
  <c r="AS405" i="1"/>
  <c r="AQ405" i="1"/>
  <c r="AP405" i="1"/>
  <c r="AO405" i="1"/>
  <c r="AM405" i="1"/>
  <c r="AL405" i="1"/>
  <c r="AK405" i="1"/>
  <c r="AJ405" i="1"/>
  <c r="AH405" i="1"/>
  <c r="AG405" i="1"/>
  <c r="AF405" i="1"/>
  <c r="AE405" i="1"/>
  <c r="AD405" i="1"/>
  <c r="AB405" i="1"/>
  <c r="AA405" i="1"/>
  <c r="Z405" i="1"/>
  <c r="W405" i="1"/>
  <c r="BA404" i="1"/>
  <c r="AZ404" i="1"/>
  <c r="AY404" i="1"/>
  <c r="AW404" i="1"/>
  <c r="AU404" i="1"/>
  <c r="AT404" i="1"/>
  <c r="AS404" i="1"/>
  <c r="AQ404" i="1"/>
  <c r="AP404" i="1"/>
  <c r="AO404" i="1"/>
  <c r="AM404" i="1"/>
  <c r="AL404" i="1"/>
  <c r="AK404" i="1"/>
  <c r="AJ404" i="1"/>
  <c r="AH404" i="1"/>
  <c r="AG404" i="1"/>
  <c r="AF404" i="1"/>
  <c r="AE404" i="1"/>
  <c r="AD404" i="1"/>
  <c r="AB404" i="1"/>
  <c r="AA404" i="1"/>
  <c r="Z404" i="1"/>
  <c r="W404" i="1"/>
  <c r="X404" i="1" s="1"/>
  <c r="BA403" i="1"/>
  <c r="AZ403" i="1"/>
  <c r="AY403" i="1"/>
  <c r="AW403" i="1"/>
  <c r="AU403" i="1"/>
  <c r="AT403" i="1"/>
  <c r="AS403" i="1"/>
  <c r="AQ403" i="1"/>
  <c r="AP403" i="1"/>
  <c r="AO403" i="1"/>
  <c r="AM403" i="1"/>
  <c r="AL403" i="1"/>
  <c r="AK403" i="1"/>
  <c r="AJ403" i="1"/>
  <c r="AH403" i="1"/>
  <c r="AG403" i="1"/>
  <c r="AF403" i="1"/>
  <c r="AE403" i="1"/>
  <c r="AD403" i="1"/>
  <c r="AB403" i="1"/>
  <c r="AA403" i="1"/>
  <c r="Z403" i="1"/>
  <c r="W403" i="1"/>
  <c r="BA402" i="1"/>
  <c r="AZ402" i="1"/>
  <c r="AY402" i="1"/>
  <c r="AW402" i="1"/>
  <c r="AU402" i="1"/>
  <c r="AT402" i="1"/>
  <c r="AS402" i="1"/>
  <c r="AQ402" i="1"/>
  <c r="AP402" i="1"/>
  <c r="AO402" i="1"/>
  <c r="AM402" i="1"/>
  <c r="AL402" i="1"/>
  <c r="AK402" i="1"/>
  <c r="AJ402" i="1"/>
  <c r="AH402" i="1"/>
  <c r="AG402" i="1"/>
  <c r="AF402" i="1"/>
  <c r="AE402" i="1"/>
  <c r="AD402" i="1"/>
  <c r="AB402" i="1"/>
  <c r="AA402" i="1"/>
  <c r="Z402" i="1"/>
  <c r="W402" i="1"/>
  <c r="X402" i="1" s="1"/>
  <c r="BA401" i="1"/>
  <c r="AZ401" i="1"/>
  <c r="AY401" i="1"/>
  <c r="AW401" i="1"/>
  <c r="AU401" i="1"/>
  <c r="AT401" i="1"/>
  <c r="AS401" i="1"/>
  <c r="AQ401" i="1"/>
  <c r="AP401" i="1"/>
  <c r="AO401" i="1"/>
  <c r="AM401" i="1"/>
  <c r="AL401" i="1"/>
  <c r="AK401" i="1"/>
  <c r="AJ401" i="1"/>
  <c r="AH401" i="1"/>
  <c r="AG401" i="1"/>
  <c r="AF401" i="1"/>
  <c r="AE401" i="1"/>
  <c r="AD401" i="1"/>
  <c r="AB401" i="1"/>
  <c r="AA401" i="1"/>
  <c r="Z401" i="1"/>
  <c r="W401" i="1"/>
  <c r="BA400" i="1"/>
  <c r="AZ400" i="1"/>
  <c r="AY400" i="1"/>
  <c r="AW400" i="1"/>
  <c r="AU400" i="1"/>
  <c r="AT400" i="1"/>
  <c r="AS400" i="1"/>
  <c r="AQ400" i="1"/>
  <c r="AP400" i="1"/>
  <c r="AO400" i="1"/>
  <c r="AM400" i="1"/>
  <c r="AL400" i="1"/>
  <c r="AK400" i="1"/>
  <c r="AJ400" i="1"/>
  <c r="AH400" i="1"/>
  <c r="AG400" i="1"/>
  <c r="AF400" i="1"/>
  <c r="AE400" i="1"/>
  <c r="AD400" i="1"/>
  <c r="AB400" i="1"/>
  <c r="AA400" i="1"/>
  <c r="Z400" i="1"/>
  <c r="W400" i="1"/>
  <c r="X400" i="1" s="1"/>
  <c r="BA399" i="1"/>
  <c r="AZ399" i="1"/>
  <c r="AY399" i="1"/>
  <c r="AW399" i="1"/>
  <c r="AU399" i="1"/>
  <c r="AT399" i="1"/>
  <c r="AS399" i="1"/>
  <c r="AQ399" i="1"/>
  <c r="AP399" i="1"/>
  <c r="AO399" i="1"/>
  <c r="AM399" i="1"/>
  <c r="AL399" i="1"/>
  <c r="AK399" i="1"/>
  <c r="AJ399" i="1"/>
  <c r="AH399" i="1"/>
  <c r="AG399" i="1"/>
  <c r="AF399" i="1"/>
  <c r="AE399" i="1"/>
  <c r="AD399" i="1"/>
  <c r="AB399" i="1"/>
  <c r="AA399" i="1"/>
  <c r="Z399" i="1"/>
  <c r="W399" i="1"/>
  <c r="BA398" i="1"/>
  <c r="AZ398" i="1"/>
  <c r="AY398" i="1"/>
  <c r="AW398" i="1"/>
  <c r="AU398" i="1"/>
  <c r="AT398" i="1"/>
  <c r="AS398" i="1"/>
  <c r="AQ398" i="1"/>
  <c r="AP398" i="1"/>
  <c r="AO398" i="1"/>
  <c r="AM398" i="1"/>
  <c r="AL398" i="1"/>
  <c r="AK398" i="1"/>
  <c r="AJ398" i="1"/>
  <c r="AH398" i="1"/>
  <c r="AG398" i="1"/>
  <c r="AF398" i="1"/>
  <c r="AE398" i="1"/>
  <c r="AD398" i="1"/>
  <c r="AB398" i="1"/>
  <c r="AA398" i="1"/>
  <c r="Z398" i="1"/>
  <c r="W398" i="1"/>
  <c r="X398" i="1" s="1"/>
  <c r="BA397" i="1"/>
  <c r="AZ397" i="1"/>
  <c r="AY397" i="1"/>
  <c r="AW397" i="1"/>
  <c r="AU397" i="1"/>
  <c r="AT397" i="1"/>
  <c r="AS397" i="1"/>
  <c r="AQ397" i="1"/>
  <c r="AP397" i="1"/>
  <c r="AO397" i="1"/>
  <c r="AM397" i="1"/>
  <c r="AL397" i="1"/>
  <c r="AK397" i="1"/>
  <c r="AJ397" i="1"/>
  <c r="AH397" i="1"/>
  <c r="AG397" i="1"/>
  <c r="AF397" i="1"/>
  <c r="AE397" i="1"/>
  <c r="AD397" i="1"/>
  <c r="AB397" i="1"/>
  <c r="AA397" i="1"/>
  <c r="Z397" i="1"/>
  <c r="W397" i="1"/>
  <c r="BA396" i="1"/>
  <c r="AZ396" i="1"/>
  <c r="AY396" i="1"/>
  <c r="AW396" i="1"/>
  <c r="AU396" i="1"/>
  <c r="AT396" i="1"/>
  <c r="AS396" i="1"/>
  <c r="AQ396" i="1"/>
  <c r="AP396" i="1"/>
  <c r="AO396" i="1"/>
  <c r="AM396" i="1"/>
  <c r="AL396" i="1"/>
  <c r="AK396" i="1"/>
  <c r="AJ396" i="1"/>
  <c r="AH396" i="1"/>
  <c r="AG396" i="1"/>
  <c r="AF396" i="1"/>
  <c r="AE396" i="1"/>
  <c r="AD396" i="1"/>
  <c r="AB396" i="1"/>
  <c r="AA396" i="1"/>
  <c r="Z396" i="1"/>
  <c r="W396" i="1"/>
  <c r="X396" i="1" s="1"/>
  <c r="BA395" i="1"/>
  <c r="AZ395" i="1"/>
  <c r="AY395" i="1"/>
  <c r="AW395" i="1"/>
  <c r="AU395" i="1"/>
  <c r="AT395" i="1"/>
  <c r="AS395" i="1"/>
  <c r="AQ395" i="1"/>
  <c r="AP395" i="1"/>
  <c r="AO395" i="1"/>
  <c r="AM395" i="1"/>
  <c r="AL395" i="1"/>
  <c r="AK395" i="1"/>
  <c r="AJ395" i="1"/>
  <c r="AH395" i="1"/>
  <c r="AG395" i="1"/>
  <c r="AF395" i="1"/>
  <c r="AE395" i="1"/>
  <c r="AD395" i="1"/>
  <c r="AB395" i="1"/>
  <c r="AA395" i="1"/>
  <c r="Z395" i="1"/>
  <c r="W395" i="1"/>
  <c r="BA394" i="1"/>
  <c r="AZ394" i="1"/>
  <c r="AY394" i="1"/>
  <c r="AW394" i="1"/>
  <c r="AU394" i="1"/>
  <c r="AT394" i="1"/>
  <c r="AS394" i="1"/>
  <c r="AQ394" i="1"/>
  <c r="AP394" i="1"/>
  <c r="AO394" i="1"/>
  <c r="AM394" i="1"/>
  <c r="AL394" i="1"/>
  <c r="AK394" i="1"/>
  <c r="AJ394" i="1"/>
  <c r="AH394" i="1"/>
  <c r="AG394" i="1"/>
  <c r="AF394" i="1"/>
  <c r="AE394" i="1"/>
  <c r="AD394" i="1"/>
  <c r="AB394" i="1"/>
  <c r="AA394" i="1"/>
  <c r="Z394" i="1"/>
  <c r="W394" i="1"/>
  <c r="X394" i="1" s="1"/>
  <c r="BA393" i="1"/>
  <c r="AZ393" i="1"/>
  <c r="AY393" i="1"/>
  <c r="AW393" i="1"/>
  <c r="AU393" i="1"/>
  <c r="AT393" i="1"/>
  <c r="AS393" i="1"/>
  <c r="AQ393" i="1"/>
  <c r="AP393" i="1"/>
  <c r="AO393" i="1"/>
  <c r="AM393" i="1"/>
  <c r="AL393" i="1"/>
  <c r="AK393" i="1"/>
  <c r="AJ393" i="1"/>
  <c r="AH393" i="1"/>
  <c r="AG393" i="1"/>
  <c r="AF393" i="1"/>
  <c r="AE393" i="1"/>
  <c r="AD393" i="1"/>
  <c r="AB393" i="1"/>
  <c r="AA393" i="1"/>
  <c r="Z393" i="1"/>
  <c r="W393" i="1"/>
  <c r="BA392" i="1"/>
  <c r="AZ392" i="1"/>
  <c r="AY392" i="1"/>
  <c r="AW392" i="1"/>
  <c r="AU392" i="1"/>
  <c r="AT392" i="1"/>
  <c r="AS392" i="1"/>
  <c r="AQ392" i="1"/>
  <c r="AP392" i="1"/>
  <c r="AO392" i="1"/>
  <c r="AM392" i="1"/>
  <c r="AL392" i="1"/>
  <c r="AK392" i="1"/>
  <c r="AJ392" i="1"/>
  <c r="AH392" i="1"/>
  <c r="AG392" i="1"/>
  <c r="AF392" i="1"/>
  <c r="AE392" i="1"/>
  <c r="AD392" i="1"/>
  <c r="AB392" i="1"/>
  <c r="AA392" i="1"/>
  <c r="Z392" i="1"/>
  <c r="W392" i="1"/>
  <c r="X392" i="1" s="1"/>
  <c r="BA391" i="1"/>
  <c r="AZ391" i="1"/>
  <c r="AY391" i="1"/>
  <c r="AW391" i="1"/>
  <c r="AU391" i="1"/>
  <c r="AT391" i="1"/>
  <c r="AS391" i="1"/>
  <c r="AQ391" i="1"/>
  <c r="AP391" i="1"/>
  <c r="AO391" i="1"/>
  <c r="AM391" i="1"/>
  <c r="AL391" i="1"/>
  <c r="AK391" i="1"/>
  <c r="AJ391" i="1"/>
  <c r="AH391" i="1"/>
  <c r="AG391" i="1"/>
  <c r="AF391" i="1"/>
  <c r="AE391" i="1"/>
  <c r="AD391" i="1"/>
  <c r="AB391" i="1"/>
  <c r="AA391" i="1"/>
  <c r="Z391" i="1"/>
  <c r="W391" i="1"/>
  <c r="BA390" i="1"/>
  <c r="AZ390" i="1"/>
  <c r="AY390" i="1"/>
  <c r="AW390" i="1"/>
  <c r="AU390" i="1"/>
  <c r="AT390" i="1"/>
  <c r="AS390" i="1"/>
  <c r="AQ390" i="1"/>
  <c r="AP390" i="1"/>
  <c r="AO390" i="1"/>
  <c r="AM390" i="1"/>
  <c r="AL390" i="1"/>
  <c r="AK390" i="1"/>
  <c r="AJ390" i="1"/>
  <c r="AH390" i="1"/>
  <c r="AG390" i="1"/>
  <c r="AF390" i="1"/>
  <c r="AE390" i="1"/>
  <c r="AD390" i="1"/>
  <c r="AB390" i="1"/>
  <c r="AA390" i="1"/>
  <c r="Z390" i="1"/>
  <c r="W390" i="1"/>
  <c r="X390" i="1" s="1"/>
  <c r="BA389" i="1"/>
  <c r="AZ389" i="1"/>
  <c r="AY389" i="1"/>
  <c r="AW389" i="1"/>
  <c r="AU389" i="1"/>
  <c r="AT389" i="1"/>
  <c r="AS389" i="1"/>
  <c r="AQ389" i="1"/>
  <c r="AP389" i="1"/>
  <c r="AO389" i="1"/>
  <c r="AM389" i="1"/>
  <c r="AL389" i="1"/>
  <c r="AK389" i="1"/>
  <c r="AJ389" i="1"/>
  <c r="AH389" i="1"/>
  <c r="AG389" i="1"/>
  <c r="AF389" i="1"/>
  <c r="AE389" i="1"/>
  <c r="AD389" i="1"/>
  <c r="AB389" i="1"/>
  <c r="AA389" i="1"/>
  <c r="Z389" i="1"/>
  <c r="W389" i="1"/>
  <c r="BA388" i="1"/>
  <c r="AZ388" i="1"/>
  <c r="AY388" i="1"/>
  <c r="AW388" i="1"/>
  <c r="AU388" i="1"/>
  <c r="AT388" i="1"/>
  <c r="AS388" i="1"/>
  <c r="AQ388" i="1"/>
  <c r="AP388" i="1"/>
  <c r="AO388" i="1"/>
  <c r="AM388" i="1"/>
  <c r="AL388" i="1"/>
  <c r="AK388" i="1"/>
  <c r="AJ388" i="1"/>
  <c r="AH388" i="1"/>
  <c r="AG388" i="1"/>
  <c r="AF388" i="1"/>
  <c r="AE388" i="1"/>
  <c r="AD388" i="1"/>
  <c r="AB388" i="1"/>
  <c r="AA388" i="1"/>
  <c r="Z388" i="1"/>
  <c r="W388" i="1"/>
  <c r="X388" i="1" s="1"/>
  <c r="BA387" i="1"/>
  <c r="AZ387" i="1"/>
  <c r="AY387" i="1"/>
  <c r="AW387" i="1"/>
  <c r="AU387" i="1"/>
  <c r="AT387" i="1"/>
  <c r="AS387" i="1"/>
  <c r="AQ387" i="1"/>
  <c r="AP387" i="1"/>
  <c r="AO387" i="1"/>
  <c r="AM387" i="1"/>
  <c r="AL387" i="1"/>
  <c r="AK387" i="1"/>
  <c r="AJ387" i="1"/>
  <c r="AH387" i="1"/>
  <c r="AG387" i="1"/>
  <c r="AF387" i="1"/>
  <c r="AE387" i="1"/>
  <c r="AD387" i="1"/>
  <c r="AB387" i="1"/>
  <c r="AA387" i="1"/>
  <c r="Z387" i="1"/>
  <c r="W387" i="1"/>
  <c r="BA386" i="1"/>
  <c r="AZ386" i="1"/>
  <c r="AY386" i="1"/>
  <c r="AW386" i="1"/>
  <c r="AU386" i="1"/>
  <c r="AT386" i="1"/>
  <c r="AS386" i="1"/>
  <c r="AQ386" i="1"/>
  <c r="AP386" i="1"/>
  <c r="AO386" i="1"/>
  <c r="AM386" i="1"/>
  <c r="AL386" i="1"/>
  <c r="AK386" i="1"/>
  <c r="AJ386" i="1"/>
  <c r="AH386" i="1"/>
  <c r="AG386" i="1"/>
  <c r="AF386" i="1"/>
  <c r="AE386" i="1"/>
  <c r="AD386" i="1"/>
  <c r="AB386" i="1"/>
  <c r="AA386" i="1"/>
  <c r="Z386" i="1"/>
  <c r="W386" i="1"/>
  <c r="X386" i="1" s="1"/>
  <c r="BA385" i="1"/>
  <c r="AZ385" i="1"/>
  <c r="AY385" i="1"/>
  <c r="AW385" i="1"/>
  <c r="AU385" i="1"/>
  <c r="AT385" i="1"/>
  <c r="AS385" i="1"/>
  <c r="AQ385" i="1"/>
  <c r="AP385" i="1"/>
  <c r="AO385" i="1"/>
  <c r="AM385" i="1"/>
  <c r="AL385" i="1"/>
  <c r="AK385" i="1"/>
  <c r="AJ385" i="1"/>
  <c r="AH385" i="1"/>
  <c r="AG385" i="1"/>
  <c r="AF385" i="1"/>
  <c r="AE385" i="1"/>
  <c r="AD385" i="1"/>
  <c r="AB385" i="1"/>
  <c r="AA385" i="1"/>
  <c r="Z385" i="1"/>
  <c r="W385" i="1"/>
  <c r="BA384" i="1"/>
  <c r="AZ384" i="1"/>
  <c r="AY384" i="1"/>
  <c r="AW384" i="1"/>
  <c r="AU384" i="1"/>
  <c r="AT384" i="1"/>
  <c r="AS384" i="1"/>
  <c r="AQ384" i="1"/>
  <c r="AP384" i="1"/>
  <c r="AO384" i="1"/>
  <c r="AM384" i="1"/>
  <c r="AL384" i="1"/>
  <c r="AK384" i="1"/>
  <c r="AJ384" i="1"/>
  <c r="AH384" i="1"/>
  <c r="AG384" i="1"/>
  <c r="AF384" i="1"/>
  <c r="AE384" i="1"/>
  <c r="AD384" i="1"/>
  <c r="AB384" i="1"/>
  <c r="AA384" i="1"/>
  <c r="Z384" i="1"/>
  <c r="W384" i="1"/>
  <c r="X384" i="1" s="1"/>
  <c r="BA383" i="1"/>
  <c r="AZ383" i="1"/>
  <c r="AY383" i="1"/>
  <c r="AW383" i="1"/>
  <c r="AU383" i="1"/>
  <c r="AT383" i="1"/>
  <c r="AS383" i="1"/>
  <c r="AQ383" i="1"/>
  <c r="AP383" i="1"/>
  <c r="AO383" i="1"/>
  <c r="AM383" i="1"/>
  <c r="AL383" i="1"/>
  <c r="AK383" i="1"/>
  <c r="AJ383" i="1"/>
  <c r="AH383" i="1"/>
  <c r="AG383" i="1"/>
  <c r="AF383" i="1"/>
  <c r="AE383" i="1"/>
  <c r="AD383" i="1"/>
  <c r="AB383" i="1"/>
  <c r="AA383" i="1"/>
  <c r="Z383" i="1"/>
  <c r="W383" i="1"/>
  <c r="BA382" i="1"/>
  <c r="AZ382" i="1"/>
  <c r="AY382" i="1"/>
  <c r="AW382" i="1"/>
  <c r="AU382" i="1"/>
  <c r="AT382" i="1"/>
  <c r="AS382" i="1"/>
  <c r="AQ382" i="1"/>
  <c r="AP382" i="1"/>
  <c r="AO382" i="1"/>
  <c r="AM382" i="1"/>
  <c r="AL382" i="1"/>
  <c r="AK382" i="1"/>
  <c r="AJ382" i="1"/>
  <c r="AH382" i="1"/>
  <c r="AG382" i="1"/>
  <c r="AF382" i="1"/>
  <c r="AE382" i="1"/>
  <c r="AD382" i="1"/>
  <c r="AB382" i="1"/>
  <c r="AA382" i="1"/>
  <c r="Z382" i="1"/>
  <c r="W382" i="1"/>
  <c r="X382" i="1" s="1"/>
  <c r="BA381" i="1"/>
  <c r="AZ381" i="1"/>
  <c r="AY381" i="1"/>
  <c r="AW381" i="1"/>
  <c r="AU381" i="1"/>
  <c r="AT381" i="1"/>
  <c r="AS381" i="1"/>
  <c r="AQ381" i="1"/>
  <c r="AP381" i="1"/>
  <c r="AO381" i="1"/>
  <c r="AM381" i="1"/>
  <c r="AL381" i="1"/>
  <c r="AK381" i="1"/>
  <c r="AJ381" i="1"/>
  <c r="AH381" i="1"/>
  <c r="AG381" i="1"/>
  <c r="AF381" i="1"/>
  <c r="AE381" i="1"/>
  <c r="AD381" i="1"/>
  <c r="AB381" i="1"/>
  <c r="AA381" i="1"/>
  <c r="Z381" i="1"/>
  <c r="W381" i="1"/>
  <c r="BA380" i="1"/>
  <c r="AZ380" i="1"/>
  <c r="AY380" i="1"/>
  <c r="AW380" i="1"/>
  <c r="AU380" i="1"/>
  <c r="AT380" i="1"/>
  <c r="AS380" i="1"/>
  <c r="AQ380" i="1"/>
  <c r="AP380" i="1"/>
  <c r="AO380" i="1"/>
  <c r="AM380" i="1"/>
  <c r="AL380" i="1"/>
  <c r="AK380" i="1"/>
  <c r="AJ380" i="1"/>
  <c r="AH380" i="1"/>
  <c r="AG380" i="1"/>
  <c r="AF380" i="1"/>
  <c r="AE380" i="1"/>
  <c r="AD380" i="1"/>
  <c r="AB380" i="1"/>
  <c r="AA380" i="1"/>
  <c r="Z380" i="1"/>
  <c r="W380" i="1"/>
  <c r="X380" i="1" s="1"/>
  <c r="BA379" i="1"/>
  <c r="AZ379" i="1"/>
  <c r="AY379" i="1"/>
  <c r="AW379" i="1"/>
  <c r="AU379" i="1"/>
  <c r="AT379" i="1"/>
  <c r="AS379" i="1"/>
  <c r="AQ379" i="1"/>
  <c r="AP379" i="1"/>
  <c r="AO379" i="1"/>
  <c r="AM379" i="1"/>
  <c r="AL379" i="1"/>
  <c r="AK379" i="1"/>
  <c r="AJ379" i="1"/>
  <c r="AH379" i="1"/>
  <c r="AG379" i="1"/>
  <c r="AF379" i="1"/>
  <c r="AE379" i="1"/>
  <c r="AD379" i="1"/>
  <c r="AB379" i="1"/>
  <c r="AA379" i="1"/>
  <c r="Z379" i="1"/>
  <c r="W379" i="1"/>
  <c r="BA378" i="1"/>
  <c r="AZ378" i="1"/>
  <c r="AY378" i="1"/>
  <c r="AW378" i="1"/>
  <c r="AU378" i="1"/>
  <c r="AT378" i="1"/>
  <c r="AS378" i="1"/>
  <c r="AQ378" i="1"/>
  <c r="AP378" i="1"/>
  <c r="AO378" i="1"/>
  <c r="AM378" i="1"/>
  <c r="AL378" i="1"/>
  <c r="AK378" i="1"/>
  <c r="AJ378" i="1"/>
  <c r="AH378" i="1"/>
  <c r="AG378" i="1"/>
  <c r="AF378" i="1"/>
  <c r="AE378" i="1"/>
  <c r="AD378" i="1"/>
  <c r="AB378" i="1"/>
  <c r="AA378" i="1"/>
  <c r="Z378" i="1"/>
  <c r="W378" i="1"/>
  <c r="X378" i="1" s="1"/>
  <c r="BA377" i="1"/>
  <c r="AZ377" i="1"/>
  <c r="AY377" i="1"/>
  <c r="AW377" i="1"/>
  <c r="AU377" i="1"/>
  <c r="AT377" i="1"/>
  <c r="AS377" i="1"/>
  <c r="AQ377" i="1"/>
  <c r="AP377" i="1"/>
  <c r="AO377" i="1"/>
  <c r="AM377" i="1"/>
  <c r="AL377" i="1"/>
  <c r="AK377" i="1"/>
  <c r="AJ377" i="1"/>
  <c r="AH377" i="1"/>
  <c r="AG377" i="1"/>
  <c r="AF377" i="1"/>
  <c r="AE377" i="1"/>
  <c r="AD377" i="1"/>
  <c r="AB377" i="1"/>
  <c r="AA377" i="1"/>
  <c r="Z377" i="1"/>
  <c r="W377" i="1"/>
  <c r="BA376" i="1"/>
  <c r="AZ376" i="1"/>
  <c r="AY376" i="1"/>
  <c r="AW376" i="1"/>
  <c r="AU376" i="1"/>
  <c r="AT376" i="1"/>
  <c r="AS376" i="1"/>
  <c r="AQ376" i="1"/>
  <c r="AP376" i="1"/>
  <c r="AO376" i="1"/>
  <c r="AM376" i="1"/>
  <c r="AL376" i="1"/>
  <c r="AK376" i="1"/>
  <c r="AJ376" i="1"/>
  <c r="AH376" i="1"/>
  <c r="AG376" i="1"/>
  <c r="AF376" i="1"/>
  <c r="AE376" i="1"/>
  <c r="AD376" i="1"/>
  <c r="AB376" i="1"/>
  <c r="AA376" i="1"/>
  <c r="Z376" i="1"/>
  <c r="W376" i="1"/>
  <c r="X376" i="1" s="1"/>
  <c r="BA375" i="1"/>
  <c r="AZ375" i="1"/>
  <c r="AY375" i="1"/>
  <c r="AW375" i="1"/>
  <c r="AU375" i="1"/>
  <c r="AT375" i="1"/>
  <c r="AS375" i="1"/>
  <c r="AQ375" i="1"/>
  <c r="AP375" i="1"/>
  <c r="AO375" i="1"/>
  <c r="AM375" i="1"/>
  <c r="AL375" i="1"/>
  <c r="AK375" i="1"/>
  <c r="AJ375" i="1"/>
  <c r="AH375" i="1"/>
  <c r="AG375" i="1"/>
  <c r="AF375" i="1"/>
  <c r="AE375" i="1"/>
  <c r="AD375" i="1"/>
  <c r="AB375" i="1"/>
  <c r="AA375" i="1"/>
  <c r="Z375" i="1"/>
  <c r="W375" i="1"/>
  <c r="BA374" i="1"/>
  <c r="AZ374" i="1"/>
  <c r="AY374" i="1"/>
  <c r="AW374" i="1"/>
  <c r="AU374" i="1"/>
  <c r="AT374" i="1"/>
  <c r="AS374" i="1"/>
  <c r="AQ374" i="1"/>
  <c r="AP374" i="1"/>
  <c r="AO374" i="1"/>
  <c r="AM374" i="1"/>
  <c r="AL374" i="1"/>
  <c r="AK374" i="1"/>
  <c r="AJ374" i="1"/>
  <c r="AH374" i="1"/>
  <c r="AG374" i="1"/>
  <c r="AF374" i="1"/>
  <c r="AE374" i="1"/>
  <c r="AD374" i="1"/>
  <c r="AB374" i="1"/>
  <c r="AA374" i="1"/>
  <c r="Z374" i="1"/>
  <c r="W374" i="1"/>
  <c r="X374" i="1" s="1"/>
  <c r="BA373" i="1"/>
  <c r="AZ373" i="1"/>
  <c r="AY373" i="1"/>
  <c r="AW373" i="1"/>
  <c r="AU373" i="1"/>
  <c r="AT373" i="1"/>
  <c r="AS373" i="1"/>
  <c r="AQ373" i="1"/>
  <c r="AP373" i="1"/>
  <c r="AO373" i="1"/>
  <c r="AM373" i="1"/>
  <c r="AL373" i="1"/>
  <c r="AK373" i="1"/>
  <c r="AJ373" i="1"/>
  <c r="AH373" i="1"/>
  <c r="AG373" i="1"/>
  <c r="AF373" i="1"/>
  <c r="AE373" i="1"/>
  <c r="AD373" i="1"/>
  <c r="AB373" i="1"/>
  <c r="AA373" i="1"/>
  <c r="Z373" i="1"/>
  <c r="W373" i="1"/>
  <c r="BA372" i="1"/>
  <c r="AZ372" i="1"/>
  <c r="AY372" i="1"/>
  <c r="AW372" i="1"/>
  <c r="AU372" i="1"/>
  <c r="AT372" i="1"/>
  <c r="AS372" i="1"/>
  <c r="AQ372" i="1"/>
  <c r="AP372" i="1"/>
  <c r="AO372" i="1"/>
  <c r="AM372" i="1"/>
  <c r="AL372" i="1"/>
  <c r="AK372" i="1"/>
  <c r="AJ372" i="1"/>
  <c r="AH372" i="1"/>
  <c r="AG372" i="1"/>
  <c r="AF372" i="1"/>
  <c r="AE372" i="1"/>
  <c r="AD372" i="1"/>
  <c r="AB372" i="1"/>
  <c r="AA372" i="1"/>
  <c r="Z372" i="1"/>
  <c r="W372" i="1"/>
  <c r="X372" i="1" s="1"/>
  <c r="BA371" i="1"/>
  <c r="AZ371" i="1"/>
  <c r="AY371" i="1"/>
  <c r="AW371" i="1"/>
  <c r="AU371" i="1"/>
  <c r="AT371" i="1"/>
  <c r="AS371" i="1"/>
  <c r="AQ371" i="1"/>
  <c r="AP371" i="1"/>
  <c r="AO371" i="1"/>
  <c r="AM371" i="1"/>
  <c r="AL371" i="1"/>
  <c r="AK371" i="1"/>
  <c r="AJ371" i="1"/>
  <c r="AH371" i="1"/>
  <c r="AG371" i="1"/>
  <c r="AF371" i="1"/>
  <c r="AE371" i="1"/>
  <c r="AD371" i="1"/>
  <c r="AB371" i="1"/>
  <c r="AA371" i="1"/>
  <c r="Z371" i="1"/>
  <c r="W371" i="1"/>
  <c r="BA370" i="1"/>
  <c r="AZ370" i="1"/>
  <c r="AY370" i="1"/>
  <c r="AW370" i="1"/>
  <c r="AU370" i="1"/>
  <c r="AT370" i="1"/>
  <c r="AS370" i="1"/>
  <c r="AQ370" i="1"/>
  <c r="AP370" i="1"/>
  <c r="AO370" i="1"/>
  <c r="AM370" i="1"/>
  <c r="AL370" i="1"/>
  <c r="AK370" i="1"/>
  <c r="AJ370" i="1"/>
  <c r="AH370" i="1"/>
  <c r="AG370" i="1"/>
  <c r="AF370" i="1"/>
  <c r="AE370" i="1"/>
  <c r="AD370" i="1"/>
  <c r="AB370" i="1"/>
  <c r="AA370" i="1"/>
  <c r="Z370" i="1"/>
  <c r="W370" i="1"/>
  <c r="X370" i="1" s="1"/>
  <c r="BA369" i="1"/>
  <c r="AZ369" i="1"/>
  <c r="AY369" i="1"/>
  <c r="AW369" i="1"/>
  <c r="AU369" i="1"/>
  <c r="AT369" i="1"/>
  <c r="AS369" i="1"/>
  <c r="AQ369" i="1"/>
  <c r="AP369" i="1"/>
  <c r="AO369" i="1"/>
  <c r="AM369" i="1"/>
  <c r="AL369" i="1"/>
  <c r="AK369" i="1"/>
  <c r="AJ369" i="1"/>
  <c r="AH369" i="1"/>
  <c r="AG369" i="1"/>
  <c r="AF369" i="1"/>
  <c r="AE369" i="1"/>
  <c r="AD369" i="1"/>
  <c r="AB369" i="1"/>
  <c r="AA369" i="1"/>
  <c r="Z369" i="1"/>
  <c r="W369" i="1"/>
  <c r="BA368" i="1"/>
  <c r="AZ368" i="1"/>
  <c r="AY368" i="1"/>
  <c r="AW368" i="1"/>
  <c r="AU368" i="1"/>
  <c r="AT368" i="1"/>
  <c r="AS368" i="1"/>
  <c r="AQ368" i="1"/>
  <c r="AP368" i="1"/>
  <c r="AO368" i="1"/>
  <c r="AM368" i="1"/>
  <c r="AL368" i="1"/>
  <c r="AK368" i="1"/>
  <c r="AJ368" i="1"/>
  <c r="AH368" i="1"/>
  <c r="AG368" i="1"/>
  <c r="AF368" i="1"/>
  <c r="AE368" i="1"/>
  <c r="AD368" i="1"/>
  <c r="AB368" i="1"/>
  <c r="AA368" i="1"/>
  <c r="Z368" i="1"/>
  <c r="W368" i="1"/>
  <c r="X368" i="1" s="1"/>
  <c r="BA367" i="1"/>
  <c r="AZ367" i="1"/>
  <c r="AY367" i="1"/>
  <c r="AW367" i="1"/>
  <c r="AU367" i="1"/>
  <c r="AT367" i="1"/>
  <c r="AS367" i="1"/>
  <c r="AQ367" i="1"/>
  <c r="AP367" i="1"/>
  <c r="AO367" i="1"/>
  <c r="AM367" i="1"/>
  <c r="AL367" i="1"/>
  <c r="AK367" i="1"/>
  <c r="AJ367" i="1"/>
  <c r="AH367" i="1"/>
  <c r="AG367" i="1"/>
  <c r="AF367" i="1"/>
  <c r="AE367" i="1"/>
  <c r="AD367" i="1"/>
  <c r="AB367" i="1"/>
  <c r="AA367" i="1"/>
  <c r="Z367" i="1"/>
  <c r="W367" i="1"/>
  <c r="BA366" i="1"/>
  <c r="AZ366" i="1"/>
  <c r="AY366" i="1"/>
  <c r="AW366" i="1"/>
  <c r="AU366" i="1"/>
  <c r="AT366" i="1"/>
  <c r="AS366" i="1"/>
  <c r="AQ366" i="1"/>
  <c r="AP366" i="1"/>
  <c r="AO366" i="1"/>
  <c r="AM366" i="1"/>
  <c r="AL366" i="1"/>
  <c r="AK366" i="1"/>
  <c r="AJ366" i="1"/>
  <c r="AH366" i="1"/>
  <c r="AG366" i="1"/>
  <c r="AF366" i="1"/>
  <c r="AE366" i="1"/>
  <c r="AD366" i="1"/>
  <c r="AB366" i="1"/>
  <c r="AA366" i="1"/>
  <c r="Z366" i="1"/>
  <c r="W366" i="1"/>
  <c r="X366" i="1" s="1"/>
  <c r="BA365" i="1"/>
  <c r="AZ365" i="1"/>
  <c r="AY365" i="1"/>
  <c r="AW365" i="1"/>
  <c r="AU365" i="1"/>
  <c r="AT365" i="1"/>
  <c r="AS365" i="1"/>
  <c r="AQ365" i="1"/>
  <c r="AP365" i="1"/>
  <c r="AO365" i="1"/>
  <c r="AM365" i="1"/>
  <c r="AL365" i="1"/>
  <c r="AK365" i="1"/>
  <c r="AJ365" i="1"/>
  <c r="AH365" i="1"/>
  <c r="AG365" i="1"/>
  <c r="AF365" i="1"/>
  <c r="AE365" i="1"/>
  <c r="AD365" i="1"/>
  <c r="AB365" i="1"/>
  <c r="AA365" i="1"/>
  <c r="Z365" i="1"/>
  <c r="W365" i="1"/>
  <c r="BA364" i="1"/>
  <c r="AZ364" i="1"/>
  <c r="AY364" i="1"/>
  <c r="AW364" i="1"/>
  <c r="AU364" i="1"/>
  <c r="AT364" i="1"/>
  <c r="AS364" i="1"/>
  <c r="AQ364" i="1"/>
  <c r="AP364" i="1"/>
  <c r="AO364" i="1"/>
  <c r="AM364" i="1"/>
  <c r="AL364" i="1"/>
  <c r="AK364" i="1"/>
  <c r="AJ364" i="1"/>
  <c r="AH364" i="1"/>
  <c r="AG364" i="1"/>
  <c r="AF364" i="1"/>
  <c r="AE364" i="1"/>
  <c r="AD364" i="1"/>
  <c r="AB364" i="1"/>
  <c r="AA364" i="1"/>
  <c r="Z364" i="1"/>
  <c r="W364" i="1"/>
  <c r="X364" i="1" s="1"/>
  <c r="BA363" i="1"/>
  <c r="AZ363" i="1"/>
  <c r="AY363" i="1"/>
  <c r="AW363" i="1"/>
  <c r="AU363" i="1"/>
  <c r="AT363" i="1"/>
  <c r="AS363" i="1"/>
  <c r="AQ363" i="1"/>
  <c r="AP363" i="1"/>
  <c r="AO363" i="1"/>
  <c r="AM363" i="1"/>
  <c r="AL363" i="1"/>
  <c r="AK363" i="1"/>
  <c r="AJ363" i="1"/>
  <c r="AH363" i="1"/>
  <c r="AG363" i="1"/>
  <c r="AF363" i="1"/>
  <c r="AE363" i="1"/>
  <c r="AD363" i="1"/>
  <c r="AB363" i="1"/>
  <c r="AA363" i="1"/>
  <c r="Z363" i="1"/>
  <c r="W363" i="1"/>
  <c r="BA362" i="1"/>
  <c r="AZ362" i="1"/>
  <c r="AY362" i="1"/>
  <c r="AW362" i="1"/>
  <c r="AU362" i="1"/>
  <c r="AT362" i="1"/>
  <c r="AS362" i="1"/>
  <c r="AQ362" i="1"/>
  <c r="AP362" i="1"/>
  <c r="AO362" i="1"/>
  <c r="AM362" i="1"/>
  <c r="AL362" i="1"/>
  <c r="AK362" i="1"/>
  <c r="AJ362" i="1"/>
  <c r="AH362" i="1"/>
  <c r="AG362" i="1"/>
  <c r="AF362" i="1"/>
  <c r="AE362" i="1"/>
  <c r="AD362" i="1"/>
  <c r="AB362" i="1"/>
  <c r="AA362" i="1"/>
  <c r="Z362" i="1"/>
  <c r="W362" i="1"/>
  <c r="X362" i="1" s="1"/>
  <c r="BA361" i="1"/>
  <c r="AZ361" i="1"/>
  <c r="AY361" i="1"/>
  <c r="AW361" i="1"/>
  <c r="AU361" i="1"/>
  <c r="AT361" i="1"/>
  <c r="AS361" i="1"/>
  <c r="AQ361" i="1"/>
  <c r="AP361" i="1"/>
  <c r="AO361" i="1"/>
  <c r="AM361" i="1"/>
  <c r="AL361" i="1"/>
  <c r="AK361" i="1"/>
  <c r="AJ361" i="1"/>
  <c r="AH361" i="1"/>
  <c r="AG361" i="1"/>
  <c r="AF361" i="1"/>
  <c r="AE361" i="1"/>
  <c r="AD361" i="1"/>
  <c r="AB361" i="1"/>
  <c r="AA361" i="1"/>
  <c r="Z361" i="1"/>
  <c r="W361" i="1"/>
  <c r="BA360" i="1"/>
  <c r="AZ360" i="1"/>
  <c r="AY360" i="1"/>
  <c r="AW360" i="1"/>
  <c r="AU360" i="1"/>
  <c r="AT360" i="1"/>
  <c r="AS360" i="1"/>
  <c r="AQ360" i="1"/>
  <c r="AP360" i="1"/>
  <c r="AO360" i="1"/>
  <c r="AM360" i="1"/>
  <c r="AL360" i="1"/>
  <c r="AK360" i="1"/>
  <c r="AJ360" i="1"/>
  <c r="AH360" i="1"/>
  <c r="AG360" i="1"/>
  <c r="AF360" i="1"/>
  <c r="AE360" i="1"/>
  <c r="AD360" i="1"/>
  <c r="AB360" i="1"/>
  <c r="AA360" i="1"/>
  <c r="Z360" i="1"/>
  <c r="W360" i="1"/>
  <c r="X360" i="1" s="1"/>
  <c r="BA359" i="1"/>
  <c r="AZ359" i="1"/>
  <c r="AY359" i="1"/>
  <c r="AW359" i="1"/>
  <c r="AU359" i="1"/>
  <c r="AT359" i="1"/>
  <c r="AS359" i="1"/>
  <c r="AQ359" i="1"/>
  <c r="AP359" i="1"/>
  <c r="AO359" i="1"/>
  <c r="AM359" i="1"/>
  <c r="AL359" i="1"/>
  <c r="AK359" i="1"/>
  <c r="AJ359" i="1"/>
  <c r="AH359" i="1"/>
  <c r="AG359" i="1"/>
  <c r="AF359" i="1"/>
  <c r="AE359" i="1"/>
  <c r="AD359" i="1"/>
  <c r="AB359" i="1"/>
  <c r="AA359" i="1"/>
  <c r="Z359" i="1"/>
  <c r="W359" i="1"/>
  <c r="BA358" i="1"/>
  <c r="AZ358" i="1"/>
  <c r="AY358" i="1"/>
  <c r="AW358" i="1"/>
  <c r="AU358" i="1"/>
  <c r="AT358" i="1"/>
  <c r="AS358" i="1"/>
  <c r="AQ358" i="1"/>
  <c r="AP358" i="1"/>
  <c r="AO358" i="1"/>
  <c r="AM358" i="1"/>
  <c r="AL358" i="1"/>
  <c r="AK358" i="1"/>
  <c r="AJ358" i="1"/>
  <c r="AH358" i="1"/>
  <c r="AG358" i="1"/>
  <c r="AF358" i="1"/>
  <c r="AE358" i="1"/>
  <c r="AD358" i="1"/>
  <c r="AB358" i="1"/>
  <c r="AA358" i="1"/>
  <c r="Z358" i="1"/>
  <c r="W358" i="1"/>
  <c r="X358" i="1" s="1"/>
  <c r="BA357" i="1"/>
  <c r="AZ357" i="1"/>
  <c r="AY357" i="1"/>
  <c r="AW357" i="1"/>
  <c r="AU357" i="1"/>
  <c r="AT357" i="1"/>
  <c r="AS357" i="1"/>
  <c r="AQ357" i="1"/>
  <c r="AP357" i="1"/>
  <c r="AO357" i="1"/>
  <c r="AM357" i="1"/>
  <c r="AL357" i="1"/>
  <c r="AK357" i="1"/>
  <c r="AJ357" i="1"/>
  <c r="AH357" i="1"/>
  <c r="AG357" i="1"/>
  <c r="AF357" i="1"/>
  <c r="AE357" i="1"/>
  <c r="AD357" i="1"/>
  <c r="AB357" i="1"/>
  <c r="AA357" i="1"/>
  <c r="Z357" i="1"/>
  <c r="W357" i="1"/>
  <c r="BA356" i="1"/>
  <c r="AZ356" i="1"/>
  <c r="AY356" i="1"/>
  <c r="AW356" i="1"/>
  <c r="AU356" i="1"/>
  <c r="AT356" i="1"/>
  <c r="AS356" i="1"/>
  <c r="AQ356" i="1"/>
  <c r="AP356" i="1"/>
  <c r="AO356" i="1"/>
  <c r="AM356" i="1"/>
  <c r="AL356" i="1"/>
  <c r="AK356" i="1"/>
  <c r="AJ356" i="1"/>
  <c r="AH356" i="1"/>
  <c r="AG356" i="1"/>
  <c r="AF356" i="1"/>
  <c r="AE356" i="1"/>
  <c r="AD356" i="1"/>
  <c r="AB356" i="1"/>
  <c r="AA356" i="1"/>
  <c r="Z356" i="1"/>
  <c r="W356" i="1"/>
  <c r="X356" i="1" s="1"/>
  <c r="BA355" i="1"/>
  <c r="AZ355" i="1"/>
  <c r="AY355" i="1"/>
  <c r="AW355" i="1"/>
  <c r="AU355" i="1"/>
  <c r="AT355" i="1"/>
  <c r="AS355" i="1"/>
  <c r="AQ355" i="1"/>
  <c r="AP355" i="1"/>
  <c r="AO355" i="1"/>
  <c r="AM355" i="1"/>
  <c r="AL355" i="1"/>
  <c r="AK355" i="1"/>
  <c r="AJ355" i="1"/>
  <c r="AH355" i="1"/>
  <c r="AG355" i="1"/>
  <c r="AF355" i="1"/>
  <c r="AE355" i="1"/>
  <c r="AD355" i="1"/>
  <c r="AB355" i="1"/>
  <c r="AA355" i="1"/>
  <c r="Z355" i="1"/>
  <c r="W355" i="1"/>
  <c r="BA354" i="1"/>
  <c r="AZ354" i="1"/>
  <c r="AY354" i="1"/>
  <c r="AW354" i="1"/>
  <c r="AU354" i="1"/>
  <c r="AT354" i="1"/>
  <c r="AS354" i="1"/>
  <c r="AQ354" i="1"/>
  <c r="AP354" i="1"/>
  <c r="AO354" i="1"/>
  <c r="AM354" i="1"/>
  <c r="AL354" i="1"/>
  <c r="AK354" i="1"/>
  <c r="AJ354" i="1"/>
  <c r="AH354" i="1"/>
  <c r="AG354" i="1"/>
  <c r="AF354" i="1"/>
  <c r="AE354" i="1"/>
  <c r="AD354" i="1"/>
  <c r="AB354" i="1"/>
  <c r="AA354" i="1"/>
  <c r="Z354" i="1"/>
  <c r="W354" i="1"/>
  <c r="X354" i="1" s="1"/>
  <c r="BA353" i="1"/>
  <c r="AZ353" i="1"/>
  <c r="AY353" i="1"/>
  <c r="AW353" i="1"/>
  <c r="AU353" i="1"/>
  <c r="AT353" i="1"/>
  <c r="AS353" i="1"/>
  <c r="AQ353" i="1"/>
  <c r="AP353" i="1"/>
  <c r="AO353" i="1"/>
  <c r="AM353" i="1"/>
  <c r="AL353" i="1"/>
  <c r="AK353" i="1"/>
  <c r="AJ353" i="1"/>
  <c r="AH353" i="1"/>
  <c r="AG353" i="1"/>
  <c r="AF353" i="1"/>
  <c r="AE353" i="1"/>
  <c r="AD353" i="1"/>
  <c r="AB353" i="1"/>
  <c r="AA353" i="1"/>
  <c r="Z353" i="1"/>
  <c r="W353" i="1"/>
  <c r="BA352" i="1"/>
  <c r="AZ352" i="1"/>
  <c r="AY352" i="1"/>
  <c r="AW352" i="1"/>
  <c r="AU352" i="1"/>
  <c r="AT352" i="1"/>
  <c r="AS352" i="1"/>
  <c r="AQ352" i="1"/>
  <c r="AP352" i="1"/>
  <c r="AO352" i="1"/>
  <c r="AM352" i="1"/>
  <c r="AL352" i="1"/>
  <c r="AK352" i="1"/>
  <c r="AJ352" i="1"/>
  <c r="AH352" i="1"/>
  <c r="AG352" i="1"/>
  <c r="AF352" i="1"/>
  <c r="AE352" i="1"/>
  <c r="AD352" i="1"/>
  <c r="AB352" i="1"/>
  <c r="AA352" i="1"/>
  <c r="Z352" i="1"/>
  <c r="W352" i="1"/>
  <c r="X352" i="1" s="1"/>
  <c r="BA351" i="1"/>
  <c r="AZ351" i="1"/>
  <c r="AY351" i="1"/>
  <c r="AW351" i="1"/>
  <c r="AU351" i="1"/>
  <c r="AT351" i="1"/>
  <c r="AS351" i="1"/>
  <c r="AQ351" i="1"/>
  <c r="AP351" i="1"/>
  <c r="AO351" i="1"/>
  <c r="AM351" i="1"/>
  <c r="AL351" i="1"/>
  <c r="AK351" i="1"/>
  <c r="AJ351" i="1"/>
  <c r="AH351" i="1"/>
  <c r="AG351" i="1"/>
  <c r="AF351" i="1"/>
  <c r="AE351" i="1"/>
  <c r="AD351" i="1"/>
  <c r="AB351" i="1"/>
  <c r="AA351" i="1"/>
  <c r="Z351" i="1"/>
  <c r="W351" i="1"/>
  <c r="BA350" i="1"/>
  <c r="AZ350" i="1"/>
  <c r="AY350" i="1"/>
  <c r="AW350" i="1"/>
  <c r="AU350" i="1"/>
  <c r="AT350" i="1"/>
  <c r="AS350" i="1"/>
  <c r="AQ350" i="1"/>
  <c r="AP350" i="1"/>
  <c r="AO350" i="1"/>
  <c r="AM350" i="1"/>
  <c r="AL350" i="1"/>
  <c r="AK350" i="1"/>
  <c r="AJ350" i="1"/>
  <c r="AH350" i="1"/>
  <c r="AG350" i="1"/>
  <c r="AF350" i="1"/>
  <c r="AE350" i="1"/>
  <c r="AD350" i="1"/>
  <c r="AB350" i="1"/>
  <c r="AA350" i="1"/>
  <c r="Z350" i="1"/>
  <c r="W350" i="1"/>
  <c r="X350" i="1" s="1"/>
  <c r="BA349" i="1"/>
  <c r="AZ349" i="1"/>
  <c r="AY349" i="1"/>
  <c r="AW349" i="1"/>
  <c r="AU349" i="1"/>
  <c r="AT349" i="1"/>
  <c r="AS349" i="1"/>
  <c r="AQ349" i="1"/>
  <c r="AP349" i="1"/>
  <c r="AO349" i="1"/>
  <c r="AM349" i="1"/>
  <c r="AL349" i="1"/>
  <c r="AK349" i="1"/>
  <c r="AJ349" i="1"/>
  <c r="AH349" i="1"/>
  <c r="AG349" i="1"/>
  <c r="AF349" i="1"/>
  <c r="AE349" i="1"/>
  <c r="AD349" i="1"/>
  <c r="AB349" i="1"/>
  <c r="AA349" i="1"/>
  <c r="Z349" i="1"/>
  <c r="W349" i="1"/>
  <c r="BA348" i="1"/>
  <c r="AZ348" i="1"/>
  <c r="AY348" i="1"/>
  <c r="AW348" i="1"/>
  <c r="AU348" i="1"/>
  <c r="AT348" i="1"/>
  <c r="AS348" i="1"/>
  <c r="AQ348" i="1"/>
  <c r="AP348" i="1"/>
  <c r="AO348" i="1"/>
  <c r="AM348" i="1"/>
  <c r="AL348" i="1"/>
  <c r="AK348" i="1"/>
  <c r="AJ348" i="1"/>
  <c r="AH348" i="1"/>
  <c r="AG348" i="1"/>
  <c r="AF348" i="1"/>
  <c r="AE348" i="1"/>
  <c r="AD348" i="1"/>
  <c r="AB348" i="1"/>
  <c r="AA348" i="1"/>
  <c r="Z348" i="1"/>
  <c r="W348" i="1"/>
  <c r="X348" i="1" s="1"/>
  <c r="BA347" i="1"/>
  <c r="AZ347" i="1"/>
  <c r="AY347" i="1"/>
  <c r="AW347" i="1"/>
  <c r="AU347" i="1"/>
  <c r="AT347" i="1"/>
  <c r="AS347" i="1"/>
  <c r="AQ347" i="1"/>
  <c r="AP347" i="1"/>
  <c r="AO347" i="1"/>
  <c r="AM347" i="1"/>
  <c r="AL347" i="1"/>
  <c r="AK347" i="1"/>
  <c r="AJ347" i="1"/>
  <c r="AH347" i="1"/>
  <c r="AG347" i="1"/>
  <c r="AF347" i="1"/>
  <c r="AE347" i="1"/>
  <c r="AD347" i="1"/>
  <c r="AB347" i="1"/>
  <c r="AA347" i="1"/>
  <c r="Z347" i="1"/>
  <c r="W347" i="1"/>
  <c r="BA346" i="1"/>
  <c r="AZ346" i="1"/>
  <c r="AY346" i="1"/>
  <c r="AW346" i="1"/>
  <c r="AU346" i="1"/>
  <c r="AT346" i="1"/>
  <c r="AS346" i="1"/>
  <c r="AQ346" i="1"/>
  <c r="AP346" i="1"/>
  <c r="AO346" i="1"/>
  <c r="AM346" i="1"/>
  <c r="AL346" i="1"/>
  <c r="AK346" i="1"/>
  <c r="AJ346" i="1"/>
  <c r="AH346" i="1"/>
  <c r="AG346" i="1"/>
  <c r="AF346" i="1"/>
  <c r="AE346" i="1"/>
  <c r="AD346" i="1"/>
  <c r="AB346" i="1"/>
  <c r="AA346" i="1"/>
  <c r="Z346" i="1"/>
  <c r="W346" i="1"/>
  <c r="X346" i="1" s="1"/>
  <c r="BA345" i="1"/>
  <c r="AZ345" i="1"/>
  <c r="AY345" i="1"/>
  <c r="AW345" i="1"/>
  <c r="AU345" i="1"/>
  <c r="AT345" i="1"/>
  <c r="AS345" i="1"/>
  <c r="AQ345" i="1"/>
  <c r="AP345" i="1"/>
  <c r="AO345" i="1"/>
  <c r="AM345" i="1"/>
  <c r="AL345" i="1"/>
  <c r="AK345" i="1"/>
  <c r="AJ345" i="1"/>
  <c r="AH345" i="1"/>
  <c r="AG345" i="1"/>
  <c r="AF345" i="1"/>
  <c r="AE345" i="1"/>
  <c r="AD345" i="1"/>
  <c r="AB345" i="1"/>
  <c r="AA345" i="1"/>
  <c r="Z345" i="1"/>
  <c r="W345" i="1"/>
  <c r="BA344" i="1"/>
  <c r="AZ344" i="1"/>
  <c r="AY344" i="1"/>
  <c r="AW344" i="1"/>
  <c r="AU344" i="1"/>
  <c r="AT344" i="1"/>
  <c r="AS344" i="1"/>
  <c r="AQ344" i="1"/>
  <c r="AP344" i="1"/>
  <c r="AO344" i="1"/>
  <c r="AM344" i="1"/>
  <c r="AL344" i="1"/>
  <c r="AK344" i="1"/>
  <c r="AJ344" i="1"/>
  <c r="AH344" i="1"/>
  <c r="AG344" i="1"/>
  <c r="AF344" i="1"/>
  <c r="AE344" i="1"/>
  <c r="AD344" i="1"/>
  <c r="AB344" i="1"/>
  <c r="AA344" i="1"/>
  <c r="Z344" i="1"/>
  <c r="W344" i="1"/>
  <c r="X344" i="1" s="1"/>
  <c r="BA343" i="1"/>
  <c r="AZ343" i="1"/>
  <c r="AY343" i="1"/>
  <c r="AW343" i="1"/>
  <c r="AU343" i="1"/>
  <c r="AT343" i="1"/>
  <c r="AS343" i="1"/>
  <c r="AQ343" i="1"/>
  <c r="AP343" i="1"/>
  <c r="AO343" i="1"/>
  <c r="AM343" i="1"/>
  <c r="AL343" i="1"/>
  <c r="AK343" i="1"/>
  <c r="AJ343" i="1"/>
  <c r="AH343" i="1"/>
  <c r="AG343" i="1"/>
  <c r="AF343" i="1"/>
  <c r="AE343" i="1"/>
  <c r="AD343" i="1"/>
  <c r="AB343" i="1"/>
  <c r="AA343" i="1"/>
  <c r="Z343" i="1"/>
  <c r="W343" i="1"/>
  <c r="BA342" i="1"/>
  <c r="AZ342" i="1"/>
  <c r="AY342" i="1"/>
  <c r="AW342" i="1"/>
  <c r="AU342" i="1"/>
  <c r="AT342" i="1"/>
  <c r="AS342" i="1"/>
  <c r="AQ342" i="1"/>
  <c r="AP342" i="1"/>
  <c r="AO342" i="1"/>
  <c r="AM342" i="1"/>
  <c r="AL342" i="1"/>
  <c r="AK342" i="1"/>
  <c r="AJ342" i="1"/>
  <c r="AH342" i="1"/>
  <c r="AG342" i="1"/>
  <c r="AF342" i="1"/>
  <c r="AE342" i="1"/>
  <c r="AD342" i="1"/>
  <c r="AB342" i="1"/>
  <c r="AA342" i="1"/>
  <c r="Z342" i="1"/>
  <c r="W342" i="1"/>
  <c r="X342" i="1" s="1"/>
  <c r="BA341" i="1"/>
  <c r="AZ341" i="1"/>
  <c r="AY341" i="1"/>
  <c r="AW341" i="1"/>
  <c r="AU341" i="1"/>
  <c r="AT341" i="1"/>
  <c r="AS341" i="1"/>
  <c r="AQ341" i="1"/>
  <c r="AP341" i="1"/>
  <c r="AO341" i="1"/>
  <c r="AM341" i="1"/>
  <c r="AL341" i="1"/>
  <c r="AK341" i="1"/>
  <c r="AJ341" i="1"/>
  <c r="AH341" i="1"/>
  <c r="AG341" i="1"/>
  <c r="AF341" i="1"/>
  <c r="AE341" i="1"/>
  <c r="AD341" i="1"/>
  <c r="AB341" i="1"/>
  <c r="AA341" i="1"/>
  <c r="Z341" i="1"/>
  <c r="W341" i="1"/>
  <c r="BA340" i="1"/>
  <c r="AZ340" i="1"/>
  <c r="AY340" i="1"/>
  <c r="AW340" i="1"/>
  <c r="AU340" i="1"/>
  <c r="AT340" i="1"/>
  <c r="AS340" i="1"/>
  <c r="AQ340" i="1"/>
  <c r="AP340" i="1"/>
  <c r="AO340" i="1"/>
  <c r="AM340" i="1"/>
  <c r="AL340" i="1"/>
  <c r="AK340" i="1"/>
  <c r="AJ340" i="1"/>
  <c r="AH340" i="1"/>
  <c r="AG340" i="1"/>
  <c r="AF340" i="1"/>
  <c r="AE340" i="1"/>
  <c r="AD340" i="1"/>
  <c r="AB340" i="1"/>
  <c r="AA340" i="1"/>
  <c r="Z340" i="1"/>
  <c r="W340" i="1"/>
  <c r="X340" i="1" s="1"/>
  <c r="BA339" i="1"/>
  <c r="AZ339" i="1"/>
  <c r="AY339" i="1"/>
  <c r="AW339" i="1"/>
  <c r="AU339" i="1"/>
  <c r="AT339" i="1"/>
  <c r="AS339" i="1"/>
  <c r="AQ339" i="1"/>
  <c r="AP339" i="1"/>
  <c r="AO339" i="1"/>
  <c r="AM339" i="1"/>
  <c r="AL339" i="1"/>
  <c r="AK339" i="1"/>
  <c r="AJ339" i="1"/>
  <c r="AH339" i="1"/>
  <c r="AG339" i="1"/>
  <c r="AF339" i="1"/>
  <c r="AE339" i="1"/>
  <c r="AD339" i="1"/>
  <c r="AB339" i="1"/>
  <c r="AA339" i="1"/>
  <c r="Z339" i="1"/>
  <c r="W339" i="1"/>
  <c r="BA338" i="1"/>
  <c r="AZ338" i="1"/>
  <c r="AY338" i="1"/>
  <c r="AW338" i="1"/>
  <c r="AU338" i="1"/>
  <c r="AT338" i="1"/>
  <c r="AS338" i="1"/>
  <c r="AQ338" i="1"/>
  <c r="AP338" i="1"/>
  <c r="AO338" i="1"/>
  <c r="AM338" i="1"/>
  <c r="AL338" i="1"/>
  <c r="AK338" i="1"/>
  <c r="AJ338" i="1"/>
  <c r="AH338" i="1"/>
  <c r="AG338" i="1"/>
  <c r="AF338" i="1"/>
  <c r="AE338" i="1"/>
  <c r="AD338" i="1"/>
  <c r="AB338" i="1"/>
  <c r="AA338" i="1"/>
  <c r="Z338" i="1"/>
  <c r="W338" i="1"/>
  <c r="X338" i="1" s="1"/>
  <c r="BA337" i="1"/>
  <c r="AZ337" i="1"/>
  <c r="AY337" i="1"/>
  <c r="AW337" i="1"/>
  <c r="AU337" i="1"/>
  <c r="AT337" i="1"/>
  <c r="AS337" i="1"/>
  <c r="AQ337" i="1"/>
  <c r="AP337" i="1"/>
  <c r="AO337" i="1"/>
  <c r="AM337" i="1"/>
  <c r="AL337" i="1"/>
  <c r="AK337" i="1"/>
  <c r="AJ337" i="1"/>
  <c r="AH337" i="1"/>
  <c r="AG337" i="1"/>
  <c r="AF337" i="1"/>
  <c r="AE337" i="1"/>
  <c r="AD337" i="1"/>
  <c r="AB337" i="1"/>
  <c r="AA337" i="1"/>
  <c r="Z337" i="1"/>
  <c r="W337" i="1"/>
  <c r="BA336" i="1"/>
  <c r="AZ336" i="1"/>
  <c r="AY336" i="1"/>
  <c r="AW336" i="1"/>
  <c r="AU336" i="1"/>
  <c r="AT336" i="1"/>
  <c r="AS336" i="1"/>
  <c r="AQ336" i="1"/>
  <c r="AP336" i="1"/>
  <c r="AO336" i="1"/>
  <c r="AM336" i="1"/>
  <c r="AL336" i="1"/>
  <c r="AK336" i="1"/>
  <c r="AJ336" i="1"/>
  <c r="AH336" i="1"/>
  <c r="AG336" i="1"/>
  <c r="AF336" i="1"/>
  <c r="AE336" i="1"/>
  <c r="AD336" i="1"/>
  <c r="AB336" i="1"/>
  <c r="AA336" i="1"/>
  <c r="Z336" i="1"/>
  <c r="W336" i="1"/>
  <c r="X336" i="1" s="1"/>
  <c r="BA335" i="1"/>
  <c r="AZ335" i="1"/>
  <c r="AY335" i="1"/>
  <c r="AW335" i="1"/>
  <c r="AU335" i="1"/>
  <c r="AT335" i="1"/>
  <c r="AS335" i="1"/>
  <c r="AQ335" i="1"/>
  <c r="AP335" i="1"/>
  <c r="AO335" i="1"/>
  <c r="AM335" i="1"/>
  <c r="AL335" i="1"/>
  <c r="AK335" i="1"/>
  <c r="AJ335" i="1"/>
  <c r="AH335" i="1"/>
  <c r="AG335" i="1"/>
  <c r="AF335" i="1"/>
  <c r="AE335" i="1"/>
  <c r="AD335" i="1"/>
  <c r="AB335" i="1"/>
  <c r="AA335" i="1"/>
  <c r="Z335" i="1"/>
  <c r="W335" i="1"/>
  <c r="BA334" i="1"/>
  <c r="AZ334" i="1"/>
  <c r="AY334" i="1"/>
  <c r="AW334" i="1"/>
  <c r="AU334" i="1"/>
  <c r="AT334" i="1"/>
  <c r="AS334" i="1"/>
  <c r="AQ334" i="1"/>
  <c r="AP334" i="1"/>
  <c r="AO334" i="1"/>
  <c r="AM334" i="1"/>
  <c r="AL334" i="1"/>
  <c r="AK334" i="1"/>
  <c r="AJ334" i="1"/>
  <c r="AH334" i="1"/>
  <c r="AG334" i="1"/>
  <c r="AF334" i="1"/>
  <c r="AE334" i="1"/>
  <c r="AD334" i="1"/>
  <c r="AB334" i="1"/>
  <c r="AA334" i="1"/>
  <c r="Z334" i="1"/>
  <c r="W334" i="1"/>
  <c r="X334" i="1" s="1"/>
  <c r="BA333" i="1"/>
  <c r="AZ333" i="1"/>
  <c r="AY333" i="1"/>
  <c r="AW333" i="1"/>
  <c r="AU333" i="1"/>
  <c r="AT333" i="1"/>
  <c r="AS333" i="1"/>
  <c r="AQ333" i="1"/>
  <c r="AP333" i="1"/>
  <c r="AO333" i="1"/>
  <c r="AM333" i="1"/>
  <c r="AL333" i="1"/>
  <c r="AK333" i="1"/>
  <c r="AJ333" i="1"/>
  <c r="AH333" i="1"/>
  <c r="AG333" i="1"/>
  <c r="AF333" i="1"/>
  <c r="AE333" i="1"/>
  <c r="AD333" i="1"/>
  <c r="AB333" i="1"/>
  <c r="AA333" i="1"/>
  <c r="Z333" i="1"/>
  <c r="W333" i="1"/>
  <c r="BA332" i="1"/>
  <c r="AZ332" i="1"/>
  <c r="AY332" i="1"/>
  <c r="AW332" i="1"/>
  <c r="AU332" i="1"/>
  <c r="AT332" i="1"/>
  <c r="AS332" i="1"/>
  <c r="AQ332" i="1"/>
  <c r="AP332" i="1"/>
  <c r="AO332" i="1"/>
  <c r="AM332" i="1"/>
  <c r="AL332" i="1"/>
  <c r="AK332" i="1"/>
  <c r="AJ332" i="1"/>
  <c r="AH332" i="1"/>
  <c r="AG332" i="1"/>
  <c r="AF332" i="1"/>
  <c r="AE332" i="1"/>
  <c r="AD332" i="1"/>
  <c r="AB332" i="1"/>
  <c r="AA332" i="1"/>
  <c r="Z332" i="1"/>
  <c r="W332" i="1"/>
  <c r="X332" i="1" s="1"/>
  <c r="BA331" i="1"/>
  <c r="AZ331" i="1"/>
  <c r="AY331" i="1"/>
  <c r="AW331" i="1"/>
  <c r="AU331" i="1"/>
  <c r="AT331" i="1"/>
  <c r="AS331" i="1"/>
  <c r="AQ331" i="1"/>
  <c r="AP331" i="1"/>
  <c r="AO331" i="1"/>
  <c r="AM331" i="1"/>
  <c r="AL331" i="1"/>
  <c r="AK331" i="1"/>
  <c r="AJ331" i="1"/>
  <c r="AH331" i="1"/>
  <c r="AG331" i="1"/>
  <c r="AF331" i="1"/>
  <c r="AE331" i="1"/>
  <c r="AD331" i="1"/>
  <c r="AB331" i="1"/>
  <c r="AA331" i="1"/>
  <c r="Z331" i="1"/>
  <c r="W331" i="1"/>
  <c r="BA330" i="1"/>
  <c r="AZ330" i="1"/>
  <c r="AY330" i="1"/>
  <c r="AW330" i="1"/>
  <c r="AU330" i="1"/>
  <c r="AT330" i="1"/>
  <c r="AS330" i="1"/>
  <c r="AQ330" i="1"/>
  <c r="AP330" i="1"/>
  <c r="AO330" i="1"/>
  <c r="AM330" i="1"/>
  <c r="AL330" i="1"/>
  <c r="AK330" i="1"/>
  <c r="AJ330" i="1"/>
  <c r="AH330" i="1"/>
  <c r="AG330" i="1"/>
  <c r="AF330" i="1"/>
  <c r="AE330" i="1"/>
  <c r="AD330" i="1"/>
  <c r="AB330" i="1"/>
  <c r="AA330" i="1"/>
  <c r="Z330" i="1"/>
  <c r="W330" i="1"/>
  <c r="X330" i="1" s="1"/>
  <c r="BA329" i="1"/>
  <c r="AZ329" i="1"/>
  <c r="AY329" i="1"/>
  <c r="AW329" i="1"/>
  <c r="AU329" i="1"/>
  <c r="AT329" i="1"/>
  <c r="AS329" i="1"/>
  <c r="AQ329" i="1"/>
  <c r="AP329" i="1"/>
  <c r="AO329" i="1"/>
  <c r="AM329" i="1"/>
  <c r="AL329" i="1"/>
  <c r="AK329" i="1"/>
  <c r="AJ329" i="1"/>
  <c r="AH329" i="1"/>
  <c r="AG329" i="1"/>
  <c r="AF329" i="1"/>
  <c r="AE329" i="1"/>
  <c r="AD329" i="1"/>
  <c r="AB329" i="1"/>
  <c r="AA329" i="1"/>
  <c r="Z329" i="1"/>
  <c r="W329" i="1"/>
  <c r="BA328" i="1"/>
  <c r="AZ328" i="1"/>
  <c r="AY328" i="1"/>
  <c r="AW328" i="1"/>
  <c r="AU328" i="1"/>
  <c r="AT328" i="1"/>
  <c r="AS328" i="1"/>
  <c r="AQ328" i="1"/>
  <c r="AP328" i="1"/>
  <c r="AO328" i="1"/>
  <c r="AM328" i="1"/>
  <c r="AL328" i="1"/>
  <c r="AK328" i="1"/>
  <c r="AJ328" i="1"/>
  <c r="AH328" i="1"/>
  <c r="AG328" i="1"/>
  <c r="AF328" i="1"/>
  <c r="AE328" i="1"/>
  <c r="AD328" i="1"/>
  <c r="AB328" i="1"/>
  <c r="AA328" i="1"/>
  <c r="Z328" i="1"/>
  <c r="W328" i="1"/>
  <c r="X328" i="1" s="1"/>
  <c r="BA327" i="1"/>
  <c r="AZ327" i="1"/>
  <c r="AY327" i="1"/>
  <c r="AW327" i="1"/>
  <c r="AU327" i="1"/>
  <c r="AT327" i="1"/>
  <c r="AS327" i="1"/>
  <c r="AQ327" i="1"/>
  <c r="AP327" i="1"/>
  <c r="AO327" i="1"/>
  <c r="AM327" i="1"/>
  <c r="AL327" i="1"/>
  <c r="AK327" i="1"/>
  <c r="AJ327" i="1"/>
  <c r="AH327" i="1"/>
  <c r="AG327" i="1"/>
  <c r="AF327" i="1"/>
  <c r="AE327" i="1"/>
  <c r="AD327" i="1"/>
  <c r="AB327" i="1"/>
  <c r="AA327" i="1"/>
  <c r="Z327" i="1"/>
  <c r="W327" i="1"/>
  <c r="BA326" i="1"/>
  <c r="AZ326" i="1"/>
  <c r="AY326" i="1"/>
  <c r="AW326" i="1"/>
  <c r="AU326" i="1"/>
  <c r="AT326" i="1"/>
  <c r="AS326" i="1"/>
  <c r="AQ326" i="1"/>
  <c r="AP326" i="1"/>
  <c r="AO326" i="1"/>
  <c r="AM326" i="1"/>
  <c r="AL326" i="1"/>
  <c r="AK326" i="1"/>
  <c r="AJ326" i="1"/>
  <c r="AH326" i="1"/>
  <c r="AG326" i="1"/>
  <c r="AF326" i="1"/>
  <c r="AE326" i="1"/>
  <c r="AD326" i="1"/>
  <c r="AB326" i="1"/>
  <c r="AA326" i="1"/>
  <c r="Z326" i="1"/>
  <c r="W326" i="1"/>
  <c r="X326" i="1" s="1"/>
  <c r="BA325" i="1"/>
  <c r="AZ325" i="1"/>
  <c r="AY325" i="1"/>
  <c r="AW325" i="1"/>
  <c r="AU325" i="1"/>
  <c r="AT325" i="1"/>
  <c r="AS325" i="1"/>
  <c r="AQ325" i="1"/>
  <c r="AP325" i="1"/>
  <c r="AO325" i="1"/>
  <c r="AM325" i="1"/>
  <c r="AL325" i="1"/>
  <c r="AK325" i="1"/>
  <c r="AJ325" i="1"/>
  <c r="AH325" i="1"/>
  <c r="AG325" i="1"/>
  <c r="AF325" i="1"/>
  <c r="AE325" i="1"/>
  <c r="AD325" i="1"/>
  <c r="AB325" i="1"/>
  <c r="AA325" i="1"/>
  <c r="Z325" i="1"/>
  <c r="W325" i="1"/>
  <c r="BA324" i="1"/>
  <c r="AZ324" i="1"/>
  <c r="AY324" i="1"/>
  <c r="AW324" i="1"/>
  <c r="AU324" i="1"/>
  <c r="AT324" i="1"/>
  <c r="AS324" i="1"/>
  <c r="AQ324" i="1"/>
  <c r="AP324" i="1"/>
  <c r="AO324" i="1"/>
  <c r="AM324" i="1"/>
  <c r="AL324" i="1"/>
  <c r="AK324" i="1"/>
  <c r="AJ324" i="1"/>
  <c r="AH324" i="1"/>
  <c r="AG324" i="1"/>
  <c r="AF324" i="1"/>
  <c r="AE324" i="1"/>
  <c r="AD324" i="1"/>
  <c r="AB324" i="1"/>
  <c r="AA324" i="1"/>
  <c r="Z324" i="1"/>
  <c r="W324" i="1"/>
  <c r="X324" i="1" s="1"/>
  <c r="BA323" i="1"/>
  <c r="AZ323" i="1"/>
  <c r="AY323" i="1"/>
  <c r="AW323" i="1"/>
  <c r="AU323" i="1"/>
  <c r="AT323" i="1"/>
  <c r="AS323" i="1"/>
  <c r="AQ323" i="1"/>
  <c r="AP323" i="1"/>
  <c r="AO323" i="1"/>
  <c r="AM323" i="1"/>
  <c r="AL323" i="1"/>
  <c r="AK323" i="1"/>
  <c r="AJ323" i="1"/>
  <c r="AH323" i="1"/>
  <c r="AG323" i="1"/>
  <c r="AF323" i="1"/>
  <c r="AE323" i="1"/>
  <c r="AD323" i="1"/>
  <c r="AB323" i="1"/>
  <c r="AA323" i="1"/>
  <c r="Z323" i="1"/>
  <c r="W323" i="1"/>
  <c r="BA322" i="1"/>
  <c r="AZ322" i="1"/>
  <c r="AY322" i="1"/>
  <c r="AW322" i="1"/>
  <c r="AU322" i="1"/>
  <c r="AT322" i="1"/>
  <c r="AS322" i="1"/>
  <c r="AQ322" i="1"/>
  <c r="AP322" i="1"/>
  <c r="AO322" i="1"/>
  <c r="AM322" i="1"/>
  <c r="AL322" i="1"/>
  <c r="AK322" i="1"/>
  <c r="AJ322" i="1"/>
  <c r="AH322" i="1"/>
  <c r="AG322" i="1"/>
  <c r="AF322" i="1"/>
  <c r="AE322" i="1"/>
  <c r="AD322" i="1"/>
  <c r="AB322" i="1"/>
  <c r="AA322" i="1"/>
  <c r="Z322" i="1"/>
  <c r="W322" i="1"/>
  <c r="X322" i="1" s="1"/>
  <c r="BA321" i="1"/>
  <c r="AZ321" i="1"/>
  <c r="AY321" i="1"/>
  <c r="AW321" i="1"/>
  <c r="AU321" i="1"/>
  <c r="AT321" i="1"/>
  <c r="AS321" i="1"/>
  <c r="AQ321" i="1"/>
  <c r="AP321" i="1"/>
  <c r="AO321" i="1"/>
  <c r="AM321" i="1"/>
  <c r="AL321" i="1"/>
  <c r="AK321" i="1"/>
  <c r="AJ321" i="1"/>
  <c r="AH321" i="1"/>
  <c r="AG321" i="1"/>
  <c r="AF321" i="1"/>
  <c r="AE321" i="1"/>
  <c r="AD321" i="1"/>
  <c r="AB321" i="1"/>
  <c r="AA321" i="1"/>
  <c r="Z321" i="1"/>
  <c r="W321" i="1"/>
  <c r="BA320" i="1"/>
  <c r="AZ320" i="1"/>
  <c r="AY320" i="1"/>
  <c r="AW320" i="1"/>
  <c r="AU320" i="1"/>
  <c r="AT320" i="1"/>
  <c r="AS320" i="1"/>
  <c r="AQ320" i="1"/>
  <c r="AP320" i="1"/>
  <c r="AO320" i="1"/>
  <c r="AM320" i="1"/>
  <c r="AL320" i="1"/>
  <c r="AK320" i="1"/>
  <c r="AJ320" i="1"/>
  <c r="AH320" i="1"/>
  <c r="AG320" i="1"/>
  <c r="AF320" i="1"/>
  <c r="AE320" i="1"/>
  <c r="AD320" i="1"/>
  <c r="AB320" i="1"/>
  <c r="AA320" i="1"/>
  <c r="Z320" i="1"/>
  <c r="W320" i="1"/>
  <c r="X320" i="1" s="1"/>
  <c r="BA319" i="1"/>
  <c r="AZ319" i="1"/>
  <c r="AY319" i="1"/>
  <c r="AW319" i="1"/>
  <c r="AU319" i="1"/>
  <c r="AT319" i="1"/>
  <c r="AS319" i="1"/>
  <c r="AQ319" i="1"/>
  <c r="AP319" i="1"/>
  <c r="AO319" i="1"/>
  <c r="AM319" i="1"/>
  <c r="AL319" i="1"/>
  <c r="AK319" i="1"/>
  <c r="AJ319" i="1"/>
  <c r="AH319" i="1"/>
  <c r="AG319" i="1"/>
  <c r="AF319" i="1"/>
  <c r="AE319" i="1"/>
  <c r="AD319" i="1"/>
  <c r="AB319" i="1"/>
  <c r="AA319" i="1"/>
  <c r="Z319" i="1"/>
  <c r="W319" i="1"/>
  <c r="BA318" i="1"/>
  <c r="AZ318" i="1"/>
  <c r="AY318" i="1"/>
  <c r="AW318" i="1"/>
  <c r="AU318" i="1"/>
  <c r="AT318" i="1"/>
  <c r="AS318" i="1"/>
  <c r="AQ318" i="1"/>
  <c r="AP318" i="1"/>
  <c r="AO318" i="1"/>
  <c r="AM318" i="1"/>
  <c r="AL318" i="1"/>
  <c r="AK318" i="1"/>
  <c r="AJ318" i="1"/>
  <c r="AH318" i="1"/>
  <c r="AG318" i="1"/>
  <c r="AF318" i="1"/>
  <c r="AE318" i="1"/>
  <c r="AD318" i="1"/>
  <c r="AB318" i="1"/>
  <c r="AA318" i="1"/>
  <c r="Z318" i="1"/>
  <c r="W318" i="1"/>
  <c r="X318" i="1" s="1"/>
  <c r="BA317" i="1"/>
  <c r="AZ317" i="1"/>
  <c r="AY317" i="1"/>
  <c r="AW317" i="1"/>
  <c r="AU317" i="1"/>
  <c r="AT317" i="1"/>
  <c r="AS317" i="1"/>
  <c r="AQ317" i="1"/>
  <c r="AP317" i="1"/>
  <c r="AO317" i="1"/>
  <c r="AM317" i="1"/>
  <c r="AL317" i="1"/>
  <c r="AK317" i="1"/>
  <c r="AJ317" i="1"/>
  <c r="AH317" i="1"/>
  <c r="AG317" i="1"/>
  <c r="AF317" i="1"/>
  <c r="AE317" i="1"/>
  <c r="AD317" i="1"/>
  <c r="AB317" i="1"/>
  <c r="AA317" i="1"/>
  <c r="Z317" i="1"/>
  <c r="W317" i="1"/>
  <c r="BA316" i="1"/>
  <c r="AZ316" i="1"/>
  <c r="AY316" i="1"/>
  <c r="AW316" i="1"/>
  <c r="AU316" i="1"/>
  <c r="AT316" i="1"/>
  <c r="AS316" i="1"/>
  <c r="AQ316" i="1"/>
  <c r="AP316" i="1"/>
  <c r="AO316" i="1"/>
  <c r="AM316" i="1"/>
  <c r="AL316" i="1"/>
  <c r="AK316" i="1"/>
  <c r="AJ316" i="1"/>
  <c r="AH316" i="1"/>
  <c r="AG316" i="1"/>
  <c r="AF316" i="1"/>
  <c r="AE316" i="1"/>
  <c r="AD316" i="1"/>
  <c r="AB316" i="1"/>
  <c r="AA316" i="1"/>
  <c r="Z316" i="1"/>
  <c r="W316" i="1"/>
  <c r="X316" i="1" s="1"/>
  <c r="BA315" i="1"/>
  <c r="AZ315" i="1"/>
  <c r="AY315" i="1"/>
  <c r="AW315" i="1"/>
  <c r="AU315" i="1"/>
  <c r="AT315" i="1"/>
  <c r="AS315" i="1"/>
  <c r="AQ315" i="1"/>
  <c r="AP315" i="1"/>
  <c r="AO315" i="1"/>
  <c r="AM315" i="1"/>
  <c r="AL315" i="1"/>
  <c r="AK315" i="1"/>
  <c r="AJ315" i="1"/>
  <c r="AH315" i="1"/>
  <c r="AG315" i="1"/>
  <c r="AF315" i="1"/>
  <c r="AE315" i="1"/>
  <c r="AD315" i="1"/>
  <c r="AB315" i="1"/>
  <c r="AA315" i="1"/>
  <c r="Z315" i="1"/>
  <c r="W315" i="1"/>
  <c r="BA314" i="1"/>
  <c r="AZ314" i="1"/>
  <c r="AY314" i="1"/>
  <c r="AW314" i="1"/>
  <c r="AU314" i="1"/>
  <c r="AT314" i="1"/>
  <c r="AS314" i="1"/>
  <c r="AQ314" i="1"/>
  <c r="AP314" i="1"/>
  <c r="AO314" i="1"/>
  <c r="AM314" i="1"/>
  <c r="AL314" i="1"/>
  <c r="AK314" i="1"/>
  <c r="AJ314" i="1"/>
  <c r="AH314" i="1"/>
  <c r="AG314" i="1"/>
  <c r="AF314" i="1"/>
  <c r="AE314" i="1"/>
  <c r="AD314" i="1"/>
  <c r="AB314" i="1"/>
  <c r="AA314" i="1"/>
  <c r="Z314" i="1"/>
  <c r="W314" i="1"/>
  <c r="X314" i="1" s="1"/>
  <c r="BA313" i="1"/>
  <c r="AZ313" i="1"/>
  <c r="AY313" i="1"/>
  <c r="AW313" i="1"/>
  <c r="AU313" i="1"/>
  <c r="AT313" i="1"/>
  <c r="AS313" i="1"/>
  <c r="AQ313" i="1"/>
  <c r="AP313" i="1"/>
  <c r="AO313" i="1"/>
  <c r="AM313" i="1"/>
  <c r="AL313" i="1"/>
  <c r="AK313" i="1"/>
  <c r="AJ313" i="1"/>
  <c r="AH313" i="1"/>
  <c r="AG313" i="1"/>
  <c r="AF313" i="1"/>
  <c r="AE313" i="1"/>
  <c r="AD313" i="1"/>
  <c r="AB313" i="1"/>
  <c r="AA313" i="1"/>
  <c r="Z313" i="1"/>
  <c r="W313" i="1"/>
  <c r="BA312" i="1"/>
  <c r="AZ312" i="1"/>
  <c r="AY312" i="1"/>
  <c r="AW312" i="1"/>
  <c r="AU312" i="1"/>
  <c r="AT312" i="1"/>
  <c r="AS312" i="1"/>
  <c r="AQ312" i="1"/>
  <c r="AP312" i="1"/>
  <c r="AO312" i="1"/>
  <c r="AM312" i="1"/>
  <c r="AL312" i="1"/>
  <c r="AK312" i="1"/>
  <c r="AJ312" i="1"/>
  <c r="AH312" i="1"/>
  <c r="AG312" i="1"/>
  <c r="AF312" i="1"/>
  <c r="AE312" i="1"/>
  <c r="AD312" i="1"/>
  <c r="AB312" i="1"/>
  <c r="AA312" i="1"/>
  <c r="Z312" i="1"/>
  <c r="W312" i="1"/>
  <c r="X312" i="1" s="1"/>
  <c r="BA311" i="1"/>
  <c r="AZ311" i="1"/>
  <c r="AY311" i="1"/>
  <c r="AW311" i="1"/>
  <c r="AU311" i="1"/>
  <c r="AT311" i="1"/>
  <c r="AS311" i="1"/>
  <c r="AQ311" i="1"/>
  <c r="AP311" i="1"/>
  <c r="AO311" i="1"/>
  <c r="AM311" i="1"/>
  <c r="AL311" i="1"/>
  <c r="AK311" i="1"/>
  <c r="AJ311" i="1"/>
  <c r="AH311" i="1"/>
  <c r="AG311" i="1"/>
  <c r="AF311" i="1"/>
  <c r="AE311" i="1"/>
  <c r="AD311" i="1"/>
  <c r="AB311" i="1"/>
  <c r="AA311" i="1"/>
  <c r="Z311" i="1"/>
  <c r="W311" i="1"/>
  <c r="BA310" i="1"/>
  <c r="AZ310" i="1"/>
  <c r="AY310" i="1"/>
  <c r="AW310" i="1"/>
  <c r="AU310" i="1"/>
  <c r="AT310" i="1"/>
  <c r="AS310" i="1"/>
  <c r="AQ310" i="1"/>
  <c r="AP310" i="1"/>
  <c r="AO310" i="1"/>
  <c r="AM310" i="1"/>
  <c r="AL310" i="1"/>
  <c r="AK310" i="1"/>
  <c r="AJ310" i="1"/>
  <c r="AH310" i="1"/>
  <c r="AG310" i="1"/>
  <c r="AF310" i="1"/>
  <c r="AE310" i="1"/>
  <c r="AD310" i="1"/>
  <c r="AB310" i="1"/>
  <c r="AA310" i="1"/>
  <c r="Z310" i="1"/>
  <c r="W310" i="1"/>
  <c r="X310" i="1" s="1"/>
  <c r="BA309" i="1"/>
  <c r="AZ309" i="1"/>
  <c r="AY309" i="1"/>
  <c r="AW309" i="1"/>
  <c r="AU309" i="1"/>
  <c r="AT309" i="1"/>
  <c r="AS309" i="1"/>
  <c r="AQ309" i="1"/>
  <c r="AP309" i="1"/>
  <c r="AO309" i="1"/>
  <c r="AM309" i="1"/>
  <c r="AL309" i="1"/>
  <c r="AK309" i="1"/>
  <c r="AJ309" i="1"/>
  <c r="AH309" i="1"/>
  <c r="AG309" i="1"/>
  <c r="AF309" i="1"/>
  <c r="AE309" i="1"/>
  <c r="AD309" i="1"/>
  <c r="AB309" i="1"/>
  <c r="AA309" i="1"/>
  <c r="Z309" i="1"/>
  <c r="W309" i="1"/>
  <c r="BA308" i="1"/>
  <c r="AZ308" i="1"/>
  <c r="AY308" i="1"/>
  <c r="AW308" i="1"/>
  <c r="AU308" i="1"/>
  <c r="AT308" i="1"/>
  <c r="AS308" i="1"/>
  <c r="AQ308" i="1"/>
  <c r="AP308" i="1"/>
  <c r="AO308" i="1"/>
  <c r="AM308" i="1"/>
  <c r="AL308" i="1"/>
  <c r="AK308" i="1"/>
  <c r="AJ308" i="1"/>
  <c r="AH308" i="1"/>
  <c r="AG308" i="1"/>
  <c r="AF308" i="1"/>
  <c r="AE308" i="1"/>
  <c r="AD308" i="1"/>
  <c r="AB308" i="1"/>
  <c r="AA308" i="1"/>
  <c r="Z308" i="1"/>
  <c r="W308" i="1"/>
  <c r="X308" i="1" s="1"/>
  <c r="BA307" i="1"/>
  <c r="AZ307" i="1"/>
  <c r="AY307" i="1"/>
  <c r="AW307" i="1"/>
  <c r="AU307" i="1"/>
  <c r="AT307" i="1"/>
  <c r="AS307" i="1"/>
  <c r="AQ307" i="1"/>
  <c r="AP307" i="1"/>
  <c r="AO307" i="1"/>
  <c r="AM307" i="1"/>
  <c r="AL307" i="1"/>
  <c r="AK307" i="1"/>
  <c r="AJ307" i="1"/>
  <c r="AH307" i="1"/>
  <c r="AG307" i="1"/>
  <c r="AF307" i="1"/>
  <c r="AE307" i="1"/>
  <c r="AD307" i="1"/>
  <c r="AB307" i="1"/>
  <c r="AA307" i="1"/>
  <c r="Z307" i="1"/>
  <c r="W307" i="1"/>
  <c r="BA306" i="1"/>
  <c r="AZ306" i="1"/>
  <c r="AY306" i="1"/>
  <c r="AW306" i="1"/>
  <c r="AU306" i="1"/>
  <c r="AT306" i="1"/>
  <c r="AS306" i="1"/>
  <c r="AQ306" i="1"/>
  <c r="AP306" i="1"/>
  <c r="AO306" i="1"/>
  <c r="AM306" i="1"/>
  <c r="AL306" i="1"/>
  <c r="AK306" i="1"/>
  <c r="AJ306" i="1"/>
  <c r="AH306" i="1"/>
  <c r="AG306" i="1"/>
  <c r="AF306" i="1"/>
  <c r="AE306" i="1"/>
  <c r="AD306" i="1"/>
  <c r="AB306" i="1"/>
  <c r="AA306" i="1"/>
  <c r="Z306" i="1"/>
  <c r="W306" i="1"/>
  <c r="X306" i="1" s="1"/>
  <c r="BA305" i="1"/>
  <c r="AZ305" i="1"/>
  <c r="AY305" i="1"/>
  <c r="AW305" i="1"/>
  <c r="AU305" i="1"/>
  <c r="AT305" i="1"/>
  <c r="AS305" i="1"/>
  <c r="AQ305" i="1"/>
  <c r="AP305" i="1"/>
  <c r="AO305" i="1"/>
  <c r="AM305" i="1"/>
  <c r="AL305" i="1"/>
  <c r="AK305" i="1"/>
  <c r="AJ305" i="1"/>
  <c r="AH305" i="1"/>
  <c r="AG305" i="1"/>
  <c r="AF305" i="1"/>
  <c r="AE305" i="1"/>
  <c r="AD305" i="1"/>
  <c r="AB305" i="1"/>
  <c r="AA305" i="1"/>
  <c r="Z305" i="1"/>
  <c r="W305" i="1"/>
  <c r="BA304" i="1"/>
  <c r="AZ304" i="1"/>
  <c r="AY304" i="1"/>
  <c r="AW304" i="1"/>
  <c r="AU304" i="1"/>
  <c r="AT304" i="1"/>
  <c r="AS304" i="1"/>
  <c r="AQ304" i="1"/>
  <c r="AP304" i="1"/>
  <c r="AO304" i="1"/>
  <c r="AM304" i="1"/>
  <c r="AL304" i="1"/>
  <c r="AK304" i="1"/>
  <c r="AJ304" i="1"/>
  <c r="AH304" i="1"/>
  <c r="AG304" i="1"/>
  <c r="AF304" i="1"/>
  <c r="AE304" i="1"/>
  <c r="AD304" i="1"/>
  <c r="AB304" i="1"/>
  <c r="AA304" i="1"/>
  <c r="Z304" i="1"/>
  <c r="W304" i="1"/>
  <c r="X304" i="1" s="1"/>
  <c r="BA303" i="1"/>
  <c r="AZ303" i="1"/>
  <c r="AY303" i="1"/>
  <c r="AW303" i="1"/>
  <c r="AU303" i="1"/>
  <c r="AT303" i="1"/>
  <c r="AS303" i="1"/>
  <c r="AQ303" i="1"/>
  <c r="AP303" i="1"/>
  <c r="AO303" i="1"/>
  <c r="AM303" i="1"/>
  <c r="AL303" i="1"/>
  <c r="AK303" i="1"/>
  <c r="AJ303" i="1"/>
  <c r="AH303" i="1"/>
  <c r="AG303" i="1"/>
  <c r="AF303" i="1"/>
  <c r="AE303" i="1"/>
  <c r="AD303" i="1"/>
  <c r="AB303" i="1"/>
  <c r="AA303" i="1"/>
  <c r="Z303" i="1"/>
  <c r="W303" i="1"/>
  <c r="BA302" i="1"/>
  <c r="AZ302" i="1"/>
  <c r="AY302" i="1"/>
  <c r="AW302" i="1"/>
  <c r="AU302" i="1"/>
  <c r="AT302" i="1"/>
  <c r="AS302" i="1"/>
  <c r="AQ302" i="1"/>
  <c r="AP302" i="1"/>
  <c r="AO302" i="1"/>
  <c r="AM302" i="1"/>
  <c r="AL302" i="1"/>
  <c r="AK302" i="1"/>
  <c r="AJ302" i="1"/>
  <c r="AH302" i="1"/>
  <c r="AG302" i="1"/>
  <c r="AF302" i="1"/>
  <c r="AE302" i="1"/>
  <c r="AD302" i="1"/>
  <c r="AB302" i="1"/>
  <c r="AA302" i="1"/>
  <c r="Z302" i="1"/>
  <c r="W302" i="1"/>
  <c r="X302" i="1" s="1"/>
  <c r="BA301" i="1"/>
  <c r="AZ301" i="1"/>
  <c r="AY301" i="1"/>
  <c r="AW301" i="1"/>
  <c r="AU301" i="1"/>
  <c r="AT301" i="1"/>
  <c r="AS301" i="1"/>
  <c r="AQ301" i="1"/>
  <c r="AP301" i="1"/>
  <c r="AO301" i="1"/>
  <c r="AM301" i="1"/>
  <c r="AL301" i="1"/>
  <c r="AK301" i="1"/>
  <c r="AJ301" i="1"/>
  <c r="AH301" i="1"/>
  <c r="AG301" i="1"/>
  <c r="AF301" i="1"/>
  <c r="AE301" i="1"/>
  <c r="AD301" i="1"/>
  <c r="AB301" i="1"/>
  <c r="AA301" i="1"/>
  <c r="Z301" i="1"/>
  <c r="W301" i="1"/>
  <c r="BA300" i="1"/>
  <c r="AZ300" i="1"/>
  <c r="AY300" i="1"/>
  <c r="AW300" i="1"/>
  <c r="AU300" i="1"/>
  <c r="AT300" i="1"/>
  <c r="AS300" i="1"/>
  <c r="AQ300" i="1"/>
  <c r="AP300" i="1"/>
  <c r="AO300" i="1"/>
  <c r="AM300" i="1"/>
  <c r="AL300" i="1"/>
  <c r="AK300" i="1"/>
  <c r="AJ300" i="1"/>
  <c r="AH300" i="1"/>
  <c r="AG300" i="1"/>
  <c r="AF300" i="1"/>
  <c r="AE300" i="1"/>
  <c r="AD300" i="1"/>
  <c r="AB300" i="1"/>
  <c r="AA300" i="1"/>
  <c r="Z300" i="1"/>
  <c r="W300" i="1"/>
  <c r="X300" i="1" s="1"/>
  <c r="BA299" i="1"/>
  <c r="AZ299" i="1"/>
  <c r="AY299" i="1"/>
  <c r="AW299" i="1"/>
  <c r="AU299" i="1"/>
  <c r="AT299" i="1"/>
  <c r="AS299" i="1"/>
  <c r="AQ299" i="1"/>
  <c r="AP299" i="1"/>
  <c r="AO299" i="1"/>
  <c r="AM299" i="1"/>
  <c r="AL299" i="1"/>
  <c r="AK299" i="1"/>
  <c r="AJ299" i="1"/>
  <c r="AH299" i="1"/>
  <c r="AG299" i="1"/>
  <c r="AF299" i="1"/>
  <c r="AE299" i="1"/>
  <c r="AD299" i="1"/>
  <c r="AB299" i="1"/>
  <c r="AA299" i="1"/>
  <c r="Z299" i="1"/>
  <c r="W299" i="1"/>
  <c r="BA298" i="1"/>
  <c r="AZ298" i="1"/>
  <c r="AY298" i="1"/>
  <c r="AW298" i="1"/>
  <c r="AU298" i="1"/>
  <c r="AT298" i="1"/>
  <c r="AS298" i="1"/>
  <c r="AQ298" i="1"/>
  <c r="AP298" i="1"/>
  <c r="AO298" i="1"/>
  <c r="AM298" i="1"/>
  <c r="AL298" i="1"/>
  <c r="AK298" i="1"/>
  <c r="AJ298" i="1"/>
  <c r="AH298" i="1"/>
  <c r="AG298" i="1"/>
  <c r="AF298" i="1"/>
  <c r="AE298" i="1"/>
  <c r="AD298" i="1"/>
  <c r="AB298" i="1"/>
  <c r="AA298" i="1"/>
  <c r="Z298" i="1"/>
  <c r="W298" i="1"/>
  <c r="X298" i="1" s="1"/>
  <c r="BA297" i="1"/>
  <c r="AZ297" i="1"/>
  <c r="AY297" i="1"/>
  <c r="AW297" i="1"/>
  <c r="AU297" i="1"/>
  <c r="AT297" i="1"/>
  <c r="AS297" i="1"/>
  <c r="AQ297" i="1"/>
  <c r="AP297" i="1"/>
  <c r="AO297" i="1"/>
  <c r="AM297" i="1"/>
  <c r="AL297" i="1"/>
  <c r="AK297" i="1"/>
  <c r="AJ297" i="1"/>
  <c r="AH297" i="1"/>
  <c r="AG297" i="1"/>
  <c r="AF297" i="1"/>
  <c r="AE297" i="1"/>
  <c r="AD297" i="1"/>
  <c r="AB297" i="1"/>
  <c r="AA297" i="1"/>
  <c r="Z297" i="1"/>
  <c r="W297" i="1"/>
  <c r="BA296" i="1"/>
  <c r="AZ296" i="1"/>
  <c r="AY296" i="1"/>
  <c r="AW296" i="1"/>
  <c r="AU296" i="1"/>
  <c r="AT296" i="1"/>
  <c r="AS296" i="1"/>
  <c r="AQ296" i="1"/>
  <c r="AP296" i="1"/>
  <c r="AO296" i="1"/>
  <c r="AM296" i="1"/>
  <c r="AL296" i="1"/>
  <c r="AK296" i="1"/>
  <c r="AJ296" i="1"/>
  <c r="AH296" i="1"/>
  <c r="AG296" i="1"/>
  <c r="AF296" i="1"/>
  <c r="AE296" i="1"/>
  <c r="AD296" i="1"/>
  <c r="AB296" i="1"/>
  <c r="AA296" i="1"/>
  <c r="Z296" i="1"/>
  <c r="W296" i="1"/>
  <c r="X296" i="1" s="1"/>
  <c r="BA295" i="1"/>
  <c r="AZ295" i="1"/>
  <c r="AY295" i="1"/>
  <c r="AW295" i="1"/>
  <c r="AU295" i="1"/>
  <c r="AT295" i="1"/>
  <c r="AS295" i="1"/>
  <c r="AQ295" i="1"/>
  <c r="AP295" i="1"/>
  <c r="AO295" i="1"/>
  <c r="AM295" i="1"/>
  <c r="AL295" i="1"/>
  <c r="AK295" i="1"/>
  <c r="AJ295" i="1"/>
  <c r="AH295" i="1"/>
  <c r="AG295" i="1"/>
  <c r="AF295" i="1"/>
  <c r="AE295" i="1"/>
  <c r="AD295" i="1"/>
  <c r="AB295" i="1"/>
  <c r="AA295" i="1"/>
  <c r="Z295" i="1"/>
  <c r="W295" i="1"/>
  <c r="BA294" i="1"/>
  <c r="AZ294" i="1"/>
  <c r="AY294" i="1"/>
  <c r="AW294" i="1"/>
  <c r="AU294" i="1"/>
  <c r="AT294" i="1"/>
  <c r="AS294" i="1"/>
  <c r="AQ294" i="1"/>
  <c r="AP294" i="1"/>
  <c r="AO294" i="1"/>
  <c r="AM294" i="1"/>
  <c r="AL294" i="1"/>
  <c r="AK294" i="1"/>
  <c r="AJ294" i="1"/>
  <c r="AH294" i="1"/>
  <c r="AG294" i="1"/>
  <c r="AF294" i="1"/>
  <c r="AE294" i="1"/>
  <c r="AD294" i="1"/>
  <c r="AB294" i="1"/>
  <c r="AA294" i="1"/>
  <c r="Z294" i="1"/>
  <c r="W294" i="1"/>
  <c r="X294" i="1" s="1"/>
  <c r="BA293" i="1"/>
  <c r="AZ293" i="1"/>
  <c r="AY293" i="1"/>
  <c r="AW293" i="1"/>
  <c r="AU293" i="1"/>
  <c r="AT293" i="1"/>
  <c r="AS293" i="1"/>
  <c r="AQ293" i="1"/>
  <c r="AP293" i="1"/>
  <c r="AO293" i="1"/>
  <c r="AM293" i="1"/>
  <c r="AL293" i="1"/>
  <c r="AK293" i="1"/>
  <c r="AJ293" i="1"/>
  <c r="AH293" i="1"/>
  <c r="AG293" i="1"/>
  <c r="AF293" i="1"/>
  <c r="AE293" i="1"/>
  <c r="AD293" i="1"/>
  <c r="AB293" i="1"/>
  <c r="AA293" i="1"/>
  <c r="Z293" i="1"/>
  <c r="W293" i="1"/>
  <c r="BA292" i="1"/>
  <c r="AZ292" i="1"/>
  <c r="AY292" i="1"/>
  <c r="AW292" i="1"/>
  <c r="AU292" i="1"/>
  <c r="AT292" i="1"/>
  <c r="AS292" i="1"/>
  <c r="AQ292" i="1"/>
  <c r="AP292" i="1"/>
  <c r="AO292" i="1"/>
  <c r="AM292" i="1"/>
  <c r="AL292" i="1"/>
  <c r="AK292" i="1"/>
  <c r="AJ292" i="1"/>
  <c r="AH292" i="1"/>
  <c r="AG292" i="1"/>
  <c r="AF292" i="1"/>
  <c r="AE292" i="1"/>
  <c r="AD292" i="1"/>
  <c r="AB292" i="1"/>
  <c r="AA292" i="1"/>
  <c r="Z292" i="1"/>
  <c r="W292" i="1"/>
  <c r="X292" i="1" s="1"/>
  <c r="BA291" i="1"/>
  <c r="AZ291" i="1"/>
  <c r="AY291" i="1"/>
  <c r="AW291" i="1"/>
  <c r="AU291" i="1"/>
  <c r="AT291" i="1"/>
  <c r="AS291" i="1"/>
  <c r="AQ291" i="1"/>
  <c r="AP291" i="1"/>
  <c r="AO291" i="1"/>
  <c r="AM291" i="1"/>
  <c r="AL291" i="1"/>
  <c r="AK291" i="1"/>
  <c r="AJ291" i="1"/>
  <c r="AH291" i="1"/>
  <c r="AG291" i="1"/>
  <c r="AF291" i="1"/>
  <c r="AE291" i="1"/>
  <c r="AD291" i="1"/>
  <c r="AB291" i="1"/>
  <c r="AA291" i="1"/>
  <c r="Z291" i="1"/>
  <c r="W291" i="1"/>
  <c r="BA290" i="1"/>
  <c r="AZ290" i="1"/>
  <c r="AY290" i="1"/>
  <c r="AW290" i="1"/>
  <c r="AU290" i="1"/>
  <c r="AT290" i="1"/>
  <c r="AS290" i="1"/>
  <c r="AQ290" i="1"/>
  <c r="AP290" i="1"/>
  <c r="AO290" i="1"/>
  <c r="AM290" i="1"/>
  <c r="AL290" i="1"/>
  <c r="AK290" i="1"/>
  <c r="AJ290" i="1"/>
  <c r="AH290" i="1"/>
  <c r="AG290" i="1"/>
  <c r="AF290" i="1"/>
  <c r="AE290" i="1"/>
  <c r="AD290" i="1"/>
  <c r="AB290" i="1"/>
  <c r="AA290" i="1"/>
  <c r="Z290" i="1"/>
  <c r="W290" i="1"/>
  <c r="X290" i="1" s="1"/>
  <c r="BA289" i="1"/>
  <c r="AZ289" i="1"/>
  <c r="AY289" i="1"/>
  <c r="AW289" i="1"/>
  <c r="AU289" i="1"/>
  <c r="AT289" i="1"/>
  <c r="AS289" i="1"/>
  <c r="AQ289" i="1"/>
  <c r="AP289" i="1"/>
  <c r="AO289" i="1"/>
  <c r="AM289" i="1"/>
  <c r="AL289" i="1"/>
  <c r="AK289" i="1"/>
  <c r="AJ289" i="1"/>
  <c r="AH289" i="1"/>
  <c r="AG289" i="1"/>
  <c r="AF289" i="1"/>
  <c r="AE289" i="1"/>
  <c r="AD289" i="1"/>
  <c r="AB289" i="1"/>
  <c r="AA289" i="1"/>
  <c r="Z289" i="1"/>
  <c r="W289" i="1"/>
  <c r="BA288" i="1"/>
  <c r="AZ288" i="1"/>
  <c r="AY288" i="1"/>
  <c r="AW288" i="1"/>
  <c r="AU288" i="1"/>
  <c r="AT288" i="1"/>
  <c r="AS288" i="1"/>
  <c r="AQ288" i="1"/>
  <c r="AP288" i="1"/>
  <c r="AO288" i="1"/>
  <c r="AM288" i="1"/>
  <c r="AL288" i="1"/>
  <c r="AK288" i="1"/>
  <c r="AJ288" i="1"/>
  <c r="AH288" i="1"/>
  <c r="AG288" i="1"/>
  <c r="AF288" i="1"/>
  <c r="AE288" i="1"/>
  <c r="AD288" i="1"/>
  <c r="AB288" i="1"/>
  <c r="AA288" i="1"/>
  <c r="Z288" i="1"/>
  <c r="W288" i="1"/>
  <c r="X288" i="1" s="1"/>
  <c r="BA287" i="1"/>
  <c r="AZ287" i="1"/>
  <c r="AY287" i="1"/>
  <c r="AW287" i="1"/>
  <c r="AU287" i="1"/>
  <c r="AT287" i="1"/>
  <c r="AS287" i="1"/>
  <c r="AQ287" i="1"/>
  <c r="AP287" i="1"/>
  <c r="AO287" i="1"/>
  <c r="AM287" i="1"/>
  <c r="AL287" i="1"/>
  <c r="AK287" i="1"/>
  <c r="AJ287" i="1"/>
  <c r="AH287" i="1"/>
  <c r="AG287" i="1"/>
  <c r="AF287" i="1"/>
  <c r="AE287" i="1"/>
  <c r="AD287" i="1"/>
  <c r="AB287" i="1"/>
  <c r="AA287" i="1"/>
  <c r="Z287" i="1"/>
  <c r="W287" i="1"/>
  <c r="BA286" i="1"/>
  <c r="AZ286" i="1"/>
  <c r="AY286" i="1"/>
  <c r="AW286" i="1"/>
  <c r="AU286" i="1"/>
  <c r="AT286" i="1"/>
  <c r="AS286" i="1"/>
  <c r="AQ286" i="1"/>
  <c r="AP286" i="1"/>
  <c r="AO286" i="1"/>
  <c r="AM286" i="1"/>
  <c r="AL286" i="1"/>
  <c r="AK286" i="1"/>
  <c r="AJ286" i="1"/>
  <c r="AH286" i="1"/>
  <c r="AG286" i="1"/>
  <c r="AF286" i="1"/>
  <c r="AE286" i="1"/>
  <c r="AD286" i="1"/>
  <c r="AB286" i="1"/>
  <c r="AA286" i="1"/>
  <c r="Z286" i="1"/>
  <c r="W286" i="1"/>
  <c r="X286" i="1" s="1"/>
  <c r="BA285" i="1"/>
  <c r="AZ285" i="1"/>
  <c r="AY285" i="1"/>
  <c r="AW285" i="1"/>
  <c r="AU285" i="1"/>
  <c r="AT285" i="1"/>
  <c r="AS285" i="1"/>
  <c r="AQ285" i="1"/>
  <c r="AP285" i="1"/>
  <c r="AO285" i="1"/>
  <c r="AM285" i="1"/>
  <c r="AL285" i="1"/>
  <c r="AK285" i="1"/>
  <c r="AJ285" i="1"/>
  <c r="AH285" i="1"/>
  <c r="AG285" i="1"/>
  <c r="AF285" i="1"/>
  <c r="AE285" i="1"/>
  <c r="AD285" i="1"/>
  <c r="AB285" i="1"/>
  <c r="AA285" i="1"/>
  <c r="Z285" i="1"/>
  <c r="W285" i="1"/>
  <c r="BA284" i="1"/>
  <c r="AZ284" i="1"/>
  <c r="AY284" i="1"/>
  <c r="AW284" i="1"/>
  <c r="AU284" i="1"/>
  <c r="AT284" i="1"/>
  <c r="AS284" i="1"/>
  <c r="AQ284" i="1"/>
  <c r="AP284" i="1"/>
  <c r="AO284" i="1"/>
  <c r="AM284" i="1"/>
  <c r="AL284" i="1"/>
  <c r="AK284" i="1"/>
  <c r="AJ284" i="1"/>
  <c r="AH284" i="1"/>
  <c r="AG284" i="1"/>
  <c r="AF284" i="1"/>
  <c r="AE284" i="1"/>
  <c r="AD284" i="1"/>
  <c r="AB284" i="1"/>
  <c r="AA284" i="1"/>
  <c r="Z284" i="1"/>
  <c r="W284" i="1"/>
  <c r="X284" i="1" s="1"/>
  <c r="BA283" i="1"/>
  <c r="AZ283" i="1"/>
  <c r="AY283" i="1"/>
  <c r="AW283" i="1"/>
  <c r="AU283" i="1"/>
  <c r="AT283" i="1"/>
  <c r="AS283" i="1"/>
  <c r="AQ283" i="1"/>
  <c r="AP283" i="1"/>
  <c r="AO283" i="1"/>
  <c r="AM283" i="1"/>
  <c r="AL283" i="1"/>
  <c r="AK283" i="1"/>
  <c r="AJ283" i="1"/>
  <c r="AH283" i="1"/>
  <c r="AG283" i="1"/>
  <c r="AF283" i="1"/>
  <c r="AE283" i="1"/>
  <c r="AD283" i="1"/>
  <c r="AB283" i="1"/>
  <c r="AA283" i="1"/>
  <c r="Z283" i="1"/>
  <c r="W283" i="1"/>
  <c r="BA282" i="1"/>
  <c r="AZ282" i="1"/>
  <c r="AY282" i="1"/>
  <c r="AW282" i="1"/>
  <c r="AU282" i="1"/>
  <c r="AT282" i="1"/>
  <c r="AS282" i="1"/>
  <c r="AQ282" i="1"/>
  <c r="AP282" i="1"/>
  <c r="AO282" i="1"/>
  <c r="AM282" i="1"/>
  <c r="AL282" i="1"/>
  <c r="AK282" i="1"/>
  <c r="AJ282" i="1"/>
  <c r="AH282" i="1"/>
  <c r="AG282" i="1"/>
  <c r="AF282" i="1"/>
  <c r="AE282" i="1"/>
  <c r="AD282" i="1"/>
  <c r="AB282" i="1"/>
  <c r="AA282" i="1"/>
  <c r="Z282" i="1"/>
  <c r="W282" i="1"/>
  <c r="X282" i="1" s="1"/>
  <c r="BA281" i="1"/>
  <c r="AZ281" i="1"/>
  <c r="AY281" i="1"/>
  <c r="AW281" i="1"/>
  <c r="AU281" i="1"/>
  <c r="AT281" i="1"/>
  <c r="AS281" i="1"/>
  <c r="AQ281" i="1"/>
  <c r="AP281" i="1"/>
  <c r="AO281" i="1"/>
  <c r="AM281" i="1"/>
  <c r="AL281" i="1"/>
  <c r="AK281" i="1"/>
  <c r="AJ281" i="1"/>
  <c r="AH281" i="1"/>
  <c r="AG281" i="1"/>
  <c r="AF281" i="1"/>
  <c r="AE281" i="1"/>
  <c r="AD281" i="1"/>
  <c r="AB281" i="1"/>
  <c r="AA281" i="1"/>
  <c r="Z281" i="1"/>
  <c r="W281" i="1"/>
  <c r="BA280" i="1"/>
  <c r="AZ280" i="1"/>
  <c r="AY280" i="1"/>
  <c r="AW280" i="1"/>
  <c r="AU280" i="1"/>
  <c r="AT280" i="1"/>
  <c r="AS280" i="1"/>
  <c r="AQ280" i="1"/>
  <c r="AP280" i="1"/>
  <c r="AO280" i="1"/>
  <c r="AM280" i="1"/>
  <c r="AL280" i="1"/>
  <c r="AK280" i="1"/>
  <c r="AJ280" i="1"/>
  <c r="AH280" i="1"/>
  <c r="AG280" i="1"/>
  <c r="AF280" i="1"/>
  <c r="AE280" i="1"/>
  <c r="AD280" i="1"/>
  <c r="AB280" i="1"/>
  <c r="AA280" i="1"/>
  <c r="Z280" i="1"/>
  <c r="W280" i="1"/>
  <c r="X280" i="1" s="1"/>
  <c r="BA279" i="1"/>
  <c r="AZ279" i="1"/>
  <c r="AY279" i="1"/>
  <c r="AW279" i="1"/>
  <c r="AU279" i="1"/>
  <c r="AT279" i="1"/>
  <c r="AS279" i="1"/>
  <c r="AQ279" i="1"/>
  <c r="AP279" i="1"/>
  <c r="AO279" i="1"/>
  <c r="AM279" i="1"/>
  <c r="AL279" i="1"/>
  <c r="AK279" i="1"/>
  <c r="AJ279" i="1"/>
  <c r="AH279" i="1"/>
  <c r="AG279" i="1"/>
  <c r="AF279" i="1"/>
  <c r="AE279" i="1"/>
  <c r="AD279" i="1"/>
  <c r="AB279" i="1"/>
  <c r="AA279" i="1"/>
  <c r="Z279" i="1"/>
  <c r="W279" i="1"/>
  <c r="BA278" i="1"/>
  <c r="AZ278" i="1"/>
  <c r="AY278" i="1"/>
  <c r="AW278" i="1"/>
  <c r="AU278" i="1"/>
  <c r="AT278" i="1"/>
  <c r="AS278" i="1"/>
  <c r="AQ278" i="1"/>
  <c r="AP278" i="1"/>
  <c r="AO278" i="1"/>
  <c r="AM278" i="1"/>
  <c r="AL278" i="1"/>
  <c r="AK278" i="1"/>
  <c r="AJ278" i="1"/>
  <c r="AH278" i="1"/>
  <c r="AG278" i="1"/>
  <c r="AF278" i="1"/>
  <c r="AE278" i="1"/>
  <c r="AD278" i="1"/>
  <c r="AB278" i="1"/>
  <c r="AA278" i="1"/>
  <c r="Z278" i="1"/>
  <c r="W278" i="1"/>
  <c r="X278" i="1" s="1"/>
  <c r="BA277" i="1"/>
  <c r="AZ277" i="1"/>
  <c r="AY277" i="1"/>
  <c r="AW277" i="1"/>
  <c r="AU277" i="1"/>
  <c r="AT277" i="1"/>
  <c r="AS277" i="1"/>
  <c r="AQ277" i="1"/>
  <c r="AP277" i="1"/>
  <c r="AO277" i="1"/>
  <c r="AM277" i="1"/>
  <c r="AL277" i="1"/>
  <c r="AK277" i="1"/>
  <c r="AJ277" i="1"/>
  <c r="AH277" i="1"/>
  <c r="AG277" i="1"/>
  <c r="AF277" i="1"/>
  <c r="AE277" i="1"/>
  <c r="AD277" i="1"/>
  <c r="AB277" i="1"/>
  <c r="AA277" i="1"/>
  <c r="Z277" i="1"/>
  <c r="W277" i="1"/>
  <c r="BA276" i="1"/>
  <c r="AZ276" i="1"/>
  <c r="AY276" i="1"/>
  <c r="AW276" i="1"/>
  <c r="AU276" i="1"/>
  <c r="AT276" i="1"/>
  <c r="AS276" i="1"/>
  <c r="AQ276" i="1"/>
  <c r="AP276" i="1"/>
  <c r="AO276" i="1"/>
  <c r="AM276" i="1"/>
  <c r="AL276" i="1"/>
  <c r="AK276" i="1"/>
  <c r="AJ276" i="1"/>
  <c r="AH276" i="1"/>
  <c r="AG276" i="1"/>
  <c r="AF276" i="1"/>
  <c r="AE276" i="1"/>
  <c r="AD276" i="1"/>
  <c r="AB276" i="1"/>
  <c r="AA276" i="1"/>
  <c r="Z276" i="1"/>
  <c r="W276" i="1"/>
  <c r="X276" i="1" s="1"/>
  <c r="BA275" i="1"/>
  <c r="AZ275" i="1"/>
  <c r="AY275" i="1"/>
  <c r="AW275" i="1"/>
  <c r="AU275" i="1"/>
  <c r="AT275" i="1"/>
  <c r="AS275" i="1"/>
  <c r="AQ275" i="1"/>
  <c r="AP275" i="1"/>
  <c r="AO275" i="1"/>
  <c r="AM275" i="1"/>
  <c r="AL275" i="1"/>
  <c r="AK275" i="1"/>
  <c r="AJ275" i="1"/>
  <c r="AH275" i="1"/>
  <c r="AG275" i="1"/>
  <c r="AF275" i="1"/>
  <c r="AE275" i="1"/>
  <c r="AD275" i="1"/>
  <c r="AB275" i="1"/>
  <c r="AA275" i="1"/>
  <c r="Z275" i="1"/>
  <c r="W275" i="1"/>
  <c r="BA274" i="1"/>
  <c r="AZ274" i="1"/>
  <c r="AY274" i="1"/>
  <c r="AW274" i="1"/>
  <c r="AU274" i="1"/>
  <c r="AT274" i="1"/>
  <c r="AS274" i="1"/>
  <c r="AQ274" i="1"/>
  <c r="AP274" i="1"/>
  <c r="AO274" i="1"/>
  <c r="AM274" i="1"/>
  <c r="AL274" i="1"/>
  <c r="AK274" i="1"/>
  <c r="AJ274" i="1"/>
  <c r="AH274" i="1"/>
  <c r="AG274" i="1"/>
  <c r="AF274" i="1"/>
  <c r="AE274" i="1"/>
  <c r="AD274" i="1"/>
  <c r="AB274" i="1"/>
  <c r="AA274" i="1"/>
  <c r="Z274" i="1"/>
  <c r="W274" i="1"/>
  <c r="X274" i="1" s="1"/>
  <c r="BA273" i="1"/>
  <c r="AZ273" i="1"/>
  <c r="AY273" i="1"/>
  <c r="AW273" i="1"/>
  <c r="AU273" i="1"/>
  <c r="AT273" i="1"/>
  <c r="AS273" i="1"/>
  <c r="AQ273" i="1"/>
  <c r="AP273" i="1"/>
  <c r="AO273" i="1"/>
  <c r="AM273" i="1"/>
  <c r="AL273" i="1"/>
  <c r="AK273" i="1"/>
  <c r="AJ273" i="1"/>
  <c r="AH273" i="1"/>
  <c r="AG273" i="1"/>
  <c r="AF273" i="1"/>
  <c r="AE273" i="1"/>
  <c r="AD273" i="1"/>
  <c r="AB273" i="1"/>
  <c r="AA273" i="1"/>
  <c r="Z273" i="1"/>
  <c r="W273" i="1"/>
  <c r="BA272" i="1"/>
  <c r="AZ272" i="1"/>
  <c r="AY272" i="1"/>
  <c r="AW272" i="1"/>
  <c r="AU272" i="1"/>
  <c r="AT272" i="1"/>
  <c r="AS272" i="1"/>
  <c r="AQ272" i="1"/>
  <c r="AP272" i="1"/>
  <c r="AO272" i="1"/>
  <c r="AM272" i="1"/>
  <c r="AL272" i="1"/>
  <c r="AK272" i="1"/>
  <c r="AJ272" i="1"/>
  <c r="AH272" i="1"/>
  <c r="AG272" i="1"/>
  <c r="AF272" i="1"/>
  <c r="AE272" i="1"/>
  <c r="AD272" i="1"/>
  <c r="AB272" i="1"/>
  <c r="AA272" i="1"/>
  <c r="Z272" i="1"/>
  <c r="W272" i="1"/>
  <c r="X272" i="1" s="1"/>
  <c r="BA271" i="1"/>
  <c r="AZ271" i="1"/>
  <c r="AY271" i="1"/>
  <c r="AW271" i="1"/>
  <c r="AU271" i="1"/>
  <c r="AT271" i="1"/>
  <c r="AS271" i="1"/>
  <c r="AQ271" i="1"/>
  <c r="AP271" i="1"/>
  <c r="AO271" i="1"/>
  <c r="AM271" i="1"/>
  <c r="AL271" i="1"/>
  <c r="AK271" i="1"/>
  <c r="AJ271" i="1"/>
  <c r="AH271" i="1"/>
  <c r="AG271" i="1"/>
  <c r="AF271" i="1"/>
  <c r="AE271" i="1"/>
  <c r="AD271" i="1"/>
  <c r="AB271" i="1"/>
  <c r="AA271" i="1"/>
  <c r="Z271" i="1"/>
  <c r="W271" i="1"/>
  <c r="BA270" i="1"/>
  <c r="AZ270" i="1"/>
  <c r="AY270" i="1"/>
  <c r="AW270" i="1"/>
  <c r="AU270" i="1"/>
  <c r="AT270" i="1"/>
  <c r="AS270" i="1"/>
  <c r="AQ270" i="1"/>
  <c r="AP270" i="1"/>
  <c r="AO270" i="1"/>
  <c r="AM270" i="1"/>
  <c r="AL270" i="1"/>
  <c r="AK270" i="1"/>
  <c r="AJ270" i="1"/>
  <c r="AH270" i="1"/>
  <c r="AG270" i="1"/>
  <c r="AF270" i="1"/>
  <c r="AE270" i="1"/>
  <c r="AD270" i="1"/>
  <c r="AB270" i="1"/>
  <c r="AA270" i="1"/>
  <c r="Z270" i="1"/>
  <c r="W270" i="1"/>
  <c r="X270" i="1" s="1"/>
  <c r="BA269" i="1"/>
  <c r="AZ269" i="1"/>
  <c r="AY269" i="1"/>
  <c r="AW269" i="1"/>
  <c r="AU269" i="1"/>
  <c r="AT269" i="1"/>
  <c r="AS269" i="1"/>
  <c r="AQ269" i="1"/>
  <c r="AP269" i="1"/>
  <c r="AO269" i="1"/>
  <c r="AM269" i="1"/>
  <c r="AL269" i="1"/>
  <c r="AK269" i="1"/>
  <c r="AJ269" i="1"/>
  <c r="AH269" i="1"/>
  <c r="AG269" i="1"/>
  <c r="AF269" i="1"/>
  <c r="AE269" i="1"/>
  <c r="AD269" i="1"/>
  <c r="AB269" i="1"/>
  <c r="AA269" i="1"/>
  <c r="Z269" i="1"/>
  <c r="W269" i="1"/>
  <c r="BA268" i="1"/>
  <c r="AZ268" i="1"/>
  <c r="AY268" i="1"/>
  <c r="AW268" i="1"/>
  <c r="AU268" i="1"/>
  <c r="AT268" i="1"/>
  <c r="AS268" i="1"/>
  <c r="AQ268" i="1"/>
  <c r="AP268" i="1"/>
  <c r="AO268" i="1"/>
  <c r="AM268" i="1"/>
  <c r="AL268" i="1"/>
  <c r="AK268" i="1"/>
  <c r="AJ268" i="1"/>
  <c r="AH268" i="1"/>
  <c r="AG268" i="1"/>
  <c r="AF268" i="1"/>
  <c r="AE268" i="1"/>
  <c r="AD268" i="1"/>
  <c r="AB268" i="1"/>
  <c r="AA268" i="1"/>
  <c r="Z268" i="1"/>
  <c r="W268" i="1"/>
  <c r="X268" i="1" s="1"/>
  <c r="BA267" i="1"/>
  <c r="AZ267" i="1"/>
  <c r="AY267" i="1"/>
  <c r="AW267" i="1"/>
  <c r="AU267" i="1"/>
  <c r="AT267" i="1"/>
  <c r="AS267" i="1"/>
  <c r="AQ267" i="1"/>
  <c r="AP267" i="1"/>
  <c r="AO267" i="1"/>
  <c r="AM267" i="1"/>
  <c r="AL267" i="1"/>
  <c r="AK267" i="1"/>
  <c r="AJ267" i="1"/>
  <c r="AH267" i="1"/>
  <c r="AG267" i="1"/>
  <c r="AF267" i="1"/>
  <c r="AE267" i="1"/>
  <c r="AD267" i="1"/>
  <c r="AB267" i="1"/>
  <c r="AA267" i="1"/>
  <c r="Z267" i="1"/>
  <c r="W267" i="1"/>
  <c r="BA266" i="1"/>
  <c r="AZ266" i="1"/>
  <c r="AY266" i="1"/>
  <c r="AW266" i="1"/>
  <c r="AU266" i="1"/>
  <c r="AT266" i="1"/>
  <c r="AS266" i="1"/>
  <c r="AQ266" i="1"/>
  <c r="AP266" i="1"/>
  <c r="AO266" i="1"/>
  <c r="AM266" i="1"/>
  <c r="AL266" i="1"/>
  <c r="AK266" i="1"/>
  <c r="AJ266" i="1"/>
  <c r="AH266" i="1"/>
  <c r="AG266" i="1"/>
  <c r="AF266" i="1"/>
  <c r="AE266" i="1"/>
  <c r="AD266" i="1"/>
  <c r="AB266" i="1"/>
  <c r="AA266" i="1"/>
  <c r="Z266" i="1"/>
  <c r="W266" i="1"/>
  <c r="X266" i="1" s="1"/>
  <c r="BA265" i="1"/>
  <c r="AZ265" i="1"/>
  <c r="AY265" i="1"/>
  <c r="AW265" i="1"/>
  <c r="AU265" i="1"/>
  <c r="AT265" i="1"/>
  <c r="AS265" i="1"/>
  <c r="AQ265" i="1"/>
  <c r="AP265" i="1"/>
  <c r="AO265" i="1"/>
  <c r="AM265" i="1"/>
  <c r="AL265" i="1"/>
  <c r="AK265" i="1"/>
  <c r="AJ265" i="1"/>
  <c r="AH265" i="1"/>
  <c r="AG265" i="1"/>
  <c r="AF265" i="1"/>
  <c r="AE265" i="1"/>
  <c r="AD265" i="1"/>
  <c r="AB265" i="1"/>
  <c r="AA265" i="1"/>
  <c r="Z265" i="1"/>
  <c r="W265" i="1"/>
  <c r="BA264" i="1"/>
  <c r="AZ264" i="1"/>
  <c r="AY264" i="1"/>
  <c r="AW264" i="1"/>
  <c r="AU264" i="1"/>
  <c r="AT264" i="1"/>
  <c r="AS264" i="1"/>
  <c r="AQ264" i="1"/>
  <c r="AP264" i="1"/>
  <c r="AO264" i="1"/>
  <c r="AM264" i="1"/>
  <c r="AL264" i="1"/>
  <c r="AK264" i="1"/>
  <c r="AJ264" i="1"/>
  <c r="AH264" i="1"/>
  <c r="AG264" i="1"/>
  <c r="AF264" i="1"/>
  <c r="AE264" i="1"/>
  <c r="AD264" i="1"/>
  <c r="AB264" i="1"/>
  <c r="AA264" i="1"/>
  <c r="Z264" i="1"/>
  <c r="W264" i="1"/>
  <c r="X264" i="1" s="1"/>
  <c r="BA263" i="1"/>
  <c r="AZ263" i="1"/>
  <c r="AY263" i="1"/>
  <c r="AW263" i="1"/>
  <c r="AU263" i="1"/>
  <c r="AT263" i="1"/>
  <c r="AS263" i="1"/>
  <c r="AQ263" i="1"/>
  <c r="AP263" i="1"/>
  <c r="AO263" i="1"/>
  <c r="AM263" i="1"/>
  <c r="AL263" i="1"/>
  <c r="AK263" i="1"/>
  <c r="AJ263" i="1"/>
  <c r="AH263" i="1"/>
  <c r="AG263" i="1"/>
  <c r="AF263" i="1"/>
  <c r="AE263" i="1"/>
  <c r="AD263" i="1"/>
  <c r="AB263" i="1"/>
  <c r="AA263" i="1"/>
  <c r="Z263" i="1"/>
  <c r="W263" i="1"/>
  <c r="BA262" i="1"/>
  <c r="AZ262" i="1"/>
  <c r="AY262" i="1"/>
  <c r="AW262" i="1"/>
  <c r="AU262" i="1"/>
  <c r="AT262" i="1"/>
  <c r="AS262" i="1"/>
  <c r="AQ262" i="1"/>
  <c r="AP262" i="1"/>
  <c r="AO262" i="1"/>
  <c r="AM262" i="1"/>
  <c r="AL262" i="1"/>
  <c r="AK262" i="1"/>
  <c r="AJ262" i="1"/>
  <c r="AH262" i="1"/>
  <c r="AG262" i="1"/>
  <c r="AF262" i="1"/>
  <c r="AE262" i="1"/>
  <c r="AD262" i="1"/>
  <c r="AB262" i="1"/>
  <c r="AA262" i="1"/>
  <c r="Z262" i="1"/>
  <c r="W262" i="1"/>
  <c r="X262" i="1" s="1"/>
  <c r="BA261" i="1"/>
  <c r="AZ261" i="1"/>
  <c r="AY261" i="1"/>
  <c r="AW261" i="1"/>
  <c r="AU261" i="1"/>
  <c r="AT261" i="1"/>
  <c r="AS261" i="1"/>
  <c r="AQ261" i="1"/>
  <c r="AP261" i="1"/>
  <c r="AO261" i="1"/>
  <c r="AM261" i="1"/>
  <c r="AL261" i="1"/>
  <c r="AK261" i="1"/>
  <c r="AJ261" i="1"/>
  <c r="AH261" i="1"/>
  <c r="AG261" i="1"/>
  <c r="AF261" i="1"/>
  <c r="AE261" i="1"/>
  <c r="AD261" i="1"/>
  <c r="AB261" i="1"/>
  <c r="AA261" i="1"/>
  <c r="Z261" i="1"/>
  <c r="W261" i="1"/>
  <c r="BA260" i="1"/>
  <c r="AZ260" i="1"/>
  <c r="AY260" i="1"/>
  <c r="AW260" i="1"/>
  <c r="AU260" i="1"/>
  <c r="AT260" i="1"/>
  <c r="AS260" i="1"/>
  <c r="AQ260" i="1"/>
  <c r="AP260" i="1"/>
  <c r="AO260" i="1"/>
  <c r="AM260" i="1"/>
  <c r="AL260" i="1"/>
  <c r="AK260" i="1"/>
  <c r="AJ260" i="1"/>
  <c r="AH260" i="1"/>
  <c r="AG260" i="1"/>
  <c r="AF260" i="1"/>
  <c r="AE260" i="1"/>
  <c r="AD260" i="1"/>
  <c r="AB260" i="1"/>
  <c r="AA260" i="1"/>
  <c r="Z260" i="1"/>
  <c r="W260" i="1"/>
  <c r="X260" i="1" s="1"/>
  <c r="BA259" i="1"/>
  <c r="AZ259" i="1"/>
  <c r="AY259" i="1"/>
  <c r="AW259" i="1"/>
  <c r="AU259" i="1"/>
  <c r="AT259" i="1"/>
  <c r="AS259" i="1"/>
  <c r="AQ259" i="1"/>
  <c r="AP259" i="1"/>
  <c r="AO259" i="1"/>
  <c r="AM259" i="1"/>
  <c r="AL259" i="1"/>
  <c r="AK259" i="1"/>
  <c r="AJ259" i="1"/>
  <c r="AH259" i="1"/>
  <c r="AG259" i="1"/>
  <c r="AF259" i="1"/>
  <c r="AE259" i="1"/>
  <c r="AD259" i="1"/>
  <c r="AB259" i="1"/>
  <c r="AA259" i="1"/>
  <c r="Z259" i="1"/>
  <c r="W259" i="1"/>
  <c r="BA258" i="1"/>
  <c r="AZ258" i="1"/>
  <c r="AY258" i="1"/>
  <c r="AW258" i="1"/>
  <c r="AU258" i="1"/>
  <c r="AT258" i="1"/>
  <c r="AS258" i="1"/>
  <c r="AQ258" i="1"/>
  <c r="AP258" i="1"/>
  <c r="AO258" i="1"/>
  <c r="AM258" i="1"/>
  <c r="AL258" i="1"/>
  <c r="AK258" i="1"/>
  <c r="AJ258" i="1"/>
  <c r="AH258" i="1"/>
  <c r="AG258" i="1"/>
  <c r="AF258" i="1"/>
  <c r="AE258" i="1"/>
  <c r="AD258" i="1"/>
  <c r="AB258" i="1"/>
  <c r="AA258" i="1"/>
  <c r="Z258" i="1"/>
  <c r="W258" i="1"/>
  <c r="X258" i="1" s="1"/>
  <c r="BA257" i="1"/>
  <c r="AZ257" i="1"/>
  <c r="AY257" i="1"/>
  <c r="AW257" i="1"/>
  <c r="AU257" i="1"/>
  <c r="AT257" i="1"/>
  <c r="AS257" i="1"/>
  <c r="AQ257" i="1"/>
  <c r="AP257" i="1"/>
  <c r="AO257" i="1"/>
  <c r="AM257" i="1"/>
  <c r="AL257" i="1"/>
  <c r="AK257" i="1"/>
  <c r="AJ257" i="1"/>
  <c r="AH257" i="1"/>
  <c r="AG257" i="1"/>
  <c r="AF257" i="1"/>
  <c r="AE257" i="1"/>
  <c r="AD257" i="1"/>
  <c r="AB257" i="1"/>
  <c r="AA257" i="1"/>
  <c r="Z257" i="1"/>
  <c r="W257" i="1"/>
  <c r="BA256" i="1"/>
  <c r="AZ256" i="1"/>
  <c r="AY256" i="1"/>
  <c r="AW256" i="1"/>
  <c r="AU256" i="1"/>
  <c r="AT256" i="1"/>
  <c r="AS256" i="1"/>
  <c r="AQ256" i="1"/>
  <c r="AP256" i="1"/>
  <c r="AO256" i="1"/>
  <c r="AM256" i="1"/>
  <c r="AL256" i="1"/>
  <c r="AK256" i="1"/>
  <c r="AJ256" i="1"/>
  <c r="AH256" i="1"/>
  <c r="AG256" i="1"/>
  <c r="AF256" i="1"/>
  <c r="AE256" i="1"/>
  <c r="AD256" i="1"/>
  <c r="AB256" i="1"/>
  <c r="AA256" i="1"/>
  <c r="Z256" i="1"/>
  <c r="W256" i="1"/>
  <c r="X256" i="1" s="1"/>
  <c r="BA255" i="1"/>
  <c r="AZ255" i="1"/>
  <c r="AY255" i="1"/>
  <c r="AW255" i="1"/>
  <c r="AU255" i="1"/>
  <c r="AT255" i="1"/>
  <c r="AS255" i="1"/>
  <c r="AQ255" i="1"/>
  <c r="AP255" i="1"/>
  <c r="AO255" i="1"/>
  <c r="AM255" i="1"/>
  <c r="AL255" i="1"/>
  <c r="AK255" i="1"/>
  <c r="AJ255" i="1"/>
  <c r="AH255" i="1"/>
  <c r="AG255" i="1"/>
  <c r="AF255" i="1"/>
  <c r="AE255" i="1"/>
  <c r="AD255" i="1"/>
  <c r="AB255" i="1"/>
  <c r="AA255" i="1"/>
  <c r="Z255" i="1"/>
  <c r="W255" i="1"/>
  <c r="BA254" i="1"/>
  <c r="AZ254" i="1"/>
  <c r="AY254" i="1"/>
  <c r="AW254" i="1"/>
  <c r="AU254" i="1"/>
  <c r="AT254" i="1"/>
  <c r="AS254" i="1"/>
  <c r="AQ254" i="1"/>
  <c r="AP254" i="1"/>
  <c r="AO254" i="1"/>
  <c r="AM254" i="1"/>
  <c r="AL254" i="1"/>
  <c r="AK254" i="1"/>
  <c r="AJ254" i="1"/>
  <c r="AH254" i="1"/>
  <c r="AG254" i="1"/>
  <c r="AF254" i="1"/>
  <c r="AE254" i="1"/>
  <c r="AD254" i="1"/>
  <c r="AB254" i="1"/>
  <c r="AA254" i="1"/>
  <c r="Z254" i="1"/>
  <c r="W254" i="1"/>
  <c r="X254" i="1" s="1"/>
  <c r="BA253" i="1"/>
  <c r="AZ253" i="1"/>
  <c r="AY253" i="1"/>
  <c r="AW253" i="1"/>
  <c r="AU253" i="1"/>
  <c r="AT253" i="1"/>
  <c r="AS253" i="1"/>
  <c r="AQ253" i="1"/>
  <c r="AP253" i="1"/>
  <c r="AO253" i="1"/>
  <c r="AM253" i="1"/>
  <c r="AL253" i="1"/>
  <c r="AK253" i="1"/>
  <c r="AJ253" i="1"/>
  <c r="AH253" i="1"/>
  <c r="AG253" i="1"/>
  <c r="AF253" i="1"/>
  <c r="AE253" i="1"/>
  <c r="AD253" i="1"/>
  <c r="AB253" i="1"/>
  <c r="AA253" i="1"/>
  <c r="Z253" i="1"/>
  <c r="W253" i="1"/>
  <c r="BA252" i="1"/>
  <c r="AZ252" i="1"/>
  <c r="AY252" i="1"/>
  <c r="AW252" i="1"/>
  <c r="AU252" i="1"/>
  <c r="AT252" i="1"/>
  <c r="AS252" i="1"/>
  <c r="AQ252" i="1"/>
  <c r="AP252" i="1"/>
  <c r="AO252" i="1"/>
  <c r="AM252" i="1"/>
  <c r="AL252" i="1"/>
  <c r="AK252" i="1"/>
  <c r="AJ252" i="1"/>
  <c r="AH252" i="1"/>
  <c r="AG252" i="1"/>
  <c r="AF252" i="1"/>
  <c r="AE252" i="1"/>
  <c r="AD252" i="1"/>
  <c r="AB252" i="1"/>
  <c r="AA252" i="1"/>
  <c r="Z252" i="1"/>
  <c r="W252" i="1"/>
  <c r="X252" i="1" s="1"/>
  <c r="BA251" i="1"/>
  <c r="AZ251" i="1"/>
  <c r="AY251" i="1"/>
  <c r="AW251" i="1"/>
  <c r="AU251" i="1"/>
  <c r="AT251" i="1"/>
  <c r="AS251" i="1"/>
  <c r="AQ251" i="1"/>
  <c r="AP251" i="1"/>
  <c r="AO251" i="1"/>
  <c r="AM251" i="1"/>
  <c r="AL251" i="1"/>
  <c r="AK251" i="1"/>
  <c r="AJ251" i="1"/>
  <c r="AH251" i="1"/>
  <c r="AG251" i="1"/>
  <c r="AF251" i="1"/>
  <c r="AE251" i="1"/>
  <c r="AD251" i="1"/>
  <c r="AB251" i="1"/>
  <c r="AA251" i="1"/>
  <c r="Z251" i="1"/>
  <c r="W251" i="1"/>
  <c r="BA250" i="1"/>
  <c r="AZ250" i="1"/>
  <c r="AY250" i="1"/>
  <c r="AW250" i="1"/>
  <c r="AU250" i="1"/>
  <c r="AT250" i="1"/>
  <c r="AS250" i="1"/>
  <c r="AQ250" i="1"/>
  <c r="AP250" i="1"/>
  <c r="AO250" i="1"/>
  <c r="AM250" i="1"/>
  <c r="AL250" i="1"/>
  <c r="AK250" i="1"/>
  <c r="AJ250" i="1"/>
  <c r="AH250" i="1"/>
  <c r="AG250" i="1"/>
  <c r="AF250" i="1"/>
  <c r="AE250" i="1"/>
  <c r="AD250" i="1"/>
  <c r="AB250" i="1"/>
  <c r="AA250" i="1"/>
  <c r="Z250" i="1"/>
  <c r="W250" i="1"/>
  <c r="X250" i="1" s="1"/>
  <c r="BA249" i="1"/>
  <c r="AZ249" i="1"/>
  <c r="AY249" i="1"/>
  <c r="AW249" i="1"/>
  <c r="AU249" i="1"/>
  <c r="AT249" i="1"/>
  <c r="AS249" i="1"/>
  <c r="AQ249" i="1"/>
  <c r="AP249" i="1"/>
  <c r="AO249" i="1"/>
  <c r="AM249" i="1"/>
  <c r="AL249" i="1"/>
  <c r="AK249" i="1"/>
  <c r="AJ249" i="1"/>
  <c r="AH249" i="1"/>
  <c r="AG249" i="1"/>
  <c r="AF249" i="1"/>
  <c r="AE249" i="1"/>
  <c r="AD249" i="1"/>
  <c r="AB249" i="1"/>
  <c r="AA249" i="1"/>
  <c r="Z249" i="1"/>
  <c r="W249" i="1"/>
  <c r="BA248" i="1"/>
  <c r="AZ248" i="1"/>
  <c r="AY248" i="1"/>
  <c r="AW248" i="1"/>
  <c r="AU248" i="1"/>
  <c r="AT248" i="1"/>
  <c r="AS248" i="1"/>
  <c r="AQ248" i="1"/>
  <c r="AP248" i="1"/>
  <c r="AO248" i="1"/>
  <c r="AM248" i="1"/>
  <c r="AL248" i="1"/>
  <c r="AK248" i="1"/>
  <c r="AJ248" i="1"/>
  <c r="AH248" i="1"/>
  <c r="AG248" i="1"/>
  <c r="AF248" i="1"/>
  <c r="AE248" i="1"/>
  <c r="AD248" i="1"/>
  <c r="AB248" i="1"/>
  <c r="AA248" i="1"/>
  <c r="Z248" i="1"/>
  <c r="W248" i="1"/>
  <c r="X248" i="1" s="1"/>
  <c r="BA247" i="1"/>
  <c r="AZ247" i="1"/>
  <c r="AY247" i="1"/>
  <c r="AW247" i="1"/>
  <c r="AU247" i="1"/>
  <c r="AT247" i="1"/>
  <c r="AS247" i="1"/>
  <c r="AQ247" i="1"/>
  <c r="AP247" i="1"/>
  <c r="AO247" i="1"/>
  <c r="AM247" i="1"/>
  <c r="AL247" i="1"/>
  <c r="AK247" i="1"/>
  <c r="AJ247" i="1"/>
  <c r="AH247" i="1"/>
  <c r="AG247" i="1"/>
  <c r="AF247" i="1"/>
  <c r="AE247" i="1"/>
  <c r="AD247" i="1"/>
  <c r="AB247" i="1"/>
  <c r="AA247" i="1"/>
  <c r="Z247" i="1"/>
  <c r="W247" i="1"/>
  <c r="BA246" i="1"/>
  <c r="AZ246" i="1"/>
  <c r="AY246" i="1"/>
  <c r="AW246" i="1"/>
  <c r="AU246" i="1"/>
  <c r="AT246" i="1"/>
  <c r="AS246" i="1"/>
  <c r="AQ246" i="1"/>
  <c r="AP246" i="1"/>
  <c r="AO246" i="1"/>
  <c r="AM246" i="1"/>
  <c r="AL246" i="1"/>
  <c r="AK246" i="1"/>
  <c r="AJ246" i="1"/>
  <c r="AH246" i="1"/>
  <c r="AG246" i="1"/>
  <c r="AF246" i="1"/>
  <c r="AE246" i="1"/>
  <c r="AD246" i="1"/>
  <c r="AB246" i="1"/>
  <c r="AA246" i="1"/>
  <c r="Z246" i="1"/>
  <c r="W246" i="1"/>
  <c r="X246" i="1" s="1"/>
  <c r="BA245" i="1"/>
  <c r="AZ245" i="1"/>
  <c r="AY245" i="1"/>
  <c r="AW245" i="1"/>
  <c r="AU245" i="1"/>
  <c r="AT245" i="1"/>
  <c r="AS245" i="1"/>
  <c r="AQ245" i="1"/>
  <c r="AP245" i="1"/>
  <c r="AO245" i="1"/>
  <c r="AM245" i="1"/>
  <c r="AL245" i="1"/>
  <c r="AK245" i="1"/>
  <c r="AJ245" i="1"/>
  <c r="AH245" i="1"/>
  <c r="AG245" i="1"/>
  <c r="AF245" i="1"/>
  <c r="AE245" i="1"/>
  <c r="AD245" i="1"/>
  <c r="AB245" i="1"/>
  <c r="AA245" i="1"/>
  <c r="Z245" i="1"/>
  <c r="W245" i="1"/>
  <c r="BA244" i="1"/>
  <c r="AZ244" i="1"/>
  <c r="AY244" i="1"/>
  <c r="AW244" i="1"/>
  <c r="AU244" i="1"/>
  <c r="AT244" i="1"/>
  <c r="AS244" i="1"/>
  <c r="AQ244" i="1"/>
  <c r="AP244" i="1"/>
  <c r="AO244" i="1"/>
  <c r="AM244" i="1"/>
  <c r="AL244" i="1"/>
  <c r="AK244" i="1"/>
  <c r="AJ244" i="1"/>
  <c r="AH244" i="1"/>
  <c r="AG244" i="1"/>
  <c r="AF244" i="1"/>
  <c r="AE244" i="1"/>
  <c r="AD244" i="1"/>
  <c r="AB244" i="1"/>
  <c r="AA244" i="1"/>
  <c r="Z244" i="1"/>
  <c r="W244" i="1"/>
  <c r="X244" i="1" s="1"/>
  <c r="BA243" i="1"/>
  <c r="AZ243" i="1"/>
  <c r="AY243" i="1"/>
  <c r="AW243" i="1"/>
  <c r="AU243" i="1"/>
  <c r="AT243" i="1"/>
  <c r="AS243" i="1"/>
  <c r="AQ243" i="1"/>
  <c r="AP243" i="1"/>
  <c r="AO243" i="1"/>
  <c r="AM243" i="1"/>
  <c r="AL243" i="1"/>
  <c r="AK243" i="1"/>
  <c r="AJ243" i="1"/>
  <c r="AH243" i="1"/>
  <c r="AG243" i="1"/>
  <c r="AF243" i="1"/>
  <c r="AE243" i="1"/>
  <c r="AD243" i="1"/>
  <c r="AB243" i="1"/>
  <c r="AA243" i="1"/>
  <c r="Z243" i="1"/>
  <c r="W243" i="1"/>
  <c r="BA242" i="1"/>
  <c r="AZ242" i="1"/>
  <c r="AY242" i="1"/>
  <c r="AW242" i="1"/>
  <c r="AU242" i="1"/>
  <c r="AT242" i="1"/>
  <c r="AS242" i="1"/>
  <c r="AQ242" i="1"/>
  <c r="AP242" i="1"/>
  <c r="AO242" i="1"/>
  <c r="AM242" i="1"/>
  <c r="AL242" i="1"/>
  <c r="AK242" i="1"/>
  <c r="AJ242" i="1"/>
  <c r="AH242" i="1"/>
  <c r="AG242" i="1"/>
  <c r="AF242" i="1"/>
  <c r="AE242" i="1"/>
  <c r="AD242" i="1"/>
  <c r="AB242" i="1"/>
  <c r="AA242" i="1"/>
  <c r="Z242" i="1"/>
  <c r="W242" i="1"/>
  <c r="X242" i="1" s="1"/>
  <c r="BA241" i="1"/>
  <c r="AZ241" i="1"/>
  <c r="AY241" i="1"/>
  <c r="AW241" i="1"/>
  <c r="AU241" i="1"/>
  <c r="AT241" i="1"/>
  <c r="AS241" i="1"/>
  <c r="AQ241" i="1"/>
  <c r="AP241" i="1"/>
  <c r="AO241" i="1"/>
  <c r="AM241" i="1"/>
  <c r="AL241" i="1"/>
  <c r="AK241" i="1"/>
  <c r="AJ241" i="1"/>
  <c r="AH241" i="1"/>
  <c r="AG241" i="1"/>
  <c r="AF241" i="1"/>
  <c r="AE241" i="1"/>
  <c r="AD241" i="1"/>
  <c r="AB241" i="1"/>
  <c r="AA241" i="1"/>
  <c r="Z241" i="1"/>
  <c r="W241" i="1"/>
  <c r="BA240" i="1"/>
  <c r="AZ240" i="1"/>
  <c r="AY240" i="1"/>
  <c r="AW240" i="1"/>
  <c r="AU240" i="1"/>
  <c r="AT240" i="1"/>
  <c r="AS240" i="1"/>
  <c r="AQ240" i="1"/>
  <c r="AP240" i="1"/>
  <c r="AO240" i="1"/>
  <c r="AM240" i="1"/>
  <c r="AL240" i="1"/>
  <c r="AK240" i="1"/>
  <c r="AJ240" i="1"/>
  <c r="AH240" i="1"/>
  <c r="AG240" i="1"/>
  <c r="AF240" i="1"/>
  <c r="AE240" i="1"/>
  <c r="AD240" i="1"/>
  <c r="AB240" i="1"/>
  <c r="AA240" i="1"/>
  <c r="Z240" i="1"/>
  <c r="W240" i="1"/>
  <c r="X240" i="1" s="1"/>
  <c r="BA239" i="1"/>
  <c r="AZ239" i="1"/>
  <c r="AY239" i="1"/>
  <c r="AW239" i="1"/>
  <c r="AU239" i="1"/>
  <c r="AT239" i="1"/>
  <c r="AS239" i="1"/>
  <c r="AQ239" i="1"/>
  <c r="AP239" i="1"/>
  <c r="AO239" i="1"/>
  <c r="AM239" i="1"/>
  <c r="AL239" i="1"/>
  <c r="AK239" i="1"/>
  <c r="AJ239" i="1"/>
  <c r="AH239" i="1"/>
  <c r="AG239" i="1"/>
  <c r="AF239" i="1"/>
  <c r="AE239" i="1"/>
  <c r="AD239" i="1"/>
  <c r="AB239" i="1"/>
  <c r="AA239" i="1"/>
  <c r="Z239" i="1"/>
  <c r="W239" i="1"/>
  <c r="BA238" i="1"/>
  <c r="AZ238" i="1"/>
  <c r="AY238" i="1"/>
  <c r="AW238" i="1"/>
  <c r="AU238" i="1"/>
  <c r="AT238" i="1"/>
  <c r="AS238" i="1"/>
  <c r="AQ238" i="1"/>
  <c r="AP238" i="1"/>
  <c r="AO238" i="1"/>
  <c r="AM238" i="1"/>
  <c r="AL238" i="1"/>
  <c r="AK238" i="1"/>
  <c r="AJ238" i="1"/>
  <c r="AH238" i="1"/>
  <c r="AG238" i="1"/>
  <c r="AF238" i="1"/>
  <c r="AE238" i="1"/>
  <c r="AD238" i="1"/>
  <c r="AB238" i="1"/>
  <c r="AA238" i="1"/>
  <c r="Z238" i="1"/>
  <c r="W238" i="1"/>
  <c r="X238" i="1" s="1"/>
  <c r="BA237" i="1"/>
  <c r="AZ237" i="1"/>
  <c r="AY237" i="1"/>
  <c r="AW237" i="1"/>
  <c r="AU237" i="1"/>
  <c r="AT237" i="1"/>
  <c r="AS237" i="1"/>
  <c r="AQ237" i="1"/>
  <c r="AP237" i="1"/>
  <c r="AO237" i="1"/>
  <c r="AM237" i="1"/>
  <c r="AL237" i="1"/>
  <c r="AK237" i="1"/>
  <c r="AJ237" i="1"/>
  <c r="AH237" i="1"/>
  <c r="AG237" i="1"/>
  <c r="AF237" i="1"/>
  <c r="AE237" i="1"/>
  <c r="AD237" i="1"/>
  <c r="AB237" i="1"/>
  <c r="AA237" i="1"/>
  <c r="Z237" i="1"/>
  <c r="W237" i="1"/>
  <c r="BA236" i="1"/>
  <c r="AZ236" i="1"/>
  <c r="AY236" i="1"/>
  <c r="AW236" i="1"/>
  <c r="AU236" i="1"/>
  <c r="AT236" i="1"/>
  <c r="AS236" i="1"/>
  <c r="AQ236" i="1"/>
  <c r="AP236" i="1"/>
  <c r="AO236" i="1"/>
  <c r="AM236" i="1"/>
  <c r="AL236" i="1"/>
  <c r="AK236" i="1"/>
  <c r="AJ236" i="1"/>
  <c r="AH236" i="1"/>
  <c r="AG236" i="1"/>
  <c r="AF236" i="1"/>
  <c r="AE236" i="1"/>
  <c r="AD236" i="1"/>
  <c r="AB236" i="1"/>
  <c r="AA236" i="1"/>
  <c r="Z236" i="1"/>
  <c r="W236" i="1"/>
  <c r="X236" i="1" s="1"/>
  <c r="BA235" i="1"/>
  <c r="AZ235" i="1"/>
  <c r="AY235" i="1"/>
  <c r="AW235" i="1"/>
  <c r="AU235" i="1"/>
  <c r="AT235" i="1"/>
  <c r="AS235" i="1"/>
  <c r="AQ235" i="1"/>
  <c r="AP235" i="1"/>
  <c r="AO235" i="1"/>
  <c r="AM235" i="1"/>
  <c r="AL235" i="1"/>
  <c r="AK235" i="1"/>
  <c r="AJ235" i="1"/>
  <c r="AH235" i="1"/>
  <c r="AG235" i="1"/>
  <c r="AF235" i="1"/>
  <c r="AE235" i="1"/>
  <c r="AD235" i="1"/>
  <c r="AB235" i="1"/>
  <c r="AA235" i="1"/>
  <c r="Z235" i="1"/>
  <c r="W235" i="1"/>
  <c r="BA234" i="1"/>
  <c r="AZ234" i="1"/>
  <c r="AY234" i="1"/>
  <c r="AW234" i="1"/>
  <c r="AU234" i="1"/>
  <c r="AT234" i="1"/>
  <c r="AS234" i="1"/>
  <c r="AQ234" i="1"/>
  <c r="AP234" i="1"/>
  <c r="AO234" i="1"/>
  <c r="AM234" i="1"/>
  <c r="AL234" i="1"/>
  <c r="AK234" i="1"/>
  <c r="AJ234" i="1"/>
  <c r="AH234" i="1"/>
  <c r="AG234" i="1"/>
  <c r="AF234" i="1"/>
  <c r="AE234" i="1"/>
  <c r="AD234" i="1"/>
  <c r="AB234" i="1"/>
  <c r="AA234" i="1"/>
  <c r="Z234" i="1"/>
  <c r="W234" i="1"/>
  <c r="X234" i="1" s="1"/>
  <c r="BA233" i="1"/>
  <c r="AZ233" i="1"/>
  <c r="AY233" i="1"/>
  <c r="AW233" i="1"/>
  <c r="AU233" i="1"/>
  <c r="AT233" i="1"/>
  <c r="AS233" i="1"/>
  <c r="AQ233" i="1"/>
  <c r="AP233" i="1"/>
  <c r="AO233" i="1"/>
  <c r="AM233" i="1"/>
  <c r="AL233" i="1"/>
  <c r="AK233" i="1"/>
  <c r="AJ233" i="1"/>
  <c r="AH233" i="1"/>
  <c r="AG233" i="1"/>
  <c r="AF233" i="1"/>
  <c r="AE233" i="1"/>
  <c r="AD233" i="1"/>
  <c r="AB233" i="1"/>
  <c r="AA233" i="1"/>
  <c r="Z233" i="1"/>
  <c r="W233" i="1"/>
  <c r="BA232" i="1"/>
  <c r="AZ232" i="1"/>
  <c r="AY232" i="1"/>
  <c r="AW232" i="1"/>
  <c r="AU232" i="1"/>
  <c r="AT232" i="1"/>
  <c r="AS232" i="1"/>
  <c r="AQ232" i="1"/>
  <c r="AP232" i="1"/>
  <c r="AO232" i="1"/>
  <c r="AM232" i="1"/>
  <c r="AL232" i="1"/>
  <c r="AK232" i="1"/>
  <c r="AJ232" i="1"/>
  <c r="AH232" i="1"/>
  <c r="AG232" i="1"/>
  <c r="AF232" i="1"/>
  <c r="AE232" i="1"/>
  <c r="AD232" i="1"/>
  <c r="AB232" i="1"/>
  <c r="AA232" i="1"/>
  <c r="Z232" i="1"/>
  <c r="W232" i="1"/>
  <c r="X232" i="1" s="1"/>
  <c r="BA231" i="1"/>
  <c r="AZ231" i="1"/>
  <c r="AY231" i="1"/>
  <c r="AW231" i="1"/>
  <c r="AU231" i="1"/>
  <c r="AT231" i="1"/>
  <c r="AS231" i="1"/>
  <c r="AQ231" i="1"/>
  <c r="AP231" i="1"/>
  <c r="AO231" i="1"/>
  <c r="AM231" i="1"/>
  <c r="AL231" i="1"/>
  <c r="AK231" i="1"/>
  <c r="AJ231" i="1"/>
  <c r="AH231" i="1"/>
  <c r="AG231" i="1"/>
  <c r="AF231" i="1"/>
  <c r="AE231" i="1"/>
  <c r="AD231" i="1"/>
  <c r="AB231" i="1"/>
  <c r="AA231" i="1"/>
  <c r="Z231" i="1"/>
  <c r="W231" i="1"/>
  <c r="BA230" i="1"/>
  <c r="AZ230" i="1"/>
  <c r="AY230" i="1"/>
  <c r="AW230" i="1"/>
  <c r="AU230" i="1"/>
  <c r="AT230" i="1"/>
  <c r="AS230" i="1"/>
  <c r="AQ230" i="1"/>
  <c r="AP230" i="1"/>
  <c r="AO230" i="1"/>
  <c r="AM230" i="1"/>
  <c r="AL230" i="1"/>
  <c r="AK230" i="1"/>
  <c r="AJ230" i="1"/>
  <c r="AH230" i="1"/>
  <c r="AG230" i="1"/>
  <c r="AF230" i="1"/>
  <c r="AE230" i="1"/>
  <c r="AD230" i="1"/>
  <c r="AB230" i="1"/>
  <c r="AA230" i="1"/>
  <c r="Z230" i="1"/>
  <c r="W230" i="1"/>
  <c r="X230" i="1" s="1"/>
  <c r="BA229" i="1"/>
  <c r="AZ229" i="1"/>
  <c r="AY229" i="1"/>
  <c r="AW229" i="1"/>
  <c r="AU229" i="1"/>
  <c r="AT229" i="1"/>
  <c r="AS229" i="1"/>
  <c r="AQ229" i="1"/>
  <c r="AP229" i="1"/>
  <c r="AO229" i="1"/>
  <c r="AM229" i="1"/>
  <c r="AL229" i="1"/>
  <c r="AK229" i="1"/>
  <c r="AJ229" i="1"/>
  <c r="AH229" i="1"/>
  <c r="AG229" i="1"/>
  <c r="AF229" i="1"/>
  <c r="AE229" i="1"/>
  <c r="AD229" i="1"/>
  <c r="AB229" i="1"/>
  <c r="AA229" i="1"/>
  <c r="Z229" i="1"/>
  <c r="W229" i="1"/>
  <c r="BA228" i="1"/>
  <c r="AZ228" i="1"/>
  <c r="AY228" i="1"/>
  <c r="AW228" i="1"/>
  <c r="AU228" i="1"/>
  <c r="AT228" i="1"/>
  <c r="AS228" i="1"/>
  <c r="AQ228" i="1"/>
  <c r="AP228" i="1"/>
  <c r="AO228" i="1"/>
  <c r="AM228" i="1"/>
  <c r="AL228" i="1"/>
  <c r="AK228" i="1"/>
  <c r="AJ228" i="1"/>
  <c r="AH228" i="1"/>
  <c r="AG228" i="1"/>
  <c r="AF228" i="1"/>
  <c r="AE228" i="1"/>
  <c r="AD228" i="1"/>
  <c r="AB228" i="1"/>
  <c r="AA228" i="1"/>
  <c r="Z228" i="1"/>
  <c r="W228" i="1"/>
  <c r="X228" i="1" s="1"/>
  <c r="BA227" i="1"/>
  <c r="AZ227" i="1"/>
  <c r="AY227" i="1"/>
  <c r="AW227" i="1"/>
  <c r="AU227" i="1"/>
  <c r="AT227" i="1"/>
  <c r="AS227" i="1"/>
  <c r="AQ227" i="1"/>
  <c r="AP227" i="1"/>
  <c r="AO227" i="1"/>
  <c r="AM227" i="1"/>
  <c r="AL227" i="1"/>
  <c r="AK227" i="1"/>
  <c r="AJ227" i="1"/>
  <c r="AH227" i="1"/>
  <c r="AG227" i="1"/>
  <c r="AF227" i="1"/>
  <c r="AE227" i="1"/>
  <c r="AD227" i="1"/>
  <c r="AB227" i="1"/>
  <c r="AA227" i="1"/>
  <c r="Z227" i="1"/>
  <c r="W227" i="1"/>
  <c r="BA226" i="1"/>
  <c r="AZ226" i="1"/>
  <c r="AY226" i="1"/>
  <c r="AW226" i="1"/>
  <c r="AU226" i="1"/>
  <c r="AT226" i="1"/>
  <c r="AS226" i="1"/>
  <c r="AQ226" i="1"/>
  <c r="AP226" i="1"/>
  <c r="AO226" i="1"/>
  <c r="AM226" i="1"/>
  <c r="AL226" i="1"/>
  <c r="AK226" i="1"/>
  <c r="AJ226" i="1"/>
  <c r="AH226" i="1"/>
  <c r="AG226" i="1"/>
  <c r="AF226" i="1"/>
  <c r="AE226" i="1"/>
  <c r="AD226" i="1"/>
  <c r="AB226" i="1"/>
  <c r="AA226" i="1"/>
  <c r="Z226" i="1"/>
  <c r="W226" i="1"/>
  <c r="X226" i="1" s="1"/>
  <c r="BA225" i="1"/>
  <c r="AZ225" i="1"/>
  <c r="AY225" i="1"/>
  <c r="AW225" i="1"/>
  <c r="AU225" i="1"/>
  <c r="AT225" i="1"/>
  <c r="AS225" i="1"/>
  <c r="AQ225" i="1"/>
  <c r="AP225" i="1"/>
  <c r="AO225" i="1"/>
  <c r="AM225" i="1"/>
  <c r="AL225" i="1"/>
  <c r="AK225" i="1"/>
  <c r="AJ225" i="1"/>
  <c r="AH225" i="1"/>
  <c r="AG225" i="1"/>
  <c r="AF225" i="1"/>
  <c r="AE225" i="1"/>
  <c r="AD225" i="1"/>
  <c r="AB225" i="1"/>
  <c r="AA225" i="1"/>
  <c r="Z225" i="1"/>
  <c r="W225" i="1"/>
  <c r="BA224" i="1"/>
  <c r="AZ224" i="1"/>
  <c r="AY224" i="1"/>
  <c r="AW224" i="1"/>
  <c r="AU224" i="1"/>
  <c r="AT224" i="1"/>
  <c r="AS224" i="1"/>
  <c r="AQ224" i="1"/>
  <c r="AP224" i="1"/>
  <c r="AO224" i="1"/>
  <c r="AM224" i="1"/>
  <c r="AL224" i="1"/>
  <c r="AK224" i="1"/>
  <c r="AJ224" i="1"/>
  <c r="AH224" i="1"/>
  <c r="AG224" i="1"/>
  <c r="AF224" i="1"/>
  <c r="AE224" i="1"/>
  <c r="AD224" i="1"/>
  <c r="AB224" i="1"/>
  <c r="AA224" i="1"/>
  <c r="Z224" i="1"/>
  <c r="W224" i="1"/>
  <c r="X224" i="1" s="1"/>
  <c r="BA223" i="1"/>
  <c r="AZ223" i="1"/>
  <c r="AY223" i="1"/>
  <c r="AW223" i="1"/>
  <c r="AU223" i="1"/>
  <c r="AT223" i="1"/>
  <c r="AS223" i="1"/>
  <c r="AQ223" i="1"/>
  <c r="AP223" i="1"/>
  <c r="AO223" i="1"/>
  <c r="AM223" i="1"/>
  <c r="AL223" i="1"/>
  <c r="AK223" i="1"/>
  <c r="AJ223" i="1"/>
  <c r="AH223" i="1"/>
  <c r="AG223" i="1"/>
  <c r="AF223" i="1"/>
  <c r="AE223" i="1"/>
  <c r="AD223" i="1"/>
  <c r="AB223" i="1"/>
  <c r="AA223" i="1"/>
  <c r="Z223" i="1"/>
  <c r="W223" i="1"/>
  <c r="BA222" i="1"/>
  <c r="AZ222" i="1"/>
  <c r="AY222" i="1"/>
  <c r="AW222" i="1"/>
  <c r="AU222" i="1"/>
  <c r="AT222" i="1"/>
  <c r="AS222" i="1"/>
  <c r="AQ222" i="1"/>
  <c r="AP222" i="1"/>
  <c r="AO222" i="1"/>
  <c r="AM222" i="1"/>
  <c r="AL222" i="1"/>
  <c r="AK222" i="1"/>
  <c r="AJ222" i="1"/>
  <c r="AH222" i="1"/>
  <c r="AG222" i="1"/>
  <c r="AF222" i="1"/>
  <c r="AE222" i="1"/>
  <c r="AD222" i="1"/>
  <c r="AB222" i="1"/>
  <c r="AA222" i="1"/>
  <c r="Z222" i="1"/>
  <c r="W222" i="1"/>
  <c r="X222" i="1" s="1"/>
  <c r="BA221" i="1"/>
  <c r="AZ221" i="1"/>
  <c r="AY221" i="1"/>
  <c r="AW221" i="1"/>
  <c r="AU221" i="1"/>
  <c r="AT221" i="1"/>
  <c r="AS221" i="1"/>
  <c r="AQ221" i="1"/>
  <c r="AP221" i="1"/>
  <c r="AO221" i="1"/>
  <c r="AM221" i="1"/>
  <c r="AL221" i="1"/>
  <c r="AK221" i="1"/>
  <c r="AJ221" i="1"/>
  <c r="AH221" i="1"/>
  <c r="AG221" i="1"/>
  <c r="AF221" i="1"/>
  <c r="AE221" i="1"/>
  <c r="AD221" i="1"/>
  <c r="AB221" i="1"/>
  <c r="AA221" i="1"/>
  <c r="Z221" i="1"/>
  <c r="W221" i="1"/>
  <c r="BA220" i="1"/>
  <c r="AZ220" i="1"/>
  <c r="AY220" i="1"/>
  <c r="AW220" i="1"/>
  <c r="AU220" i="1"/>
  <c r="AT220" i="1"/>
  <c r="AS220" i="1"/>
  <c r="AQ220" i="1"/>
  <c r="AP220" i="1"/>
  <c r="AO220" i="1"/>
  <c r="AM220" i="1"/>
  <c r="AL220" i="1"/>
  <c r="AK220" i="1"/>
  <c r="AJ220" i="1"/>
  <c r="AH220" i="1"/>
  <c r="AG220" i="1"/>
  <c r="AF220" i="1"/>
  <c r="AE220" i="1"/>
  <c r="AD220" i="1"/>
  <c r="AB220" i="1"/>
  <c r="AA220" i="1"/>
  <c r="Z220" i="1"/>
  <c r="W220" i="1"/>
  <c r="X220" i="1" s="1"/>
  <c r="BA219" i="1"/>
  <c r="AZ219" i="1"/>
  <c r="AY219" i="1"/>
  <c r="AW219" i="1"/>
  <c r="AU219" i="1"/>
  <c r="AT219" i="1"/>
  <c r="AS219" i="1"/>
  <c r="AQ219" i="1"/>
  <c r="AP219" i="1"/>
  <c r="AO219" i="1"/>
  <c r="AM219" i="1"/>
  <c r="AL219" i="1"/>
  <c r="AK219" i="1"/>
  <c r="AJ219" i="1"/>
  <c r="AH219" i="1"/>
  <c r="AG219" i="1"/>
  <c r="AF219" i="1"/>
  <c r="AE219" i="1"/>
  <c r="AD219" i="1"/>
  <c r="AB219" i="1"/>
  <c r="AA219" i="1"/>
  <c r="Z219" i="1"/>
  <c r="W219" i="1"/>
  <c r="BA218" i="1"/>
  <c r="AZ218" i="1"/>
  <c r="AY218" i="1"/>
  <c r="AW218" i="1"/>
  <c r="AU218" i="1"/>
  <c r="AT218" i="1"/>
  <c r="AS218" i="1"/>
  <c r="AQ218" i="1"/>
  <c r="AP218" i="1"/>
  <c r="AO218" i="1"/>
  <c r="AM218" i="1"/>
  <c r="AL218" i="1"/>
  <c r="AK218" i="1"/>
  <c r="AJ218" i="1"/>
  <c r="AH218" i="1"/>
  <c r="AG218" i="1"/>
  <c r="AF218" i="1"/>
  <c r="AE218" i="1"/>
  <c r="AD218" i="1"/>
  <c r="AB218" i="1"/>
  <c r="AA218" i="1"/>
  <c r="Z218" i="1"/>
  <c r="W218" i="1"/>
  <c r="X218" i="1" s="1"/>
  <c r="BA217" i="1"/>
  <c r="AZ217" i="1"/>
  <c r="AY217" i="1"/>
  <c r="AW217" i="1"/>
  <c r="AU217" i="1"/>
  <c r="AT217" i="1"/>
  <c r="AS217" i="1"/>
  <c r="AQ217" i="1"/>
  <c r="AP217" i="1"/>
  <c r="AO217" i="1"/>
  <c r="AM217" i="1"/>
  <c r="AL217" i="1"/>
  <c r="AK217" i="1"/>
  <c r="AJ217" i="1"/>
  <c r="AH217" i="1"/>
  <c r="AG217" i="1"/>
  <c r="AF217" i="1"/>
  <c r="AE217" i="1"/>
  <c r="AD217" i="1"/>
  <c r="AB217" i="1"/>
  <c r="AA217" i="1"/>
  <c r="Z217" i="1"/>
  <c r="W217" i="1"/>
  <c r="BA216" i="1"/>
  <c r="AZ216" i="1"/>
  <c r="AY216" i="1"/>
  <c r="AW216" i="1"/>
  <c r="AU216" i="1"/>
  <c r="AT216" i="1"/>
  <c r="AS216" i="1"/>
  <c r="AQ216" i="1"/>
  <c r="AP216" i="1"/>
  <c r="AO216" i="1"/>
  <c r="AM216" i="1"/>
  <c r="AL216" i="1"/>
  <c r="AK216" i="1"/>
  <c r="AJ216" i="1"/>
  <c r="AH216" i="1"/>
  <c r="AG216" i="1"/>
  <c r="AF216" i="1"/>
  <c r="AE216" i="1"/>
  <c r="AD216" i="1"/>
  <c r="AB216" i="1"/>
  <c r="AA216" i="1"/>
  <c r="Z216" i="1"/>
  <c r="W216" i="1"/>
  <c r="X216" i="1" s="1"/>
  <c r="BA215" i="1"/>
  <c r="AZ215" i="1"/>
  <c r="AY215" i="1"/>
  <c r="AW215" i="1"/>
  <c r="AU215" i="1"/>
  <c r="AT215" i="1"/>
  <c r="AS215" i="1"/>
  <c r="AQ215" i="1"/>
  <c r="AP215" i="1"/>
  <c r="AO215" i="1"/>
  <c r="AM215" i="1"/>
  <c r="AL215" i="1"/>
  <c r="AK215" i="1"/>
  <c r="AJ215" i="1"/>
  <c r="AH215" i="1"/>
  <c r="AG215" i="1"/>
  <c r="AF215" i="1"/>
  <c r="AE215" i="1"/>
  <c r="AD215" i="1"/>
  <c r="AB215" i="1"/>
  <c r="AA215" i="1"/>
  <c r="Z215" i="1"/>
  <c r="W215" i="1"/>
  <c r="BA214" i="1"/>
  <c r="AZ214" i="1"/>
  <c r="AY214" i="1"/>
  <c r="AW214" i="1"/>
  <c r="AU214" i="1"/>
  <c r="AT214" i="1"/>
  <c r="AS214" i="1"/>
  <c r="AQ214" i="1"/>
  <c r="AP214" i="1"/>
  <c r="AO214" i="1"/>
  <c r="AM214" i="1"/>
  <c r="AL214" i="1"/>
  <c r="AK214" i="1"/>
  <c r="AJ214" i="1"/>
  <c r="AH214" i="1"/>
  <c r="AG214" i="1"/>
  <c r="AF214" i="1"/>
  <c r="AE214" i="1"/>
  <c r="AD214" i="1"/>
  <c r="AB214" i="1"/>
  <c r="AA214" i="1"/>
  <c r="Z214" i="1"/>
  <c r="W214" i="1"/>
  <c r="X214" i="1" s="1"/>
  <c r="BA213" i="1"/>
  <c r="AZ213" i="1"/>
  <c r="AY213" i="1"/>
  <c r="AW213" i="1"/>
  <c r="AU213" i="1"/>
  <c r="AT213" i="1"/>
  <c r="AS213" i="1"/>
  <c r="AQ213" i="1"/>
  <c r="AP213" i="1"/>
  <c r="AO213" i="1"/>
  <c r="AM213" i="1"/>
  <c r="AL213" i="1"/>
  <c r="AK213" i="1"/>
  <c r="AJ213" i="1"/>
  <c r="AH213" i="1"/>
  <c r="AG213" i="1"/>
  <c r="AF213" i="1"/>
  <c r="AE213" i="1"/>
  <c r="AD213" i="1"/>
  <c r="AB213" i="1"/>
  <c r="AA213" i="1"/>
  <c r="Z213" i="1"/>
  <c r="W213" i="1"/>
  <c r="BA212" i="1"/>
  <c r="AZ212" i="1"/>
  <c r="AY212" i="1"/>
  <c r="AW212" i="1"/>
  <c r="AU212" i="1"/>
  <c r="AT212" i="1"/>
  <c r="AS212" i="1"/>
  <c r="AQ212" i="1"/>
  <c r="AP212" i="1"/>
  <c r="AO212" i="1"/>
  <c r="AM212" i="1"/>
  <c r="AL212" i="1"/>
  <c r="AK212" i="1"/>
  <c r="AJ212" i="1"/>
  <c r="AH212" i="1"/>
  <c r="AG212" i="1"/>
  <c r="AF212" i="1"/>
  <c r="AE212" i="1"/>
  <c r="AD212" i="1"/>
  <c r="AB212" i="1"/>
  <c r="AA212" i="1"/>
  <c r="Z212" i="1"/>
  <c r="W212" i="1"/>
  <c r="X212" i="1" s="1"/>
  <c r="BA211" i="1"/>
  <c r="AZ211" i="1"/>
  <c r="AY211" i="1"/>
  <c r="AW211" i="1"/>
  <c r="AU211" i="1"/>
  <c r="AT211" i="1"/>
  <c r="AS211" i="1"/>
  <c r="AQ211" i="1"/>
  <c r="AP211" i="1"/>
  <c r="AO211" i="1"/>
  <c r="AM211" i="1"/>
  <c r="AL211" i="1"/>
  <c r="AK211" i="1"/>
  <c r="AJ211" i="1"/>
  <c r="AH211" i="1"/>
  <c r="AG211" i="1"/>
  <c r="AF211" i="1"/>
  <c r="AE211" i="1"/>
  <c r="AD211" i="1"/>
  <c r="AB211" i="1"/>
  <c r="AA211" i="1"/>
  <c r="Z211" i="1"/>
  <c r="W211" i="1"/>
  <c r="BA210" i="1"/>
  <c r="AZ210" i="1"/>
  <c r="AY210" i="1"/>
  <c r="AW210" i="1"/>
  <c r="AU210" i="1"/>
  <c r="AT210" i="1"/>
  <c r="AS210" i="1"/>
  <c r="AQ210" i="1"/>
  <c r="AP210" i="1"/>
  <c r="AO210" i="1"/>
  <c r="AM210" i="1"/>
  <c r="AL210" i="1"/>
  <c r="AK210" i="1"/>
  <c r="AJ210" i="1"/>
  <c r="AH210" i="1"/>
  <c r="AG210" i="1"/>
  <c r="AF210" i="1"/>
  <c r="AE210" i="1"/>
  <c r="AD210" i="1"/>
  <c r="AB210" i="1"/>
  <c r="AA210" i="1"/>
  <c r="Z210" i="1"/>
  <c r="W210" i="1"/>
  <c r="X210" i="1" s="1"/>
  <c r="BA209" i="1"/>
  <c r="AZ209" i="1"/>
  <c r="AY209" i="1"/>
  <c r="AW209" i="1"/>
  <c r="AU209" i="1"/>
  <c r="AT209" i="1"/>
  <c r="AS209" i="1"/>
  <c r="AQ209" i="1"/>
  <c r="AP209" i="1"/>
  <c r="AO209" i="1"/>
  <c r="AM209" i="1"/>
  <c r="AL209" i="1"/>
  <c r="AK209" i="1"/>
  <c r="AJ209" i="1"/>
  <c r="AH209" i="1"/>
  <c r="AG209" i="1"/>
  <c r="AF209" i="1"/>
  <c r="AE209" i="1"/>
  <c r="AD209" i="1"/>
  <c r="AB209" i="1"/>
  <c r="AA209" i="1"/>
  <c r="Z209" i="1"/>
  <c r="W209" i="1"/>
  <c r="BA208" i="1"/>
  <c r="AZ208" i="1"/>
  <c r="AY208" i="1"/>
  <c r="AW208" i="1"/>
  <c r="AU208" i="1"/>
  <c r="AT208" i="1"/>
  <c r="AS208" i="1"/>
  <c r="AQ208" i="1"/>
  <c r="AP208" i="1"/>
  <c r="AO208" i="1"/>
  <c r="AM208" i="1"/>
  <c r="AL208" i="1"/>
  <c r="AK208" i="1"/>
  <c r="AJ208" i="1"/>
  <c r="AH208" i="1"/>
  <c r="AG208" i="1"/>
  <c r="AF208" i="1"/>
  <c r="AE208" i="1"/>
  <c r="AD208" i="1"/>
  <c r="AB208" i="1"/>
  <c r="AA208" i="1"/>
  <c r="Z208" i="1"/>
  <c r="W208" i="1"/>
  <c r="X208" i="1" s="1"/>
  <c r="BA207" i="1"/>
  <c r="AZ207" i="1"/>
  <c r="AY207" i="1"/>
  <c r="AW207" i="1"/>
  <c r="AU207" i="1"/>
  <c r="AT207" i="1"/>
  <c r="AS207" i="1"/>
  <c r="AQ207" i="1"/>
  <c r="AP207" i="1"/>
  <c r="AO207" i="1"/>
  <c r="AM207" i="1"/>
  <c r="AL207" i="1"/>
  <c r="AK207" i="1"/>
  <c r="AJ207" i="1"/>
  <c r="AH207" i="1"/>
  <c r="AG207" i="1"/>
  <c r="AF207" i="1"/>
  <c r="AE207" i="1"/>
  <c r="AD207" i="1"/>
  <c r="AB207" i="1"/>
  <c r="AA207" i="1"/>
  <c r="Z207" i="1"/>
  <c r="W207" i="1"/>
  <c r="BA206" i="1"/>
  <c r="AZ206" i="1"/>
  <c r="AY206" i="1"/>
  <c r="AW206" i="1"/>
  <c r="AU206" i="1"/>
  <c r="AT206" i="1"/>
  <c r="AS206" i="1"/>
  <c r="AQ206" i="1"/>
  <c r="AP206" i="1"/>
  <c r="AO206" i="1"/>
  <c r="AM206" i="1"/>
  <c r="AL206" i="1"/>
  <c r="AK206" i="1"/>
  <c r="AJ206" i="1"/>
  <c r="AH206" i="1"/>
  <c r="AG206" i="1"/>
  <c r="AF206" i="1"/>
  <c r="AE206" i="1"/>
  <c r="AD206" i="1"/>
  <c r="AB206" i="1"/>
  <c r="AA206" i="1"/>
  <c r="Z206" i="1"/>
  <c r="W206" i="1"/>
  <c r="X206" i="1" s="1"/>
  <c r="BA205" i="1"/>
  <c r="AZ205" i="1"/>
  <c r="AY205" i="1"/>
  <c r="AW205" i="1"/>
  <c r="AU205" i="1"/>
  <c r="AT205" i="1"/>
  <c r="AS205" i="1"/>
  <c r="AQ205" i="1"/>
  <c r="AP205" i="1"/>
  <c r="AO205" i="1"/>
  <c r="AM205" i="1"/>
  <c r="AL205" i="1"/>
  <c r="AK205" i="1"/>
  <c r="AJ205" i="1"/>
  <c r="AH205" i="1"/>
  <c r="AG205" i="1"/>
  <c r="AF205" i="1"/>
  <c r="AE205" i="1"/>
  <c r="AD205" i="1"/>
  <c r="AB205" i="1"/>
  <c r="AA205" i="1"/>
  <c r="Z205" i="1"/>
  <c r="W205" i="1"/>
  <c r="BA204" i="1"/>
  <c r="AZ204" i="1"/>
  <c r="AY204" i="1"/>
  <c r="AW204" i="1"/>
  <c r="AU204" i="1"/>
  <c r="AT204" i="1"/>
  <c r="AS204" i="1"/>
  <c r="AQ204" i="1"/>
  <c r="AP204" i="1"/>
  <c r="AO204" i="1"/>
  <c r="AM204" i="1"/>
  <c r="AL204" i="1"/>
  <c r="AK204" i="1"/>
  <c r="AJ204" i="1"/>
  <c r="AH204" i="1"/>
  <c r="AG204" i="1"/>
  <c r="AF204" i="1"/>
  <c r="AE204" i="1"/>
  <c r="AD204" i="1"/>
  <c r="AB204" i="1"/>
  <c r="AA204" i="1"/>
  <c r="Z204" i="1"/>
  <c r="W204" i="1"/>
  <c r="X204" i="1" s="1"/>
  <c r="BA203" i="1"/>
  <c r="AZ203" i="1"/>
  <c r="AY203" i="1"/>
  <c r="AW203" i="1"/>
  <c r="AU203" i="1"/>
  <c r="AT203" i="1"/>
  <c r="AS203" i="1"/>
  <c r="AQ203" i="1"/>
  <c r="AP203" i="1"/>
  <c r="AO203" i="1"/>
  <c r="AM203" i="1"/>
  <c r="AL203" i="1"/>
  <c r="AK203" i="1"/>
  <c r="AJ203" i="1"/>
  <c r="AH203" i="1"/>
  <c r="AG203" i="1"/>
  <c r="AF203" i="1"/>
  <c r="AE203" i="1"/>
  <c r="AD203" i="1"/>
  <c r="AB203" i="1"/>
  <c r="AA203" i="1"/>
  <c r="Z203" i="1"/>
  <c r="W203" i="1"/>
  <c r="BA202" i="1"/>
  <c r="AZ202" i="1"/>
  <c r="AY202" i="1"/>
  <c r="AW202" i="1"/>
  <c r="AU202" i="1"/>
  <c r="AT202" i="1"/>
  <c r="AS202" i="1"/>
  <c r="AQ202" i="1"/>
  <c r="AP202" i="1"/>
  <c r="AO202" i="1"/>
  <c r="AM202" i="1"/>
  <c r="AL202" i="1"/>
  <c r="AK202" i="1"/>
  <c r="AJ202" i="1"/>
  <c r="AH202" i="1"/>
  <c r="AG202" i="1"/>
  <c r="AF202" i="1"/>
  <c r="AE202" i="1"/>
  <c r="AD202" i="1"/>
  <c r="AB202" i="1"/>
  <c r="AA202" i="1"/>
  <c r="Z202" i="1"/>
  <c r="W202" i="1"/>
  <c r="X202" i="1" s="1"/>
  <c r="BA201" i="1"/>
  <c r="AZ201" i="1"/>
  <c r="AY201" i="1"/>
  <c r="AW201" i="1"/>
  <c r="AU201" i="1"/>
  <c r="AT201" i="1"/>
  <c r="AS201" i="1"/>
  <c r="AQ201" i="1"/>
  <c r="AP201" i="1"/>
  <c r="AO201" i="1"/>
  <c r="AM201" i="1"/>
  <c r="AL201" i="1"/>
  <c r="AK201" i="1"/>
  <c r="AJ201" i="1"/>
  <c r="AH201" i="1"/>
  <c r="AG201" i="1"/>
  <c r="AF201" i="1"/>
  <c r="AE201" i="1"/>
  <c r="AD201" i="1"/>
  <c r="AB201" i="1"/>
  <c r="AA201" i="1"/>
  <c r="Z201" i="1"/>
  <c r="W201" i="1"/>
  <c r="BA200" i="1"/>
  <c r="AZ200" i="1"/>
  <c r="AY200" i="1"/>
  <c r="AW200" i="1"/>
  <c r="AU200" i="1"/>
  <c r="AT200" i="1"/>
  <c r="AS200" i="1"/>
  <c r="AQ200" i="1"/>
  <c r="AP200" i="1"/>
  <c r="AO200" i="1"/>
  <c r="AM200" i="1"/>
  <c r="AL200" i="1"/>
  <c r="AK200" i="1"/>
  <c r="AJ200" i="1"/>
  <c r="AH200" i="1"/>
  <c r="AG200" i="1"/>
  <c r="AF200" i="1"/>
  <c r="AE200" i="1"/>
  <c r="AD200" i="1"/>
  <c r="AB200" i="1"/>
  <c r="AA200" i="1"/>
  <c r="Z200" i="1"/>
  <c r="W200" i="1"/>
  <c r="X200" i="1" s="1"/>
  <c r="BA199" i="1"/>
  <c r="AZ199" i="1"/>
  <c r="AY199" i="1"/>
  <c r="AW199" i="1"/>
  <c r="AU199" i="1"/>
  <c r="AT199" i="1"/>
  <c r="AS199" i="1"/>
  <c r="AQ199" i="1"/>
  <c r="AP199" i="1"/>
  <c r="AO199" i="1"/>
  <c r="AM199" i="1"/>
  <c r="AL199" i="1"/>
  <c r="AK199" i="1"/>
  <c r="AJ199" i="1"/>
  <c r="AH199" i="1"/>
  <c r="AG199" i="1"/>
  <c r="AF199" i="1"/>
  <c r="AE199" i="1"/>
  <c r="AD199" i="1"/>
  <c r="AB199" i="1"/>
  <c r="AA199" i="1"/>
  <c r="Z199" i="1"/>
  <c r="W199" i="1"/>
  <c r="BA198" i="1"/>
  <c r="AZ198" i="1"/>
  <c r="AY198" i="1"/>
  <c r="AW198" i="1"/>
  <c r="AU198" i="1"/>
  <c r="AT198" i="1"/>
  <c r="AS198" i="1"/>
  <c r="AQ198" i="1"/>
  <c r="AP198" i="1"/>
  <c r="AO198" i="1"/>
  <c r="AM198" i="1"/>
  <c r="AL198" i="1"/>
  <c r="AK198" i="1"/>
  <c r="AJ198" i="1"/>
  <c r="AH198" i="1"/>
  <c r="AG198" i="1"/>
  <c r="AF198" i="1"/>
  <c r="AE198" i="1"/>
  <c r="AD198" i="1"/>
  <c r="AB198" i="1"/>
  <c r="AA198" i="1"/>
  <c r="Z198" i="1"/>
  <c r="W198" i="1"/>
  <c r="X198" i="1" s="1"/>
  <c r="BA197" i="1"/>
  <c r="AZ197" i="1"/>
  <c r="AY197" i="1"/>
  <c r="AW197" i="1"/>
  <c r="AU197" i="1"/>
  <c r="AT197" i="1"/>
  <c r="AS197" i="1"/>
  <c r="AQ197" i="1"/>
  <c r="AP197" i="1"/>
  <c r="AO197" i="1"/>
  <c r="AM197" i="1"/>
  <c r="AL197" i="1"/>
  <c r="AK197" i="1"/>
  <c r="AJ197" i="1"/>
  <c r="AH197" i="1"/>
  <c r="AG197" i="1"/>
  <c r="AF197" i="1"/>
  <c r="AE197" i="1"/>
  <c r="AD197" i="1"/>
  <c r="AB197" i="1"/>
  <c r="AA197" i="1"/>
  <c r="Z197" i="1"/>
  <c r="W197" i="1"/>
  <c r="BA196" i="1"/>
  <c r="AZ196" i="1"/>
  <c r="AY196" i="1"/>
  <c r="AW196" i="1"/>
  <c r="AU196" i="1"/>
  <c r="AT196" i="1"/>
  <c r="AS196" i="1"/>
  <c r="AQ196" i="1"/>
  <c r="AP196" i="1"/>
  <c r="AO196" i="1"/>
  <c r="AM196" i="1"/>
  <c r="AL196" i="1"/>
  <c r="AK196" i="1"/>
  <c r="AJ196" i="1"/>
  <c r="AH196" i="1"/>
  <c r="AG196" i="1"/>
  <c r="AF196" i="1"/>
  <c r="AE196" i="1"/>
  <c r="AD196" i="1"/>
  <c r="AB196" i="1"/>
  <c r="AA196" i="1"/>
  <c r="Z196" i="1"/>
  <c r="W196" i="1"/>
  <c r="X196" i="1" s="1"/>
  <c r="BA195" i="1"/>
  <c r="AZ195" i="1"/>
  <c r="AY195" i="1"/>
  <c r="AW195" i="1"/>
  <c r="AU195" i="1"/>
  <c r="AT195" i="1"/>
  <c r="AS195" i="1"/>
  <c r="AQ195" i="1"/>
  <c r="AP195" i="1"/>
  <c r="AO195" i="1"/>
  <c r="AM195" i="1"/>
  <c r="AL195" i="1"/>
  <c r="AK195" i="1"/>
  <c r="AJ195" i="1"/>
  <c r="AH195" i="1"/>
  <c r="AG195" i="1"/>
  <c r="AF195" i="1"/>
  <c r="AE195" i="1"/>
  <c r="AD195" i="1"/>
  <c r="AB195" i="1"/>
  <c r="AA195" i="1"/>
  <c r="Z195" i="1"/>
  <c r="W195" i="1"/>
  <c r="BA194" i="1"/>
  <c r="AZ194" i="1"/>
  <c r="AY194" i="1"/>
  <c r="AW194" i="1"/>
  <c r="AU194" i="1"/>
  <c r="AT194" i="1"/>
  <c r="AS194" i="1"/>
  <c r="AQ194" i="1"/>
  <c r="AP194" i="1"/>
  <c r="AO194" i="1"/>
  <c r="AM194" i="1"/>
  <c r="AL194" i="1"/>
  <c r="AK194" i="1"/>
  <c r="AJ194" i="1"/>
  <c r="AH194" i="1"/>
  <c r="AG194" i="1"/>
  <c r="AF194" i="1"/>
  <c r="AE194" i="1"/>
  <c r="AD194" i="1"/>
  <c r="AB194" i="1"/>
  <c r="AA194" i="1"/>
  <c r="Z194" i="1"/>
  <c r="W194" i="1"/>
  <c r="X194" i="1" s="1"/>
  <c r="BA193" i="1"/>
  <c r="AZ193" i="1"/>
  <c r="AY193" i="1"/>
  <c r="AW193" i="1"/>
  <c r="AU193" i="1"/>
  <c r="AT193" i="1"/>
  <c r="AS193" i="1"/>
  <c r="AQ193" i="1"/>
  <c r="AP193" i="1"/>
  <c r="AO193" i="1"/>
  <c r="AM193" i="1"/>
  <c r="AL193" i="1"/>
  <c r="AK193" i="1"/>
  <c r="AJ193" i="1"/>
  <c r="AH193" i="1"/>
  <c r="AG193" i="1"/>
  <c r="AF193" i="1"/>
  <c r="AE193" i="1"/>
  <c r="AD193" i="1"/>
  <c r="AB193" i="1"/>
  <c r="AA193" i="1"/>
  <c r="Z193" i="1"/>
  <c r="W193" i="1"/>
  <c r="BA192" i="1"/>
  <c r="AZ192" i="1"/>
  <c r="AY192" i="1"/>
  <c r="AW192" i="1"/>
  <c r="AU192" i="1"/>
  <c r="AT192" i="1"/>
  <c r="AS192" i="1"/>
  <c r="AQ192" i="1"/>
  <c r="AP192" i="1"/>
  <c r="AO192" i="1"/>
  <c r="AM192" i="1"/>
  <c r="AL192" i="1"/>
  <c r="AK192" i="1"/>
  <c r="AJ192" i="1"/>
  <c r="AH192" i="1"/>
  <c r="AG192" i="1"/>
  <c r="AF192" i="1"/>
  <c r="AE192" i="1"/>
  <c r="AD192" i="1"/>
  <c r="AB192" i="1"/>
  <c r="AA192" i="1"/>
  <c r="Z192" i="1"/>
  <c r="W192" i="1"/>
  <c r="X192" i="1" s="1"/>
  <c r="BA191" i="1"/>
  <c r="AZ191" i="1"/>
  <c r="AY191" i="1"/>
  <c r="AW191" i="1"/>
  <c r="AU191" i="1"/>
  <c r="AT191" i="1"/>
  <c r="AS191" i="1"/>
  <c r="AQ191" i="1"/>
  <c r="AP191" i="1"/>
  <c r="AO191" i="1"/>
  <c r="AM191" i="1"/>
  <c r="AL191" i="1"/>
  <c r="AK191" i="1"/>
  <c r="AJ191" i="1"/>
  <c r="AH191" i="1"/>
  <c r="AG191" i="1"/>
  <c r="AF191" i="1"/>
  <c r="AE191" i="1"/>
  <c r="AD191" i="1"/>
  <c r="AB191" i="1"/>
  <c r="AA191" i="1"/>
  <c r="Z191" i="1"/>
  <c r="W191" i="1"/>
  <c r="X191" i="1" s="1"/>
  <c r="BA190" i="1"/>
  <c r="AZ190" i="1"/>
  <c r="AY190" i="1"/>
  <c r="AW190" i="1"/>
  <c r="AU190" i="1"/>
  <c r="AT190" i="1"/>
  <c r="AS190" i="1"/>
  <c r="AQ190" i="1"/>
  <c r="AP190" i="1"/>
  <c r="AO190" i="1"/>
  <c r="AM190" i="1"/>
  <c r="AL190" i="1"/>
  <c r="AK190" i="1"/>
  <c r="AJ190" i="1"/>
  <c r="AH190" i="1"/>
  <c r="AG190" i="1"/>
  <c r="AF190" i="1"/>
  <c r="AE190" i="1"/>
  <c r="AD190" i="1"/>
  <c r="AB190" i="1"/>
  <c r="AA190" i="1"/>
  <c r="Z190" i="1"/>
  <c r="W190" i="1"/>
  <c r="X190" i="1" s="1"/>
  <c r="BA189" i="1"/>
  <c r="AZ189" i="1"/>
  <c r="AY189" i="1"/>
  <c r="AW189" i="1"/>
  <c r="AU189" i="1"/>
  <c r="AT189" i="1"/>
  <c r="AS189" i="1"/>
  <c r="AQ189" i="1"/>
  <c r="AP189" i="1"/>
  <c r="AO189" i="1"/>
  <c r="AM189" i="1"/>
  <c r="AL189" i="1"/>
  <c r="AK189" i="1"/>
  <c r="AJ189" i="1"/>
  <c r="AH189" i="1"/>
  <c r="AG189" i="1"/>
  <c r="AF189" i="1"/>
  <c r="AE189" i="1"/>
  <c r="AD189" i="1"/>
  <c r="AB189" i="1"/>
  <c r="AA189" i="1"/>
  <c r="Z189" i="1"/>
  <c r="W189" i="1"/>
  <c r="V189" i="1" s="1"/>
  <c r="BA188" i="1"/>
  <c r="AZ188" i="1"/>
  <c r="AY188" i="1"/>
  <c r="AW188" i="1"/>
  <c r="AU188" i="1"/>
  <c r="AT188" i="1"/>
  <c r="AS188" i="1"/>
  <c r="AQ188" i="1"/>
  <c r="AP188" i="1"/>
  <c r="AO188" i="1"/>
  <c r="AM188" i="1"/>
  <c r="AL188" i="1"/>
  <c r="AK188" i="1"/>
  <c r="AJ188" i="1"/>
  <c r="AH188" i="1"/>
  <c r="AG188" i="1"/>
  <c r="AF188" i="1"/>
  <c r="AE188" i="1"/>
  <c r="AD188" i="1"/>
  <c r="AB188" i="1"/>
  <c r="AA188" i="1"/>
  <c r="Z188" i="1"/>
  <c r="W188" i="1"/>
  <c r="V188" i="1" s="1"/>
  <c r="BA187" i="1"/>
  <c r="AZ187" i="1"/>
  <c r="AY187" i="1"/>
  <c r="AW187" i="1"/>
  <c r="AU187" i="1"/>
  <c r="AT187" i="1"/>
  <c r="AS187" i="1"/>
  <c r="AQ187" i="1"/>
  <c r="AP187" i="1"/>
  <c r="AO187" i="1"/>
  <c r="AM187" i="1"/>
  <c r="AL187" i="1"/>
  <c r="AK187" i="1"/>
  <c r="AJ187" i="1"/>
  <c r="AH187" i="1"/>
  <c r="AG187" i="1"/>
  <c r="AF187" i="1"/>
  <c r="AE187" i="1"/>
  <c r="AD187" i="1"/>
  <c r="AB187" i="1"/>
  <c r="AA187" i="1"/>
  <c r="Z187" i="1"/>
  <c r="W187" i="1"/>
  <c r="BA186" i="1"/>
  <c r="AZ186" i="1"/>
  <c r="AY186" i="1"/>
  <c r="AW186" i="1"/>
  <c r="AU186" i="1"/>
  <c r="AT186" i="1"/>
  <c r="AS186" i="1"/>
  <c r="AQ186" i="1"/>
  <c r="AP186" i="1"/>
  <c r="AO186" i="1"/>
  <c r="AM186" i="1"/>
  <c r="AL186" i="1"/>
  <c r="AK186" i="1"/>
  <c r="AJ186" i="1"/>
  <c r="AH186" i="1"/>
  <c r="AG186" i="1"/>
  <c r="AF186" i="1"/>
  <c r="AE186" i="1"/>
  <c r="AD186" i="1"/>
  <c r="AB186" i="1"/>
  <c r="AA186" i="1"/>
  <c r="Z186" i="1"/>
  <c r="W186" i="1"/>
  <c r="V186" i="1" s="1"/>
  <c r="BA185" i="1"/>
  <c r="AZ185" i="1"/>
  <c r="AY185" i="1"/>
  <c r="AW185" i="1"/>
  <c r="AU185" i="1"/>
  <c r="AT185" i="1"/>
  <c r="AS185" i="1"/>
  <c r="AQ185" i="1"/>
  <c r="AP185" i="1"/>
  <c r="AO185" i="1"/>
  <c r="AM185" i="1"/>
  <c r="AL185" i="1"/>
  <c r="AK185" i="1"/>
  <c r="AJ185" i="1"/>
  <c r="AH185" i="1"/>
  <c r="AG185" i="1"/>
  <c r="AF185" i="1"/>
  <c r="AE185" i="1"/>
  <c r="AD185" i="1"/>
  <c r="AB185" i="1"/>
  <c r="AA185" i="1"/>
  <c r="Z185" i="1"/>
  <c r="W185" i="1"/>
  <c r="BA184" i="1"/>
  <c r="AZ184" i="1"/>
  <c r="AY184" i="1"/>
  <c r="AW184" i="1"/>
  <c r="AU184" i="1"/>
  <c r="AT184" i="1"/>
  <c r="AS184" i="1"/>
  <c r="AQ184" i="1"/>
  <c r="AP184" i="1"/>
  <c r="AO184" i="1"/>
  <c r="AM184" i="1"/>
  <c r="AL184" i="1"/>
  <c r="AK184" i="1"/>
  <c r="AJ184" i="1"/>
  <c r="AH184" i="1"/>
  <c r="AG184" i="1"/>
  <c r="AF184" i="1"/>
  <c r="AE184" i="1"/>
  <c r="AD184" i="1"/>
  <c r="AB184" i="1"/>
  <c r="AA184" i="1"/>
  <c r="Z184" i="1"/>
  <c r="W184" i="1"/>
  <c r="X184" i="1" s="1"/>
  <c r="BA183" i="1"/>
  <c r="AZ183" i="1"/>
  <c r="AY183" i="1"/>
  <c r="AW183" i="1"/>
  <c r="AU183" i="1"/>
  <c r="AT183" i="1"/>
  <c r="AS183" i="1"/>
  <c r="AQ183" i="1"/>
  <c r="AP183" i="1"/>
  <c r="AO183" i="1"/>
  <c r="AM183" i="1"/>
  <c r="AL183" i="1"/>
  <c r="AK183" i="1"/>
  <c r="AJ183" i="1"/>
  <c r="AH183" i="1"/>
  <c r="AG183" i="1"/>
  <c r="AF183" i="1"/>
  <c r="AE183" i="1"/>
  <c r="AD183" i="1"/>
  <c r="AB183" i="1"/>
  <c r="AA183" i="1"/>
  <c r="Z183" i="1"/>
  <c r="W183" i="1"/>
  <c r="X183" i="1" s="1"/>
  <c r="BA182" i="1"/>
  <c r="AZ182" i="1"/>
  <c r="AY182" i="1"/>
  <c r="AW182" i="1"/>
  <c r="AU182" i="1"/>
  <c r="AT182" i="1"/>
  <c r="AS182" i="1"/>
  <c r="AQ182" i="1"/>
  <c r="AP182" i="1"/>
  <c r="AO182" i="1"/>
  <c r="AM182" i="1"/>
  <c r="AL182" i="1"/>
  <c r="AK182" i="1"/>
  <c r="AJ182" i="1"/>
  <c r="AH182" i="1"/>
  <c r="AG182" i="1"/>
  <c r="AF182" i="1"/>
  <c r="AE182" i="1"/>
  <c r="AD182" i="1"/>
  <c r="AB182" i="1"/>
  <c r="AA182" i="1"/>
  <c r="Z182" i="1"/>
  <c r="W182" i="1"/>
  <c r="X182" i="1" s="1"/>
  <c r="BA181" i="1"/>
  <c r="AZ181" i="1"/>
  <c r="AY181" i="1"/>
  <c r="AW181" i="1"/>
  <c r="AU181" i="1"/>
  <c r="AT181" i="1"/>
  <c r="AS181" i="1"/>
  <c r="AQ181" i="1"/>
  <c r="AP181" i="1"/>
  <c r="AO181" i="1"/>
  <c r="AM181" i="1"/>
  <c r="AL181" i="1"/>
  <c r="AK181" i="1"/>
  <c r="AJ181" i="1"/>
  <c r="AH181" i="1"/>
  <c r="AG181" i="1"/>
  <c r="AF181" i="1"/>
  <c r="AE181" i="1"/>
  <c r="AD181" i="1"/>
  <c r="AB181" i="1"/>
  <c r="AA181" i="1"/>
  <c r="Z181" i="1"/>
  <c r="W181" i="1"/>
  <c r="V181" i="1" s="1"/>
  <c r="BA180" i="1"/>
  <c r="AZ180" i="1"/>
  <c r="AY180" i="1"/>
  <c r="AW180" i="1"/>
  <c r="AU180" i="1"/>
  <c r="AT180" i="1"/>
  <c r="AS180" i="1"/>
  <c r="AQ180" i="1"/>
  <c r="AP180" i="1"/>
  <c r="AO180" i="1"/>
  <c r="AM180" i="1"/>
  <c r="AL180" i="1"/>
  <c r="AK180" i="1"/>
  <c r="AJ180" i="1"/>
  <c r="AH180" i="1"/>
  <c r="AG180" i="1"/>
  <c r="AF180" i="1"/>
  <c r="AE180" i="1"/>
  <c r="AD180" i="1"/>
  <c r="AB180" i="1"/>
  <c r="AA180" i="1"/>
  <c r="Z180" i="1"/>
  <c r="W180" i="1"/>
  <c r="V180" i="1" s="1"/>
  <c r="BA179" i="1"/>
  <c r="AZ179" i="1"/>
  <c r="AY179" i="1"/>
  <c r="AW179" i="1"/>
  <c r="AU179" i="1"/>
  <c r="AT179" i="1"/>
  <c r="AS179" i="1"/>
  <c r="AQ179" i="1"/>
  <c r="AP179" i="1"/>
  <c r="AO179" i="1"/>
  <c r="AM179" i="1"/>
  <c r="AL179" i="1"/>
  <c r="AK179" i="1"/>
  <c r="AJ179" i="1"/>
  <c r="AH179" i="1"/>
  <c r="AG179" i="1"/>
  <c r="AF179" i="1"/>
  <c r="AE179" i="1"/>
  <c r="AD179" i="1"/>
  <c r="AB179" i="1"/>
  <c r="AA179" i="1"/>
  <c r="Z179" i="1"/>
  <c r="W179" i="1"/>
  <c r="BA178" i="1"/>
  <c r="AZ178" i="1"/>
  <c r="AY178" i="1"/>
  <c r="AW178" i="1"/>
  <c r="AU178" i="1"/>
  <c r="AT178" i="1"/>
  <c r="AS178" i="1"/>
  <c r="AQ178" i="1"/>
  <c r="AP178" i="1"/>
  <c r="AO178" i="1"/>
  <c r="AM178" i="1"/>
  <c r="AL178" i="1"/>
  <c r="AK178" i="1"/>
  <c r="AJ178" i="1"/>
  <c r="AH178" i="1"/>
  <c r="AG178" i="1"/>
  <c r="AF178" i="1"/>
  <c r="AE178" i="1"/>
  <c r="AD178" i="1"/>
  <c r="AB178" i="1"/>
  <c r="AA178" i="1"/>
  <c r="Z178" i="1"/>
  <c r="W178" i="1"/>
  <c r="X178" i="1" s="1"/>
  <c r="BA177" i="1"/>
  <c r="AZ177" i="1"/>
  <c r="AY177" i="1"/>
  <c r="AW177" i="1"/>
  <c r="AU177" i="1"/>
  <c r="AT177" i="1"/>
  <c r="AS177" i="1"/>
  <c r="AQ177" i="1"/>
  <c r="AP177" i="1"/>
  <c r="AO177" i="1"/>
  <c r="AM177" i="1"/>
  <c r="AL177" i="1"/>
  <c r="AK177" i="1"/>
  <c r="AJ177" i="1"/>
  <c r="AH177" i="1"/>
  <c r="AG177" i="1"/>
  <c r="AF177" i="1"/>
  <c r="AE177" i="1"/>
  <c r="AD177" i="1"/>
  <c r="AB177" i="1"/>
  <c r="AA177" i="1"/>
  <c r="Z177" i="1"/>
  <c r="W177" i="1"/>
  <c r="BA176" i="1"/>
  <c r="AZ176" i="1"/>
  <c r="AY176" i="1"/>
  <c r="AW176" i="1"/>
  <c r="AU176" i="1"/>
  <c r="AT176" i="1"/>
  <c r="AS176" i="1"/>
  <c r="AQ176" i="1"/>
  <c r="AP176" i="1"/>
  <c r="AO176" i="1"/>
  <c r="AM176" i="1"/>
  <c r="AL176" i="1"/>
  <c r="AK176" i="1"/>
  <c r="AJ176" i="1"/>
  <c r="AH176" i="1"/>
  <c r="AG176" i="1"/>
  <c r="AF176" i="1"/>
  <c r="AE176" i="1"/>
  <c r="AD176" i="1"/>
  <c r="AB176" i="1"/>
  <c r="AA176" i="1"/>
  <c r="Z176" i="1"/>
  <c r="W176" i="1"/>
  <c r="X176" i="1" s="1"/>
  <c r="BA175" i="1"/>
  <c r="AZ175" i="1"/>
  <c r="AY175" i="1"/>
  <c r="AW175" i="1"/>
  <c r="AU175" i="1"/>
  <c r="AT175" i="1"/>
  <c r="AS175" i="1"/>
  <c r="AQ175" i="1"/>
  <c r="AP175" i="1"/>
  <c r="AO175" i="1"/>
  <c r="AM175" i="1"/>
  <c r="AL175" i="1"/>
  <c r="AK175" i="1"/>
  <c r="AJ175" i="1"/>
  <c r="AH175" i="1"/>
  <c r="AG175" i="1"/>
  <c r="AF175" i="1"/>
  <c r="AE175" i="1"/>
  <c r="AD175" i="1"/>
  <c r="AB175" i="1"/>
  <c r="AA175" i="1"/>
  <c r="Z175" i="1"/>
  <c r="W175" i="1"/>
  <c r="X175" i="1" s="1"/>
  <c r="BA174" i="1"/>
  <c r="AZ174" i="1"/>
  <c r="AY174" i="1"/>
  <c r="AW174" i="1"/>
  <c r="AU174" i="1"/>
  <c r="AT174" i="1"/>
  <c r="AS174" i="1"/>
  <c r="AQ174" i="1"/>
  <c r="AP174" i="1"/>
  <c r="AO174" i="1"/>
  <c r="AM174" i="1"/>
  <c r="AL174" i="1"/>
  <c r="AK174" i="1"/>
  <c r="AJ174" i="1"/>
  <c r="AH174" i="1"/>
  <c r="AG174" i="1"/>
  <c r="AF174" i="1"/>
  <c r="AE174" i="1"/>
  <c r="AD174" i="1"/>
  <c r="AB174" i="1"/>
  <c r="AA174" i="1"/>
  <c r="Z174" i="1"/>
  <c r="W174" i="1"/>
  <c r="X174" i="1" s="1"/>
  <c r="BA173" i="1"/>
  <c r="AZ173" i="1"/>
  <c r="AY173" i="1"/>
  <c r="AW173" i="1"/>
  <c r="AU173" i="1"/>
  <c r="AT173" i="1"/>
  <c r="AS173" i="1"/>
  <c r="AQ173" i="1"/>
  <c r="AP173" i="1"/>
  <c r="AO173" i="1"/>
  <c r="AM173" i="1"/>
  <c r="AL173" i="1"/>
  <c r="AK173" i="1"/>
  <c r="AJ173" i="1"/>
  <c r="AH173" i="1"/>
  <c r="AG173" i="1"/>
  <c r="AF173" i="1"/>
  <c r="AE173" i="1"/>
  <c r="AD173" i="1"/>
  <c r="AB173" i="1"/>
  <c r="AA173" i="1"/>
  <c r="Z173" i="1"/>
  <c r="W173" i="1"/>
  <c r="V173" i="1" s="1"/>
  <c r="BA172" i="1"/>
  <c r="AZ172" i="1"/>
  <c r="AY172" i="1"/>
  <c r="AW172" i="1"/>
  <c r="AU172" i="1"/>
  <c r="AT172" i="1"/>
  <c r="AS172" i="1"/>
  <c r="AQ172" i="1"/>
  <c r="AP172" i="1"/>
  <c r="AO172" i="1"/>
  <c r="AM172" i="1"/>
  <c r="AL172" i="1"/>
  <c r="AK172" i="1"/>
  <c r="AJ172" i="1"/>
  <c r="AH172" i="1"/>
  <c r="AG172" i="1"/>
  <c r="AF172" i="1"/>
  <c r="AE172" i="1"/>
  <c r="AD172" i="1"/>
  <c r="AB172" i="1"/>
  <c r="AA172" i="1"/>
  <c r="Z172" i="1"/>
  <c r="W172" i="1"/>
  <c r="V172" i="1" s="1"/>
  <c r="BA171" i="1"/>
  <c r="AZ171" i="1"/>
  <c r="AY171" i="1"/>
  <c r="AW171" i="1"/>
  <c r="AU171" i="1"/>
  <c r="AT171" i="1"/>
  <c r="AS171" i="1"/>
  <c r="AQ171" i="1"/>
  <c r="AP171" i="1"/>
  <c r="AO171" i="1"/>
  <c r="AM171" i="1"/>
  <c r="AL171" i="1"/>
  <c r="AK171" i="1"/>
  <c r="AJ171" i="1"/>
  <c r="AH171" i="1"/>
  <c r="AG171" i="1"/>
  <c r="AF171" i="1"/>
  <c r="AE171" i="1"/>
  <c r="AD171" i="1"/>
  <c r="AB171" i="1"/>
  <c r="AA171" i="1"/>
  <c r="Z171" i="1"/>
  <c r="W171" i="1"/>
  <c r="BA170" i="1"/>
  <c r="AZ170" i="1"/>
  <c r="AY170" i="1"/>
  <c r="AW170" i="1"/>
  <c r="AU170" i="1"/>
  <c r="AT170" i="1"/>
  <c r="AS170" i="1"/>
  <c r="AQ170" i="1"/>
  <c r="AP170" i="1"/>
  <c r="AO170" i="1"/>
  <c r="AM170" i="1"/>
  <c r="AL170" i="1"/>
  <c r="AK170" i="1"/>
  <c r="AJ170" i="1"/>
  <c r="AH170" i="1"/>
  <c r="AG170" i="1"/>
  <c r="AF170" i="1"/>
  <c r="AE170" i="1"/>
  <c r="AD170" i="1"/>
  <c r="AB170" i="1"/>
  <c r="AA170" i="1"/>
  <c r="Z170" i="1"/>
  <c r="W170" i="1"/>
  <c r="X170" i="1" s="1"/>
  <c r="BA169" i="1"/>
  <c r="AZ169" i="1"/>
  <c r="AY169" i="1"/>
  <c r="AW169" i="1"/>
  <c r="AU169" i="1"/>
  <c r="AT169" i="1"/>
  <c r="AS169" i="1"/>
  <c r="AQ169" i="1"/>
  <c r="AP169" i="1"/>
  <c r="AO169" i="1"/>
  <c r="AM169" i="1"/>
  <c r="AL169" i="1"/>
  <c r="AK169" i="1"/>
  <c r="AJ169" i="1"/>
  <c r="AH169" i="1"/>
  <c r="AG169" i="1"/>
  <c r="AF169" i="1"/>
  <c r="AE169" i="1"/>
  <c r="AD169" i="1"/>
  <c r="AB169" i="1"/>
  <c r="AA169" i="1"/>
  <c r="Z169" i="1"/>
  <c r="W169" i="1"/>
  <c r="BA168" i="1"/>
  <c r="AZ168" i="1"/>
  <c r="AY168" i="1"/>
  <c r="AW168" i="1"/>
  <c r="AU168" i="1"/>
  <c r="AT168" i="1"/>
  <c r="AS168" i="1"/>
  <c r="AQ168" i="1"/>
  <c r="AP168" i="1"/>
  <c r="AO168" i="1"/>
  <c r="AM168" i="1"/>
  <c r="AL168" i="1"/>
  <c r="AK168" i="1"/>
  <c r="AJ168" i="1"/>
  <c r="AH168" i="1"/>
  <c r="AG168" i="1"/>
  <c r="AF168" i="1"/>
  <c r="AE168" i="1"/>
  <c r="AD168" i="1"/>
  <c r="AB168" i="1"/>
  <c r="AA168" i="1"/>
  <c r="Z168" i="1"/>
  <c r="W168" i="1"/>
  <c r="X168" i="1" s="1"/>
  <c r="BA167" i="1"/>
  <c r="AZ167" i="1"/>
  <c r="AY167" i="1"/>
  <c r="AW167" i="1"/>
  <c r="AU167" i="1"/>
  <c r="AT167" i="1"/>
  <c r="AS167" i="1"/>
  <c r="AQ167" i="1"/>
  <c r="AP167" i="1"/>
  <c r="AO167" i="1"/>
  <c r="AM167" i="1"/>
  <c r="AL167" i="1"/>
  <c r="AK167" i="1"/>
  <c r="AJ167" i="1"/>
  <c r="AH167" i="1"/>
  <c r="AG167" i="1"/>
  <c r="AF167" i="1"/>
  <c r="AE167" i="1"/>
  <c r="AD167" i="1"/>
  <c r="AB167" i="1"/>
  <c r="AA167" i="1"/>
  <c r="Z167" i="1"/>
  <c r="W167" i="1"/>
  <c r="X167" i="1" s="1"/>
  <c r="BA166" i="1"/>
  <c r="AZ166" i="1"/>
  <c r="AY166" i="1"/>
  <c r="AW166" i="1"/>
  <c r="AU166" i="1"/>
  <c r="AT166" i="1"/>
  <c r="AS166" i="1"/>
  <c r="AQ166" i="1"/>
  <c r="AP166" i="1"/>
  <c r="AO166" i="1"/>
  <c r="AM166" i="1"/>
  <c r="AL166" i="1"/>
  <c r="AK166" i="1"/>
  <c r="AJ166" i="1"/>
  <c r="AH166" i="1"/>
  <c r="AG166" i="1"/>
  <c r="AF166" i="1"/>
  <c r="AE166" i="1"/>
  <c r="AD166" i="1"/>
  <c r="AB166" i="1"/>
  <c r="AA166" i="1"/>
  <c r="Z166" i="1"/>
  <c r="W166" i="1"/>
  <c r="X166" i="1" s="1"/>
  <c r="BA165" i="1"/>
  <c r="AZ165" i="1"/>
  <c r="AY165" i="1"/>
  <c r="AW165" i="1"/>
  <c r="AU165" i="1"/>
  <c r="AT165" i="1"/>
  <c r="AS165" i="1"/>
  <c r="AQ165" i="1"/>
  <c r="AP165" i="1"/>
  <c r="AO165" i="1"/>
  <c r="AM165" i="1"/>
  <c r="AL165" i="1"/>
  <c r="AK165" i="1"/>
  <c r="AJ165" i="1"/>
  <c r="AH165" i="1"/>
  <c r="AG165" i="1"/>
  <c r="AF165" i="1"/>
  <c r="AE165" i="1"/>
  <c r="AD165" i="1"/>
  <c r="AB165" i="1"/>
  <c r="AA165" i="1"/>
  <c r="Z165" i="1"/>
  <c r="W165" i="1"/>
  <c r="V165" i="1" s="1"/>
  <c r="BA164" i="1"/>
  <c r="AZ164" i="1"/>
  <c r="AY164" i="1"/>
  <c r="AW164" i="1"/>
  <c r="AU164" i="1"/>
  <c r="AT164" i="1"/>
  <c r="AS164" i="1"/>
  <c r="AQ164" i="1"/>
  <c r="AP164" i="1"/>
  <c r="AO164" i="1"/>
  <c r="AM164" i="1"/>
  <c r="AL164" i="1"/>
  <c r="AK164" i="1"/>
  <c r="AJ164" i="1"/>
  <c r="AH164" i="1"/>
  <c r="AG164" i="1"/>
  <c r="AF164" i="1"/>
  <c r="AE164" i="1"/>
  <c r="AD164" i="1"/>
  <c r="AB164" i="1"/>
  <c r="AA164" i="1"/>
  <c r="Z164" i="1"/>
  <c r="W164" i="1"/>
  <c r="V164" i="1" s="1"/>
  <c r="BA163" i="1"/>
  <c r="AZ163" i="1"/>
  <c r="AY163" i="1"/>
  <c r="AW163" i="1"/>
  <c r="AU163" i="1"/>
  <c r="AT163" i="1"/>
  <c r="AS163" i="1"/>
  <c r="AQ163" i="1"/>
  <c r="AP163" i="1"/>
  <c r="AO163" i="1"/>
  <c r="AM163" i="1"/>
  <c r="AL163" i="1"/>
  <c r="AK163" i="1"/>
  <c r="AJ163" i="1"/>
  <c r="AH163" i="1"/>
  <c r="AG163" i="1"/>
  <c r="AF163" i="1"/>
  <c r="AE163" i="1"/>
  <c r="AD163" i="1"/>
  <c r="AB163" i="1"/>
  <c r="AA163" i="1"/>
  <c r="Z163" i="1"/>
  <c r="W163" i="1"/>
  <c r="BA162" i="1"/>
  <c r="AZ162" i="1"/>
  <c r="AY162" i="1"/>
  <c r="AW162" i="1"/>
  <c r="AU162" i="1"/>
  <c r="AT162" i="1"/>
  <c r="AS162" i="1"/>
  <c r="AQ162" i="1"/>
  <c r="AP162" i="1"/>
  <c r="AO162" i="1"/>
  <c r="AM162" i="1"/>
  <c r="AL162" i="1"/>
  <c r="AK162" i="1"/>
  <c r="AJ162" i="1"/>
  <c r="AH162" i="1"/>
  <c r="AG162" i="1"/>
  <c r="AF162" i="1"/>
  <c r="AE162" i="1"/>
  <c r="AD162" i="1"/>
  <c r="AB162" i="1"/>
  <c r="AA162" i="1"/>
  <c r="Z162" i="1"/>
  <c r="W162" i="1"/>
  <c r="V162" i="1" s="1"/>
  <c r="BA161" i="1"/>
  <c r="AZ161" i="1"/>
  <c r="AY161" i="1"/>
  <c r="AW161" i="1"/>
  <c r="AU161" i="1"/>
  <c r="AT161" i="1"/>
  <c r="AS161" i="1"/>
  <c r="AQ161" i="1"/>
  <c r="AP161" i="1"/>
  <c r="AO161" i="1"/>
  <c r="AM161" i="1"/>
  <c r="AL161" i="1"/>
  <c r="AK161" i="1"/>
  <c r="AJ161" i="1"/>
  <c r="AH161" i="1"/>
  <c r="AG161" i="1"/>
  <c r="AF161" i="1"/>
  <c r="AE161" i="1"/>
  <c r="AD161" i="1"/>
  <c r="AB161" i="1"/>
  <c r="AA161" i="1"/>
  <c r="Z161" i="1"/>
  <c r="W161" i="1"/>
  <c r="BA160" i="1"/>
  <c r="AZ160" i="1"/>
  <c r="AY160" i="1"/>
  <c r="AW160" i="1"/>
  <c r="AU160" i="1"/>
  <c r="AT160" i="1"/>
  <c r="AS160" i="1"/>
  <c r="AQ160" i="1"/>
  <c r="AP160" i="1"/>
  <c r="AO160" i="1"/>
  <c r="AM160" i="1"/>
  <c r="AL160" i="1"/>
  <c r="AK160" i="1"/>
  <c r="AJ160" i="1"/>
  <c r="AH160" i="1"/>
  <c r="AG160" i="1"/>
  <c r="AF160" i="1"/>
  <c r="AE160" i="1"/>
  <c r="AD160" i="1"/>
  <c r="AB160" i="1"/>
  <c r="AA160" i="1"/>
  <c r="Z160" i="1"/>
  <c r="W160" i="1"/>
  <c r="X160" i="1" s="1"/>
  <c r="BA159" i="1"/>
  <c r="AZ159" i="1"/>
  <c r="AY159" i="1"/>
  <c r="AW159" i="1"/>
  <c r="AU159" i="1"/>
  <c r="AT159" i="1"/>
  <c r="AS159" i="1"/>
  <c r="AQ159" i="1"/>
  <c r="AP159" i="1"/>
  <c r="AO159" i="1"/>
  <c r="AM159" i="1"/>
  <c r="AL159" i="1"/>
  <c r="AK159" i="1"/>
  <c r="AJ159" i="1"/>
  <c r="AH159" i="1"/>
  <c r="AG159" i="1"/>
  <c r="AF159" i="1"/>
  <c r="AE159" i="1"/>
  <c r="AD159" i="1"/>
  <c r="AB159" i="1"/>
  <c r="AA159" i="1"/>
  <c r="Z159" i="1"/>
  <c r="W159" i="1"/>
  <c r="X159" i="1" s="1"/>
  <c r="BA158" i="1"/>
  <c r="AZ158" i="1"/>
  <c r="AY158" i="1"/>
  <c r="AW158" i="1"/>
  <c r="AU158" i="1"/>
  <c r="AT158" i="1"/>
  <c r="AS158" i="1"/>
  <c r="AQ158" i="1"/>
  <c r="AP158" i="1"/>
  <c r="AO158" i="1"/>
  <c r="AM158" i="1"/>
  <c r="AL158" i="1"/>
  <c r="AK158" i="1"/>
  <c r="AJ158" i="1"/>
  <c r="AH158" i="1"/>
  <c r="AG158" i="1"/>
  <c r="AF158" i="1"/>
  <c r="AE158" i="1"/>
  <c r="AD158" i="1"/>
  <c r="AB158" i="1"/>
  <c r="AA158" i="1"/>
  <c r="Z158" i="1"/>
  <c r="W158" i="1"/>
  <c r="X158" i="1" s="1"/>
  <c r="BA157" i="1"/>
  <c r="AZ157" i="1"/>
  <c r="AY157" i="1"/>
  <c r="AW157" i="1"/>
  <c r="AU157" i="1"/>
  <c r="AT157" i="1"/>
  <c r="AS157" i="1"/>
  <c r="AQ157" i="1"/>
  <c r="AP157" i="1"/>
  <c r="AO157" i="1"/>
  <c r="AM157" i="1"/>
  <c r="AL157" i="1"/>
  <c r="AK157" i="1"/>
  <c r="AJ157" i="1"/>
  <c r="AH157" i="1"/>
  <c r="AG157" i="1"/>
  <c r="AF157" i="1"/>
  <c r="AE157" i="1"/>
  <c r="AD157" i="1"/>
  <c r="AB157" i="1"/>
  <c r="AA157" i="1"/>
  <c r="Z157" i="1"/>
  <c r="W157" i="1"/>
  <c r="V157" i="1" s="1"/>
  <c r="BA156" i="1"/>
  <c r="AZ156" i="1"/>
  <c r="AY156" i="1"/>
  <c r="AW156" i="1"/>
  <c r="AU156" i="1"/>
  <c r="AT156" i="1"/>
  <c r="AS156" i="1"/>
  <c r="AQ156" i="1"/>
  <c r="AP156" i="1"/>
  <c r="AO156" i="1"/>
  <c r="AM156" i="1"/>
  <c r="AL156" i="1"/>
  <c r="AK156" i="1"/>
  <c r="AJ156" i="1"/>
  <c r="AH156" i="1"/>
  <c r="AG156" i="1"/>
  <c r="AF156" i="1"/>
  <c r="AE156" i="1"/>
  <c r="AD156" i="1"/>
  <c r="AB156" i="1"/>
  <c r="AA156" i="1"/>
  <c r="Z156" i="1"/>
  <c r="W156" i="1"/>
  <c r="V156" i="1" s="1"/>
  <c r="BA155" i="1"/>
  <c r="AZ155" i="1"/>
  <c r="AY155" i="1"/>
  <c r="AW155" i="1"/>
  <c r="AU155" i="1"/>
  <c r="AT155" i="1"/>
  <c r="AS155" i="1"/>
  <c r="AQ155" i="1"/>
  <c r="AP155" i="1"/>
  <c r="AO155" i="1"/>
  <c r="AM155" i="1"/>
  <c r="AL155" i="1"/>
  <c r="AK155" i="1"/>
  <c r="AJ155" i="1"/>
  <c r="AH155" i="1"/>
  <c r="AG155" i="1"/>
  <c r="AF155" i="1"/>
  <c r="AE155" i="1"/>
  <c r="AD155" i="1"/>
  <c r="AB155" i="1"/>
  <c r="AA155" i="1"/>
  <c r="Z155" i="1"/>
  <c r="W155" i="1"/>
  <c r="BA154" i="1"/>
  <c r="AZ154" i="1"/>
  <c r="AY154" i="1"/>
  <c r="AW154" i="1"/>
  <c r="AU154" i="1"/>
  <c r="AT154" i="1"/>
  <c r="AS154" i="1"/>
  <c r="AQ154" i="1"/>
  <c r="AP154" i="1"/>
  <c r="AO154" i="1"/>
  <c r="AM154" i="1"/>
  <c r="AL154" i="1"/>
  <c r="AK154" i="1"/>
  <c r="AJ154" i="1"/>
  <c r="AH154" i="1"/>
  <c r="AG154" i="1"/>
  <c r="AF154" i="1"/>
  <c r="AE154" i="1"/>
  <c r="AD154" i="1"/>
  <c r="AB154" i="1"/>
  <c r="AA154" i="1"/>
  <c r="Z154" i="1"/>
  <c r="W154" i="1"/>
  <c r="V154" i="1" s="1"/>
  <c r="BA153" i="1"/>
  <c r="AZ153" i="1"/>
  <c r="AY153" i="1"/>
  <c r="AW153" i="1"/>
  <c r="AU153" i="1"/>
  <c r="AT153" i="1"/>
  <c r="AS153" i="1"/>
  <c r="AQ153" i="1"/>
  <c r="AP153" i="1"/>
  <c r="AO153" i="1"/>
  <c r="AM153" i="1"/>
  <c r="AL153" i="1"/>
  <c r="AK153" i="1"/>
  <c r="AJ153" i="1"/>
  <c r="AH153" i="1"/>
  <c r="AG153" i="1"/>
  <c r="AF153" i="1"/>
  <c r="AE153" i="1"/>
  <c r="AD153" i="1"/>
  <c r="AB153" i="1"/>
  <c r="AA153" i="1"/>
  <c r="Z153" i="1"/>
  <c r="W153" i="1"/>
  <c r="BA152" i="1"/>
  <c r="AZ152" i="1"/>
  <c r="AY152" i="1"/>
  <c r="AW152" i="1"/>
  <c r="AU152" i="1"/>
  <c r="AT152" i="1"/>
  <c r="AS152" i="1"/>
  <c r="AQ152" i="1"/>
  <c r="AP152" i="1"/>
  <c r="AO152" i="1"/>
  <c r="AM152" i="1"/>
  <c r="AL152" i="1"/>
  <c r="AK152" i="1"/>
  <c r="AJ152" i="1"/>
  <c r="AH152" i="1"/>
  <c r="AG152" i="1"/>
  <c r="AF152" i="1"/>
  <c r="AE152" i="1"/>
  <c r="AD152" i="1"/>
  <c r="AB152" i="1"/>
  <c r="AA152" i="1"/>
  <c r="Z152" i="1"/>
  <c r="W152" i="1"/>
  <c r="X152" i="1" s="1"/>
  <c r="BA151" i="1"/>
  <c r="AZ151" i="1"/>
  <c r="AY151" i="1"/>
  <c r="AW151" i="1"/>
  <c r="AU151" i="1"/>
  <c r="AT151" i="1"/>
  <c r="AS151" i="1"/>
  <c r="AQ151" i="1"/>
  <c r="AP151" i="1"/>
  <c r="AO151" i="1"/>
  <c r="AM151" i="1"/>
  <c r="AL151" i="1"/>
  <c r="AK151" i="1"/>
  <c r="AJ151" i="1"/>
  <c r="AH151" i="1"/>
  <c r="AG151" i="1"/>
  <c r="AF151" i="1"/>
  <c r="AE151" i="1"/>
  <c r="AD151" i="1"/>
  <c r="AB151" i="1"/>
  <c r="AA151" i="1"/>
  <c r="Z151" i="1"/>
  <c r="W151" i="1"/>
  <c r="X151" i="1" s="1"/>
  <c r="BA150" i="1"/>
  <c r="AZ150" i="1"/>
  <c r="AY150" i="1"/>
  <c r="AW150" i="1"/>
  <c r="AU150" i="1"/>
  <c r="AT150" i="1"/>
  <c r="AS150" i="1"/>
  <c r="AQ150" i="1"/>
  <c r="AP150" i="1"/>
  <c r="AO150" i="1"/>
  <c r="AM150" i="1"/>
  <c r="AL150" i="1"/>
  <c r="AK150" i="1"/>
  <c r="AJ150" i="1"/>
  <c r="AH150" i="1"/>
  <c r="AG150" i="1"/>
  <c r="AF150" i="1"/>
  <c r="AE150" i="1"/>
  <c r="AD150" i="1"/>
  <c r="AB150" i="1"/>
  <c r="AA150" i="1"/>
  <c r="Z150" i="1"/>
  <c r="W150" i="1"/>
  <c r="X150" i="1" s="1"/>
  <c r="BA149" i="1"/>
  <c r="AZ149" i="1"/>
  <c r="AY149" i="1"/>
  <c r="AW149" i="1"/>
  <c r="AU149" i="1"/>
  <c r="AT149" i="1"/>
  <c r="AS149" i="1"/>
  <c r="AQ149" i="1"/>
  <c r="AP149" i="1"/>
  <c r="AO149" i="1"/>
  <c r="AM149" i="1"/>
  <c r="AL149" i="1"/>
  <c r="AK149" i="1"/>
  <c r="AJ149" i="1"/>
  <c r="AH149" i="1"/>
  <c r="AG149" i="1"/>
  <c r="AF149" i="1"/>
  <c r="AE149" i="1"/>
  <c r="AD149" i="1"/>
  <c r="AB149" i="1"/>
  <c r="AA149" i="1"/>
  <c r="Z149" i="1"/>
  <c r="W149" i="1"/>
  <c r="V149" i="1" s="1"/>
  <c r="BA148" i="1"/>
  <c r="AZ148" i="1"/>
  <c r="AY148" i="1"/>
  <c r="AW148" i="1"/>
  <c r="AU148" i="1"/>
  <c r="AT148" i="1"/>
  <c r="AS148" i="1"/>
  <c r="AQ148" i="1"/>
  <c r="AP148" i="1"/>
  <c r="AO148" i="1"/>
  <c r="AM148" i="1"/>
  <c r="AL148" i="1"/>
  <c r="AK148" i="1"/>
  <c r="AJ148" i="1"/>
  <c r="AH148" i="1"/>
  <c r="AG148" i="1"/>
  <c r="AF148" i="1"/>
  <c r="AE148" i="1"/>
  <c r="AD148" i="1"/>
  <c r="AB148" i="1"/>
  <c r="AA148" i="1"/>
  <c r="Z148" i="1"/>
  <c r="W148" i="1"/>
  <c r="V148" i="1" s="1"/>
  <c r="BA147" i="1"/>
  <c r="AZ147" i="1"/>
  <c r="AY147" i="1"/>
  <c r="AW147" i="1"/>
  <c r="AU147" i="1"/>
  <c r="AT147" i="1"/>
  <c r="AS147" i="1"/>
  <c r="AQ147" i="1"/>
  <c r="AP147" i="1"/>
  <c r="AO147" i="1"/>
  <c r="AM147" i="1"/>
  <c r="AL147" i="1"/>
  <c r="AK147" i="1"/>
  <c r="AJ147" i="1"/>
  <c r="AH147" i="1"/>
  <c r="AG147" i="1"/>
  <c r="AF147" i="1"/>
  <c r="AE147" i="1"/>
  <c r="AD147" i="1"/>
  <c r="AB147" i="1"/>
  <c r="AA147" i="1"/>
  <c r="Z147" i="1"/>
  <c r="W147" i="1"/>
  <c r="BA146" i="1"/>
  <c r="AZ146" i="1"/>
  <c r="AY146" i="1"/>
  <c r="AW146" i="1"/>
  <c r="AU146" i="1"/>
  <c r="AT146" i="1"/>
  <c r="AS146" i="1"/>
  <c r="AQ146" i="1"/>
  <c r="AP146" i="1"/>
  <c r="AO146" i="1"/>
  <c r="AM146" i="1"/>
  <c r="AL146" i="1"/>
  <c r="AK146" i="1"/>
  <c r="AJ146" i="1"/>
  <c r="AH146" i="1"/>
  <c r="AG146" i="1"/>
  <c r="AF146" i="1"/>
  <c r="AE146" i="1"/>
  <c r="AD146" i="1"/>
  <c r="AB146" i="1"/>
  <c r="AA146" i="1"/>
  <c r="Z146" i="1"/>
  <c r="W146" i="1"/>
  <c r="X146" i="1" s="1"/>
  <c r="BA145" i="1"/>
  <c r="AZ145" i="1"/>
  <c r="AY145" i="1"/>
  <c r="AW145" i="1"/>
  <c r="AU145" i="1"/>
  <c r="AT145" i="1"/>
  <c r="AS145" i="1"/>
  <c r="AQ145" i="1"/>
  <c r="AP145" i="1"/>
  <c r="AO145" i="1"/>
  <c r="AM145" i="1"/>
  <c r="AL145" i="1"/>
  <c r="AK145" i="1"/>
  <c r="AJ145" i="1"/>
  <c r="AH145" i="1"/>
  <c r="AG145" i="1"/>
  <c r="AF145" i="1"/>
  <c r="AE145" i="1"/>
  <c r="AD145" i="1"/>
  <c r="AB145" i="1"/>
  <c r="AA145" i="1"/>
  <c r="Z145" i="1"/>
  <c r="W145" i="1"/>
  <c r="BA144" i="1"/>
  <c r="AZ144" i="1"/>
  <c r="AY144" i="1"/>
  <c r="AW144" i="1"/>
  <c r="AU144" i="1"/>
  <c r="AT144" i="1"/>
  <c r="AS144" i="1"/>
  <c r="AQ144" i="1"/>
  <c r="AP144" i="1"/>
  <c r="AO144" i="1"/>
  <c r="AM144" i="1"/>
  <c r="AL144" i="1"/>
  <c r="AK144" i="1"/>
  <c r="AJ144" i="1"/>
  <c r="AH144" i="1"/>
  <c r="AG144" i="1"/>
  <c r="AF144" i="1"/>
  <c r="AE144" i="1"/>
  <c r="AD144" i="1"/>
  <c r="AB144" i="1"/>
  <c r="AA144" i="1"/>
  <c r="Z144" i="1"/>
  <c r="W144" i="1"/>
  <c r="X144" i="1" s="1"/>
  <c r="BA143" i="1"/>
  <c r="AZ143" i="1"/>
  <c r="AY143" i="1"/>
  <c r="AW143" i="1"/>
  <c r="AU143" i="1"/>
  <c r="AT143" i="1"/>
  <c r="AS143" i="1"/>
  <c r="AQ143" i="1"/>
  <c r="AP143" i="1"/>
  <c r="AO143" i="1"/>
  <c r="AM143" i="1"/>
  <c r="AL143" i="1"/>
  <c r="AK143" i="1"/>
  <c r="AJ143" i="1"/>
  <c r="AH143" i="1"/>
  <c r="AG143" i="1"/>
  <c r="AF143" i="1"/>
  <c r="AE143" i="1"/>
  <c r="AD143" i="1"/>
  <c r="AB143" i="1"/>
  <c r="AA143" i="1"/>
  <c r="Z143" i="1"/>
  <c r="W143" i="1"/>
  <c r="X143" i="1" s="1"/>
  <c r="BA142" i="1"/>
  <c r="AZ142" i="1"/>
  <c r="AY142" i="1"/>
  <c r="AW142" i="1"/>
  <c r="AU142" i="1"/>
  <c r="AT142" i="1"/>
  <c r="AS142" i="1"/>
  <c r="AQ142" i="1"/>
  <c r="AP142" i="1"/>
  <c r="AO142" i="1"/>
  <c r="AM142" i="1"/>
  <c r="AL142" i="1"/>
  <c r="AK142" i="1"/>
  <c r="AJ142" i="1"/>
  <c r="AH142" i="1"/>
  <c r="AG142" i="1"/>
  <c r="AF142" i="1"/>
  <c r="AE142" i="1"/>
  <c r="AD142" i="1"/>
  <c r="AB142" i="1"/>
  <c r="AA142" i="1"/>
  <c r="Z142" i="1"/>
  <c r="W142" i="1"/>
  <c r="X142" i="1" s="1"/>
  <c r="BA141" i="1"/>
  <c r="AZ141" i="1"/>
  <c r="AY141" i="1"/>
  <c r="AW141" i="1"/>
  <c r="AU141" i="1"/>
  <c r="AT141" i="1"/>
  <c r="AS141" i="1"/>
  <c r="AQ141" i="1"/>
  <c r="AP141" i="1"/>
  <c r="AO141" i="1"/>
  <c r="AM141" i="1"/>
  <c r="AL141" i="1"/>
  <c r="AK141" i="1"/>
  <c r="AJ141" i="1"/>
  <c r="AH141" i="1"/>
  <c r="AG141" i="1"/>
  <c r="AF141" i="1"/>
  <c r="AE141" i="1"/>
  <c r="AD141" i="1"/>
  <c r="AB141" i="1"/>
  <c r="AA141" i="1"/>
  <c r="Z141" i="1"/>
  <c r="W141" i="1"/>
  <c r="V141" i="1" s="1"/>
  <c r="BA140" i="1"/>
  <c r="AZ140" i="1"/>
  <c r="AY140" i="1"/>
  <c r="AW140" i="1"/>
  <c r="AU140" i="1"/>
  <c r="AT140" i="1"/>
  <c r="AS140" i="1"/>
  <c r="AQ140" i="1"/>
  <c r="AP140" i="1"/>
  <c r="AO140" i="1"/>
  <c r="AM140" i="1"/>
  <c r="AL140" i="1"/>
  <c r="AK140" i="1"/>
  <c r="AJ140" i="1"/>
  <c r="AH140" i="1"/>
  <c r="AG140" i="1"/>
  <c r="AF140" i="1"/>
  <c r="AE140" i="1"/>
  <c r="AD140" i="1"/>
  <c r="AB140" i="1"/>
  <c r="AA140" i="1"/>
  <c r="Z140" i="1"/>
  <c r="W140" i="1"/>
  <c r="V140" i="1" s="1"/>
  <c r="BA139" i="1"/>
  <c r="AZ139" i="1"/>
  <c r="AY139" i="1"/>
  <c r="AW139" i="1"/>
  <c r="AU139" i="1"/>
  <c r="AT139" i="1"/>
  <c r="AS139" i="1"/>
  <c r="AQ139" i="1"/>
  <c r="AP139" i="1"/>
  <c r="AO139" i="1"/>
  <c r="AM139" i="1"/>
  <c r="AL139" i="1"/>
  <c r="AK139" i="1"/>
  <c r="AJ139" i="1"/>
  <c r="AH139" i="1"/>
  <c r="AG139" i="1"/>
  <c r="AF139" i="1"/>
  <c r="AE139" i="1"/>
  <c r="AD139" i="1"/>
  <c r="AB139" i="1"/>
  <c r="AA139" i="1"/>
  <c r="Z139" i="1"/>
  <c r="W139" i="1"/>
  <c r="BA138" i="1"/>
  <c r="AZ138" i="1"/>
  <c r="AY138" i="1"/>
  <c r="AW138" i="1"/>
  <c r="AU138" i="1"/>
  <c r="AT138" i="1"/>
  <c r="AS138" i="1"/>
  <c r="AQ138" i="1"/>
  <c r="AP138" i="1"/>
  <c r="AO138" i="1"/>
  <c r="AM138" i="1"/>
  <c r="AL138" i="1"/>
  <c r="AK138" i="1"/>
  <c r="AJ138" i="1"/>
  <c r="AH138" i="1"/>
  <c r="AG138" i="1"/>
  <c r="AF138" i="1"/>
  <c r="AE138" i="1"/>
  <c r="AD138" i="1"/>
  <c r="AB138" i="1"/>
  <c r="AA138" i="1"/>
  <c r="Z138" i="1"/>
  <c r="W138" i="1"/>
  <c r="V138" i="1" s="1"/>
  <c r="BA137" i="1"/>
  <c r="AZ137" i="1"/>
  <c r="AY137" i="1"/>
  <c r="AW137" i="1"/>
  <c r="AU137" i="1"/>
  <c r="AT137" i="1"/>
  <c r="AS137" i="1"/>
  <c r="AQ137" i="1"/>
  <c r="AP137" i="1"/>
  <c r="AO137" i="1"/>
  <c r="AM137" i="1"/>
  <c r="AL137" i="1"/>
  <c r="AK137" i="1"/>
  <c r="AJ137" i="1"/>
  <c r="AH137" i="1"/>
  <c r="AG137" i="1"/>
  <c r="AF137" i="1"/>
  <c r="AE137" i="1"/>
  <c r="AD137" i="1"/>
  <c r="AB137" i="1"/>
  <c r="AA137" i="1"/>
  <c r="Z137" i="1"/>
  <c r="W137" i="1"/>
  <c r="X137" i="1" s="1"/>
  <c r="BA136" i="1"/>
  <c r="AZ136" i="1"/>
  <c r="AY136" i="1"/>
  <c r="AW136" i="1"/>
  <c r="AU136" i="1"/>
  <c r="AT136" i="1"/>
  <c r="AS136" i="1"/>
  <c r="AQ136" i="1"/>
  <c r="AP136" i="1"/>
  <c r="AO136" i="1"/>
  <c r="AM136" i="1"/>
  <c r="AL136" i="1"/>
  <c r="AK136" i="1"/>
  <c r="AJ136" i="1"/>
  <c r="AH136" i="1"/>
  <c r="AG136" i="1"/>
  <c r="AF136" i="1"/>
  <c r="AE136" i="1"/>
  <c r="AD136" i="1"/>
  <c r="AB136" i="1"/>
  <c r="AA136" i="1"/>
  <c r="Z136" i="1"/>
  <c r="W136" i="1"/>
  <c r="X136" i="1" s="1"/>
  <c r="BA135" i="1"/>
  <c r="AZ135" i="1"/>
  <c r="AY135" i="1"/>
  <c r="AW135" i="1"/>
  <c r="AU135" i="1"/>
  <c r="AT135" i="1"/>
  <c r="AS135" i="1"/>
  <c r="AQ135" i="1"/>
  <c r="AP135" i="1"/>
  <c r="AO135" i="1"/>
  <c r="AM135" i="1"/>
  <c r="AL135" i="1"/>
  <c r="AK135" i="1"/>
  <c r="AJ135" i="1"/>
  <c r="AH135" i="1"/>
  <c r="AG135" i="1"/>
  <c r="AF135" i="1"/>
  <c r="AE135" i="1"/>
  <c r="AD135" i="1"/>
  <c r="AB135" i="1"/>
  <c r="AA135" i="1"/>
  <c r="Z135" i="1"/>
  <c r="W135" i="1"/>
  <c r="X135" i="1" s="1"/>
  <c r="BA134" i="1"/>
  <c r="AZ134" i="1"/>
  <c r="AY134" i="1"/>
  <c r="AW134" i="1"/>
  <c r="AU134" i="1"/>
  <c r="AT134" i="1"/>
  <c r="AS134" i="1"/>
  <c r="AQ134" i="1"/>
  <c r="AP134" i="1"/>
  <c r="AO134" i="1"/>
  <c r="AM134" i="1"/>
  <c r="AL134" i="1"/>
  <c r="AK134" i="1"/>
  <c r="AJ134" i="1"/>
  <c r="AH134" i="1"/>
  <c r="AG134" i="1"/>
  <c r="AF134" i="1"/>
  <c r="AE134" i="1"/>
  <c r="AD134" i="1"/>
  <c r="AB134" i="1"/>
  <c r="AA134" i="1"/>
  <c r="Z134" i="1"/>
  <c r="W134" i="1"/>
  <c r="V134" i="1" s="1"/>
  <c r="BA133" i="1"/>
  <c r="AZ133" i="1"/>
  <c r="AY133" i="1"/>
  <c r="AW133" i="1"/>
  <c r="AU133" i="1"/>
  <c r="AT133" i="1"/>
  <c r="AS133" i="1"/>
  <c r="AQ133" i="1"/>
  <c r="AP133" i="1"/>
  <c r="AO133" i="1"/>
  <c r="AM133" i="1"/>
  <c r="AL133" i="1"/>
  <c r="AK133" i="1"/>
  <c r="AJ133" i="1"/>
  <c r="AH133" i="1"/>
  <c r="AG133" i="1"/>
  <c r="AF133" i="1"/>
  <c r="AE133" i="1"/>
  <c r="AD133" i="1"/>
  <c r="AB133" i="1"/>
  <c r="AA133" i="1"/>
  <c r="Z133" i="1"/>
  <c r="W133" i="1"/>
  <c r="X133" i="1" s="1"/>
  <c r="BA132" i="1"/>
  <c r="AZ132" i="1"/>
  <c r="AY132" i="1"/>
  <c r="AW132" i="1"/>
  <c r="AU132" i="1"/>
  <c r="AT132" i="1"/>
  <c r="AS132" i="1"/>
  <c r="AQ132" i="1"/>
  <c r="AP132" i="1"/>
  <c r="AO132" i="1"/>
  <c r="AM132" i="1"/>
  <c r="AL132" i="1"/>
  <c r="AK132" i="1"/>
  <c r="AJ132" i="1"/>
  <c r="AH132" i="1"/>
  <c r="AG132" i="1"/>
  <c r="AF132" i="1"/>
  <c r="AE132" i="1"/>
  <c r="AD132" i="1"/>
  <c r="AB132" i="1"/>
  <c r="AA132" i="1"/>
  <c r="Z132" i="1"/>
  <c r="W132" i="1"/>
  <c r="X132" i="1" s="1"/>
  <c r="BA131" i="1"/>
  <c r="AZ131" i="1"/>
  <c r="AY131" i="1"/>
  <c r="AW131" i="1"/>
  <c r="AU131" i="1"/>
  <c r="AT131" i="1"/>
  <c r="AS131" i="1"/>
  <c r="AQ131" i="1"/>
  <c r="AP131" i="1"/>
  <c r="AO131" i="1"/>
  <c r="AM131" i="1"/>
  <c r="AL131" i="1"/>
  <c r="AK131" i="1"/>
  <c r="AJ131" i="1"/>
  <c r="AH131" i="1"/>
  <c r="AG131" i="1"/>
  <c r="AF131" i="1"/>
  <c r="AE131" i="1"/>
  <c r="AD131" i="1"/>
  <c r="AB131" i="1"/>
  <c r="AA131" i="1"/>
  <c r="Z131" i="1"/>
  <c r="W131" i="1"/>
  <c r="X131" i="1" s="1"/>
  <c r="BA130" i="1"/>
  <c r="AZ130" i="1"/>
  <c r="AY130" i="1"/>
  <c r="AW130" i="1"/>
  <c r="AU130" i="1"/>
  <c r="AT130" i="1"/>
  <c r="AS130" i="1"/>
  <c r="AQ130" i="1"/>
  <c r="AP130" i="1"/>
  <c r="AO130" i="1"/>
  <c r="AM130" i="1"/>
  <c r="AL130" i="1"/>
  <c r="AK130" i="1"/>
  <c r="AJ130" i="1"/>
  <c r="AH130" i="1"/>
  <c r="AG130" i="1"/>
  <c r="AF130" i="1"/>
  <c r="AE130" i="1"/>
  <c r="AD130" i="1"/>
  <c r="AB130" i="1"/>
  <c r="AA130" i="1"/>
  <c r="Z130" i="1"/>
  <c r="W130" i="1"/>
  <c r="X130" i="1" s="1"/>
  <c r="BA129" i="1"/>
  <c r="AZ129" i="1"/>
  <c r="AY129" i="1"/>
  <c r="AW129" i="1"/>
  <c r="AU129" i="1"/>
  <c r="AT129" i="1"/>
  <c r="AS129" i="1"/>
  <c r="AQ129" i="1"/>
  <c r="AP129" i="1"/>
  <c r="AO129" i="1"/>
  <c r="AM129" i="1"/>
  <c r="AL129" i="1"/>
  <c r="AK129" i="1"/>
  <c r="AJ129" i="1"/>
  <c r="AH129" i="1"/>
  <c r="AG129" i="1"/>
  <c r="AF129" i="1"/>
  <c r="AE129" i="1"/>
  <c r="AD129" i="1"/>
  <c r="AB129" i="1"/>
  <c r="AA129" i="1"/>
  <c r="Z129" i="1"/>
  <c r="W129" i="1"/>
  <c r="X129" i="1" s="1"/>
  <c r="BA115" i="1"/>
  <c r="AZ115" i="1"/>
  <c r="AY115" i="1"/>
  <c r="AW115" i="1"/>
  <c r="AU115" i="1"/>
  <c r="AT115" i="1"/>
  <c r="AS115" i="1"/>
  <c r="AQ115" i="1"/>
  <c r="AP115" i="1"/>
  <c r="AO115" i="1"/>
  <c r="AM115" i="1"/>
  <c r="AL115" i="1"/>
  <c r="AK115" i="1"/>
  <c r="AJ115" i="1"/>
  <c r="AH115" i="1"/>
  <c r="AG115" i="1"/>
  <c r="AF115" i="1"/>
  <c r="AE115" i="1"/>
  <c r="AD115" i="1"/>
  <c r="AB115" i="1"/>
  <c r="AA115" i="1"/>
  <c r="Z115" i="1"/>
  <c r="W115" i="1"/>
  <c r="X115" i="1" s="1"/>
  <c r="BA114" i="1"/>
  <c r="AZ114" i="1"/>
  <c r="AY114" i="1"/>
  <c r="AW114" i="1"/>
  <c r="AU114" i="1"/>
  <c r="AT114" i="1"/>
  <c r="AS114" i="1"/>
  <c r="AQ114" i="1"/>
  <c r="AP114" i="1"/>
  <c r="AO114" i="1"/>
  <c r="AM114" i="1"/>
  <c r="AL114" i="1"/>
  <c r="AK114" i="1"/>
  <c r="AJ114" i="1"/>
  <c r="AH114" i="1"/>
  <c r="AG114" i="1"/>
  <c r="AF114" i="1"/>
  <c r="AE114" i="1"/>
  <c r="AD114" i="1"/>
  <c r="AB114" i="1"/>
  <c r="AA114" i="1"/>
  <c r="Z114" i="1"/>
  <c r="W114" i="1"/>
  <c r="X114" i="1" s="1"/>
  <c r="BA111" i="1"/>
  <c r="AZ111" i="1"/>
  <c r="AY111" i="1"/>
  <c r="AW111" i="1"/>
  <c r="AU111" i="1"/>
  <c r="AT111" i="1"/>
  <c r="AS111" i="1"/>
  <c r="AQ111" i="1"/>
  <c r="AP111" i="1"/>
  <c r="AO111" i="1"/>
  <c r="AM111" i="1"/>
  <c r="AL111" i="1"/>
  <c r="AK111" i="1"/>
  <c r="AJ111" i="1"/>
  <c r="AH111" i="1"/>
  <c r="AG111" i="1"/>
  <c r="AF111" i="1"/>
  <c r="AE111" i="1"/>
  <c r="AD111" i="1"/>
  <c r="AB111" i="1"/>
  <c r="AA111" i="1"/>
  <c r="Z111" i="1"/>
  <c r="W111" i="1"/>
  <c r="X111" i="1" s="1"/>
  <c r="BA110" i="1"/>
  <c r="AZ110" i="1"/>
  <c r="AY110" i="1"/>
  <c r="AW110" i="1"/>
  <c r="AU110" i="1"/>
  <c r="AT110" i="1"/>
  <c r="AS110" i="1"/>
  <c r="AQ110" i="1"/>
  <c r="AP110" i="1"/>
  <c r="AO110" i="1"/>
  <c r="AM110" i="1"/>
  <c r="AL110" i="1"/>
  <c r="AK110" i="1"/>
  <c r="AJ110" i="1"/>
  <c r="AH110" i="1"/>
  <c r="AG110" i="1"/>
  <c r="AF110" i="1"/>
  <c r="AE110" i="1"/>
  <c r="AD110" i="1"/>
  <c r="AB110" i="1"/>
  <c r="AA110" i="1"/>
  <c r="Z110" i="1"/>
  <c r="W110" i="1"/>
  <c r="V110" i="1" s="1"/>
  <c r="BA109" i="1"/>
  <c r="AZ109" i="1"/>
  <c r="AY109" i="1"/>
  <c r="AW109" i="1"/>
  <c r="AU109" i="1"/>
  <c r="AT109" i="1"/>
  <c r="AS109" i="1"/>
  <c r="AQ109" i="1"/>
  <c r="AP109" i="1"/>
  <c r="AO109" i="1"/>
  <c r="AM109" i="1"/>
  <c r="AL109" i="1"/>
  <c r="AK109" i="1"/>
  <c r="AJ109" i="1"/>
  <c r="AH109" i="1"/>
  <c r="AG109" i="1"/>
  <c r="AF109" i="1"/>
  <c r="AE109" i="1"/>
  <c r="AD109" i="1"/>
  <c r="AB109" i="1"/>
  <c r="AA109" i="1"/>
  <c r="Z109" i="1"/>
  <c r="W109" i="1"/>
  <c r="V109" i="1" s="1"/>
  <c r="BA105" i="1"/>
  <c r="AZ105" i="1"/>
  <c r="AY105" i="1"/>
  <c r="AW105" i="1"/>
  <c r="AU105" i="1"/>
  <c r="AT105" i="1"/>
  <c r="AS105" i="1"/>
  <c r="AQ105" i="1"/>
  <c r="AP105" i="1"/>
  <c r="AO105" i="1"/>
  <c r="AM105" i="1"/>
  <c r="AL105" i="1"/>
  <c r="AK105" i="1"/>
  <c r="AJ105" i="1"/>
  <c r="AH105" i="1"/>
  <c r="AG105" i="1"/>
  <c r="AF105" i="1"/>
  <c r="AE105" i="1"/>
  <c r="AD105" i="1"/>
  <c r="AB105" i="1"/>
  <c r="AA105" i="1"/>
  <c r="Z105" i="1"/>
  <c r="W105" i="1"/>
  <c r="V105" i="1" s="1"/>
  <c r="BA104" i="1"/>
  <c r="AZ104" i="1"/>
  <c r="AY104" i="1"/>
  <c r="AW104" i="1"/>
  <c r="AU104" i="1"/>
  <c r="AT104" i="1"/>
  <c r="AS104" i="1"/>
  <c r="AQ104" i="1"/>
  <c r="AP104" i="1"/>
  <c r="AO104" i="1"/>
  <c r="AM104" i="1"/>
  <c r="AL104" i="1"/>
  <c r="AK104" i="1"/>
  <c r="AJ104" i="1"/>
  <c r="AH104" i="1"/>
  <c r="AG104" i="1"/>
  <c r="AF104" i="1"/>
  <c r="AE104" i="1"/>
  <c r="AD104" i="1"/>
  <c r="AB104" i="1"/>
  <c r="AA104" i="1"/>
  <c r="Z104" i="1"/>
  <c r="W104" i="1"/>
  <c r="X104" i="1" s="1"/>
  <c r="BA102" i="1"/>
  <c r="AZ102" i="1"/>
  <c r="AY102" i="1"/>
  <c r="AW102" i="1"/>
  <c r="AU102" i="1"/>
  <c r="AT102" i="1"/>
  <c r="AS102" i="1"/>
  <c r="AQ102" i="1"/>
  <c r="AP102" i="1"/>
  <c r="AO102" i="1"/>
  <c r="AM102" i="1"/>
  <c r="AL102" i="1"/>
  <c r="AK102" i="1"/>
  <c r="AJ102" i="1"/>
  <c r="AH102" i="1"/>
  <c r="AG102" i="1"/>
  <c r="AF102" i="1"/>
  <c r="AE102" i="1"/>
  <c r="AD102" i="1"/>
  <c r="AB102" i="1"/>
  <c r="AA102" i="1"/>
  <c r="Z102" i="1"/>
  <c r="W102" i="1"/>
  <c r="V102" i="1" s="1"/>
  <c r="BA100" i="1"/>
  <c r="AZ100" i="1"/>
  <c r="AY100" i="1"/>
  <c r="AW100" i="1"/>
  <c r="AU100" i="1"/>
  <c r="AT100" i="1"/>
  <c r="AS100" i="1"/>
  <c r="AQ100" i="1"/>
  <c r="AP100" i="1"/>
  <c r="AO100" i="1"/>
  <c r="AM100" i="1"/>
  <c r="AL100" i="1"/>
  <c r="AK100" i="1"/>
  <c r="AJ100" i="1"/>
  <c r="AH100" i="1"/>
  <c r="AG100" i="1"/>
  <c r="AF100" i="1"/>
  <c r="AE100" i="1"/>
  <c r="AD100" i="1"/>
  <c r="AB100" i="1"/>
  <c r="AA100" i="1"/>
  <c r="Z100" i="1"/>
  <c r="W100" i="1"/>
  <c r="V100" i="1" s="1"/>
  <c r="BA99" i="1"/>
  <c r="AZ99" i="1"/>
  <c r="AY99" i="1"/>
  <c r="AW99" i="1"/>
  <c r="AU99" i="1"/>
  <c r="AT99" i="1"/>
  <c r="AS99" i="1"/>
  <c r="AQ99" i="1"/>
  <c r="AP99" i="1"/>
  <c r="AO99" i="1"/>
  <c r="AM99" i="1"/>
  <c r="AL99" i="1"/>
  <c r="AK99" i="1"/>
  <c r="AJ99" i="1"/>
  <c r="AH99" i="1"/>
  <c r="AG99" i="1"/>
  <c r="AF99" i="1"/>
  <c r="AE99" i="1"/>
  <c r="AD99" i="1"/>
  <c r="AB99" i="1"/>
  <c r="AA99" i="1"/>
  <c r="Z99" i="1"/>
  <c r="W99" i="1"/>
  <c r="X99" i="1" s="1"/>
  <c r="BA96" i="1"/>
  <c r="AZ96" i="1"/>
  <c r="AY96" i="1"/>
  <c r="AW96" i="1"/>
  <c r="AU96" i="1"/>
  <c r="AT96" i="1"/>
  <c r="AS96" i="1"/>
  <c r="AQ96" i="1"/>
  <c r="AP96" i="1"/>
  <c r="AO96" i="1"/>
  <c r="AM96" i="1"/>
  <c r="AL96" i="1"/>
  <c r="AK96" i="1"/>
  <c r="AJ96" i="1"/>
  <c r="AH96" i="1"/>
  <c r="AG96" i="1"/>
  <c r="AF96" i="1"/>
  <c r="AE96" i="1"/>
  <c r="AD96" i="1"/>
  <c r="AB96" i="1"/>
  <c r="AA96" i="1"/>
  <c r="Z96" i="1"/>
  <c r="W96" i="1"/>
  <c r="X96" i="1" s="1"/>
  <c r="BA95" i="1"/>
  <c r="AZ95" i="1"/>
  <c r="AY95" i="1"/>
  <c r="AW95" i="1"/>
  <c r="AU95" i="1"/>
  <c r="AT95" i="1"/>
  <c r="AS95" i="1"/>
  <c r="AQ95" i="1"/>
  <c r="AP95" i="1"/>
  <c r="AO95" i="1"/>
  <c r="AM95" i="1"/>
  <c r="AL95" i="1"/>
  <c r="AK95" i="1"/>
  <c r="AJ95" i="1"/>
  <c r="AH95" i="1"/>
  <c r="AG95" i="1"/>
  <c r="AF95" i="1"/>
  <c r="AE95" i="1"/>
  <c r="AD95" i="1"/>
  <c r="AB95" i="1"/>
  <c r="AA95" i="1"/>
  <c r="Z95" i="1"/>
  <c r="W95" i="1"/>
  <c r="X95" i="1" s="1"/>
  <c r="BA93" i="1"/>
  <c r="AZ93" i="1"/>
  <c r="AY93" i="1"/>
  <c r="AW93" i="1"/>
  <c r="AU93" i="1"/>
  <c r="AT93" i="1"/>
  <c r="AS93" i="1"/>
  <c r="AQ93" i="1"/>
  <c r="AP93" i="1"/>
  <c r="AO93" i="1"/>
  <c r="AM93" i="1"/>
  <c r="AL93" i="1"/>
  <c r="AK93" i="1"/>
  <c r="AJ93" i="1"/>
  <c r="AH93" i="1"/>
  <c r="AG93" i="1"/>
  <c r="AF93" i="1"/>
  <c r="AE93" i="1"/>
  <c r="AD93" i="1"/>
  <c r="AB93" i="1"/>
  <c r="AA93" i="1"/>
  <c r="Z93" i="1"/>
  <c r="W93" i="1"/>
  <c r="X93" i="1" s="1"/>
  <c r="BA92" i="1"/>
  <c r="AZ92" i="1"/>
  <c r="AY92" i="1"/>
  <c r="AW92" i="1"/>
  <c r="AU92" i="1"/>
  <c r="AT92" i="1"/>
  <c r="AS92" i="1"/>
  <c r="AQ92" i="1"/>
  <c r="AP92" i="1"/>
  <c r="AO92" i="1"/>
  <c r="AM92" i="1"/>
  <c r="AL92" i="1"/>
  <c r="AK92" i="1"/>
  <c r="AJ92" i="1"/>
  <c r="AH92" i="1"/>
  <c r="AG92" i="1"/>
  <c r="AF92" i="1"/>
  <c r="AE92" i="1"/>
  <c r="AD92" i="1"/>
  <c r="AB92" i="1"/>
  <c r="AA92" i="1"/>
  <c r="Z92" i="1"/>
  <c r="W92" i="1"/>
  <c r="X92" i="1" s="1"/>
  <c r="BA91" i="1"/>
  <c r="AZ91" i="1"/>
  <c r="AY91" i="1"/>
  <c r="AW91" i="1"/>
  <c r="AU91" i="1"/>
  <c r="AT91" i="1"/>
  <c r="AS91" i="1"/>
  <c r="AQ91" i="1"/>
  <c r="AP91" i="1"/>
  <c r="AO91" i="1"/>
  <c r="AM91" i="1"/>
  <c r="AL91" i="1"/>
  <c r="AK91" i="1"/>
  <c r="AJ91" i="1"/>
  <c r="AH91" i="1"/>
  <c r="AG91" i="1"/>
  <c r="AF91" i="1"/>
  <c r="AE91" i="1"/>
  <c r="AD91" i="1"/>
  <c r="AB91" i="1"/>
  <c r="AA91" i="1"/>
  <c r="Z91" i="1"/>
  <c r="W91" i="1"/>
  <c r="V91" i="1" s="1"/>
  <c r="BA89" i="1"/>
  <c r="AZ89" i="1"/>
  <c r="AY89" i="1"/>
  <c r="AW89" i="1"/>
  <c r="AU89" i="1"/>
  <c r="AT89" i="1"/>
  <c r="AS89" i="1"/>
  <c r="AQ89" i="1"/>
  <c r="AP89" i="1"/>
  <c r="AO89" i="1"/>
  <c r="AM89" i="1"/>
  <c r="AL89" i="1"/>
  <c r="AK89" i="1"/>
  <c r="AJ89" i="1"/>
  <c r="AH89" i="1"/>
  <c r="AG89" i="1"/>
  <c r="AF89" i="1"/>
  <c r="AE89" i="1"/>
  <c r="AD89" i="1"/>
  <c r="AB89" i="1"/>
  <c r="AA89" i="1"/>
  <c r="Z89" i="1"/>
  <c r="W89" i="1"/>
  <c r="X89" i="1" s="1"/>
  <c r="BA88" i="1"/>
  <c r="AZ88" i="1"/>
  <c r="AY88" i="1"/>
  <c r="AW88" i="1"/>
  <c r="AU88" i="1"/>
  <c r="AT88" i="1"/>
  <c r="AS88" i="1"/>
  <c r="AQ88" i="1"/>
  <c r="AP88" i="1"/>
  <c r="AO88" i="1"/>
  <c r="AM88" i="1"/>
  <c r="AL88" i="1"/>
  <c r="AK88" i="1"/>
  <c r="AJ88" i="1"/>
  <c r="AH88" i="1"/>
  <c r="AG88" i="1"/>
  <c r="AF88" i="1"/>
  <c r="AE88" i="1"/>
  <c r="AD88" i="1"/>
  <c r="AB88" i="1"/>
  <c r="AA88" i="1"/>
  <c r="Z88" i="1"/>
  <c r="W88" i="1"/>
  <c r="V88" i="1" s="1"/>
  <c r="BA87" i="1"/>
  <c r="AZ87" i="1"/>
  <c r="AY87" i="1"/>
  <c r="AW87" i="1"/>
  <c r="AU87" i="1"/>
  <c r="AT87" i="1"/>
  <c r="AS87" i="1"/>
  <c r="AQ87" i="1"/>
  <c r="AP87" i="1"/>
  <c r="AO87" i="1"/>
  <c r="AM87" i="1"/>
  <c r="AL87" i="1"/>
  <c r="AK87" i="1"/>
  <c r="AJ87" i="1"/>
  <c r="AH87" i="1"/>
  <c r="AG87" i="1"/>
  <c r="AF87" i="1"/>
  <c r="AE87" i="1"/>
  <c r="AD87" i="1"/>
  <c r="AB87" i="1"/>
  <c r="AA87" i="1"/>
  <c r="Z87" i="1"/>
  <c r="W87" i="1"/>
  <c r="V87" i="1" s="1"/>
  <c r="BA86" i="1"/>
  <c r="AZ86" i="1"/>
  <c r="AY86" i="1"/>
  <c r="AW86" i="1"/>
  <c r="AU86" i="1"/>
  <c r="AT86" i="1"/>
  <c r="AS86" i="1"/>
  <c r="AQ86" i="1"/>
  <c r="AP86" i="1"/>
  <c r="AO86" i="1"/>
  <c r="AM86" i="1"/>
  <c r="AL86" i="1"/>
  <c r="AK86" i="1"/>
  <c r="AJ86" i="1"/>
  <c r="AH86" i="1"/>
  <c r="AG86" i="1"/>
  <c r="AF86" i="1"/>
  <c r="AE86" i="1"/>
  <c r="AD86" i="1"/>
  <c r="AB86" i="1"/>
  <c r="AA86" i="1"/>
  <c r="Z86" i="1"/>
  <c r="W86" i="1"/>
  <c r="V86" i="1" s="1"/>
  <c r="BA85" i="1"/>
  <c r="AZ85" i="1"/>
  <c r="AY85" i="1"/>
  <c r="AW85" i="1"/>
  <c r="AU85" i="1"/>
  <c r="AT85" i="1"/>
  <c r="AS85" i="1"/>
  <c r="AQ85" i="1"/>
  <c r="AP85" i="1"/>
  <c r="AO85" i="1"/>
  <c r="AM85" i="1"/>
  <c r="AL85" i="1"/>
  <c r="AK85" i="1"/>
  <c r="AJ85" i="1"/>
  <c r="AH85" i="1"/>
  <c r="AG85" i="1"/>
  <c r="AF85" i="1"/>
  <c r="AE85" i="1"/>
  <c r="AD85" i="1"/>
  <c r="AB85" i="1"/>
  <c r="AA85" i="1"/>
  <c r="Z85" i="1"/>
  <c r="W85" i="1"/>
  <c r="X85" i="1" s="1"/>
  <c r="BA84" i="1"/>
  <c r="AZ84" i="1"/>
  <c r="AY84" i="1"/>
  <c r="AW84" i="1"/>
  <c r="AU84" i="1"/>
  <c r="AT84" i="1"/>
  <c r="AS84" i="1"/>
  <c r="AQ84" i="1"/>
  <c r="AP84" i="1"/>
  <c r="AO84" i="1"/>
  <c r="AM84" i="1"/>
  <c r="AL84" i="1"/>
  <c r="AK84" i="1"/>
  <c r="AJ84" i="1"/>
  <c r="AH84" i="1"/>
  <c r="AG84" i="1"/>
  <c r="AF84" i="1"/>
  <c r="AE84" i="1"/>
  <c r="AD84" i="1"/>
  <c r="AB84" i="1"/>
  <c r="AA84" i="1"/>
  <c r="Z84" i="1"/>
  <c r="W84" i="1"/>
  <c r="V84" i="1" s="1"/>
  <c r="BA83" i="1"/>
  <c r="AZ83" i="1"/>
  <c r="AY83" i="1"/>
  <c r="AW83" i="1"/>
  <c r="AU83" i="1"/>
  <c r="AT83" i="1"/>
  <c r="AS83" i="1"/>
  <c r="AQ83" i="1"/>
  <c r="AP83" i="1"/>
  <c r="AO83" i="1"/>
  <c r="AM83" i="1"/>
  <c r="AL83" i="1"/>
  <c r="AK83" i="1"/>
  <c r="AJ83" i="1"/>
  <c r="AH83" i="1"/>
  <c r="AG83" i="1"/>
  <c r="AF83" i="1"/>
  <c r="AE83" i="1"/>
  <c r="AD83" i="1"/>
  <c r="AB83" i="1"/>
  <c r="AA83" i="1"/>
  <c r="Z83" i="1"/>
  <c r="W83" i="1"/>
  <c r="X83" i="1" s="1"/>
  <c r="BA82" i="1"/>
  <c r="AZ82" i="1"/>
  <c r="AY82" i="1"/>
  <c r="AW82" i="1"/>
  <c r="AU82" i="1"/>
  <c r="AT82" i="1"/>
  <c r="AS82" i="1"/>
  <c r="AQ82" i="1"/>
  <c r="AP82" i="1"/>
  <c r="AO82" i="1"/>
  <c r="AM82" i="1"/>
  <c r="AL82" i="1"/>
  <c r="AK82" i="1"/>
  <c r="AJ82" i="1"/>
  <c r="AH82" i="1"/>
  <c r="AG82" i="1"/>
  <c r="AF82" i="1"/>
  <c r="AE82" i="1"/>
  <c r="AD82" i="1"/>
  <c r="AB82" i="1"/>
  <c r="AA82" i="1"/>
  <c r="Z82" i="1"/>
  <c r="W82" i="1"/>
  <c r="V82" i="1" s="1"/>
  <c r="BA81" i="1"/>
  <c r="AZ81" i="1"/>
  <c r="AY81" i="1"/>
  <c r="AW81" i="1"/>
  <c r="AU81" i="1"/>
  <c r="AT81" i="1"/>
  <c r="AS81" i="1"/>
  <c r="AQ81" i="1"/>
  <c r="AP81" i="1"/>
  <c r="AO81" i="1"/>
  <c r="AM81" i="1"/>
  <c r="AL81" i="1"/>
  <c r="AK81" i="1"/>
  <c r="AJ81" i="1"/>
  <c r="AH81" i="1"/>
  <c r="AG81" i="1"/>
  <c r="AF81" i="1"/>
  <c r="AE81" i="1"/>
  <c r="AD81" i="1"/>
  <c r="AB81" i="1"/>
  <c r="AA81" i="1"/>
  <c r="Z81" i="1"/>
  <c r="W81" i="1"/>
  <c r="X81" i="1" s="1"/>
  <c r="BA80" i="1"/>
  <c r="AZ80" i="1"/>
  <c r="AY80" i="1"/>
  <c r="AW80" i="1"/>
  <c r="AU80" i="1"/>
  <c r="AT80" i="1"/>
  <c r="AS80" i="1"/>
  <c r="AQ80" i="1"/>
  <c r="AP80" i="1"/>
  <c r="AO80" i="1"/>
  <c r="AM80" i="1"/>
  <c r="AL80" i="1"/>
  <c r="AK80" i="1"/>
  <c r="AJ80" i="1"/>
  <c r="AH80" i="1"/>
  <c r="AG80" i="1"/>
  <c r="AF80" i="1"/>
  <c r="AE80" i="1"/>
  <c r="AD80" i="1"/>
  <c r="AB80" i="1"/>
  <c r="AA80" i="1"/>
  <c r="Z80" i="1"/>
  <c r="W80" i="1"/>
  <c r="V80" i="1" s="1"/>
  <c r="BA79" i="1"/>
  <c r="AZ79" i="1"/>
  <c r="AY79" i="1"/>
  <c r="AW79" i="1"/>
  <c r="AU79" i="1"/>
  <c r="AT79" i="1"/>
  <c r="AS79" i="1"/>
  <c r="AQ79" i="1"/>
  <c r="AP79" i="1"/>
  <c r="AO79" i="1"/>
  <c r="AM79" i="1"/>
  <c r="AL79" i="1"/>
  <c r="AK79" i="1"/>
  <c r="AJ79" i="1"/>
  <c r="AH79" i="1"/>
  <c r="AG79" i="1"/>
  <c r="AF79" i="1"/>
  <c r="AE79" i="1"/>
  <c r="AD79" i="1"/>
  <c r="AB79" i="1"/>
  <c r="AA79" i="1"/>
  <c r="Z79" i="1"/>
  <c r="W79" i="1"/>
  <c r="V79" i="1" s="1"/>
  <c r="BA78" i="1"/>
  <c r="AZ78" i="1"/>
  <c r="AY78" i="1"/>
  <c r="AW78" i="1"/>
  <c r="AU78" i="1"/>
  <c r="AT78" i="1"/>
  <c r="AS78" i="1"/>
  <c r="AQ78" i="1"/>
  <c r="AP78" i="1"/>
  <c r="AO78" i="1"/>
  <c r="AM78" i="1"/>
  <c r="AL78" i="1"/>
  <c r="AK78" i="1"/>
  <c r="AJ78" i="1"/>
  <c r="AH78" i="1"/>
  <c r="AG78" i="1"/>
  <c r="AF78" i="1"/>
  <c r="AE78" i="1"/>
  <c r="AD78" i="1"/>
  <c r="AB78" i="1"/>
  <c r="AA78" i="1"/>
  <c r="Z78" i="1"/>
  <c r="W78" i="1"/>
  <c r="X78" i="1" s="1"/>
  <c r="BA75" i="1"/>
  <c r="AZ75" i="1"/>
  <c r="AY75" i="1"/>
  <c r="AW75" i="1"/>
  <c r="AU75" i="1"/>
  <c r="AT75" i="1"/>
  <c r="AS75" i="1"/>
  <c r="AQ75" i="1"/>
  <c r="AP75" i="1"/>
  <c r="AO75" i="1"/>
  <c r="AM75" i="1"/>
  <c r="AL75" i="1"/>
  <c r="AK75" i="1"/>
  <c r="AJ75" i="1"/>
  <c r="AH75" i="1"/>
  <c r="AG75" i="1"/>
  <c r="AF75" i="1"/>
  <c r="AE75" i="1"/>
  <c r="AD75" i="1"/>
  <c r="AB75" i="1"/>
  <c r="AA75" i="1"/>
  <c r="Z75" i="1"/>
  <c r="W75" i="1"/>
  <c r="X75" i="1" s="1"/>
  <c r="BA71" i="1"/>
  <c r="AZ71" i="1"/>
  <c r="AY71" i="1"/>
  <c r="AW71" i="1"/>
  <c r="AU71" i="1"/>
  <c r="AT71" i="1"/>
  <c r="AS71" i="1"/>
  <c r="AQ71" i="1"/>
  <c r="AP71" i="1"/>
  <c r="AO71" i="1"/>
  <c r="AM71" i="1"/>
  <c r="AL71" i="1"/>
  <c r="AK71" i="1"/>
  <c r="AJ71" i="1"/>
  <c r="AH71" i="1"/>
  <c r="AG71" i="1"/>
  <c r="AF71" i="1"/>
  <c r="AE71" i="1"/>
  <c r="AD71" i="1"/>
  <c r="AB71" i="1"/>
  <c r="AA71" i="1"/>
  <c r="Z71" i="1"/>
  <c r="W71" i="1"/>
  <c r="V71" i="1" s="1"/>
  <c r="BA67" i="1"/>
  <c r="AZ67" i="1"/>
  <c r="AY67" i="1"/>
  <c r="AW67" i="1"/>
  <c r="AU67" i="1"/>
  <c r="AT67" i="1"/>
  <c r="AS67" i="1"/>
  <c r="AQ67" i="1"/>
  <c r="AP67" i="1"/>
  <c r="AO67" i="1"/>
  <c r="AM67" i="1"/>
  <c r="AL67" i="1"/>
  <c r="AK67" i="1"/>
  <c r="AJ67" i="1"/>
  <c r="AH67" i="1"/>
  <c r="AG67" i="1"/>
  <c r="AF67" i="1"/>
  <c r="AE67" i="1"/>
  <c r="AD67" i="1"/>
  <c r="AB67" i="1"/>
  <c r="AA67" i="1"/>
  <c r="Z67" i="1"/>
  <c r="W67" i="1"/>
  <c r="V67" i="1" s="1"/>
  <c r="AA80" i="4"/>
  <c r="Z80" i="4"/>
  <c r="AA76" i="4"/>
  <c r="Z76" i="4"/>
  <c r="AA72" i="4"/>
  <c r="Z72" i="4"/>
  <c r="AA67" i="4"/>
  <c r="Z67" i="4"/>
  <c r="AA61" i="4"/>
  <c r="Z61" i="4"/>
  <c r="BA66" i="1"/>
  <c r="AZ66" i="1"/>
  <c r="AY66" i="1"/>
  <c r="BA65" i="1"/>
  <c r="AZ65" i="1"/>
  <c r="AY65" i="1"/>
  <c r="BA64" i="1"/>
  <c r="AZ64" i="1"/>
  <c r="AY64" i="1"/>
  <c r="BA63" i="1"/>
  <c r="AZ63" i="1"/>
  <c r="AY63" i="1"/>
  <c r="BA61" i="1"/>
  <c r="AZ61" i="1"/>
  <c r="AY61" i="1"/>
  <c r="BA60" i="1"/>
  <c r="AZ60" i="1"/>
  <c r="AY60" i="1"/>
  <c r="BA59" i="1"/>
  <c r="AZ59" i="1"/>
  <c r="AY59" i="1"/>
  <c r="BA57" i="1"/>
  <c r="AZ57" i="1"/>
  <c r="AY57" i="1"/>
  <c r="BA56" i="1"/>
  <c r="AZ56" i="1"/>
  <c r="AY56" i="1"/>
  <c r="BA55" i="1"/>
  <c r="AZ55" i="1"/>
  <c r="AY55" i="1"/>
  <c r="BA54" i="1"/>
  <c r="AZ54" i="1"/>
  <c r="AY54" i="1"/>
  <c r="BA52" i="1"/>
  <c r="AZ52" i="1"/>
  <c r="AY52" i="1"/>
  <c r="BA51" i="1"/>
  <c r="AZ51" i="1"/>
  <c r="AY51" i="1"/>
  <c r="BA50" i="1"/>
  <c r="AZ50" i="1"/>
  <c r="AY50" i="1"/>
  <c r="BA49" i="1"/>
  <c r="AZ49" i="1"/>
  <c r="AY49" i="1"/>
  <c r="BA48" i="1"/>
  <c r="AZ48" i="1"/>
  <c r="AY48" i="1"/>
  <c r="BA47" i="1"/>
  <c r="AZ47" i="1"/>
  <c r="AY47" i="1"/>
  <c r="BA46" i="1"/>
  <c r="AZ46" i="1"/>
  <c r="AY46" i="1"/>
  <c r="BA45" i="1"/>
  <c r="AZ45" i="1"/>
  <c r="AY45" i="1"/>
  <c r="BA43" i="1"/>
  <c r="AZ43" i="1"/>
  <c r="AY43" i="1"/>
  <c r="BA42" i="1"/>
  <c r="AZ42" i="1"/>
  <c r="AY42" i="1"/>
  <c r="BA41" i="1"/>
  <c r="AZ41" i="1"/>
  <c r="AY41" i="1"/>
  <c r="BA40" i="1"/>
  <c r="AZ40" i="1"/>
  <c r="AY40" i="1"/>
  <c r="BA39" i="1"/>
  <c r="AZ39" i="1"/>
  <c r="AY39" i="1"/>
  <c r="BA38" i="1"/>
  <c r="AZ38" i="1"/>
  <c r="AY38" i="1"/>
  <c r="BA37" i="1"/>
  <c r="AZ37" i="1"/>
  <c r="AY37" i="1"/>
  <c r="BA32" i="1"/>
  <c r="AZ32" i="1"/>
  <c r="AY32" i="1"/>
  <c r="BA30" i="1"/>
  <c r="AZ30" i="1"/>
  <c r="AY30" i="1"/>
  <c r="BA29" i="1"/>
  <c r="AZ29" i="1"/>
  <c r="AY29" i="1"/>
  <c r="BA27" i="1"/>
  <c r="AZ27" i="1"/>
  <c r="AY27" i="1"/>
  <c r="BA26" i="1"/>
  <c r="AZ26" i="1"/>
  <c r="AY26" i="1"/>
  <c r="BA25" i="1"/>
  <c r="AZ25" i="1"/>
  <c r="AY25" i="1"/>
  <c r="BA22" i="1"/>
  <c r="AZ22" i="1"/>
  <c r="AY22" i="1"/>
  <c r="BA21" i="1"/>
  <c r="AZ21" i="1"/>
  <c r="AY21" i="1"/>
  <c r="BA20" i="1"/>
  <c r="AZ20" i="1"/>
  <c r="AY20" i="1"/>
  <c r="BA19" i="1"/>
  <c r="AZ19" i="1"/>
  <c r="AY19" i="1"/>
  <c r="BA18" i="1"/>
  <c r="AZ18" i="1"/>
  <c r="AY18" i="1"/>
  <c r="BA17" i="1"/>
  <c r="AZ17" i="1"/>
  <c r="AY17" i="1"/>
  <c r="BA16" i="1"/>
  <c r="AZ16" i="1"/>
  <c r="AY16" i="1"/>
  <c r="V840" i="1" l="1"/>
  <c r="V808" i="1"/>
  <c r="V320" i="1"/>
  <c r="X186" i="1"/>
  <c r="V190" i="1"/>
  <c r="V191" i="1"/>
  <c r="V192" i="1"/>
  <c r="V448" i="1"/>
  <c r="V384" i="1"/>
  <c r="X636" i="1"/>
  <c r="X810" i="1"/>
  <c r="V256" i="1"/>
  <c r="V512" i="1"/>
  <c r="V824" i="1"/>
  <c r="V224" i="1"/>
  <c r="V352" i="1"/>
  <c r="V480" i="1"/>
  <c r="V776" i="1"/>
  <c r="V832" i="1"/>
  <c r="V288" i="1"/>
  <c r="V416" i="1"/>
  <c r="V568" i="1"/>
  <c r="V632" i="1"/>
  <c r="X154" i="1"/>
  <c r="V158" i="1"/>
  <c r="V159" i="1"/>
  <c r="V160" i="1"/>
  <c r="V240" i="1"/>
  <c r="V304" i="1"/>
  <c r="V368" i="1"/>
  <c r="V432" i="1"/>
  <c r="V496" i="1"/>
  <c r="V600" i="1"/>
  <c r="V792" i="1"/>
  <c r="X794" i="1"/>
  <c r="X826" i="1"/>
  <c r="X842" i="1"/>
  <c r="V208" i="1"/>
  <c r="V272" i="1"/>
  <c r="V336" i="1"/>
  <c r="V400" i="1"/>
  <c r="V464" i="1"/>
  <c r="V536" i="1"/>
  <c r="V142" i="1"/>
  <c r="V143" i="1"/>
  <c r="V144" i="1"/>
  <c r="V170" i="1"/>
  <c r="V200" i="1"/>
  <c r="V232" i="1"/>
  <c r="V264" i="1"/>
  <c r="V296" i="1"/>
  <c r="V328" i="1"/>
  <c r="V360" i="1"/>
  <c r="V392" i="1"/>
  <c r="V424" i="1"/>
  <c r="V456" i="1"/>
  <c r="V488" i="1"/>
  <c r="V520" i="1"/>
  <c r="V584" i="1"/>
  <c r="X650" i="1"/>
  <c r="V664" i="1"/>
  <c r="X666" i="1"/>
  <c r="V680" i="1"/>
  <c r="X682" i="1"/>
  <c r="V696" i="1"/>
  <c r="X698" i="1"/>
  <c r="V712" i="1"/>
  <c r="X714" i="1"/>
  <c r="V728" i="1"/>
  <c r="X730" i="1"/>
  <c r="V744" i="1"/>
  <c r="X746" i="1"/>
  <c r="V760" i="1"/>
  <c r="X762" i="1"/>
  <c r="X778" i="1"/>
  <c r="L22" i="4"/>
  <c r="V174" i="1"/>
  <c r="V175" i="1"/>
  <c r="V176" i="1"/>
  <c r="V216" i="1"/>
  <c r="V248" i="1"/>
  <c r="V280" i="1"/>
  <c r="V312" i="1"/>
  <c r="V344" i="1"/>
  <c r="V376" i="1"/>
  <c r="V408" i="1"/>
  <c r="V440" i="1"/>
  <c r="V472" i="1"/>
  <c r="V504" i="1"/>
  <c r="V552" i="1"/>
  <c r="V616" i="1"/>
  <c r="V656" i="1"/>
  <c r="X658" i="1"/>
  <c r="V672" i="1"/>
  <c r="X674" i="1"/>
  <c r="V688" i="1"/>
  <c r="X690" i="1"/>
  <c r="V704" i="1"/>
  <c r="X706" i="1"/>
  <c r="V720" i="1"/>
  <c r="X722" i="1"/>
  <c r="V736" i="1"/>
  <c r="X738" i="1"/>
  <c r="V752" i="1"/>
  <c r="X754" i="1"/>
  <c r="V768" i="1"/>
  <c r="X770" i="1"/>
  <c r="V784" i="1"/>
  <c r="X786" i="1"/>
  <c r="V800" i="1"/>
  <c r="X802" i="1"/>
  <c r="V816" i="1"/>
  <c r="X818" i="1"/>
  <c r="X834" i="1"/>
  <c r="V115" i="1"/>
  <c r="V130" i="1"/>
  <c r="V131" i="1"/>
  <c r="V133" i="1"/>
  <c r="V135" i="1"/>
  <c r="V137" i="1"/>
  <c r="V146" i="1"/>
  <c r="X162" i="1"/>
  <c r="V166" i="1"/>
  <c r="V167" i="1"/>
  <c r="V168" i="1"/>
  <c r="V178" i="1"/>
  <c r="V202" i="1"/>
  <c r="V218" i="1"/>
  <c r="V234" i="1"/>
  <c r="V250" i="1"/>
  <c r="V266" i="1"/>
  <c r="V282" i="1"/>
  <c r="V298" i="1"/>
  <c r="V314" i="1"/>
  <c r="V330" i="1"/>
  <c r="V346" i="1"/>
  <c r="V362" i="1"/>
  <c r="V378" i="1"/>
  <c r="V394" i="1"/>
  <c r="V410" i="1"/>
  <c r="V426" i="1"/>
  <c r="V442" i="1"/>
  <c r="V458" i="1"/>
  <c r="V474" i="1"/>
  <c r="V490" i="1"/>
  <c r="V506" i="1"/>
  <c r="V522" i="1"/>
  <c r="V538" i="1"/>
  <c r="V554" i="1"/>
  <c r="V570" i="1"/>
  <c r="V586" i="1"/>
  <c r="V602" i="1"/>
  <c r="V618" i="1"/>
  <c r="V528" i="1"/>
  <c r="V560" i="1"/>
  <c r="V592" i="1"/>
  <c r="V624" i="1"/>
  <c r="V544" i="1"/>
  <c r="V576" i="1"/>
  <c r="V608" i="1"/>
  <c r="X82" i="1"/>
  <c r="V150" i="1"/>
  <c r="V151" i="1"/>
  <c r="V152" i="1"/>
  <c r="V182" i="1"/>
  <c r="V183" i="1"/>
  <c r="V184" i="1"/>
  <c r="V194" i="1"/>
  <c r="V210" i="1"/>
  <c r="V226" i="1"/>
  <c r="V242" i="1"/>
  <c r="V258" i="1"/>
  <c r="V274" i="1"/>
  <c r="V290" i="1"/>
  <c r="V306" i="1"/>
  <c r="V322" i="1"/>
  <c r="V338" i="1"/>
  <c r="V354" i="1"/>
  <c r="V370" i="1"/>
  <c r="V386" i="1"/>
  <c r="V402" i="1"/>
  <c r="V418" i="1"/>
  <c r="V434" i="1"/>
  <c r="V450" i="1"/>
  <c r="V466" i="1"/>
  <c r="V482" i="1"/>
  <c r="V498" i="1"/>
  <c r="V514" i="1"/>
  <c r="V530" i="1"/>
  <c r="V546" i="1"/>
  <c r="V562" i="1"/>
  <c r="V578" i="1"/>
  <c r="V594" i="1"/>
  <c r="V610" i="1"/>
  <c r="V626" i="1"/>
  <c r="X642" i="1"/>
  <c r="V652" i="1"/>
  <c r="X654" i="1"/>
  <c r="V660" i="1"/>
  <c r="X662" i="1"/>
  <c r="V668" i="1"/>
  <c r="X670" i="1"/>
  <c r="V676" i="1"/>
  <c r="X678" i="1"/>
  <c r="V684" i="1"/>
  <c r="X686" i="1"/>
  <c r="V692" i="1"/>
  <c r="X694" i="1"/>
  <c r="V700" i="1"/>
  <c r="X702" i="1"/>
  <c r="V708" i="1"/>
  <c r="X710" i="1"/>
  <c r="V716" i="1"/>
  <c r="X718" i="1"/>
  <c r="V724" i="1"/>
  <c r="X726" i="1"/>
  <c r="V732" i="1"/>
  <c r="X734" i="1"/>
  <c r="V740" i="1"/>
  <c r="X742" i="1"/>
  <c r="V748" i="1"/>
  <c r="X750" i="1"/>
  <c r="V756" i="1"/>
  <c r="X758" i="1"/>
  <c r="V764" i="1"/>
  <c r="X766" i="1"/>
  <c r="V772" i="1"/>
  <c r="X774" i="1"/>
  <c r="V780" i="1"/>
  <c r="X782" i="1"/>
  <c r="V788" i="1"/>
  <c r="X790" i="1"/>
  <c r="V796" i="1"/>
  <c r="X798" i="1"/>
  <c r="V804" i="1"/>
  <c r="X806" i="1"/>
  <c r="V812" i="1"/>
  <c r="X814" i="1"/>
  <c r="V820" i="1"/>
  <c r="X822" i="1"/>
  <c r="V828" i="1"/>
  <c r="X830" i="1"/>
  <c r="V836" i="1"/>
  <c r="X838" i="1"/>
  <c r="X644" i="1"/>
  <c r="X88" i="1"/>
  <c r="X71" i="1"/>
  <c r="X102" i="1"/>
  <c r="V99" i="1"/>
  <c r="X839" i="1"/>
  <c r="V839" i="1"/>
  <c r="V196" i="1"/>
  <c r="V204" i="1"/>
  <c r="V212" i="1"/>
  <c r="V220" i="1"/>
  <c r="V228" i="1"/>
  <c r="V236" i="1"/>
  <c r="V244" i="1"/>
  <c r="V252" i="1"/>
  <c r="V260" i="1"/>
  <c r="V268" i="1"/>
  <c r="V276" i="1"/>
  <c r="V284" i="1"/>
  <c r="V292" i="1"/>
  <c r="V300" i="1"/>
  <c r="V308" i="1"/>
  <c r="V316" i="1"/>
  <c r="V324" i="1"/>
  <c r="V332" i="1"/>
  <c r="V340" i="1"/>
  <c r="V348" i="1"/>
  <c r="V356" i="1"/>
  <c r="V364" i="1"/>
  <c r="V372" i="1"/>
  <c r="V380" i="1"/>
  <c r="V388" i="1"/>
  <c r="V396" i="1"/>
  <c r="V404" i="1"/>
  <c r="V412" i="1"/>
  <c r="V420" i="1"/>
  <c r="V428" i="1"/>
  <c r="V436" i="1"/>
  <c r="V444" i="1"/>
  <c r="V452" i="1"/>
  <c r="V460" i="1"/>
  <c r="V468" i="1"/>
  <c r="V476" i="1"/>
  <c r="V484" i="1"/>
  <c r="V492" i="1"/>
  <c r="V500" i="1"/>
  <c r="V508" i="1"/>
  <c r="V516" i="1"/>
  <c r="V524" i="1"/>
  <c r="V532" i="1"/>
  <c r="V540" i="1"/>
  <c r="V548" i="1"/>
  <c r="V556" i="1"/>
  <c r="V564" i="1"/>
  <c r="V572" i="1"/>
  <c r="V580" i="1"/>
  <c r="V588" i="1"/>
  <c r="V596" i="1"/>
  <c r="V604" i="1"/>
  <c r="V612" i="1"/>
  <c r="V620" i="1"/>
  <c r="V628" i="1"/>
  <c r="V651" i="1"/>
  <c r="V655" i="1"/>
  <c r="V659" i="1"/>
  <c r="V663" i="1"/>
  <c r="V667" i="1"/>
  <c r="V671" i="1"/>
  <c r="V675" i="1"/>
  <c r="V679" i="1"/>
  <c r="V683" i="1"/>
  <c r="V687" i="1"/>
  <c r="V691" i="1"/>
  <c r="V695" i="1"/>
  <c r="V699" i="1"/>
  <c r="V703" i="1"/>
  <c r="V707" i="1"/>
  <c r="V711" i="1"/>
  <c r="V715" i="1"/>
  <c r="V719" i="1"/>
  <c r="V723" i="1"/>
  <c r="V727" i="1"/>
  <c r="V731" i="1"/>
  <c r="V735" i="1"/>
  <c r="V739" i="1"/>
  <c r="V743" i="1"/>
  <c r="V747" i="1"/>
  <c r="V751" i="1"/>
  <c r="V755" i="1"/>
  <c r="V759" i="1"/>
  <c r="V763" i="1"/>
  <c r="V767" i="1"/>
  <c r="V771" i="1"/>
  <c r="V775" i="1"/>
  <c r="V779" i="1"/>
  <c r="V783" i="1"/>
  <c r="V787" i="1"/>
  <c r="V791" i="1"/>
  <c r="V795" i="1"/>
  <c r="V799" i="1"/>
  <c r="V803" i="1"/>
  <c r="V807" i="1"/>
  <c r="V811" i="1"/>
  <c r="V815" i="1"/>
  <c r="V819" i="1"/>
  <c r="V823" i="1"/>
  <c r="V827" i="1"/>
  <c r="V831" i="1"/>
  <c r="V835" i="1"/>
  <c r="V114" i="1"/>
  <c r="X80" i="1"/>
  <c r="X110" i="1"/>
  <c r="V198" i="1"/>
  <c r="V206" i="1"/>
  <c r="V214" i="1"/>
  <c r="V222" i="1"/>
  <c r="V230" i="1"/>
  <c r="V238" i="1"/>
  <c r="V246" i="1"/>
  <c r="V254" i="1"/>
  <c r="V262" i="1"/>
  <c r="V270" i="1"/>
  <c r="V278" i="1"/>
  <c r="V286" i="1"/>
  <c r="V294" i="1"/>
  <c r="V302" i="1"/>
  <c r="V310" i="1"/>
  <c r="V318" i="1"/>
  <c r="V326" i="1"/>
  <c r="V334" i="1"/>
  <c r="V342" i="1"/>
  <c r="V350" i="1"/>
  <c r="V358" i="1"/>
  <c r="V366" i="1"/>
  <c r="V374" i="1"/>
  <c r="V382" i="1"/>
  <c r="V390" i="1"/>
  <c r="V398" i="1"/>
  <c r="V406" i="1"/>
  <c r="V414" i="1"/>
  <c r="V422" i="1"/>
  <c r="V430" i="1"/>
  <c r="V438" i="1"/>
  <c r="V446" i="1"/>
  <c r="V454" i="1"/>
  <c r="V462" i="1"/>
  <c r="V470" i="1"/>
  <c r="V478" i="1"/>
  <c r="V486" i="1"/>
  <c r="V494" i="1"/>
  <c r="V502" i="1"/>
  <c r="V510" i="1"/>
  <c r="V518" i="1"/>
  <c r="V526" i="1"/>
  <c r="V534" i="1"/>
  <c r="V542" i="1"/>
  <c r="V550" i="1"/>
  <c r="V558" i="1"/>
  <c r="V566" i="1"/>
  <c r="V574" i="1"/>
  <c r="V582" i="1"/>
  <c r="V590" i="1"/>
  <c r="V598" i="1"/>
  <c r="V606" i="1"/>
  <c r="V614" i="1"/>
  <c r="V622" i="1"/>
  <c r="V630" i="1"/>
  <c r="X638" i="1"/>
  <c r="X646" i="1"/>
  <c r="X139" i="1"/>
  <c r="V139" i="1"/>
  <c r="V145" i="1"/>
  <c r="X145" i="1"/>
  <c r="X147" i="1"/>
  <c r="V147" i="1"/>
  <c r="V153" i="1"/>
  <c r="X153" i="1"/>
  <c r="X155" i="1"/>
  <c r="V155" i="1"/>
  <c r="V161" i="1"/>
  <c r="X161" i="1"/>
  <c r="X163" i="1"/>
  <c r="V163" i="1"/>
  <c r="V169" i="1"/>
  <c r="X169" i="1"/>
  <c r="X171" i="1"/>
  <c r="V171" i="1"/>
  <c r="V177" i="1"/>
  <c r="X177" i="1"/>
  <c r="X179" i="1"/>
  <c r="V179" i="1"/>
  <c r="V185" i="1"/>
  <c r="X185" i="1"/>
  <c r="X187" i="1"/>
  <c r="V187" i="1"/>
  <c r="X140" i="1"/>
  <c r="X141" i="1"/>
  <c r="X148" i="1"/>
  <c r="X149" i="1"/>
  <c r="X156" i="1"/>
  <c r="X157" i="1"/>
  <c r="X164" i="1"/>
  <c r="X165" i="1"/>
  <c r="X172" i="1"/>
  <c r="X173" i="1"/>
  <c r="X180" i="1"/>
  <c r="X181" i="1"/>
  <c r="X188" i="1"/>
  <c r="X189" i="1"/>
  <c r="X640" i="1"/>
  <c r="X648" i="1"/>
  <c r="X36" i="1"/>
  <c r="X846" i="1"/>
  <c r="X105" i="1"/>
  <c r="V95" i="1"/>
  <c r="V92" i="1"/>
  <c r="X86" i="1"/>
  <c r="V83" i="1"/>
  <c r="V81" i="1"/>
  <c r="V78" i="1"/>
  <c r="V44" i="1"/>
  <c r="E17" i="4"/>
  <c r="E18" i="4" s="1"/>
  <c r="V843" i="1"/>
  <c r="V847" i="1"/>
  <c r="V844" i="1"/>
  <c r="V848" i="1"/>
  <c r="X850" i="1"/>
  <c r="V657" i="1"/>
  <c r="V665" i="1"/>
  <c r="V673" i="1"/>
  <c r="V681" i="1"/>
  <c r="V689" i="1"/>
  <c r="V697" i="1"/>
  <c r="V705" i="1"/>
  <c r="V713" i="1"/>
  <c r="V721" i="1"/>
  <c r="V729" i="1"/>
  <c r="V733" i="1"/>
  <c r="V741" i="1"/>
  <c r="V749" i="1"/>
  <c r="V765" i="1"/>
  <c r="V773" i="1"/>
  <c r="V781" i="1"/>
  <c r="V789" i="1"/>
  <c r="V797" i="1"/>
  <c r="V805" i="1"/>
  <c r="V813" i="1"/>
  <c r="V821" i="1"/>
  <c r="V829" i="1"/>
  <c r="V837" i="1"/>
  <c r="X653" i="1"/>
  <c r="X661" i="1"/>
  <c r="X669" i="1"/>
  <c r="X677" i="1"/>
  <c r="X685" i="1"/>
  <c r="X693" i="1"/>
  <c r="X701" i="1"/>
  <c r="X709" i="1"/>
  <c r="X717" i="1"/>
  <c r="X725" i="1"/>
  <c r="X737" i="1"/>
  <c r="X745" i="1"/>
  <c r="X753" i="1"/>
  <c r="X757" i="1"/>
  <c r="X761" i="1"/>
  <c r="X769" i="1"/>
  <c r="X777" i="1"/>
  <c r="X785" i="1"/>
  <c r="X793" i="1"/>
  <c r="X801" i="1"/>
  <c r="X809" i="1"/>
  <c r="X817" i="1"/>
  <c r="X825" i="1"/>
  <c r="X833" i="1"/>
  <c r="X841" i="1"/>
  <c r="X845" i="1"/>
  <c r="X849" i="1"/>
  <c r="V634" i="1"/>
  <c r="V193" i="1"/>
  <c r="X193" i="1"/>
  <c r="X195" i="1"/>
  <c r="V195" i="1"/>
  <c r="V197" i="1"/>
  <c r="X197" i="1"/>
  <c r="X199" i="1"/>
  <c r="V199" i="1"/>
  <c r="V201" i="1"/>
  <c r="X201" i="1"/>
  <c r="X203" i="1"/>
  <c r="V203" i="1"/>
  <c r="V205" i="1"/>
  <c r="X205" i="1"/>
  <c r="X207" i="1"/>
  <c r="V207" i="1"/>
  <c r="V209" i="1"/>
  <c r="X209" i="1"/>
  <c r="X211" i="1"/>
  <c r="V211" i="1"/>
  <c r="V213" i="1"/>
  <c r="X213" i="1"/>
  <c r="X215" i="1"/>
  <c r="V215" i="1"/>
  <c r="V217" i="1"/>
  <c r="X217" i="1"/>
  <c r="X219" i="1"/>
  <c r="V219" i="1"/>
  <c r="V221" i="1"/>
  <c r="X221" i="1"/>
  <c r="X223" i="1"/>
  <c r="V223" i="1"/>
  <c r="V225" i="1"/>
  <c r="X225" i="1"/>
  <c r="X227" i="1"/>
  <c r="V227" i="1"/>
  <c r="V229" i="1"/>
  <c r="X229" i="1"/>
  <c r="X231" i="1"/>
  <c r="V231" i="1"/>
  <c r="V233" i="1"/>
  <c r="X233" i="1"/>
  <c r="X235" i="1"/>
  <c r="V235" i="1"/>
  <c r="V237" i="1"/>
  <c r="X237" i="1"/>
  <c r="X239" i="1"/>
  <c r="V239" i="1"/>
  <c r="V241" i="1"/>
  <c r="X241" i="1"/>
  <c r="X243" i="1"/>
  <c r="V243" i="1"/>
  <c r="V245" i="1"/>
  <c r="X245" i="1"/>
  <c r="X247" i="1"/>
  <c r="V247" i="1"/>
  <c r="V249" i="1"/>
  <c r="X249" i="1"/>
  <c r="X251" i="1"/>
  <c r="V251" i="1"/>
  <c r="V253" i="1"/>
  <c r="X253" i="1"/>
  <c r="X255" i="1"/>
  <c r="V255" i="1"/>
  <c r="V257" i="1"/>
  <c r="X257" i="1"/>
  <c r="X259" i="1"/>
  <c r="V259" i="1"/>
  <c r="V261" i="1"/>
  <c r="X261" i="1"/>
  <c r="X263" i="1"/>
  <c r="V263" i="1"/>
  <c r="V265" i="1"/>
  <c r="X265" i="1"/>
  <c r="X267" i="1"/>
  <c r="V267" i="1"/>
  <c r="V269" i="1"/>
  <c r="X269" i="1"/>
  <c r="X271" i="1"/>
  <c r="V271" i="1"/>
  <c r="V273" i="1"/>
  <c r="X273" i="1"/>
  <c r="X275" i="1"/>
  <c r="V275" i="1"/>
  <c r="V277" i="1"/>
  <c r="X277" i="1"/>
  <c r="X279" i="1"/>
  <c r="V279" i="1"/>
  <c r="V281" i="1"/>
  <c r="X281" i="1"/>
  <c r="X283" i="1"/>
  <c r="V283" i="1"/>
  <c r="V285" i="1"/>
  <c r="X285" i="1"/>
  <c r="X287" i="1"/>
  <c r="V287" i="1"/>
  <c r="V289" i="1"/>
  <c r="X289" i="1"/>
  <c r="X291" i="1"/>
  <c r="V291" i="1"/>
  <c r="V293" i="1"/>
  <c r="X293" i="1"/>
  <c r="X295" i="1"/>
  <c r="V295" i="1"/>
  <c r="V297" i="1"/>
  <c r="X297" i="1"/>
  <c r="X299" i="1"/>
  <c r="V299" i="1"/>
  <c r="V301" i="1"/>
  <c r="X301" i="1"/>
  <c r="X303" i="1"/>
  <c r="V303" i="1"/>
  <c r="V305" i="1"/>
  <c r="X305" i="1"/>
  <c r="X307" i="1"/>
  <c r="V307" i="1"/>
  <c r="V309" i="1"/>
  <c r="X309" i="1"/>
  <c r="X311" i="1"/>
  <c r="V311" i="1"/>
  <c r="V313" i="1"/>
  <c r="X313" i="1"/>
  <c r="X315" i="1"/>
  <c r="V315" i="1"/>
  <c r="V317" i="1"/>
  <c r="X317" i="1"/>
  <c r="X319" i="1"/>
  <c r="V319" i="1"/>
  <c r="V321" i="1"/>
  <c r="X321" i="1"/>
  <c r="X323" i="1"/>
  <c r="V323" i="1"/>
  <c r="V325" i="1"/>
  <c r="X325" i="1"/>
  <c r="X327" i="1"/>
  <c r="V327" i="1"/>
  <c r="V329" i="1"/>
  <c r="X329" i="1"/>
  <c r="X331" i="1"/>
  <c r="V331" i="1"/>
  <c r="V333" i="1"/>
  <c r="X333" i="1"/>
  <c r="X335" i="1"/>
  <c r="V335" i="1"/>
  <c r="V337" i="1"/>
  <c r="X337" i="1"/>
  <c r="X339" i="1"/>
  <c r="V339" i="1"/>
  <c r="V341" i="1"/>
  <c r="X341" i="1"/>
  <c r="X343" i="1"/>
  <c r="V343" i="1"/>
  <c r="V345" i="1"/>
  <c r="X345" i="1"/>
  <c r="X347" i="1"/>
  <c r="V347" i="1"/>
  <c r="V349" i="1"/>
  <c r="X349" i="1"/>
  <c r="X351" i="1"/>
  <c r="V351" i="1"/>
  <c r="V353" i="1"/>
  <c r="X353" i="1"/>
  <c r="X355" i="1"/>
  <c r="V355" i="1"/>
  <c r="V357" i="1"/>
  <c r="X357" i="1"/>
  <c r="X359" i="1"/>
  <c r="V359" i="1"/>
  <c r="V361" i="1"/>
  <c r="X361" i="1"/>
  <c r="X363" i="1"/>
  <c r="V363" i="1"/>
  <c r="V365" i="1"/>
  <c r="X365" i="1"/>
  <c r="X367" i="1"/>
  <c r="V367" i="1"/>
  <c r="V369" i="1"/>
  <c r="X369" i="1"/>
  <c r="X371" i="1"/>
  <c r="V371" i="1"/>
  <c r="V373" i="1"/>
  <c r="X373" i="1"/>
  <c r="X375" i="1"/>
  <c r="V375" i="1"/>
  <c r="V377" i="1"/>
  <c r="X377" i="1"/>
  <c r="X379" i="1"/>
  <c r="V379" i="1"/>
  <c r="V381" i="1"/>
  <c r="X381" i="1"/>
  <c r="X383" i="1"/>
  <c r="V383" i="1"/>
  <c r="V385" i="1"/>
  <c r="X385" i="1"/>
  <c r="X387" i="1"/>
  <c r="V387" i="1"/>
  <c r="V389" i="1"/>
  <c r="X389" i="1"/>
  <c r="X391" i="1"/>
  <c r="V391" i="1"/>
  <c r="V393" i="1"/>
  <c r="X393" i="1"/>
  <c r="X395" i="1"/>
  <c r="V395" i="1"/>
  <c r="V397" i="1"/>
  <c r="X397" i="1"/>
  <c r="X399" i="1"/>
  <c r="V399" i="1"/>
  <c r="V401" i="1"/>
  <c r="X401" i="1"/>
  <c r="X403" i="1"/>
  <c r="V403" i="1"/>
  <c r="V405" i="1"/>
  <c r="X405" i="1"/>
  <c r="X407" i="1"/>
  <c r="V407" i="1"/>
  <c r="V409" i="1"/>
  <c r="X409" i="1"/>
  <c r="X411" i="1"/>
  <c r="V411" i="1"/>
  <c r="V413" i="1"/>
  <c r="X413" i="1"/>
  <c r="X415" i="1"/>
  <c r="V415" i="1"/>
  <c r="V417" i="1"/>
  <c r="X417" i="1"/>
  <c r="X419" i="1"/>
  <c r="V419" i="1"/>
  <c r="V421" i="1"/>
  <c r="X421" i="1"/>
  <c r="X423" i="1"/>
  <c r="V423" i="1"/>
  <c r="V425" i="1"/>
  <c r="X425" i="1"/>
  <c r="X427" i="1"/>
  <c r="V427" i="1"/>
  <c r="V429" i="1"/>
  <c r="X429" i="1"/>
  <c r="X431" i="1"/>
  <c r="V431" i="1"/>
  <c r="V433" i="1"/>
  <c r="X433" i="1"/>
  <c r="X435" i="1"/>
  <c r="V435" i="1"/>
  <c r="V437" i="1"/>
  <c r="X437" i="1"/>
  <c r="X439" i="1"/>
  <c r="V439" i="1"/>
  <c r="V441" i="1"/>
  <c r="X441" i="1"/>
  <c r="X443" i="1"/>
  <c r="V443" i="1"/>
  <c r="V445" i="1"/>
  <c r="X445" i="1"/>
  <c r="X447" i="1"/>
  <c r="V447" i="1"/>
  <c r="V449" i="1"/>
  <c r="X449" i="1"/>
  <c r="X451" i="1"/>
  <c r="V451" i="1"/>
  <c r="V453" i="1"/>
  <c r="X453" i="1"/>
  <c r="X455" i="1"/>
  <c r="V455" i="1"/>
  <c r="V457" i="1"/>
  <c r="X457" i="1"/>
  <c r="X459" i="1"/>
  <c r="V459" i="1"/>
  <c r="V461" i="1"/>
  <c r="X461" i="1"/>
  <c r="X463" i="1"/>
  <c r="V463" i="1"/>
  <c r="V465" i="1"/>
  <c r="X465" i="1"/>
  <c r="X467" i="1"/>
  <c r="V467" i="1"/>
  <c r="V469" i="1"/>
  <c r="X469" i="1"/>
  <c r="X471" i="1"/>
  <c r="V471" i="1"/>
  <c r="V473" i="1"/>
  <c r="X473" i="1"/>
  <c r="X475" i="1"/>
  <c r="V475" i="1"/>
  <c r="V477" i="1"/>
  <c r="X477" i="1"/>
  <c r="X479" i="1"/>
  <c r="V479" i="1"/>
  <c r="V481" i="1"/>
  <c r="X481" i="1"/>
  <c r="X483" i="1"/>
  <c r="V483" i="1"/>
  <c r="V485" i="1"/>
  <c r="X485" i="1"/>
  <c r="X487" i="1"/>
  <c r="V487" i="1"/>
  <c r="V489" i="1"/>
  <c r="X489" i="1"/>
  <c r="X491" i="1"/>
  <c r="V491" i="1"/>
  <c r="V493" i="1"/>
  <c r="X493" i="1"/>
  <c r="X495" i="1"/>
  <c r="V495" i="1"/>
  <c r="V497" i="1"/>
  <c r="X497" i="1"/>
  <c r="X499" i="1"/>
  <c r="V499" i="1"/>
  <c r="V501" i="1"/>
  <c r="X501" i="1"/>
  <c r="X503" i="1"/>
  <c r="V503" i="1"/>
  <c r="V505" i="1"/>
  <c r="X505" i="1"/>
  <c r="X507" i="1"/>
  <c r="V507" i="1"/>
  <c r="V509" i="1"/>
  <c r="X509" i="1"/>
  <c r="X511" i="1"/>
  <c r="V511" i="1"/>
  <c r="V513" i="1"/>
  <c r="X513" i="1"/>
  <c r="X515" i="1"/>
  <c r="V515" i="1"/>
  <c r="V517" i="1"/>
  <c r="X517" i="1"/>
  <c r="X519" i="1"/>
  <c r="V519" i="1"/>
  <c r="V521" i="1"/>
  <c r="X521" i="1"/>
  <c r="X523" i="1"/>
  <c r="V523" i="1"/>
  <c r="V525" i="1"/>
  <c r="X525" i="1"/>
  <c r="X527" i="1"/>
  <c r="V527" i="1"/>
  <c r="V529" i="1"/>
  <c r="X529" i="1"/>
  <c r="X531" i="1"/>
  <c r="V531" i="1"/>
  <c r="V533" i="1"/>
  <c r="X533" i="1"/>
  <c r="X535" i="1"/>
  <c r="V535" i="1"/>
  <c r="V537" i="1"/>
  <c r="X537" i="1"/>
  <c r="X539" i="1"/>
  <c r="V539" i="1"/>
  <c r="V541" i="1"/>
  <c r="X541" i="1"/>
  <c r="X543" i="1"/>
  <c r="V543" i="1"/>
  <c r="V545" i="1"/>
  <c r="X545" i="1"/>
  <c r="X547" i="1"/>
  <c r="V547" i="1"/>
  <c r="V549" i="1"/>
  <c r="X549" i="1"/>
  <c r="X551" i="1"/>
  <c r="V551" i="1"/>
  <c r="V553" i="1"/>
  <c r="X553" i="1"/>
  <c r="X555" i="1"/>
  <c r="V555" i="1"/>
  <c r="V557" i="1"/>
  <c r="X557" i="1"/>
  <c r="X559" i="1"/>
  <c r="V559" i="1"/>
  <c r="V561" i="1"/>
  <c r="X561" i="1"/>
  <c r="X563" i="1"/>
  <c r="V563" i="1"/>
  <c r="V565" i="1"/>
  <c r="X565" i="1"/>
  <c r="X567" i="1"/>
  <c r="V567" i="1"/>
  <c r="V569" i="1"/>
  <c r="X569" i="1"/>
  <c r="X571" i="1"/>
  <c r="V571" i="1"/>
  <c r="V573" i="1"/>
  <c r="X573" i="1"/>
  <c r="X575" i="1"/>
  <c r="V575" i="1"/>
  <c r="V577" i="1"/>
  <c r="X577" i="1"/>
  <c r="X579" i="1"/>
  <c r="V579" i="1"/>
  <c r="V581" i="1"/>
  <c r="X581" i="1"/>
  <c r="X583" i="1"/>
  <c r="V583" i="1"/>
  <c r="V585" i="1"/>
  <c r="X585" i="1"/>
  <c r="X587" i="1"/>
  <c r="V587" i="1"/>
  <c r="V589" i="1"/>
  <c r="X589" i="1"/>
  <c r="X591" i="1"/>
  <c r="V591" i="1"/>
  <c r="V593" i="1"/>
  <c r="X593" i="1"/>
  <c r="X595" i="1"/>
  <c r="V595" i="1"/>
  <c r="V597" i="1"/>
  <c r="X597" i="1"/>
  <c r="X599" i="1"/>
  <c r="V599" i="1"/>
  <c r="V601" i="1"/>
  <c r="X601" i="1"/>
  <c r="X603" i="1"/>
  <c r="V603" i="1"/>
  <c r="V605" i="1"/>
  <c r="X605" i="1"/>
  <c r="X607" i="1"/>
  <c r="V607" i="1"/>
  <c r="V609" i="1"/>
  <c r="X609" i="1"/>
  <c r="X611" i="1"/>
  <c r="V611" i="1"/>
  <c r="V613" i="1"/>
  <c r="X613" i="1"/>
  <c r="X615" i="1"/>
  <c r="V615" i="1"/>
  <c r="V617" i="1"/>
  <c r="X617" i="1"/>
  <c r="X619" i="1"/>
  <c r="V619" i="1"/>
  <c r="V621" i="1"/>
  <c r="X621" i="1"/>
  <c r="X623" i="1"/>
  <c r="V623" i="1"/>
  <c r="V625" i="1"/>
  <c r="X625" i="1"/>
  <c r="X627" i="1"/>
  <c r="V627" i="1"/>
  <c r="V629" i="1"/>
  <c r="X629" i="1"/>
  <c r="X631" i="1"/>
  <c r="V631" i="1"/>
  <c r="V633" i="1"/>
  <c r="X633" i="1"/>
  <c r="X635" i="1"/>
  <c r="V635" i="1"/>
  <c r="V637" i="1"/>
  <c r="X637" i="1"/>
  <c r="X639" i="1"/>
  <c r="V639" i="1"/>
  <c r="V641" i="1"/>
  <c r="X641" i="1"/>
  <c r="X67" i="1"/>
  <c r="V75" i="1"/>
  <c r="X79" i="1"/>
  <c r="X84" i="1"/>
  <c r="V85" i="1"/>
  <c r="X87" i="1"/>
  <c r="V89" i="1"/>
  <c r="X91" i="1"/>
  <c r="V93" i="1"/>
  <c r="V96" i="1"/>
  <c r="X100" i="1"/>
  <c r="V104" i="1"/>
  <c r="X109" i="1"/>
  <c r="V111" i="1"/>
  <c r="V129" i="1"/>
  <c r="V132" i="1"/>
  <c r="X134" i="1"/>
  <c r="V136" i="1"/>
  <c r="X138" i="1"/>
  <c r="V643" i="1"/>
  <c r="X645" i="1"/>
  <c r="V647" i="1"/>
  <c r="X649" i="1"/>
  <c r="J11" i="4"/>
  <c r="J7" i="4"/>
  <c r="J3" i="4"/>
  <c r="C11" i="4"/>
  <c r="C7" i="4"/>
  <c r="C3" i="4"/>
  <c r="Z82" i="4"/>
  <c r="Z54" i="4"/>
  <c r="Z53" i="4"/>
  <c r="Z52" i="4"/>
  <c r="Z51" i="4"/>
  <c r="Z50" i="4"/>
  <c r="Z49" i="4"/>
  <c r="Z48" i="4"/>
  <c r="Z47" i="4"/>
  <c r="Z46" i="4"/>
  <c r="Z45" i="4"/>
  <c r="Z44" i="4"/>
  <c r="Z43" i="4"/>
  <c r="Z42" i="4"/>
  <c r="Z41" i="4"/>
  <c r="Z40" i="4"/>
  <c r="Z39" i="4"/>
  <c r="Z38" i="4"/>
  <c r="Z37" i="4"/>
  <c r="Z36" i="4"/>
  <c r="Z35" i="4"/>
  <c r="Z34" i="4"/>
  <c r="Z33" i="4"/>
  <c r="Z32" i="4"/>
  <c r="Z31" i="4"/>
  <c r="Z30" i="4"/>
  <c r="Z29" i="4"/>
  <c r="Z28" i="4"/>
  <c r="Z27" i="4"/>
  <c r="Z26" i="4"/>
  <c r="Z24" i="4"/>
  <c r="Z23" i="4"/>
  <c r="Z22" i="4"/>
  <c r="Z21" i="4"/>
  <c r="Z20" i="4"/>
  <c r="Z19" i="4"/>
  <c r="Z18" i="4"/>
  <c r="Z17" i="4"/>
  <c r="Z16" i="4"/>
  <c r="Z15" i="4"/>
  <c r="Z14" i="4"/>
  <c r="W66" i="1" l="1"/>
  <c r="W65" i="1"/>
  <c r="V65" i="1" s="1"/>
  <c r="W64" i="1"/>
  <c r="V64" i="1" s="1"/>
  <c r="W63" i="1"/>
  <c r="V63" i="1" s="1"/>
  <c r="W61" i="1"/>
  <c r="X61" i="1" s="1"/>
  <c r="W60" i="1"/>
  <c r="X60" i="1" s="1"/>
  <c r="W59" i="1"/>
  <c r="X59" i="1" s="1"/>
  <c r="W57" i="1"/>
  <c r="V57" i="1" s="1"/>
  <c r="W56" i="1"/>
  <c r="W55" i="1"/>
  <c r="V55" i="1" s="1"/>
  <c r="W54" i="1"/>
  <c r="V54" i="1" s="1"/>
  <c r="W52" i="1"/>
  <c r="X52" i="1" s="1"/>
  <c r="W51" i="1"/>
  <c r="W50" i="1"/>
  <c r="V50" i="1" s="1"/>
  <c r="W49" i="1"/>
  <c r="V49" i="1" s="1"/>
  <c r="W48" i="1"/>
  <c r="X48" i="1" s="1"/>
  <c r="W47" i="1"/>
  <c r="W46" i="1"/>
  <c r="V46" i="1" s="1"/>
  <c r="W45" i="1"/>
  <c r="X45" i="1" s="1"/>
  <c r="W43" i="1"/>
  <c r="W42" i="1"/>
  <c r="W41" i="1"/>
  <c r="X41" i="1" s="1"/>
  <c r="W40" i="1"/>
  <c r="V40" i="1" s="1"/>
  <c r="W39" i="1"/>
  <c r="V39" i="1" s="1"/>
  <c r="W38" i="1"/>
  <c r="W37" i="1"/>
  <c r="X37" i="1" s="1"/>
  <c r="W32" i="1"/>
  <c r="V32" i="1" s="1"/>
  <c r="W30" i="1"/>
  <c r="V30" i="1" s="1"/>
  <c r="W29" i="1"/>
  <c r="W27" i="1"/>
  <c r="V27" i="1" s="1"/>
  <c r="W26" i="1"/>
  <c r="V26" i="1" s="1"/>
  <c r="W25" i="1"/>
  <c r="V25" i="1" s="1"/>
  <c r="W22" i="1"/>
  <c r="W21" i="1"/>
  <c r="V21" i="1" s="1"/>
  <c r="W20" i="1"/>
  <c r="V20" i="1" s="1"/>
  <c r="W19" i="1"/>
  <c r="W18" i="1"/>
  <c r="L37" i="4" s="1"/>
  <c r="W17" i="1"/>
  <c r="W16" i="1"/>
  <c r="X56" i="1" l="1"/>
  <c r="L43" i="4"/>
  <c r="X16" i="1"/>
  <c r="L46" i="4"/>
  <c r="X66" i="1"/>
  <c r="L30" i="4"/>
  <c r="V51" i="1"/>
  <c r="L34" i="4"/>
  <c r="V42" i="1"/>
  <c r="L21" i="4"/>
  <c r="V38" i="1"/>
  <c r="L29" i="4"/>
  <c r="L36" i="4"/>
  <c r="L39" i="4"/>
  <c r="V29" i="1"/>
  <c r="L35" i="4"/>
  <c r="V47" i="1"/>
  <c r="L38" i="4"/>
  <c r="L19" i="4"/>
  <c r="X22" i="1"/>
  <c r="L33" i="4"/>
  <c r="V43" i="1"/>
  <c r="L27" i="4"/>
  <c r="L20" i="4"/>
  <c r="L25" i="4"/>
  <c r="L32" i="4"/>
  <c r="V17" i="1"/>
  <c r="L28" i="4"/>
  <c r="X19" i="1"/>
  <c r="L45" i="4"/>
  <c r="V18" i="1"/>
  <c r="L26" i="4"/>
  <c r="V59" i="1"/>
  <c r="X54" i="1"/>
  <c r="X18" i="1"/>
  <c r="X20" i="1"/>
  <c r="X21" i="1"/>
  <c r="X26" i="1"/>
  <c r="X29" i="1"/>
  <c r="X30" i="1"/>
  <c r="X38" i="1"/>
  <c r="X40" i="1"/>
  <c r="X43" i="1"/>
  <c r="X47" i="1"/>
  <c r="X49" i="1"/>
  <c r="X57" i="1"/>
  <c r="V61" i="1"/>
  <c r="X64" i="1"/>
  <c r="V16" i="1"/>
  <c r="X51" i="1"/>
  <c r="V66" i="1"/>
  <c r="X17" i="1"/>
  <c r="V19" i="1"/>
  <c r="V22" i="1"/>
  <c r="X25" i="1"/>
  <c r="X27" i="1"/>
  <c r="X32" i="1"/>
  <c r="V37" i="1"/>
  <c r="X39" i="1"/>
  <c r="V41" i="1"/>
  <c r="X42" i="1"/>
  <c r="V45" i="1"/>
  <c r="X46" i="1"/>
  <c r="V48" i="1"/>
  <c r="X50" i="1"/>
  <c r="V52" i="1"/>
  <c r="X55" i="1"/>
  <c r="V56" i="1"/>
  <c r="V60" i="1"/>
  <c r="X63" i="1"/>
  <c r="X65" i="1"/>
  <c r="AW66" i="1"/>
  <c r="AW65" i="1"/>
  <c r="AW64" i="1"/>
  <c r="AW63" i="1"/>
  <c r="AW61" i="1"/>
  <c r="AW60" i="1"/>
  <c r="AW59" i="1"/>
  <c r="AW57" i="1"/>
  <c r="AW56" i="1"/>
  <c r="AW55" i="1"/>
  <c r="AW54" i="1"/>
  <c r="AW52" i="1"/>
  <c r="AW51" i="1"/>
  <c r="AW50" i="1"/>
  <c r="AW49" i="1"/>
  <c r="AW48" i="1"/>
  <c r="AW47" i="1"/>
  <c r="AW46" i="1"/>
  <c r="AW45" i="1"/>
  <c r="AW43" i="1"/>
  <c r="AW42" i="1"/>
  <c r="AW41" i="1"/>
  <c r="AW40" i="1"/>
  <c r="AW39" i="1"/>
  <c r="AW38" i="1"/>
  <c r="AW37" i="1"/>
  <c r="AW32" i="1"/>
  <c r="AW30" i="1"/>
  <c r="AW29" i="1"/>
  <c r="AW27" i="1"/>
  <c r="AW26" i="1"/>
  <c r="AW25" i="1"/>
  <c r="AW22" i="1"/>
  <c r="AW21" i="1"/>
  <c r="AW20" i="1"/>
  <c r="AW19" i="1"/>
  <c r="AW18" i="1"/>
  <c r="AW17" i="1"/>
  <c r="AW16" i="1"/>
  <c r="AU66" i="1"/>
  <c r="AU65" i="1"/>
  <c r="AU64" i="1"/>
  <c r="AU63" i="1"/>
  <c r="AU61" i="1"/>
  <c r="AU60" i="1"/>
  <c r="AU59" i="1"/>
  <c r="AU57" i="1"/>
  <c r="AU56" i="1"/>
  <c r="AU55" i="1"/>
  <c r="AU54" i="1"/>
  <c r="AU52" i="1"/>
  <c r="AU51" i="1"/>
  <c r="AU50" i="1"/>
  <c r="AU49" i="1"/>
  <c r="AU48" i="1"/>
  <c r="AU47" i="1"/>
  <c r="AU46" i="1"/>
  <c r="AU45" i="1"/>
  <c r="AU43" i="1"/>
  <c r="AU42" i="1"/>
  <c r="AU41" i="1"/>
  <c r="AU40" i="1"/>
  <c r="AU39" i="1"/>
  <c r="AU38" i="1"/>
  <c r="AU37" i="1"/>
  <c r="AU32" i="1"/>
  <c r="AU30" i="1"/>
  <c r="AU29" i="1"/>
  <c r="AU27" i="1"/>
  <c r="AU26" i="1"/>
  <c r="AU25" i="1"/>
  <c r="AU22" i="1"/>
  <c r="AU21" i="1"/>
  <c r="AU20" i="1"/>
  <c r="AU19" i="1"/>
  <c r="AU18" i="1"/>
  <c r="AU17" i="1"/>
  <c r="AU16" i="1"/>
  <c r="AT66" i="1"/>
  <c r="AT65" i="1"/>
  <c r="AT64" i="1"/>
  <c r="AT63" i="1"/>
  <c r="AT61" i="1"/>
  <c r="AT60" i="1"/>
  <c r="AT59" i="1"/>
  <c r="AT57" i="1"/>
  <c r="AT56" i="1"/>
  <c r="AT55" i="1"/>
  <c r="AT54" i="1"/>
  <c r="AT52" i="1"/>
  <c r="AT51" i="1"/>
  <c r="AT50" i="1"/>
  <c r="AT49" i="1"/>
  <c r="AT48" i="1"/>
  <c r="AT47" i="1"/>
  <c r="AT46" i="1"/>
  <c r="AT45" i="1"/>
  <c r="AT43" i="1"/>
  <c r="AT42" i="1"/>
  <c r="AT41" i="1"/>
  <c r="AT40" i="1"/>
  <c r="AT39" i="1"/>
  <c r="AT38" i="1"/>
  <c r="AT37" i="1"/>
  <c r="AT32" i="1"/>
  <c r="AT30" i="1"/>
  <c r="AT29" i="1"/>
  <c r="AT27" i="1"/>
  <c r="AT26" i="1"/>
  <c r="AT25" i="1"/>
  <c r="AT22" i="1"/>
  <c r="AT21" i="1"/>
  <c r="AT20" i="1"/>
  <c r="AT19" i="1"/>
  <c r="AT18" i="1"/>
  <c r="AT17" i="1"/>
  <c r="AT16" i="1"/>
  <c r="AS66" i="1"/>
  <c r="AS65" i="1"/>
  <c r="AS64" i="1"/>
  <c r="AS63" i="1"/>
  <c r="AS61" i="1"/>
  <c r="AS60" i="1"/>
  <c r="AS59" i="1"/>
  <c r="AS57" i="1"/>
  <c r="AS56" i="1"/>
  <c r="AS55" i="1"/>
  <c r="AS54" i="1"/>
  <c r="AS52" i="1"/>
  <c r="AS51" i="1"/>
  <c r="AS50" i="1"/>
  <c r="AS49" i="1"/>
  <c r="AS48" i="1"/>
  <c r="AS47" i="1"/>
  <c r="AS46" i="1"/>
  <c r="AS45" i="1"/>
  <c r="AS43" i="1"/>
  <c r="AS42" i="1"/>
  <c r="AS41" i="1"/>
  <c r="AS40" i="1"/>
  <c r="AS39" i="1"/>
  <c r="AS38" i="1"/>
  <c r="AS37" i="1"/>
  <c r="AS32" i="1"/>
  <c r="AS30" i="1"/>
  <c r="AS29" i="1"/>
  <c r="AS27" i="1"/>
  <c r="AS26" i="1"/>
  <c r="AS25" i="1"/>
  <c r="AS22" i="1"/>
  <c r="AS21" i="1"/>
  <c r="AS20" i="1"/>
  <c r="AS19" i="1"/>
  <c r="AS18" i="1"/>
  <c r="AS17" i="1"/>
  <c r="AS16" i="1"/>
  <c r="AQ66" i="1"/>
  <c r="AQ65" i="1"/>
  <c r="AQ64" i="1"/>
  <c r="AQ63" i="1"/>
  <c r="AQ61" i="1"/>
  <c r="AQ60" i="1"/>
  <c r="AQ59" i="1"/>
  <c r="AQ57" i="1"/>
  <c r="AQ56" i="1"/>
  <c r="AQ55" i="1"/>
  <c r="AQ54" i="1"/>
  <c r="AQ52" i="1"/>
  <c r="AQ51" i="1"/>
  <c r="AQ50" i="1"/>
  <c r="AQ49" i="1"/>
  <c r="AQ48" i="1"/>
  <c r="AQ47" i="1"/>
  <c r="AQ46" i="1"/>
  <c r="AQ45" i="1"/>
  <c r="AQ43" i="1"/>
  <c r="AQ42" i="1"/>
  <c r="AQ41" i="1"/>
  <c r="AQ40" i="1"/>
  <c r="AQ39" i="1"/>
  <c r="AQ38" i="1"/>
  <c r="AQ37" i="1"/>
  <c r="AQ32" i="1"/>
  <c r="AQ30" i="1"/>
  <c r="AQ29" i="1"/>
  <c r="AQ27" i="1"/>
  <c r="AQ26" i="1"/>
  <c r="AQ25" i="1"/>
  <c r="AQ22" i="1"/>
  <c r="AQ21" i="1"/>
  <c r="AQ20" i="1"/>
  <c r="AQ19" i="1"/>
  <c r="AQ18" i="1"/>
  <c r="AQ17" i="1"/>
  <c r="AQ16" i="1"/>
  <c r="AP66" i="1"/>
  <c r="AP65" i="1"/>
  <c r="AP64" i="1"/>
  <c r="AP63" i="1"/>
  <c r="AP61" i="1"/>
  <c r="AP60" i="1"/>
  <c r="AP59" i="1"/>
  <c r="AP57" i="1"/>
  <c r="AP56" i="1"/>
  <c r="AP55" i="1"/>
  <c r="AP54" i="1"/>
  <c r="AP52" i="1"/>
  <c r="AP51" i="1"/>
  <c r="AP50" i="1"/>
  <c r="AP49" i="1"/>
  <c r="AP48" i="1"/>
  <c r="AP47" i="1"/>
  <c r="AP46" i="1"/>
  <c r="AP45" i="1"/>
  <c r="AP43" i="1"/>
  <c r="AP42" i="1"/>
  <c r="AP41" i="1"/>
  <c r="AP40" i="1"/>
  <c r="AP39" i="1"/>
  <c r="AP38" i="1"/>
  <c r="AP37" i="1"/>
  <c r="AP32" i="1"/>
  <c r="AP30" i="1"/>
  <c r="AP29" i="1"/>
  <c r="AP27" i="1"/>
  <c r="AP26" i="1"/>
  <c r="AP25" i="1"/>
  <c r="AP22" i="1"/>
  <c r="AP21" i="1"/>
  <c r="AP20" i="1"/>
  <c r="AP19" i="1"/>
  <c r="AP18" i="1"/>
  <c r="AP17" i="1"/>
  <c r="AP16" i="1"/>
  <c r="AO66" i="1"/>
  <c r="AO65" i="1"/>
  <c r="AO64" i="1"/>
  <c r="AO63" i="1"/>
  <c r="AO61" i="1"/>
  <c r="AO60" i="1"/>
  <c r="AO59" i="1"/>
  <c r="AO57" i="1"/>
  <c r="AO56" i="1"/>
  <c r="AO55" i="1"/>
  <c r="AO54" i="1"/>
  <c r="AO52" i="1"/>
  <c r="AO51" i="1"/>
  <c r="AO50" i="1"/>
  <c r="AO49" i="1"/>
  <c r="AO48" i="1"/>
  <c r="AO47" i="1"/>
  <c r="AO46" i="1"/>
  <c r="AO45" i="1"/>
  <c r="AO43" i="1"/>
  <c r="AO42" i="1"/>
  <c r="AO41" i="1"/>
  <c r="AO40" i="1"/>
  <c r="AO39" i="1"/>
  <c r="AO38" i="1"/>
  <c r="AO37" i="1"/>
  <c r="AO32" i="1"/>
  <c r="AO30" i="1"/>
  <c r="AO29" i="1"/>
  <c r="AO27" i="1"/>
  <c r="AO26" i="1"/>
  <c r="AO25" i="1"/>
  <c r="AO22" i="1"/>
  <c r="AO21" i="1"/>
  <c r="AO20" i="1"/>
  <c r="AO19" i="1"/>
  <c r="AO18" i="1"/>
  <c r="AO17" i="1"/>
  <c r="AO16" i="1"/>
  <c r="AM66" i="1"/>
  <c r="AM65" i="1"/>
  <c r="AM64" i="1"/>
  <c r="AM63" i="1"/>
  <c r="AM61" i="1"/>
  <c r="AM60" i="1"/>
  <c r="AM59" i="1"/>
  <c r="AM57" i="1"/>
  <c r="AM56" i="1"/>
  <c r="AM55" i="1"/>
  <c r="AM54" i="1"/>
  <c r="AM52" i="1"/>
  <c r="AM51" i="1"/>
  <c r="AM50" i="1"/>
  <c r="AM49" i="1"/>
  <c r="AM48" i="1"/>
  <c r="AM47" i="1"/>
  <c r="AM46" i="1"/>
  <c r="AM45" i="1"/>
  <c r="AM43" i="1"/>
  <c r="AM42" i="1"/>
  <c r="AM41" i="1"/>
  <c r="AM40" i="1"/>
  <c r="AM39" i="1"/>
  <c r="AM38" i="1"/>
  <c r="AM37" i="1"/>
  <c r="AM32" i="1"/>
  <c r="AM30" i="1"/>
  <c r="AM29" i="1"/>
  <c r="AM27" i="1"/>
  <c r="AM26" i="1"/>
  <c r="AM25" i="1"/>
  <c r="AM22" i="1"/>
  <c r="AM21" i="1"/>
  <c r="AM20" i="1"/>
  <c r="AM19" i="1"/>
  <c r="AM18" i="1"/>
  <c r="AM17" i="1"/>
  <c r="AM16" i="1"/>
  <c r="AL66" i="1"/>
  <c r="AL65" i="1"/>
  <c r="AL64" i="1"/>
  <c r="AL63" i="1"/>
  <c r="AL61" i="1"/>
  <c r="AL60" i="1"/>
  <c r="AL59" i="1"/>
  <c r="AL57" i="1"/>
  <c r="AL56" i="1"/>
  <c r="AL55" i="1"/>
  <c r="AL54" i="1"/>
  <c r="AL52" i="1"/>
  <c r="AL51" i="1"/>
  <c r="AL50" i="1"/>
  <c r="AL49" i="1"/>
  <c r="AL48" i="1"/>
  <c r="AL47" i="1"/>
  <c r="AL46" i="1"/>
  <c r="AL45" i="1"/>
  <c r="AL43" i="1"/>
  <c r="AL42" i="1"/>
  <c r="AL41" i="1"/>
  <c r="AL40" i="1"/>
  <c r="AL39" i="1"/>
  <c r="AL38" i="1"/>
  <c r="AL37" i="1"/>
  <c r="AL32" i="1"/>
  <c r="AL30" i="1"/>
  <c r="AL29" i="1"/>
  <c r="AL27" i="1"/>
  <c r="AL26" i="1"/>
  <c r="AL25" i="1"/>
  <c r="AL22" i="1"/>
  <c r="AL21" i="1"/>
  <c r="AL20" i="1"/>
  <c r="AL19" i="1"/>
  <c r="AL18" i="1"/>
  <c r="AL17" i="1"/>
  <c r="AL16" i="1"/>
  <c r="AK66" i="1"/>
  <c r="AK65" i="1"/>
  <c r="AK64" i="1"/>
  <c r="AK63" i="1"/>
  <c r="AK61" i="1"/>
  <c r="AK60" i="1"/>
  <c r="AK59" i="1"/>
  <c r="AK57" i="1"/>
  <c r="AK56" i="1"/>
  <c r="AK55" i="1"/>
  <c r="AK54" i="1"/>
  <c r="AK52" i="1"/>
  <c r="AK51" i="1"/>
  <c r="AK50" i="1"/>
  <c r="AK49" i="1"/>
  <c r="AK48" i="1"/>
  <c r="AK47" i="1"/>
  <c r="AK46" i="1"/>
  <c r="AK45" i="1"/>
  <c r="AK43" i="1"/>
  <c r="AK42" i="1"/>
  <c r="AK41" i="1"/>
  <c r="AK40" i="1"/>
  <c r="AK39" i="1"/>
  <c r="AK38" i="1"/>
  <c r="AK37" i="1"/>
  <c r="AK32" i="1"/>
  <c r="AK30" i="1"/>
  <c r="AK29" i="1"/>
  <c r="AK27" i="1"/>
  <c r="AK26" i="1"/>
  <c r="AK25" i="1"/>
  <c r="AK22" i="1"/>
  <c r="AK21" i="1"/>
  <c r="AK20" i="1"/>
  <c r="AK19" i="1"/>
  <c r="AK18" i="1"/>
  <c r="AK17" i="1"/>
  <c r="AK16" i="1"/>
  <c r="AJ66" i="1"/>
  <c r="AJ65" i="1"/>
  <c r="AJ64" i="1"/>
  <c r="AJ63" i="1"/>
  <c r="AJ61" i="1"/>
  <c r="AJ60" i="1"/>
  <c r="AJ59" i="1"/>
  <c r="AJ57" i="1"/>
  <c r="AJ56" i="1"/>
  <c r="AJ55" i="1"/>
  <c r="AJ54" i="1"/>
  <c r="AJ52" i="1"/>
  <c r="AJ51" i="1"/>
  <c r="AJ50" i="1"/>
  <c r="AJ49" i="1"/>
  <c r="AJ48" i="1"/>
  <c r="AJ47" i="1"/>
  <c r="AJ46" i="1"/>
  <c r="AJ45" i="1"/>
  <c r="AJ43" i="1"/>
  <c r="AJ42" i="1"/>
  <c r="AJ41" i="1"/>
  <c r="AJ40" i="1"/>
  <c r="AJ39" i="1"/>
  <c r="AJ38" i="1"/>
  <c r="AJ37" i="1"/>
  <c r="AJ32" i="1"/>
  <c r="AJ30" i="1"/>
  <c r="AJ29" i="1"/>
  <c r="AJ27" i="1"/>
  <c r="AJ26" i="1"/>
  <c r="AJ25" i="1"/>
  <c r="AJ22" i="1"/>
  <c r="AJ21" i="1"/>
  <c r="AJ20" i="1"/>
  <c r="AJ19" i="1"/>
  <c r="AJ18" i="1"/>
  <c r="AJ17" i="1"/>
  <c r="AJ16" i="1"/>
  <c r="AA66" i="1"/>
  <c r="AA65" i="1"/>
  <c r="AA64" i="1"/>
  <c r="AA63" i="1"/>
  <c r="AA61" i="1"/>
  <c r="AA60" i="1"/>
  <c r="AA59" i="1"/>
  <c r="AA57" i="1"/>
  <c r="AA56" i="1"/>
  <c r="AA55" i="1"/>
  <c r="AA54" i="1"/>
  <c r="AA52" i="1"/>
  <c r="AA51" i="1"/>
  <c r="AA50" i="1"/>
  <c r="AA49" i="1"/>
  <c r="AA48" i="1"/>
  <c r="AA47" i="1"/>
  <c r="AA46" i="1"/>
  <c r="AA45" i="1"/>
  <c r="AA43" i="1"/>
  <c r="AA42" i="1"/>
  <c r="AA41" i="1"/>
  <c r="AA40" i="1"/>
  <c r="AA39" i="1"/>
  <c r="AA38" i="1"/>
  <c r="AA37" i="1"/>
  <c r="AA32" i="1"/>
  <c r="AA30" i="1"/>
  <c r="AA29" i="1"/>
  <c r="AA27" i="1"/>
  <c r="AA26" i="1"/>
  <c r="AA25" i="1"/>
  <c r="AA22" i="1"/>
  <c r="AA21" i="1"/>
  <c r="AA20" i="1"/>
  <c r="AA19" i="1"/>
  <c r="AA18" i="1"/>
  <c r="AA17" i="1"/>
  <c r="AA16" i="1"/>
  <c r="AB66" i="1"/>
  <c r="AB65" i="1"/>
  <c r="AB64" i="1"/>
  <c r="AB63" i="1"/>
  <c r="AB61" i="1"/>
  <c r="AB60" i="1"/>
  <c r="AB59" i="1"/>
  <c r="AB57" i="1"/>
  <c r="AB56" i="1"/>
  <c r="AB55" i="1"/>
  <c r="AB54" i="1"/>
  <c r="AB52" i="1"/>
  <c r="AB51" i="1"/>
  <c r="AB50" i="1"/>
  <c r="AB49" i="1"/>
  <c r="AB48" i="1"/>
  <c r="AB47" i="1"/>
  <c r="AB46" i="1"/>
  <c r="AB45" i="1"/>
  <c r="AB43" i="1"/>
  <c r="AB42" i="1"/>
  <c r="AB41" i="1"/>
  <c r="AB40" i="1"/>
  <c r="AB39" i="1"/>
  <c r="AB38" i="1"/>
  <c r="AB37" i="1"/>
  <c r="AB32" i="1"/>
  <c r="AB30" i="1"/>
  <c r="AB29" i="1"/>
  <c r="AB27" i="1"/>
  <c r="AB25" i="1"/>
  <c r="AB22" i="1"/>
  <c r="AB21" i="1"/>
  <c r="AB20" i="1"/>
  <c r="AB19" i="1"/>
  <c r="AB18" i="1"/>
  <c r="AB17" i="1"/>
  <c r="AB16" i="1"/>
  <c r="AB26" i="1"/>
  <c r="AH66" i="1"/>
  <c r="AH65" i="1"/>
  <c r="AH64" i="1"/>
  <c r="AH63" i="1"/>
  <c r="AH61" i="1"/>
  <c r="AH60" i="1"/>
  <c r="AH59" i="1"/>
  <c r="AH57" i="1"/>
  <c r="AH56" i="1"/>
  <c r="AH55" i="1"/>
  <c r="AH54" i="1"/>
  <c r="AH52" i="1"/>
  <c r="AH51" i="1"/>
  <c r="AH50" i="1"/>
  <c r="AH49" i="1"/>
  <c r="AH48" i="1"/>
  <c r="AH47" i="1"/>
  <c r="AH46" i="1"/>
  <c r="AH45" i="1"/>
  <c r="AH43" i="1"/>
  <c r="AH42" i="1"/>
  <c r="AH41" i="1"/>
  <c r="AH40" i="1"/>
  <c r="AH39" i="1"/>
  <c r="AH38" i="1"/>
  <c r="AH37" i="1"/>
  <c r="AH32" i="1"/>
  <c r="AH30" i="1"/>
  <c r="AH29" i="1"/>
  <c r="AH27" i="1"/>
  <c r="AH25" i="1"/>
  <c r="AH22" i="1"/>
  <c r="AH21" i="1"/>
  <c r="AH20" i="1"/>
  <c r="AH19" i="1"/>
  <c r="AH18" i="1"/>
  <c r="AH17" i="1"/>
  <c r="AH16" i="1"/>
  <c r="AH26" i="1"/>
  <c r="AG66" i="1"/>
  <c r="AG65" i="1"/>
  <c r="AG64" i="1"/>
  <c r="AG63" i="1"/>
  <c r="AG61" i="1"/>
  <c r="AG60" i="1"/>
  <c r="AG59" i="1"/>
  <c r="AG57" i="1"/>
  <c r="AG56" i="1"/>
  <c r="AG55" i="1"/>
  <c r="AG54" i="1"/>
  <c r="AG52" i="1"/>
  <c r="AG51" i="1"/>
  <c r="AG50" i="1"/>
  <c r="AG49" i="1"/>
  <c r="AG48" i="1"/>
  <c r="AG47" i="1"/>
  <c r="AG46" i="1"/>
  <c r="AG45" i="1"/>
  <c r="AG43" i="1"/>
  <c r="AG42" i="1"/>
  <c r="AG41" i="1"/>
  <c r="AG40" i="1"/>
  <c r="AG39" i="1"/>
  <c r="AG38" i="1"/>
  <c r="AG37" i="1"/>
  <c r="AG32" i="1"/>
  <c r="AG30" i="1"/>
  <c r="AG29" i="1"/>
  <c r="AG27" i="1"/>
  <c r="AG26" i="1"/>
  <c r="AG25" i="1"/>
  <c r="AG22" i="1"/>
  <c r="AG20" i="1"/>
  <c r="AG19" i="1"/>
  <c r="AG18" i="1"/>
  <c r="AG17" i="1"/>
  <c r="AG16" i="1"/>
  <c r="AG21" i="1"/>
  <c r="AD66" i="1"/>
  <c r="AD65" i="1"/>
  <c r="AD64" i="1"/>
  <c r="AD63" i="1"/>
  <c r="AD61" i="1"/>
  <c r="AD60" i="1"/>
  <c r="AD59" i="1"/>
  <c r="AD57" i="1"/>
  <c r="AD56" i="1"/>
  <c r="AD55" i="1"/>
  <c r="AD54" i="1"/>
  <c r="AD52" i="1"/>
  <c r="AD51" i="1"/>
  <c r="AD50" i="1"/>
  <c r="AD49" i="1"/>
  <c r="AD48" i="1"/>
  <c r="AD47" i="1"/>
  <c r="AD46" i="1"/>
  <c r="AD45" i="1"/>
  <c r="AD43" i="1"/>
  <c r="AD42" i="1"/>
  <c r="AD41" i="1"/>
  <c r="AD40" i="1"/>
  <c r="AD39" i="1"/>
  <c r="AD38" i="1"/>
  <c r="AD37" i="1"/>
  <c r="AD32" i="1"/>
  <c r="AD30" i="1"/>
  <c r="AD29" i="1"/>
  <c r="AD27" i="1"/>
  <c r="AD26" i="1"/>
  <c r="AD25" i="1"/>
  <c r="AD22" i="1"/>
  <c r="AD21" i="1"/>
  <c r="AD20" i="1"/>
  <c r="AD18" i="1"/>
  <c r="AD17" i="1"/>
  <c r="AD16" i="1"/>
  <c r="AD19" i="1"/>
  <c r="AF66" i="1"/>
  <c r="AF65" i="1"/>
  <c r="AF64" i="1"/>
  <c r="AF63" i="1"/>
  <c r="AF61" i="1"/>
  <c r="AF60" i="1"/>
  <c r="AF59" i="1"/>
  <c r="AF57" i="1"/>
  <c r="AF56" i="1"/>
  <c r="AF55" i="1"/>
  <c r="AF54" i="1"/>
  <c r="AF52" i="1"/>
  <c r="AF51" i="1"/>
  <c r="AF50" i="1"/>
  <c r="AF49" i="1"/>
  <c r="AF48" i="1"/>
  <c r="AF47" i="1"/>
  <c r="AF46" i="1"/>
  <c r="AF45" i="1"/>
  <c r="AF43" i="1"/>
  <c r="AF42" i="1"/>
  <c r="AF41" i="1"/>
  <c r="AF40" i="1"/>
  <c r="AF39" i="1"/>
  <c r="AF38" i="1"/>
  <c r="AF37" i="1"/>
  <c r="AF32" i="1"/>
  <c r="AF30" i="1"/>
  <c r="AF29" i="1"/>
  <c r="AF27" i="1"/>
  <c r="AF26" i="1"/>
  <c r="AF25" i="1"/>
  <c r="AF22" i="1"/>
  <c r="AF21" i="1"/>
  <c r="AF20" i="1"/>
  <c r="AF19" i="1"/>
  <c r="AF18" i="1"/>
  <c r="AF17" i="1"/>
  <c r="AF16" i="1"/>
  <c r="AE66" i="1"/>
  <c r="AE65" i="1"/>
  <c r="AE64" i="1"/>
  <c r="AE63" i="1"/>
  <c r="AE61" i="1"/>
  <c r="AE60" i="1"/>
  <c r="AE59" i="1"/>
  <c r="AE57" i="1"/>
  <c r="AE56" i="1"/>
  <c r="AE55" i="1"/>
  <c r="AE54" i="1"/>
  <c r="AE52" i="1"/>
  <c r="AE51" i="1"/>
  <c r="AE50" i="1"/>
  <c r="AE49" i="1"/>
  <c r="AE48" i="1"/>
  <c r="AE47" i="1"/>
  <c r="AE46" i="1"/>
  <c r="AE45" i="1"/>
  <c r="AE43" i="1"/>
  <c r="AE42" i="1"/>
  <c r="AE41" i="1"/>
  <c r="AE40" i="1"/>
  <c r="AE39" i="1"/>
  <c r="AE38" i="1"/>
  <c r="AE37" i="1"/>
  <c r="AE32" i="1"/>
  <c r="AE30" i="1"/>
  <c r="AE29" i="1"/>
  <c r="AE27" i="1"/>
  <c r="AE26" i="1"/>
  <c r="AE25" i="1"/>
  <c r="AE22" i="1"/>
  <c r="AE21" i="1"/>
  <c r="AE19" i="1"/>
  <c r="AE18" i="1"/>
  <c r="AE17" i="1"/>
  <c r="AE16" i="1"/>
  <c r="AE20" i="1"/>
  <c r="Z66" i="1"/>
  <c r="Z65" i="1"/>
  <c r="Z64" i="1"/>
  <c r="Z63" i="1"/>
  <c r="Z61" i="1"/>
  <c r="Z60" i="1"/>
  <c r="Z59" i="1"/>
  <c r="Z57" i="1"/>
  <c r="Z56" i="1"/>
  <c r="Z55" i="1"/>
  <c r="Z54" i="1"/>
  <c r="Z52" i="1"/>
  <c r="Z51" i="1"/>
  <c r="Z50" i="1"/>
  <c r="Z49" i="1"/>
  <c r="Z48" i="1"/>
  <c r="Z47" i="1"/>
  <c r="Z46" i="1"/>
  <c r="Z45" i="1"/>
  <c r="Z43" i="1"/>
  <c r="Z42" i="1"/>
  <c r="Z41" i="1"/>
  <c r="Z40" i="1"/>
  <c r="Z39" i="1"/>
  <c r="Z38" i="1"/>
  <c r="Z37" i="1"/>
  <c r="Z32" i="1"/>
  <c r="Z30" i="1"/>
  <c r="Z29" i="1"/>
  <c r="Z27" i="1"/>
  <c r="Z26" i="1"/>
  <c r="Z25" i="1"/>
  <c r="Z22" i="1"/>
  <c r="Z21" i="1"/>
  <c r="Z20" i="1"/>
  <c r="Z18" i="1"/>
  <c r="Z17" i="1"/>
  <c r="Z16" i="1"/>
  <c r="Z19" i="1"/>
  <c r="L18" i="4"/>
  <c r="L66" i="4" l="1"/>
  <c r="L63" i="4"/>
  <c r="L64" i="4"/>
  <c r="L65" i="4"/>
  <c r="L58" i="4"/>
  <c r="L60" i="4"/>
  <c r="L59" i="4"/>
  <c r="L68" i="4"/>
  <c r="L69" i="4"/>
  <c r="L70" i="4"/>
  <c r="L71" i="4"/>
  <c r="L73" i="4"/>
  <c r="L74" i="4"/>
  <c r="L75" i="4"/>
  <c r="L77" i="4"/>
  <c r="L78" i="4"/>
  <c r="L79" i="4"/>
  <c r="L81" i="4"/>
  <c r="L62" i="4"/>
  <c r="K49" i="4"/>
  <c r="K53" i="4"/>
  <c r="Z58" i="4" l="1"/>
  <c r="AA58" i="4"/>
  <c r="Z73" i="4"/>
  <c r="AA73" i="4"/>
  <c r="Z68" i="4"/>
  <c r="AA68" i="4"/>
  <c r="Z62" i="4"/>
  <c r="AA62" i="4"/>
  <c r="AA81" i="4"/>
  <c r="Z81" i="4"/>
  <c r="Z77" i="4"/>
  <c r="AA77" i="4"/>
  <c r="Z59" i="4"/>
  <c r="AA59" i="4"/>
  <c r="Z71" i="4"/>
  <c r="AA71" i="4"/>
  <c r="AA66" i="4"/>
  <c r="Z66" i="4"/>
  <c r="AA78" i="4"/>
  <c r="Z78" i="4"/>
  <c r="AA64" i="4"/>
  <c r="Z64" i="4"/>
  <c r="Z75" i="4"/>
  <c r="AA75" i="4"/>
  <c r="AA70" i="4"/>
  <c r="Z70" i="4"/>
  <c r="Z65" i="4"/>
  <c r="AA65" i="4"/>
  <c r="Z79" i="4"/>
  <c r="AA79" i="4"/>
  <c r="AA74" i="4"/>
  <c r="Z74" i="4"/>
  <c r="Z69" i="4"/>
  <c r="AA69" i="4"/>
  <c r="AA60" i="4"/>
  <c r="Z60" i="4"/>
  <c r="Z63" i="4"/>
  <c r="AA63" i="4"/>
  <c r="P80" i="4" l="1"/>
</calcChain>
</file>

<file path=xl/sharedStrings.xml><?xml version="1.0" encoding="utf-8"?>
<sst xmlns="http://schemas.openxmlformats.org/spreadsheetml/2006/main" count="2989" uniqueCount="818">
  <si>
    <t>LIGNE</t>
  </si>
  <si>
    <t>TIME</t>
  </si>
  <si>
    <t>PYROTECHNIE</t>
  </si>
  <si>
    <t>SEQ</t>
  </si>
  <si>
    <t>Implantation</t>
  </si>
  <si>
    <t>\ I /</t>
  </si>
  <si>
    <t>Poste</t>
  </si>
  <si>
    <t>QTE</t>
  </si>
  <si>
    <t>TR1</t>
  </si>
  <si>
    <t>TR2</t>
  </si>
  <si>
    <t>TR3</t>
  </si>
  <si>
    <t>TR4</t>
  </si>
  <si>
    <t>TR5</t>
  </si>
  <si>
    <t>TR6</t>
  </si>
  <si>
    <t>TR7</t>
  </si>
  <si>
    <t>TR8</t>
  </si>
  <si>
    <t>2''T</t>
  </si>
  <si>
    <t>3''T</t>
  </si>
  <si>
    <t>4''T</t>
  </si>
  <si>
    <t>5''T</t>
  </si>
  <si>
    <t>6''T</t>
  </si>
  <si>
    <t>8''T</t>
  </si>
  <si>
    <t>10''T</t>
  </si>
  <si>
    <t>Durée</t>
  </si>
  <si>
    <t>Fin</t>
  </si>
  <si>
    <t>marron d'air</t>
  </si>
  <si>
    <t>qte</t>
  </si>
  <si>
    <t>prix</t>
  </si>
  <si>
    <t>fleur rouge</t>
  </si>
  <si>
    <t>fleur verte</t>
  </si>
  <si>
    <t>fleur bleu</t>
  </si>
  <si>
    <t>fleur argent</t>
  </si>
  <si>
    <t>saule pleureur</t>
  </si>
  <si>
    <t>crossette verte</t>
  </si>
  <si>
    <t>crossette rouge</t>
  </si>
  <si>
    <t>bombe_75mm</t>
  </si>
  <si>
    <t>mono_coup_45mm</t>
  </si>
  <si>
    <t>durée</t>
  </si>
  <si>
    <t>bombe_50mm</t>
  </si>
  <si>
    <t>bombe_100mm</t>
  </si>
  <si>
    <t>bombe_125mm</t>
  </si>
  <si>
    <t>bombe_150mm</t>
  </si>
  <si>
    <t>fleur blanche</t>
  </si>
  <si>
    <t>cligno et craq</t>
  </si>
  <si>
    <t>anneau or</t>
  </si>
  <si>
    <t>anneau argent</t>
  </si>
  <si>
    <t>anneau rouge</t>
  </si>
  <si>
    <t>crossette jaune</t>
  </si>
  <si>
    <t>2 anneaux</t>
  </si>
  <si>
    <t>3 anneaux</t>
  </si>
  <si>
    <t>queue de cheval or</t>
  </si>
  <si>
    <t>comètes argent</t>
  </si>
  <si>
    <t>comètes citron</t>
  </si>
  <si>
    <t>comètes or</t>
  </si>
  <si>
    <t>chandelle_25mm</t>
  </si>
  <si>
    <t>chandelle_40mm</t>
  </si>
  <si>
    <t>bombe_200mm</t>
  </si>
  <si>
    <t>multicolore</t>
  </si>
  <si>
    <t>chandelle_30mm</t>
  </si>
  <si>
    <t>chandelle_50mm</t>
  </si>
  <si>
    <t>botte_de_chandelles</t>
  </si>
  <si>
    <t>mono_coup_30mm</t>
  </si>
  <si>
    <t xml:space="preserve">Prix total : </t>
  </si>
  <si>
    <t>euros</t>
  </si>
  <si>
    <t>I</t>
  </si>
  <si>
    <t>\ /</t>
  </si>
  <si>
    <t xml:space="preserve"> I </t>
  </si>
  <si>
    <t>\  /</t>
  </si>
  <si>
    <t>\</t>
  </si>
  <si>
    <t>/</t>
  </si>
  <si>
    <t>X</t>
  </si>
  <si>
    <t>caisse de 10 b 50 mm</t>
  </si>
  <si>
    <t>envolée de 5 b 50 mm</t>
  </si>
  <si>
    <t>mortiers 75 uni</t>
  </si>
  <si>
    <t>caisse de 5 b 75</t>
  </si>
  <si>
    <t>caisse de 10 b 75</t>
  </si>
  <si>
    <t>envolée de 3 b 75</t>
  </si>
  <si>
    <t>envolée de 7 b 75</t>
  </si>
  <si>
    <t>mortiers 50 uni</t>
  </si>
  <si>
    <t>mortiers 100 uni</t>
  </si>
  <si>
    <t>caisse de 5 b 100</t>
  </si>
  <si>
    <t>envolée de 3 b 100</t>
  </si>
  <si>
    <t>envolée de 5 b 100</t>
  </si>
  <si>
    <t>mortiers 125 uni</t>
  </si>
  <si>
    <t>caisse de 5 b 125</t>
  </si>
  <si>
    <t>envolée de 3 b 125</t>
  </si>
  <si>
    <t>mortiers 150 uni</t>
  </si>
  <si>
    <t>caisse de 4 b 150</t>
  </si>
  <si>
    <t>envolée de 3 b 150</t>
  </si>
  <si>
    <t>mortiers 200 uni</t>
  </si>
  <si>
    <t>Mortiers UNI 50 mm</t>
  </si>
  <si>
    <t>Mortiers UNI 75 mm</t>
  </si>
  <si>
    <t>caisse de 5 b 75 mm</t>
  </si>
  <si>
    <t>caisse de 10 b 75 mm</t>
  </si>
  <si>
    <t>envolée de 3 b 75 mm</t>
  </si>
  <si>
    <t>envolée de 7 b 75 mm</t>
  </si>
  <si>
    <t>Mortiers UNI 100 mm</t>
  </si>
  <si>
    <t>caisse de 5 b 100 mm</t>
  </si>
  <si>
    <t>envolée de 3 b 100 mm</t>
  </si>
  <si>
    <t>envolée de 5 b 100 mm</t>
  </si>
  <si>
    <t>Mortiers UNI 125 mm</t>
  </si>
  <si>
    <t>caisse de 5 b 125 mm</t>
  </si>
  <si>
    <t>envolée de 3 b 125 mm</t>
  </si>
  <si>
    <t>Mortiers UNI 150 mm</t>
  </si>
  <si>
    <t>caisse de 4 b 150 mm</t>
  </si>
  <si>
    <t>envolée de 3 b 150 mm</t>
  </si>
  <si>
    <t>Mortiers UNI 200 mm</t>
  </si>
  <si>
    <t xml:space="preserve">Matière Active : </t>
  </si>
  <si>
    <t>kg</t>
  </si>
  <si>
    <t>pyro</t>
  </si>
  <si>
    <t>poids pyro</t>
  </si>
  <si>
    <t>anneau bleu</t>
  </si>
  <si>
    <t xml:space="preserve">crossette étoilée rouge </t>
  </si>
  <si>
    <t xml:space="preserve">crossette étoilée verte </t>
  </si>
  <si>
    <t>crossette orange</t>
  </si>
  <si>
    <t>red special strobe</t>
  </si>
  <si>
    <t>sphérique magnésium jaune</t>
  </si>
  <si>
    <t>design "fleur"</t>
  </si>
  <si>
    <t>exquis cœur</t>
  </si>
  <si>
    <t>strobo blanc</t>
  </si>
  <si>
    <t>strobo vert</t>
  </si>
  <si>
    <t>fleur éphémère</t>
  </si>
  <si>
    <t>fleur jaune</t>
  </si>
  <si>
    <t>jaune et bleu</t>
  </si>
  <si>
    <t>pluie scintillante</t>
  </si>
  <si>
    <t>vert et rouge</t>
  </si>
  <si>
    <t>bouquet dragonaire</t>
  </si>
  <si>
    <t>kamuro</t>
  </si>
  <si>
    <t>sphérique magnésium bleu, tronc blanc</t>
  </si>
  <si>
    <t>sphérique palmier argent, tronc blanc</t>
  </si>
  <si>
    <t>sphérique palmier or, tronc palmier or</t>
  </si>
  <si>
    <t>chandelle_20mm</t>
  </si>
  <si>
    <t>comètes blanches zara</t>
  </si>
  <si>
    <t>comètes bleues</t>
  </si>
  <si>
    <t>comètes jaunes</t>
  </si>
  <si>
    <t>comètes orange</t>
  </si>
  <si>
    <t>comètes pluie d'étoiles rouge</t>
  </si>
  <si>
    <t>comètes pluie d'étoiles verte</t>
  </si>
  <si>
    <t>comètes rouges</t>
  </si>
  <si>
    <t>comètes vertes</t>
  </si>
  <si>
    <t>crossettes bleues</t>
  </si>
  <si>
    <t>crossettes craquelantes</t>
  </si>
  <si>
    <t xml:space="preserve">crossettes jaunes </t>
  </si>
  <si>
    <t xml:space="preserve">crossettes rouges </t>
  </si>
  <si>
    <t>crossettes vertes</t>
  </si>
  <si>
    <t>chandelle_45mm</t>
  </si>
  <si>
    <t xml:space="preserve">serpentins foizons </t>
  </si>
  <si>
    <t>108 coups parade pyrotechnique</t>
  </si>
  <si>
    <t>compact_divers</t>
  </si>
  <si>
    <t>gerbes clignotante argent</t>
  </si>
  <si>
    <t>torsade rouge et cligno</t>
  </si>
  <si>
    <t xml:space="preserve">crossettes or et traçantes </t>
  </si>
  <si>
    <t xml:space="preserve">sifflements tintouin </t>
  </si>
  <si>
    <t>pôt à feu bleu CH</t>
  </si>
  <si>
    <t>pôt à feu argent clignotant CH</t>
  </si>
  <si>
    <t>pôt à feu or CH</t>
  </si>
  <si>
    <t>compact_19cps_30mm</t>
  </si>
  <si>
    <t>compact_21cps_30mm</t>
  </si>
  <si>
    <t>compact_36cps_30mm</t>
  </si>
  <si>
    <t>compact_49cps_30mm</t>
  </si>
  <si>
    <t>pyroshow</t>
  </si>
  <si>
    <t>rangée_30mm</t>
  </si>
  <si>
    <t>fleurs bleues et palme centrale</t>
  </si>
  <si>
    <t>fleurs or pétillantes</t>
  </si>
  <si>
    <t>fleurs violets et palme centrale</t>
  </si>
  <si>
    <t>fleurs verts, violets avec ascension bleue</t>
  </si>
  <si>
    <t xml:space="preserve">bouquet fleur bleu azur </t>
  </si>
  <si>
    <t xml:space="preserve">bouquet fleur bonheur </t>
  </si>
  <si>
    <t xml:space="preserve">bouquet fleur cocotier argent </t>
  </si>
  <si>
    <t xml:space="preserve">bouquet fleur multicolore </t>
  </si>
  <si>
    <t xml:space="preserve">bouquet fleur oulala </t>
  </si>
  <si>
    <t xml:space="preserve">bouquet fleur pulsatilla </t>
  </si>
  <si>
    <t>bouquet fleur pétillant or</t>
  </si>
  <si>
    <t>bouquet fleur d'or craq</t>
  </si>
  <si>
    <t xml:space="preserve">JCOQUICK  bicolore clignotant </t>
  </si>
  <si>
    <t xml:space="preserve">JCOQUICK croustillant </t>
  </si>
  <si>
    <t xml:space="preserve">JCOQUICK  pluie d’argent </t>
  </si>
  <si>
    <t>JCOQUICK marodeur craq</t>
  </si>
  <si>
    <t>JCOQUICK pétillant or</t>
  </si>
  <si>
    <t>JCOQUICK fugueur rouge/bleu</t>
  </si>
  <si>
    <t>compact_25cps_30mm</t>
  </si>
  <si>
    <t>TRIOPACK crossette rouge avec trainée</t>
  </si>
  <si>
    <t>TRIOPACK crossette verte avec trainée</t>
  </si>
  <si>
    <t>TRIOPACK  unicolore rouge</t>
  </si>
  <si>
    <t xml:space="preserve">TRIOPACK unicolore vert </t>
  </si>
  <si>
    <t>TRIOPACK unicolore violet</t>
  </si>
  <si>
    <t>PYROVENTYS volcan et bouquet argent et rouge</t>
  </si>
  <si>
    <t xml:space="preserve">PYROVENTYS volcan et bouquet or et bleu </t>
  </si>
  <si>
    <t>PYROVENTYS doudou rge et vert</t>
  </si>
  <si>
    <t>bonheur (cross violet et citron)</t>
  </si>
  <si>
    <t>doudou (vert et rouge)</t>
  </si>
  <si>
    <t>bouquet fleur argent (dieura)</t>
  </si>
  <si>
    <t>Pyroventail croustillant multicolore</t>
  </si>
  <si>
    <t>Pyroventail pluie d'étoiles rouges et perles bleues</t>
  </si>
  <si>
    <t xml:space="preserve">Pyroventail  argent craquant </t>
  </si>
  <si>
    <t xml:space="preserve">Pyroventail  bleu azur </t>
  </si>
  <si>
    <t xml:space="preserve">Pyroventail  dieu râ </t>
  </si>
  <si>
    <t xml:space="preserve">Pyroventail  fleurs coloris assortis </t>
  </si>
  <si>
    <t xml:space="preserve">Pyroventail  fleurs craquelantes </t>
  </si>
  <si>
    <t>Pyroventail  couronnement royal ( ola craq )</t>
  </si>
  <si>
    <t>Pyroventail  finition or ( or / coul )</t>
  </si>
  <si>
    <t>Pyroventail  flambée dorée (doudou)</t>
  </si>
  <si>
    <t>Pyroventail  filament éblouissant</t>
  </si>
  <si>
    <t>Pyroventail  filament vert</t>
  </si>
  <si>
    <t>Pyroventail  filament multico</t>
  </si>
  <si>
    <t>Pyroventail  lum or (queue or )</t>
  </si>
  <si>
    <t>Pyroventail  lum or ( G or cligno )</t>
  </si>
  <si>
    <t>Pyroventail  lum rouge ( G rge cligno )</t>
  </si>
  <si>
    <t>Pyroventail  rouge ondulant ( cross)</t>
  </si>
  <si>
    <t>Pyroventail  fleurs coloris assortis ( bleu / blanc / rouge )</t>
  </si>
  <si>
    <t>Pyroventail  finition or ( ola com )</t>
  </si>
  <si>
    <t>Pyroventail  argent craquant  (détos)</t>
  </si>
  <si>
    <t xml:space="preserve">Pyroventail  incorrigible rouges </t>
  </si>
  <si>
    <t xml:space="preserve">Pyroventail  incorrigible vertes </t>
  </si>
  <si>
    <t>Pyroventail  incorrigible argent</t>
  </si>
  <si>
    <r>
      <t xml:space="preserve">coffret de 4 compacts </t>
    </r>
    <r>
      <rPr>
        <b/>
        <sz val="10"/>
        <rFont val="Arial"/>
        <family val="2"/>
      </rPr>
      <t>1 ALL</t>
    </r>
  </si>
  <si>
    <r>
      <t>coffret de 4 compacts 2</t>
    </r>
    <r>
      <rPr>
        <b/>
        <sz val="10"/>
        <rFont val="Arial"/>
        <family val="2"/>
      </rPr>
      <t xml:space="preserve"> ALL</t>
    </r>
  </si>
  <si>
    <r>
      <t>coffret de 4 compacts 4</t>
    </r>
    <r>
      <rPr>
        <b/>
        <sz val="10"/>
        <rFont val="Arial"/>
        <family val="2"/>
      </rPr>
      <t xml:space="preserve"> ALL</t>
    </r>
  </si>
  <si>
    <t>3 x 5 cps 25 mm assorted titawhirl  UP</t>
  </si>
  <si>
    <t>3 x 5 cps 25 mm assorted bombette  UP</t>
  </si>
  <si>
    <t>3 x 5 cps 25 mm bombette craquant  UP</t>
  </si>
  <si>
    <t>16 cps  25 mm bancastars assortis  UP</t>
  </si>
  <si>
    <t>16 cps  25 mm bancastars bleu  UP</t>
  </si>
  <si>
    <t>16 cps  25 mm titawhirl ass UP</t>
  </si>
  <si>
    <t>16 cps  25 mm titawhirl violet UP</t>
  </si>
  <si>
    <t>16 cps  25 mm titawhirl rouge UP</t>
  </si>
  <si>
    <t>300 cps 25 mm crazy sifflets jw31</t>
  </si>
  <si>
    <t>160 cps 12 mm révolution jw4086</t>
  </si>
  <si>
    <t xml:space="preserve">16 cps 19 mm mars jw07 </t>
  </si>
  <si>
    <t>25 cps 20 mm uran jw04</t>
  </si>
  <si>
    <t>25 cps 20 mm pluton jw05</t>
  </si>
  <si>
    <t>25 cps 23 mm wenus jw08</t>
  </si>
  <si>
    <t>19 cps 25 mm imagine jw12</t>
  </si>
  <si>
    <t>19 cps 30 mm Pine craq jw28</t>
  </si>
  <si>
    <t>36 cps 25 mm episode XIII jw6011</t>
  </si>
  <si>
    <t>100 cps 20 mm nemezis jw2026</t>
  </si>
  <si>
    <t>comètes or pointe citron zara</t>
  </si>
  <si>
    <t xml:space="preserve">comètes frissonnant or craq  zara </t>
  </si>
  <si>
    <t>35 cps 25 mm exclusive collection trio jw2000</t>
  </si>
  <si>
    <t>25 cps 30 mm bqt craquant jw59</t>
  </si>
  <si>
    <t>25 cps 30 mm bqt cligno jw56</t>
  </si>
  <si>
    <t>100 cps 25 mm master jw416</t>
  </si>
  <si>
    <t>80 cps 20 mm com rouge / craq jw2880</t>
  </si>
  <si>
    <t>35 cps 25 mm Hot stars ola bqt DP0020</t>
  </si>
  <si>
    <t>50 cps 30 mm serpentins / vert cligno jw80</t>
  </si>
  <si>
    <t>25 cps 30 mm malachit filament jw4059</t>
  </si>
  <si>
    <t>NAUTIQUE 30 mm Flamme ROUGE</t>
  </si>
  <si>
    <t>NAUTIQUE 30 mm Flamme BLANCHE</t>
  </si>
  <si>
    <t xml:space="preserve">NAUTIQUE 30 mm provencal argent </t>
  </si>
  <si>
    <t xml:space="preserve">100 cps 30mm DUO volcan et bouquet </t>
  </si>
  <si>
    <t>100 cps 30mm OLA bleu et or</t>
  </si>
  <si>
    <t xml:space="preserve">100 cps 30mm OLA pluie blanche clignotante </t>
  </si>
  <si>
    <t>65 cps 30mm OLA gerbe frisson et bleu</t>
  </si>
  <si>
    <t>100 cps 20 mm Symphonie sifflet</t>
  </si>
  <si>
    <t>36 cps 50 mm papillon vert/ rouge JW7003</t>
  </si>
  <si>
    <t>64 cps 37mm  Queue  blanc clignotant  JW7002</t>
  </si>
  <si>
    <t xml:space="preserve">100 cps 30 mm ola dieura </t>
  </si>
  <si>
    <t>100 cps 30 mm onduline arg craquant</t>
  </si>
  <si>
    <t xml:space="preserve">100 cps 30 mm onduline arg/violet </t>
  </si>
  <si>
    <t>96 cps 30mm  ola cross craquelante JW2112</t>
  </si>
  <si>
    <t>300 cps 20 mm craq et sifflet JW7004</t>
  </si>
  <si>
    <t>182 cps 19 mm cross violet /citron JW4446</t>
  </si>
  <si>
    <t>114 cps 30mm variantes de tir JW6366</t>
  </si>
  <si>
    <t>120 cps 30mm ola dieu râ craquelant  JW6003</t>
  </si>
  <si>
    <t>100 cps 30mm ola doudou bleu et argent  JW447</t>
  </si>
  <si>
    <t>5 serpentins /pôt à feu rge cligno UP</t>
  </si>
  <si>
    <t>5 serpentins /pôt à feu vert cligno UP</t>
  </si>
  <si>
    <t>9 serpentins / com bleu UP</t>
  </si>
  <si>
    <t>9 serpentins / com violet UP</t>
  </si>
  <si>
    <t>13 cps pôt à feu / détos jw1019</t>
  </si>
  <si>
    <t>13 cps pôt à feu or  jw1000</t>
  </si>
  <si>
    <t>13 cps pôt à feu bleu / or  jw1018</t>
  </si>
  <si>
    <t>19 cps Z pôt à feu rge/ rge cligno  jw1020</t>
  </si>
  <si>
    <t>19 cps Z pôt à feu bleu/ or  jw1021</t>
  </si>
  <si>
    <t>2 x 7 cps dieura</t>
  </si>
  <si>
    <t xml:space="preserve">13 cps pots à feu rainbow </t>
  </si>
  <si>
    <t xml:space="preserve">7 cps argent et pot à feu rouge clignotant </t>
  </si>
  <si>
    <t xml:space="preserve">7 cps clignotantes rouges et pot à feu bleu </t>
  </si>
  <si>
    <t xml:space="preserve">7 cps or clignotant et pot à feu vert clignotant </t>
  </si>
  <si>
    <t xml:space="preserve">13 cps rouge et pot à feu bleu </t>
  </si>
  <si>
    <t xml:space="preserve">13 cps  violet et  pot à feu vert </t>
  </si>
  <si>
    <t xml:space="preserve">13 cps Ola  argent / rouge et pot à feu bleu </t>
  </si>
  <si>
    <t xml:space="preserve">13 cps Ola  argent / vert et pot à feu vert clignotant </t>
  </si>
  <si>
    <t xml:space="preserve">13 cps Ola  or / bleu et pot à feu blanc clignotant </t>
  </si>
  <si>
    <t xml:space="preserve">13 cps serpentins et vert clignotant </t>
  </si>
  <si>
    <t>4 x 7 cps pôt à feu 3 niveaux / détos</t>
  </si>
  <si>
    <t>2 x 13 cps titanium salute / tail</t>
  </si>
  <si>
    <t xml:space="preserve">TRIOPACK bicolore blanc clignotant et étoiles rouges </t>
  </si>
  <si>
    <t xml:space="preserve">TRIOPACK bicolore bleu et jaunes </t>
  </si>
  <si>
    <t xml:space="preserve">TRIOPACK  bicolore vert clignotant et violettes </t>
  </si>
  <si>
    <t>TRIOPACK bouquet marodeur et craquelant</t>
  </si>
  <si>
    <t>TRIOPACK bouquet pluie d'or / pot à feu or</t>
  </si>
  <si>
    <t xml:space="preserve">TRIOPACK caméléon bleu à rouge </t>
  </si>
  <si>
    <t xml:space="preserve">TRIOPACK  cocardien bleu, blanc, rouge </t>
  </si>
  <si>
    <t>TRIOPACK crossette craquelante / pot à feu craquelant</t>
  </si>
  <si>
    <t xml:space="preserve">TRIOPACK crossette paillette argentée </t>
  </si>
  <si>
    <t xml:space="preserve">TRIOPACK  frisson de couleurs et pot à feu </t>
  </si>
  <si>
    <t>TRIOPACK multicolore  / pot à feu blanc clignotant</t>
  </si>
  <si>
    <t>TRIOPACK pluie d'argent / pot à feu argent</t>
  </si>
  <si>
    <t xml:space="preserve">TRIOPACK  plume blanche clignotante </t>
  </si>
  <si>
    <t xml:space="preserve">TRIOPACK  plume d'or </t>
  </si>
  <si>
    <t>mono_coup_20mm</t>
  </si>
  <si>
    <t>pôt à feu mag rouge ATPM</t>
  </si>
  <si>
    <t>pôt à feu mag vert ATPM</t>
  </si>
  <si>
    <t>pôt à feu mag arg/rouge ATPM</t>
  </si>
  <si>
    <t>pôt à feu mag bleu/jaune ATPM</t>
  </si>
  <si>
    <t>pôt à feu mag jaune ATPM</t>
  </si>
  <si>
    <t>pôt à feu mag orange ATPM</t>
  </si>
  <si>
    <t>pôt à feu  or scint ATPM</t>
  </si>
  <si>
    <t>pôt à feu  blanc scint ATPM</t>
  </si>
  <si>
    <t>1 départ traçant or ATPM</t>
  </si>
  <si>
    <t>1 départ traçant argent ATPM</t>
  </si>
  <si>
    <t>com plamier or / bleu ZARA</t>
  </si>
  <si>
    <t>com 2 coul rose cligno ZARA</t>
  </si>
  <si>
    <t>com cracker ZARA</t>
  </si>
  <si>
    <t>flash rouge ZARA</t>
  </si>
  <si>
    <t>flash vert ZARA</t>
  </si>
  <si>
    <t>pôt à feu vert cligno ZARA</t>
  </si>
  <si>
    <t>pôt à feu bleu (écriture) ZARA</t>
  </si>
  <si>
    <t>pôt à feu rouge (écriture) ZARA</t>
  </si>
  <si>
    <t>pôt à feu vert cligno UP</t>
  </si>
  <si>
    <t>fushia + or PIRICO</t>
  </si>
  <si>
    <t>bleu + jaune tremo PIRICO</t>
  </si>
  <si>
    <t>vert + crépitant PIRICO</t>
  </si>
  <si>
    <t>2 niveaux rge et bleu PIRICO</t>
  </si>
  <si>
    <t>pôt à feu vert PIRICO</t>
  </si>
  <si>
    <t>pôt à feu orange PIRICO</t>
  </si>
  <si>
    <t>pôt à feu vert/ snake PIRICO</t>
  </si>
  <si>
    <t>pôt à feu rose cligno / palm ZARA</t>
  </si>
  <si>
    <t>pôt à feu vert / palm ZARA</t>
  </si>
  <si>
    <t>pôt à feu violet / palm ZARA</t>
  </si>
  <si>
    <t>pôt à feu bleu /rouge ZARA ( retombé)</t>
  </si>
  <si>
    <t>pôt à feu mag multicolore ZARA</t>
  </si>
  <si>
    <t>trainée rouge ZARA</t>
  </si>
  <si>
    <t>trainée verte ZARA</t>
  </si>
  <si>
    <t>com cascade blanche ZARA</t>
  </si>
  <si>
    <t>étoiles filantes ZARA</t>
  </si>
  <si>
    <t>pôt à feu sifflet ZARA</t>
  </si>
  <si>
    <t>pôt à feu cligno blanc ZARA</t>
  </si>
  <si>
    <t>pôt à feu trace blanc et tir ZARA</t>
  </si>
  <si>
    <t>bombette mag bleu ZARA</t>
  </si>
  <si>
    <t>bombette mag violet ZARA</t>
  </si>
  <si>
    <t>bombette mag jaune ZARA</t>
  </si>
  <si>
    <t>bombette mag rouge ZARA</t>
  </si>
  <si>
    <t>bombette mag vert ZARA</t>
  </si>
  <si>
    <t>pôt à feu mag rouge ZARA</t>
  </si>
  <si>
    <t>Fontaine_jet</t>
  </si>
  <si>
    <t>bengale_lance_décor</t>
  </si>
  <si>
    <t>lance décor cligno blanc ZARA</t>
  </si>
  <si>
    <t>Lance de décor argent 9 mm UP</t>
  </si>
  <si>
    <t>Lance de décor bleu 9 mm UP</t>
  </si>
  <si>
    <t>Lance de décor jaune 9 mm UP</t>
  </si>
  <si>
    <t>Lance de décor rouge 9 mm UP</t>
  </si>
  <si>
    <t>Lance de décor vert 9 mm UP</t>
  </si>
  <si>
    <t>Lance de décor violet 9 mm UP</t>
  </si>
  <si>
    <t>Bengale rouge 1 min</t>
  </si>
  <si>
    <t>Bengale strob blanc 1 min</t>
  </si>
  <si>
    <t>Bengale strob blanc 2 min</t>
  </si>
  <si>
    <t>Bengale vert 1 min</t>
  </si>
  <si>
    <t>or et coul Ass</t>
  </si>
  <si>
    <t>crossette Ass</t>
  </si>
  <si>
    <t>color Ass ( série )</t>
  </si>
  <si>
    <t>color Ass + trainée ( série )</t>
  </si>
  <si>
    <t>bouquet et palme Ass</t>
  </si>
  <si>
    <t>filament Ass</t>
  </si>
  <si>
    <t>anneau Ass</t>
  </si>
  <si>
    <t>motifs Ass</t>
  </si>
  <si>
    <t>pastel citron</t>
  </si>
  <si>
    <t>pastel orange</t>
  </si>
  <si>
    <t>pastel mauve</t>
  </si>
  <si>
    <t>Planète  bleu</t>
  </si>
  <si>
    <t>Planète rouge</t>
  </si>
  <si>
    <t>Planète  vert</t>
  </si>
  <si>
    <t>Planète  jaune</t>
  </si>
  <si>
    <t>Planète violet</t>
  </si>
  <si>
    <t>Planète  multicolore</t>
  </si>
  <si>
    <t>Phénomène  bleu</t>
  </si>
  <si>
    <t>Phénomène rouge</t>
  </si>
  <si>
    <t>Phénomène vert</t>
  </si>
  <si>
    <t>Phénomène jaune</t>
  </si>
  <si>
    <t>Phénomène violet</t>
  </si>
  <si>
    <t>Phénomène  bleu + Trainée</t>
  </si>
  <si>
    <t>Phénomène rouge + Trainée</t>
  </si>
  <si>
    <t>Phénomène vert + Trainée</t>
  </si>
  <si>
    <t>Phénomène jaune + Trainée</t>
  </si>
  <si>
    <t>Phénomène violet + Trainée</t>
  </si>
  <si>
    <t>Phénomène multicolore + Trainée</t>
  </si>
  <si>
    <t>Z/sph mag bleu</t>
  </si>
  <si>
    <t>Z/sph mag jaune</t>
  </si>
  <si>
    <t>Z/sph mag rouge</t>
  </si>
  <si>
    <t>Z/sph mag verte</t>
  </si>
  <si>
    <t>Z/sph mag violette</t>
  </si>
  <si>
    <t>BQT Bicolore jaune et bleu</t>
  </si>
  <si>
    <t>3 Coul à chgt   2015</t>
  </si>
  <si>
    <t>Bouquet  bleu + Palme</t>
  </si>
  <si>
    <t>Bouquet  jaune + Palme</t>
  </si>
  <si>
    <t>Bouquet  orange + Palme</t>
  </si>
  <si>
    <t>Bouquet  vert + Palme</t>
  </si>
  <si>
    <t>Bouquet  violet + Palme</t>
  </si>
  <si>
    <t xml:space="preserve">or et bleu </t>
  </si>
  <si>
    <t>or et vert</t>
  </si>
  <si>
    <t>saule pleureur clig</t>
  </si>
  <si>
    <t>Pluie vert cligno + trainée verte</t>
  </si>
  <si>
    <t>Pluie rouge cligno + trainée verte</t>
  </si>
  <si>
    <t>Pluie d'or + traine d'or</t>
  </si>
  <si>
    <t>Z/sph araig paillete or et bleu</t>
  </si>
  <si>
    <t>I/  tronc palm kamuro</t>
  </si>
  <si>
    <t>coconut argent + trainée 2015</t>
  </si>
  <si>
    <t>Pluie d'argent + trainée</t>
  </si>
  <si>
    <t>Z/sph araig casc blanche</t>
  </si>
  <si>
    <t>Z/sph cascade blanche</t>
  </si>
  <si>
    <t>bicolore bleu et cligno blanc</t>
  </si>
  <si>
    <t>bicolore violet et cligno vert</t>
  </si>
  <si>
    <t>Evolution bleu à rouge cligno</t>
  </si>
  <si>
    <t>Bicolore rouge et clignotant blanc</t>
  </si>
  <si>
    <t xml:space="preserve">rouge clignotant </t>
  </si>
  <si>
    <t>red strobe special</t>
  </si>
  <si>
    <t>color strobe special</t>
  </si>
  <si>
    <t>strobo argent</t>
  </si>
  <si>
    <t>strobo muticolore</t>
  </si>
  <si>
    <t>Z/sph mag ROSE CLIGNOTANT</t>
  </si>
  <si>
    <t>clignotante et craquelante + Trainée</t>
  </si>
  <si>
    <t>clignotante et craquelante JCO</t>
  </si>
  <si>
    <t>clignotante et craquelante 2015</t>
  </si>
  <si>
    <t>crossette vert</t>
  </si>
  <si>
    <t>Filament  rouge</t>
  </si>
  <si>
    <t>Filament  vert</t>
  </si>
  <si>
    <t>Filament  rouge et vert</t>
  </si>
  <si>
    <t>Filament  blanc clig</t>
  </si>
  <si>
    <t>queue de cheval blanc clig</t>
  </si>
  <si>
    <t>Sourire 2016</t>
  </si>
  <si>
    <t>anneau bleu et jaune</t>
  </si>
  <si>
    <t xml:space="preserve">anneau argent </t>
  </si>
  <si>
    <t xml:space="preserve">anneau bleu </t>
  </si>
  <si>
    <t xml:space="preserve">bqt rouge &amp; bleu anneau arg </t>
  </si>
  <si>
    <t>bqt vert &amp; violet + fleur anneau</t>
  </si>
  <si>
    <t>fleur anneau &amp; cœur bleu</t>
  </si>
  <si>
    <t>anneau argent &amp; cœur clig rouge</t>
  </si>
  <si>
    <t>Cylindrique Chine PAF clig or et bleu</t>
  </si>
  <si>
    <t>Cylindrique Chine PAF pous d'or et bleu</t>
  </si>
  <si>
    <t>Cylindrique Chine PAF BLANC ARG</t>
  </si>
  <si>
    <t>Cylindrique Chine PAF bleu</t>
  </si>
  <si>
    <t>Cylindrique Chine PAF Multicolore</t>
  </si>
  <si>
    <t>Cylindrique Chine PAF jaune</t>
  </si>
  <si>
    <t>Cylindrique Chine PAF rouge</t>
  </si>
  <si>
    <t>Cylindrique Chine PAF vert</t>
  </si>
  <si>
    <t>Cylindrique Chine PAF multidétos</t>
  </si>
  <si>
    <t>Cylindrique Chine PAF CRAQ</t>
  </si>
  <si>
    <t>Cylindrique Chine PAF OR</t>
  </si>
  <si>
    <t>Z/cyl volcan frissonnant or</t>
  </si>
  <si>
    <t>Z/cyl volcan multicolor</t>
  </si>
  <si>
    <t>Z/cyl volcan rouge mag</t>
  </si>
  <si>
    <t>Z/cyl volcan 2 coul jaune et violet</t>
  </si>
  <si>
    <r>
      <rPr>
        <sz val="10"/>
        <color indexed="8"/>
        <rFont val="Calibri"/>
        <family val="2"/>
      </rPr>
      <t>Cylindrique</t>
    </r>
    <r>
      <rPr>
        <b/>
        <sz val="10"/>
        <color indexed="8"/>
        <rFont val="Calibri"/>
        <family val="2"/>
      </rPr>
      <t xml:space="preserve"> Chine coul et détos</t>
    </r>
  </si>
  <si>
    <r>
      <rPr>
        <sz val="10"/>
        <color indexed="8"/>
        <rFont val="Calibri"/>
        <family val="2"/>
      </rPr>
      <t>Cylindrique</t>
    </r>
    <r>
      <rPr>
        <b/>
        <sz val="10"/>
        <color indexed="8"/>
        <rFont val="Calibri"/>
        <family val="2"/>
      </rPr>
      <t xml:space="preserve"> Chine rouge et sifflets</t>
    </r>
  </si>
  <si>
    <r>
      <rPr>
        <sz val="10"/>
        <color indexed="8"/>
        <rFont val="Calibri"/>
        <family val="2"/>
      </rPr>
      <t>Cylindrique</t>
    </r>
    <r>
      <rPr>
        <b/>
        <sz val="10"/>
        <color indexed="8"/>
        <rFont val="Calibri"/>
        <family val="2"/>
      </rPr>
      <t xml:space="preserve"> Chine multidétos</t>
    </r>
  </si>
  <si>
    <t>Z/cyl  marron d'air titan</t>
  </si>
  <si>
    <t>Z/cyl C. et miaulant</t>
  </si>
  <si>
    <t>Z/cyl C. ronfleurs</t>
  </si>
  <si>
    <t>Z/cyl coul sifflets  titan</t>
  </si>
  <si>
    <t>Z/cyl neige titanium</t>
  </si>
  <si>
    <t>PAR/Sifflet + blanc cligno</t>
  </si>
  <si>
    <t>B/PAF fumée bleue</t>
  </si>
  <si>
    <t>B/PAF fumée orange</t>
  </si>
  <si>
    <t>1/ Pot à feu ø 100  cracker bleu</t>
  </si>
  <si>
    <t>1/ Pot à feu ø 100 pastel multicolore</t>
  </si>
  <si>
    <t>Phénomène multicolore</t>
  </si>
  <si>
    <t>Fleur  bleu</t>
  </si>
  <si>
    <t>Fleur rouge</t>
  </si>
  <si>
    <t>Fleur  vert</t>
  </si>
  <si>
    <t>Fleur  jaune</t>
  </si>
  <si>
    <t>Fleur  violet</t>
  </si>
  <si>
    <t>Z/sph mag vert</t>
  </si>
  <si>
    <t>Z/sph mag violet</t>
  </si>
  <si>
    <t>BQT Bicolore violet  et argent</t>
  </si>
  <si>
    <t>Phénomène multicolore   2015</t>
  </si>
  <si>
    <t>Z/sph Tronc + bqt tricolore</t>
  </si>
  <si>
    <t>1/ITAL SPH  multicolore</t>
  </si>
  <si>
    <t>or et bleu</t>
  </si>
  <si>
    <t>Pluie cligno argent + Trainée</t>
  </si>
  <si>
    <t>Pluie d'or  + trainée or</t>
  </si>
  <si>
    <t>Igual/  T palmier kamu cour kamuro</t>
  </si>
  <si>
    <t>Pluie d'argent  + trainée argent</t>
  </si>
  <si>
    <t>Violette et plumes d'argent</t>
  </si>
  <si>
    <t>pastel bleu &amp; cœur clignotant</t>
  </si>
  <si>
    <t>pastel mauve &amp; cœur clignotant</t>
  </si>
  <si>
    <t>pastel orange &amp; cœur clignotant</t>
  </si>
  <si>
    <t>pastel rouge &amp; cœur clignotant</t>
  </si>
  <si>
    <t>color  special strobe</t>
  </si>
  <si>
    <t>Nacre rouge</t>
  </si>
  <si>
    <t>Nacre vert</t>
  </si>
  <si>
    <t>Nacre blanc</t>
  </si>
  <si>
    <t>corolle de perles nacrées</t>
  </si>
  <si>
    <t>Z/sph Cligno Rose</t>
  </si>
  <si>
    <t>crossette violet</t>
  </si>
  <si>
    <t>crossette violet et craq</t>
  </si>
  <si>
    <t>crossette rouge et craq</t>
  </si>
  <si>
    <t>crossette rouge et cœur craq 2015</t>
  </si>
  <si>
    <t>Corolle blanc cligno et fleurs rouges</t>
  </si>
  <si>
    <t>Corolle rouge cligno et fleurs blanches</t>
  </si>
  <si>
    <t>Corolle bleu azur et fleurs rouges</t>
  </si>
  <si>
    <t>Z/crossette arg Craq</t>
  </si>
  <si>
    <t>Filament  bleu</t>
  </si>
  <si>
    <t>Filament  argent</t>
  </si>
  <si>
    <t>Filament  Craq Sinomax</t>
  </si>
  <si>
    <t>queue de cheval argent</t>
  </si>
  <si>
    <t>INCORRIGIBLE /cross jaune craquant(jau)</t>
  </si>
  <si>
    <t>INCORRIGIBLE/cross rouge craquant (jau)</t>
  </si>
  <si>
    <t>DOUDOU Multicolore (jau)</t>
  </si>
  <si>
    <t>Couronne fleur (Trèfle)</t>
  </si>
  <si>
    <t>sourire</t>
  </si>
  <si>
    <t>fleur de lilas et soleil d'or</t>
  </si>
  <si>
    <t>Planète en 3D cocardien</t>
  </si>
  <si>
    <t>3 coul chgt JCO (COCARDIEN)</t>
  </si>
  <si>
    <t>Planète en 3D vert, violet et or</t>
  </si>
  <si>
    <t>Nœud -papillon</t>
  </si>
  <si>
    <t>Méduse aérienne bleu et craq  en 3D</t>
  </si>
  <si>
    <t>Cylindrique Ramdam éblouisant</t>
  </si>
  <si>
    <t>Cylindrique Fleur Exotique en 3D</t>
  </si>
  <si>
    <t>Cylindrique Médaillon et fleurs du dragon</t>
  </si>
  <si>
    <t>Cylindrique Sublime étoile en 3D</t>
  </si>
  <si>
    <t>fabuleuse bleue*</t>
  </si>
  <si>
    <t>1/Multidétos</t>
  </si>
  <si>
    <t>1/ Rélampagos blancs</t>
  </si>
  <si>
    <t>PAR/papillons vert</t>
  </si>
  <si>
    <t>PAR/violet(viol+vert+clig)</t>
  </si>
  <si>
    <t>Z/cyl couleur et miaulants</t>
  </si>
  <si>
    <t xml:space="preserve">Z/sph Méduse </t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</si>
  <si>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Crossette rouge</t>
    </r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</si>
  <si>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Crossette jaune</t>
    </r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</si>
  <si>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Crossette vert</t>
    </r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</si>
  <si>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Crossette violet</t>
    </r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</si>
  <si>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bleu</t>
    </r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</si>
  <si>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argent</t>
    </r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</si>
  <si>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rouge</t>
    </r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</si>
  <si>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rolling</t>
    </r>
  </si>
  <si>
    <t>Z/cyl volcan palmier Crossette argent Craq</t>
  </si>
  <si>
    <t>PAF fumée multicolore</t>
  </si>
  <si>
    <t>Nautique Kamuro</t>
  </si>
  <si>
    <t>Nautique Multicolore</t>
  </si>
  <si>
    <t>Nautique Paillette argent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</si>
  <si>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jaune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</si>
  <si>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violet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</si>
  <si>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rouge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</si>
  <si>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vert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</si>
  <si>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bleu</t>
    </r>
  </si>
  <si>
    <t>fleur violet</t>
  </si>
  <si>
    <t>Phénomène bleu</t>
  </si>
  <si>
    <t>3 coul a chgt</t>
  </si>
  <si>
    <t>Bqt bleu + palme argent</t>
  </si>
  <si>
    <t>Bqt vert + palme argent</t>
  </si>
  <si>
    <t>Bqt rouge + palme argent</t>
  </si>
  <si>
    <t>Bqt  violet + palme argent</t>
  </si>
  <si>
    <t>saule pleureur et bleu</t>
  </si>
  <si>
    <t>Pluie d'or + rubis</t>
  </si>
  <si>
    <t xml:space="preserve">Saphir et paillettes d'or + étoiles filantes </t>
  </si>
  <si>
    <t xml:space="preserve">saule pleureur et clig 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</si>
  <si>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Saule pleureur tita + tronc saul pleureur titan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</si>
  <si>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Fris or à ptes bleu</t>
    </r>
  </si>
  <si>
    <t>arain'air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</si>
  <si>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araig palm blanc pointe rouge+ centre clignotant</t>
    </r>
  </si>
  <si>
    <t>blanc clig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</si>
  <si>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vert clig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</si>
  <si>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rouge(ROSE clig)</t>
    </r>
  </si>
  <si>
    <t>Strobo blanc</t>
  </si>
  <si>
    <t>Strobo vert</t>
  </si>
  <si>
    <t>comète d'étoiles (dahlia multicolore + pistil clig arg)</t>
  </si>
  <si>
    <t>comète d'étoiles (dahlia rouge + pistil clig or)</t>
  </si>
  <si>
    <t>Dahlia muticolore</t>
  </si>
  <si>
    <t>Dragonnaire craquante avec trainée</t>
  </si>
  <si>
    <t>craq et sifflet (bqt arg + détos+pistil bleu)</t>
  </si>
  <si>
    <t>crossette palm arg (cross blanc clig)</t>
  </si>
  <si>
    <t>Etoile argent et mosaïque saphir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</si>
  <si>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crossette argent + craquelante</t>
    </r>
  </si>
  <si>
    <t>anneau et bouquet (violet et vert)</t>
  </si>
  <si>
    <t>Fleur éphémère</t>
  </si>
  <si>
    <t>4 Anneaux de couleurs</t>
  </si>
  <si>
    <t>Méduse tricolore en 3D</t>
  </si>
  <si>
    <t>Filament vert</t>
  </si>
  <si>
    <t>Filament rouge</t>
  </si>
  <si>
    <t>Filament jaune</t>
  </si>
  <si>
    <t>Filament argent (cligno)</t>
  </si>
  <si>
    <t>Filament Craq sinomax</t>
  </si>
  <si>
    <t>etoile filante argent (doudou)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</si>
  <si>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Papillon et bleu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</si>
  <si>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Papillon et rouge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</si>
  <si>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relampagos flashes rouges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</si>
  <si>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</t>
    </r>
    <r>
      <rPr>
        <b/>
        <sz val="11"/>
        <color indexed="10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8 marrons titan  30 mm </t>
    </r>
  </si>
  <si>
    <r>
      <rPr>
        <b/>
        <sz val="11"/>
        <color indexed="8"/>
        <rFont val="Calibri"/>
        <family val="2"/>
      </rPr>
      <t>ZARA</t>
    </r>
    <r>
      <rPr>
        <b/>
        <sz val="11"/>
        <color indexed="10"/>
        <rFont val="Calibri"/>
        <family val="2"/>
      </rPr>
      <t xml:space="preserve"> </t>
    </r>
    <r>
      <rPr>
        <b/>
        <sz val="11"/>
        <color indexed="8"/>
        <rFont val="Calibri"/>
        <family val="2"/>
      </rPr>
      <t>PAF</t>
    </r>
    <r>
      <rPr>
        <sz val="11"/>
        <color indexed="8"/>
        <rFont val="Calibri"/>
        <family val="2"/>
      </rPr>
      <t xml:space="preserve"> 8 BOMBETTES 45 mm argent 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</si>
  <si>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bleu et rouge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</si>
  <si>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rouge et bleu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</si>
  <si>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rose clig</t>
    </r>
  </si>
  <si>
    <t>Dragonnaire et mosaïque rubis</t>
  </si>
  <si>
    <t>4 Effets</t>
  </si>
  <si>
    <t>Clignotante et craquelante</t>
  </si>
  <si>
    <t>crossette rouge(multi)</t>
  </si>
  <si>
    <t>crossette rouge(jaune)</t>
  </si>
  <si>
    <t>crossette rouge(2 coul )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</si>
  <si>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sph paillette argent/Craqcross</t>
    </r>
  </si>
  <si>
    <t>Machaon</t>
  </si>
  <si>
    <t>Nœud Papillon</t>
  </si>
  <si>
    <t>dessinant  papillon</t>
  </si>
  <si>
    <t>Anneau et 5 titanium</t>
  </si>
  <si>
    <t xml:space="preserve">3Anneaux </t>
  </si>
  <si>
    <t>fleur arg&amp;cross bleue</t>
  </si>
  <si>
    <r>
      <rPr>
        <b/>
        <sz val="11"/>
        <rFont val="Calibri"/>
        <family val="2"/>
      </rPr>
      <t>ZARA</t>
    </r>
    <r>
      <rPr>
        <sz val="11"/>
        <rFont val="Calibri"/>
        <family val="2"/>
      </rPr>
      <t xml:space="preserve">  sph Figure</t>
    </r>
  </si>
  <si>
    <t>étoile filante rouge(jau)/wind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</si>
  <si>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sph farfalle/Bleu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</si>
  <si>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sph farfalle/VERT</t>
    </r>
  </si>
  <si>
    <t>Couronne fleurie à cœur azur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</si>
  <si>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</t>
    </r>
    <r>
      <rPr>
        <b/>
        <sz val="11"/>
        <color indexed="10"/>
        <rFont val="Calibri"/>
        <family val="2"/>
      </rPr>
      <t xml:space="preserve"> </t>
    </r>
    <r>
      <rPr>
        <sz val="11"/>
        <color indexed="8"/>
        <rFont val="Calibri"/>
        <family val="2"/>
      </rPr>
      <t>sph clig blanc/8bqtschevblanc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</si>
  <si>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Saule pleureur tita + tronc 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</si>
  <si>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araig  pointe rouge+ centre clignotant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</si>
  <si>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</t>
    </r>
    <r>
      <rPr>
        <b/>
        <sz val="11"/>
        <color indexed="10"/>
        <rFont val="Calibri"/>
        <family val="2"/>
      </rPr>
      <t xml:space="preserve"> </t>
    </r>
    <r>
      <rPr>
        <sz val="11"/>
        <color indexed="8"/>
        <rFont val="Calibri"/>
        <family val="2"/>
      </rPr>
      <t>8 BB Palmier arg craq (succ )</t>
    </r>
  </si>
  <si>
    <t>sphérique  blanc, tronc blanc</t>
  </si>
  <si>
    <t>bouquet fleur fleuri (serp+fil rge )</t>
  </si>
  <si>
    <t>combiné (filament)</t>
  </si>
  <si>
    <t>bouquet fleur combiné (rge et bleu )</t>
  </si>
  <si>
    <t>bouquet fleur lumineux (vert / violet)</t>
  </si>
  <si>
    <t>bouquet fleur lumineux (rge et tail )</t>
  </si>
  <si>
    <t>JCOPACK Marodeur Paf craq et bqt craq</t>
  </si>
  <si>
    <t>JCOPACK Bleu azur</t>
  </si>
  <si>
    <t>JCOPACK Rouge vif</t>
  </si>
  <si>
    <t>JCOPACK Pluie d'argent</t>
  </si>
  <si>
    <t>JCOPACK Pétillant</t>
  </si>
  <si>
    <t>JCOPACK Tricolore Paf et BQT</t>
  </si>
  <si>
    <t>JCOPACK Vantard asc craq et bqt craq</t>
  </si>
  <si>
    <t xml:space="preserve">JCOPACK DIEU RA  </t>
  </si>
  <si>
    <r>
      <t xml:space="preserve">JCOPACK  Doudou </t>
    </r>
    <r>
      <rPr>
        <sz val="11"/>
        <color indexed="8"/>
        <rFont val="Calibri"/>
        <family val="2"/>
      </rPr>
      <t xml:space="preserve"> Filament de coul</t>
    </r>
  </si>
  <si>
    <t xml:space="preserve">JCOPACK  Doudou OR  </t>
  </si>
  <si>
    <t xml:space="preserve">JCOPACK  Doudou VERT et BLEU  </t>
  </si>
  <si>
    <t xml:space="preserve">JCOPACK Combiné </t>
  </si>
  <si>
    <t>JCOPACK Croustillant Dahlia et palme craq</t>
  </si>
  <si>
    <t xml:space="preserve">JCOPACK Junglerie </t>
  </si>
  <si>
    <t>JCOPACK blanc éblouissant queue clig arg</t>
  </si>
  <si>
    <t xml:space="preserve">JCOPACK Oulala </t>
  </si>
  <si>
    <t xml:space="preserve">JCOPACK Ascens Colorées </t>
  </si>
  <si>
    <t>JCOPACK Fugueur rouge chgt bleu</t>
  </si>
  <si>
    <t>JCOPACK Pulsatilla  dahlia et pistil clig</t>
  </si>
  <si>
    <t>JCOPACK Miauleurs  sifflante et craq</t>
  </si>
  <si>
    <t>JCOPACK Bicolore orange violet et vert clig</t>
  </si>
  <si>
    <t xml:space="preserve">JCOPACK clignoteur dahlia de coul </t>
  </si>
  <si>
    <t>JCOPACK Tapageur détos</t>
  </si>
  <si>
    <t>Pyroventail  petit papier</t>
  </si>
  <si>
    <t>100 cps 30mm  sifflet</t>
  </si>
  <si>
    <t>Comp fumigène jour bleu + détos 35 cps</t>
  </si>
  <si>
    <t>Comp fumigène jour rouge + détos 35 cps</t>
  </si>
  <si>
    <t>Comp fumigène jour vert + détos 35 cps</t>
  </si>
  <si>
    <t>Barrage 6 Asc argent clig et comète de coul</t>
  </si>
  <si>
    <t>4 Délicate verte</t>
  </si>
  <si>
    <t>4 Délicate argent</t>
  </si>
  <si>
    <t>4 Délicate jaune</t>
  </si>
  <si>
    <t xml:space="preserve"> 4 Délicate orange</t>
  </si>
  <si>
    <t xml:space="preserve"> 4 Délicate rouge</t>
  </si>
  <si>
    <t>4 Délicate violet</t>
  </si>
  <si>
    <t>4 Délicate clig arg</t>
  </si>
  <si>
    <t>4 Délicate craq</t>
  </si>
  <si>
    <t>4 sifflets</t>
  </si>
  <si>
    <t>4 effets sonores titan</t>
  </si>
  <si>
    <t>4 perle or</t>
  </si>
  <si>
    <t>4 Etoile filante vert et violet</t>
  </si>
  <si>
    <t>4 Etoile filante argent</t>
  </si>
  <si>
    <t>3 Bazzoka bleu</t>
  </si>
  <si>
    <t>3 Bazzoka multicolore</t>
  </si>
  <si>
    <t>3 Bazzoka rouges</t>
  </si>
  <si>
    <t>3 Bazzoka orange</t>
  </si>
  <si>
    <t>3 Bazzoka argent scintillant</t>
  </si>
  <si>
    <t>3 Bazzoka or scintillant</t>
  </si>
  <si>
    <t>3 Bazzoka violet</t>
  </si>
  <si>
    <t>3 Bazzoka vert</t>
  </si>
  <si>
    <t>3 Bazzoka CRAQ</t>
  </si>
  <si>
    <t xml:space="preserve">6 Chandelles 12 mm délicate ROUGE </t>
  </si>
  <si>
    <t>6 Chandelles 12 mm délicate BLEU</t>
  </si>
  <si>
    <t>6 Chandelles 12 mm délicate Blanc clignotant</t>
  </si>
  <si>
    <t>6 Chandelles 12 mm délicate Muticolore</t>
  </si>
  <si>
    <t>6 Chandelles 12 mm délicate Or et bleu</t>
  </si>
  <si>
    <t>6 Chandelles 20 mm Vivace de couleurs</t>
  </si>
  <si>
    <t>10 Chandelles 14 mmSerpentin rouge et vert</t>
  </si>
  <si>
    <t>8 coups bouquet multicolore</t>
  </si>
  <si>
    <t>8 coups bouquet argent</t>
  </si>
  <si>
    <t>8 coups bouquet or</t>
  </si>
  <si>
    <t>8 coups bouquet violet et vert</t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</si>
  <si>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blanc clig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</si>
  <si>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rose clig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</si>
  <si>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vert clig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</si>
  <si>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bleu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</si>
  <si>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jaune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</si>
  <si>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rouge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</si>
  <si>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violet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</si>
  <si>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palmier argent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</si>
  <si>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palmier or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</si>
  <si>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 bombettes flash rouge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</si>
  <si>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8 bombettes flash verte</t>
    </r>
  </si>
  <si>
    <t>10 comètes  multicolore ZARA</t>
  </si>
  <si>
    <t>10 comètes Palme argent &amp; Cracker ZARA</t>
  </si>
  <si>
    <t>10 comètes Palme argent à pointe rose ZARA</t>
  </si>
  <si>
    <t>10 comètes blanc éblouissant Igual</t>
  </si>
  <si>
    <t>10 comètes Kamuro Igual</t>
  </si>
  <si>
    <t>10 comètes Rouge Luso</t>
  </si>
  <si>
    <t>10 comètes cascade blanche ZARA</t>
  </si>
  <si>
    <r>
      <rPr>
        <b/>
        <sz val="10"/>
        <color indexed="8"/>
        <rFont val="Calibri"/>
        <family val="2"/>
      </rPr>
      <t xml:space="preserve">Parente </t>
    </r>
    <r>
      <rPr>
        <sz val="10"/>
        <color indexed="8"/>
        <rFont val="Calibri"/>
        <family val="2"/>
      </rPr>
      <t xml:space="preserve"> PAF bleu + comète or et bleu</t>
    </r>
  </si>
  <si>
    <r>
      <rPr>
        <b/>
        <sz val="10"/>
        <color indexed="8"/>
        <rFont val="Calibri"/>
        <family val="2"/>
      </rPr>
      <t xml:space="preserve">Parente </t>
    </r>
    <r>
      <rPr>
        <sz val="10"/>
        <color indexed="8"/>
        <rFont val="Calibri"/>
        <family val="2"/>
      </rPr>
      <t xml:space="preserve"> PAF or + comète clig arg</t>
    </r>
  </si>
  <si>
    <r>
      <rPr>
        <b/>
        <sz val="10"/>
        <color indexed="8"/>
        <rFont val="Calibri"/>
        <family val="2"/>
      </rPr>
      <t xml:space="preserve">Parente </t>
    </r>
    <r>
      <rPr>
        <sz val="10"/>
        <color indexed="8"/>
        <rFont val="Calibri"/>
        <family val="2"/>
      </rPr>
      <t xml:space="preserve"> PAF rouge + comète rouge et pail arg</t>
    </r>
  </si>
  <si>
    <r>
      <rPr>
        <b/>
        <sz val="10"/>
        <color indexed="8"/>
        <rFont val="Calibri"/>
        <family val="2"/>
      </rPr>
      <t xml:space="preserve">Parente </t>
    </r>
    <r>
      <rPr>
        <sz val="10"/>
        <color indexed="8"/>
        <rFont val="Calibri"/>
        <family val="2"/>
      </rPr>
      <t xml:space="preserve"> PAF viol + comète arg et violet</t>
    </r>
  </si>
  <si>
    <t>pôt à feu kamuro ATPM</t>
  </si>
  <si>
    <t>10 pôt à feu  Rouge Igual</t>
  </si>
  <si>
    <t>10 pôt à feu vert Igual</t>
  </si>
  <si>
    <t>10 pôt à feu bleu Igual</t>
  </si>
  <si>
    <r>
      <rPr>
        <b/>
        <sz val="10"/>
        <color indexed="8"/>
        <rFont val="Calibri"/>
        <family val="2"/>
      </rPr>
      <t>Perico</t>
    </r>
    <r>
      <rPr>
        <sz val="10"/>
        <color indexed="8"/>
        <rFont val="Calibri"/>
        <family val="2"/>
      </rPr>
      <t xml:space="preserve"> PAF rouge et detos</t>
    </r>
  </si>
  <si>
    <r>
      <rPr>
        <b/>
        <sz val="10"/>
        <color indexed="8"/>
        <rFont val="Calibri"/>
        <family val="2"/>
      </rPr>
      <t>Perico</t>
    </r>
    <r>
      <rPr>
        <sz val="10"/>
        <color indexed="8"/>
        <rFont val="Calibri"/>
        <family val="2"/>
      </rPr>
      <t xml:space="preserve"> Paf bleu et ronflement vert</t>
    </r>
  </si>
  <si>
    <t>454 serpentine</t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</si>
  <si>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 coups  Ronflement rouge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</si>
  <si>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 coups  serpentins argent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</si>
  <si>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rouge et sifflet titanium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</si>
  <si>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argent et sifflet rouge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</si>
  <si>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6 bouquets 2 couleurs(QueueBC)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</si>
  <si>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étoiles filantes arg chgt rouge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</si>
  <si>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jaune + Bqt Jaune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</si>
  <si>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bleu + Bqt bleu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</si>
  <si>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viol + Bqt viol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</si>
  <si>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vert + Bqt vert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</si>
  <si>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rouge + Bqt rouge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</si>
  <si>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vert cligno  + Bqt viol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</si>
  <si>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blanc cligno  + Bqt rouge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</si>
  <si>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fris or  + Bqt bleu</t>
    </r>
  </si>
  <si>
    <r>
      <rPr>
        <b/>
        <sz val="10"/>
        <color indexed="8"/>
        <rFont val="Calibri"/>
        <family val="2"/>
      </rPr>
      <t xml:space="preserve">453 looping </t>
    </r>
    <r>
      <rPr>
        <sz val="10"/>
        <color indexed="8"/>
        <rFont val="Calibri"/>
        <family val="2"/>
      </rPr>
      <t>alternance détos et bouquets</t>
    </r>
  </si>
  <si>
    <t>Fontaine progress OR</t>
  </si>
  <si>
    <t>Fontaine progress CRAQ ARG</t>
  </si>
  <si>
    <t xml:space="preserve">Jet 16 mm filière dorée </t>
  </si>
  <si>
    <t>Jet 16 mm gerbes titanium blanc</t>
  </si>
  <si>
    <t>Jet 21 mm à gerbes filière dorée</t>
  </si>
  <si>
    <t>Jet 21 mm à gerbes titanium blanc/Z</t>
  </si>
  <si>
    <t>Jet titanium Igual</t>
  </si>
  <si>
    <t>.Jet argent instantanés 28 mm/UP****</t>
  </si>
  <si>
    <t>UP/ jet instantané red</t>
  </si>
  <si>
    <t>UP/ jet instantané vert</t>
  </si>
  <si>
    <t>UP/ jet instantané violet</t>
  </si>
  <si>
    <t>JETS blanches****  courentin</t>
  </si>
  <si>
    <t>Jet 1 cascade individuel 1MN 30 SEC</t>
  </si>
  <si>
    <t>Jet cascade blanche 1 minute Brezac</t>
  </si>
  <si>
    <t>Flamme pot 100 mm violet UP</t>
  </si>
  <si>
    <t>Flamme pot 100 mm jaune UP</t>
  </si>
  <si>
    <t>UP/ jet FROID Argent  20"</t>
  </si>
  <si>
    <t>UP/ jet FROID Or  20"</t>
  </si>
  <si>
    <t>marron DE TERRE avec infla</t>
  </si>
  <si>
    <t>PAF BLEU</t>
  </si>
  <si>
    <t>PAF arg craq</t>
  </si>
  <si>
    <t>PAF or  et clig</t>
  </si>
  <si>
    <t>PAF poussière or et bleu</t>
  </si>
  <si>
    <t>pôt à feu mag violet/bleu ATPM</t>
  </si>
  <si>
    <t>Ville:</t>
  </si>
  <si>
    <t>Thème:</t>
  </si>
  <si>
    <t>Date:</t>
  </si>
  <si>
    <t>DS MAX :</t>
  </si>
  <si>
    <t>Calibre MAX :</t>
  </si>
  <si>
    <t>Durée :</t>
  </si>
  <si>
    <t>saule pleureur F4</t>
  </si>
  <si>
    <t>Z/cyl  queue de cheval et etoiles filante rouge</t>
  </si>
  <si>
    <t>crossettes argent *</t>
  </si>
  <si>
    <t>crossettes orange *</t>
  </si>
  <si>
    <t>étoiles filantes or</t>
  </si>
  <si>
    <t>Régie trad</t>
    <phoneticPr fontId="0" type="noConversion"/>
  </si>
  <si>
    <t>Régie V40</t>
    <phoneticPr fontId="0" type="noConversion"/>
  </si>
  <si>
    <t>Régie XL3</t>
    <phoneticPr fontId="0" type="noConversion"/>
  </si>
  <si>
    <t>Type régie:</t>
  </si>
  <si>
    <t>Nbr bobine 250 m :</t>
  </si>
  <si>
    <t>trad</t>
  </si>
  <si>
    <t>V40</t>
  </si>
  <si>
    <t>XL3</t>
  </si>
  <si>
    <r>
      <t>Qte fil</t>
    </r>
    <r>
      <rPr>
        <b/>
        <sz val="12"/>
        <color theme="0"/>
        <rFont val="Arial"/>
        <family val="2"/>
      </rPr>
      <t xml:space="preserve"> :</t>
    </r>
  </si>
  <si>
    <t>m</t>
  </si>
  <si>
    <t>Poids mortiers</t>
  </si>
  <si>
    <t>lége</t>
  </si>
  <si>
    <t>lourd</t>
  </si>
  <si>
    <t xml:space="preserve">RECAPE GENERALE Pyro </t>
  </si>
  <si>
    <t>Type mortiers:</t>
  </si>
  <si>
    <t>mortiers légé</t>
  </si>
  <si>
    <t>légé</t>
  </si>
  <si>
    <t xml:space="preserve">RECAPE GENERALE Mortiers </t>
  </si>
  <si>
    <t>Régie trad</t>
  </si>
  <si>
    <t>x</t>
  </si>
  <si>
    <t>Motifs Ass</t>
  </si>
  <si>
    <t>Cylindrique Chine coul et détos</t>
  </si>
  <si>
    <t>150 mm</t>
  </si>
  <si>
    <t>Mono coup Scarpatto Paf bleu écriture</t>
  </si>
  <si>
    <t>Mono coup Scarpatto Paf rouge  écriture</t>
  </si>
  <si>
    <t>Mono coup Scarpatto Paf blanc  écriture</t>
  </si>
  <si>
    <t>Meddley Bowie</t>
  </si>
  <si>
    <t>5'</t>
  </si>
  <si>
    <t>fen</t>
  </si>
  <si>
    <t>Musique  1</t>
  </si>
  <si>
    <t>Musique  3</t>
  </si>
  <si>
    <t>ZARA Bouquet magnésium rouge(ROSE clig)</t>
  </si>
  <si>
    <t>Parente  PAF or + comète clig arg</t>
  </si>
  <si>
    <t>ZARA araig  pointe rouge+ centre clignotant</t>
  </si>
  <si>
    <t>en tete</t>
  </si>
  <si>
    <t>(vide)</t>
  </si>
  <si>
    <t>Famille</t>
  </si>
  <si>
    <t>Montage</t>
  </si>
  <si>
    <t>Total général</t>
  </si>
  <si>
    <t>Total bombe_75mm</t>
  </si>
  <si>
    <t>Total bombe_100mm</t>
  </si>
  <si>
    <t>Total bombe_125mm</t>
  </si>
  <si>
    <t>Total bombe_150mm</t>
  </si>
  <si>
    <t>Total bombe_200mm</t>
  </si>
  <si>
    <t>Total chandelle_30mm</t>
  </si>
  <si>
    <t>Total chandelle_40mm</t>
  </si>
  <si>
    <t>Total chandelle_50mm</t>
  </si>
  <si>
    <t>Total compact_36cps_30mm</t>
  </si>
  <si>
    <t>Total pyroshow</t>
  </si>
  <si>
    <t>Total rangée_30mm</t>
  </si>
  <si>
    <t>Total (vide)</t>
  </si>
  <si>
    <t>Ville :</t>
  </si>
  <si>
    <t>Date :</t>
  </si>
  <si>
    <t>sortie</t>
  </si>
  <si>
    <t xml:space="preserve">test </t>
  </si>
  <si>
    <t>Somme de Champ1</t>
  </si>
  <si>
    <t>ici je voudrais le total par famille  ( soit pour ici  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</si>
</sst>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mm\'ss"/>
  </numFmts>
  <fonts count="50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b/>
      <sz val="8"/>
      <color theme="0"/>
      <name val="Arial"/>
      <family val="2"/>
    </font>
    <font>
      <b/>
      <sz val="11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12"/>
      <color rgb="FFC00000"/>
      <name val="Arial"/>
      <family val="2"/>
    </font>
    <font>
      <sz val="10"/>
      <color rgb="FFFF0000"/>
      <name val="Arial"/>
      <family val="2"/>
    </font>
    <font>
      <sz val="10"/>
      <color rgb="FFC0000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0"/>
      <color indexed="8"/>
      <name val="Calibri"/>
      <family val="2"/>
    </font>
    <font>
      <b/>
      <sz val="10"/>
      <color rgb="FF00B0F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sz val="11"/>
      <color indexed="8"/>
      <name val="宋体"/>
      <charset val="134"/>
    </font>
    <font>
      <b/>
      <sz val="11"/>
      <color indexed="10"/>
      <name val="Calibri"/>
      <family val="2"/>
    </font>
    <font>
      <b/>
      <sz val="11"/>
      <name val="Calibri"/>
      <family val="2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2"/>
      <color rgb="FFC00000"/>
      <name val="Arial"/>
      <family val="2"/>
    </font>
    <font>
      <b/>
      <u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6"/>
      <color rgb="FFFF0000"/>
      <name val="Arial"/>
      <family val="2"/>
    </font>
    <font>
      <b/>
      <sz val="14"/>
      <color rgb="FFFF0000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sz val="14"/>
      <name val="Arial"/>
      <family val="2"/>
    </font>
    <font>
      <b/>
      <sz val="10"/>
      <color rgb="FFFF0000"/>
      <name val="Arial"/>
      <family val="2"/>
    </font>
    <font>
      <sz val="16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164" fontId="22" fillId="0" borderId="0" applyFont="0" applyFill="0" applyBorder="0" applyAlignment="0" applyProtection="0"/>
    <xf numFmtId="0" fontId="34" fillId="0" borderId="0"/>
  </cellStyleXfs>
  <cellXfs count="312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2" fillId="0" borderId="0" xfId="0" applyFont="1" applyAlignment="1" applyProtection="1">
      <alignment horizontal="center"/>
    </xf>
    <xf numFmtId="0" fontId="20" fillId="0" borderId="1" xfId="0" applyFont="1" applyFill="1" applyBorder="1" applyAlignment="1" applyProtection="1">
      <alignment horizontal="center"/>
    </xf>
    <xf numFmtId="0" fontId="20" fillId="0" borderId="1" xfId="0" applyFont="1" applyBorder="1" applyAlignment="1" applyProtection="1">
      <alignment horizontal="center"/>
    </xf>
    <xf numFmtId="0" fontId="21" fillId="0" borderId="1" xfId="0" applyFont="1" applyBorder="1" applyAlignment="1" applyProtection="1">
      <alignment horizontal="center"/>
    </xf>
    <xf numFmtId="0" fontId="0" fillId="0" borderId="1" xfId="0" applyNumberFormat="1" applyBorder="1" applyProtection="1"/>
    <xf numFmtId="0" fontId="0" fillId="0" borderId="0" xfId="0" applyNumberFormat="1" applyBorder="1" applyProtection="1"/>
    <xf numFmtId="0" fontId="0" fillId="0" borderId="0" xfId="0" applyBorder="1" applyProtection="1"/>
    <xf numFmtId="0" fontId="11" fillId="5" borderId="1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14" fillId="5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7" fillId="0" borderId="0" xfId="0" applyFont="1" applyAlignment="1" applyProtection="1">
      <alignment horizontal="center" vertical="center"/>
    </xf>
    <xf numFmtId="0" fontId="0" fillId="0" borderId="0" xfId="0" applyBorder="1" applyAlignment="1" applyProtection="1">
      <alignment horizontal="left"/>
    </xf>
    <xf numFmtId="0" fontId="7" fillId="0" borderId="4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/>
    </xf>
    <xf numFmtId="0" fontId="7" fillId="5" borderId="0" xfId="0" applyFont="1" applyFill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165" fontId="3" fillId="6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15" fillId="6" borderId="8" xfId="0" applyFont="1" applyFill="1" applyBorder="1" applyAlignment="1" applyProtection="1">
      <alignment horizontal="center" vertical="center"/>
      <protection locked="0"/>
    </xf>
    <xf numFmtId="0" fontId="15" fillId="6" borderId="9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</xf>
    <xf numFmtId="0" fontId="4" fillId="0" borderId="0" xfId="0" applyFont="1" applyBorder="1" applyProtection="1"/>
    <xf numFmtId="0" fontId="2" fillId="0" borderId="0" xfId="0" applyFont="1" applyBorder="1" applyProtection="1"/>
    <xf numFmtId="0" fontId="0" fillId="0" borderId="0" xfId="0" applyFill="1" applyProtection="1"/>
    <xf numFmtId="0" fontId="2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Protection="1"/>
    <xf numFmtId="0" fontId="9" fillId="0" borderId="0" xfId="0" applyFont="1" applyProtection="1"/>
    <xf numFmtId="164" fontId="0" fillId="0" borderId="0" xfId="1" applyFont="1" applyProtection="1">
      <protection locked="0"/>
    </xf>
    <xf numFmtId="164" fontId="2" fillId="0" borderId="0" xfId="1" applyFont="1" applyAlignment="1" applyProtection="1">
      <alignment horizontal="center" vertical="center"/>
    </xf>
    <xf numFmtId="164" fontId="2" fillId="0" borderId="0" xfId="1" applyFont="1" applyBorder="1" applyAlignment="1" applyProtection="1">
      <alignment horizontal="center" vertical="center"/>
    </xf>
    <xf numFmtId="164" fontId="0" fillId="0" borderId="0" xfId="1" applyFont="1" applyProtection="1"/>
    <xf numFmtId="164" fontId="9" fillId="0" borderId="0" xfId="1" applyFont="1" applyProtection="1"/>
    <xf numFmtId="164" fontId="0" fillId="0" borderId="0" xfId="1" applyFont="1" applyBorder="1" applyProtection="1"/>
    <xf numFmtId="0" fontId="7" fillId="6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9" fillId="0" borderId="0" xfId="0" applyFont="1" applyBorder="1" applyProtection="1"/>
    <xf numFmtId="0" fontId="2" fillId="9" borderId="10" xfId="0" applyFont="1" applyFill="1" applyBorder="1" applyAlignment="1" applyProtection="1">
      <alignment horizontal="center" vertical="center"/>
    </xf>
    <xf numFmtId="0" fontId="2" fillId="9" borderId="11" xfId="0" applyFont="1" applyFill="1" applyBorder="1" applyAlignment="1" applyProtection="1">
      <alignment horizontal="center" vertical="center"/>
    </xf>
    <xf numFmtId="0" fontId="0" fillId="9" borderId="11" xfId="0" applyFill="1" applyBorder="1" applyProtection="1"/>
    <xf numFmtId="0" fontId="9" fillId="9" borderId="11" xfId="0" applyFont="1" applyFill="1" applyBorder="1" applyProtection="1"/>
    <xf numFmtId="0" fontId="0" fillId="9" borderId="14" xfId="0" applyFill="1" applyBorder="1" applyProtection="1"/>
    <xf numFmtId="0" fontId="2" fillId="9" borderId="6" xfId="0" applyFont="1" applyFill="1" applyBorder="1" applyAlignment="1" applyProtection="1">
      <alignment horizontal="center" vertical="center"/>
    </xf>
    <xf numFmtId="0" fontId="2" fillId="9" borderId="0" xfId="0" applyFont="1" applyFill="1" applyBorder="1" applyAlignment="1" applyProtection="1">
      <alignment horizontal="center" vertical="center"/>
    </xf>
    <xf numFmtId="0" fontId="0" fillId="9" borderId="0" xfId="0" applyFill="1" applyBorder="1" applyProtection="1"/>
    <xf numFmtId="0" fontId="9" fillId="9" borderId="0" xfId="0" applyFont="1" applyFill="1" applyBorder="1" applyProtection="1"/>
    <xf numFmtId="0" fontId="0" fillId="9" borderId="7" xfId="0" applyFill="1" applyBorder="1" applyProtection="1"/>
    <xf numFmtId="0" fontId="2" fillId="9" borderId="12" xfId="0" applyFont="1" applyFill="1" applyBorder="1" applyAlignment="1" applyProtection="1">
      <alignment horizontal="center" vertical="center"/>
    </xf>
    <xf numFmtId="0" fontId="2" fillId="9" borderId="13" xfId="0" applyFont="1" applyFill="1" applyBorder="1" applyAlignment="1" applyProtection="1">
      <alignment horizontal="center" vertical="center"/>
    </xf>
    <xf numFmtId="0" fontId="0" fillId="9" borderId="13" xfId="0" applyFill="1" applyBorder="1" applyProtection="1"/>
    <xf numFmtId="0" fontId="9" fillId="9" borderId="13" xfId="0" applyFont="1" applyFill="1" applyBorder="1" applyProtection="1"/>
    <xf numFmtId="0" fontId="0" fillId="9" borderId="15" xfId="0" applyFill="1" applyBorder="1" applyProtection="1"/>
    <xf numFmtId="0" fontId="7" fillId="6" borderId="7" xfId="0" applyFont="1" applyFill="1" applyBorder="1" applyAlignment="1" applyProtection="1">
      <alignment horizontal="left" vertical="center"/>
      <protection locked="0"/>
    </xf>
    <xf numFmtId="165" fontId="7" fillId="6" borderId="7" xfId="0" applyNumberFormat="1" applyFont="1" applyFill="1" applyBorder="1" applyAlignment="1" applyProtection="1">
      <alignment horizontal="left" vertical="center"/>
      <protection locked="0"/>
    </xf>
    <xf numFmtId="0" fontId="2" fillId="5" borderId="0" xfId="0" applyFont="1" applyFill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/>
    </xf>
    <xf numFmtId="0" fontId="0" fillId="5" borderId="0" xfId="0" applyFill="1" applyProtection="1"/>
    <xf numFmtId="0" fontId="9" fillId="5" borderId="0" xfId="0" applyFont="1" applyFill="1" applyProtection="1"/>
    <xf numFmtId="0" fontId="11" fillId="5" borderId="0" xfId="0" applyFont="1" applyFill="1" applyProtection="1"/>
    <xf numFmtId="0" fontId="2" fillId="0" borderId="1" xfId="0" applyFont="1" applyBorder="1" applyProtection="1"/>
    <xf numFmtId="0" fontId="0" fillId="0" borderId="1" xfId="0" applyBorder="1" applyProtection="1"/>
    <xf numFmtId="0" fontId="0" fillId="0" borderId="19" xfId="0" applyBorder="1" applyAlignment="1" applyProtection="1">
      <alignment horizontal="left"/>
    </xf>
    <xf numFmtId="0" fontId="0" fillId="0" borderId="20" xfId="0" applyBorder="1" applyAlignment="1" applyProtection="1">
      <alignment horizontal="left"/>
    </xf>
    <xf numFmtId="0" fontId="3" fillId="6" borderId="24" xfId="0" applyFont="1" applyFill="1" applyBorder="1" applyAlignment="1" applyProtection="1">
      <alignment horizontal="right"/>
    </xf>
    <xf numFmtId="0" fontId="3" fillId="0" borderId="19" xfId="0" applyFont="1" applyBorder="1" applyAlignment="1" applyProtection="1">
      <alignment horizontal="right"/>
    </xf>
    <xf numFmtId="164" fontId="0" fillId="0" borderId="0" xfId="1" applyFont="1" applyBorder="1" applyAlignment="1" applyProtection="1">
      <alignment horizontal="left"/>
    </xf>
    <xf numFmtId="0" fontId="2" fillId="0" borderId="19" xfId="0" applyFont="1" applyBorder="1" applyAlignment="1" applyProtection="1">
      <alignment horizontal="right"/>
    </xf>
    <xf numFmtId="0" fontId="2" fillId="5" borderId="19" xfId="0" applyFont="1" applyFill="1" applyBorder="1" applyAlignment="1" applyProtection="1">
      <alignment horizontal="right"/>
    </xf>
    <xf numFmtId="0" fontId="0" fillId="5" borderId="0" xfId="0" applyFill="1" applyBorder="1" applyAlignment="1" applyProtection="1">
      <alignment horizontal="left"/>
    </xf>
    <xf numFmtId="0" fontId="16" fillId="5" borderId="19" xfId="0" applyFont="1" applyFill="1" applyBorder="1" applyAlignment="1" applyProtection="1">
      <alignment horizontal="right"/>
    </xf>
    <xf numFmtId="0" fontId="19" fillId="7" borderId="0" xfId="0" applyFont="1" applyFill="1" applyBorder="1" applyAlignment="1" applyProtection="1">
      <alignment horizontal="right"/>
    </xf>
    <xf numFmtId="0" fontId="2" fillId="5" borderId="21" xfId="0" applyFont="1" applyFill="1" applyBorder="1" applyAlignment="1" applyProtection="1">
      <alignment horizontal="right"/>
    </xf>
    <xf numFmtId="0" fontId="0" fillId="5" borderId="22" xfId="0" applyFill="1" applyBorder="1" applyAlignment="1" applyProtection="1">
      <alignment horizontal="left"/>
    </xf>
    <xf numFmtId="0" fontId="7" fillId="0" borderId="0" xfId="0" applyFont="1" applyBorder="1" applyAlignment="1" applyProtection="1">
      <alignment horizontal="center" vertical="center"/>
    </xf>
    <xf numFmtId="0" fontId="2" fillId="3" borderId="24" xfId="0" applyFont="1" applyFill="1" applyBorder="1" applyAlignment="1" applyProtection="1">
      <alignment horizontal="right"/>
    </xf>
    <xf numFmtId="0" fontId="2" fillId="3" borderId="25" xfId="0" applyFont="1" applyFill="1" applyBorder="1" applyAlignment="1" applyProtection="1">
      <alignment horizontal="right"/>
    </xf>
    <xf numFmtId="0" fontId="0" fillId="0" borderId="22" xfId="0" applyBorder="1" applyAlignment="1" applyProtection="1">
      <alignment horizontal="left"/>
    </xf>
    <xf numFmtId="0" fontId="7" fillId="3" borderId="26" xfId="0" applyFont="1" applyFill="1" applyBorder="1" applyAlignment="1" applyProtection="1">
      <alignment horizontal="center" vertical="center"/>
    </xf>
    <xf numFmtId="0" fontId="7" fillId="5" borderId="0" xfId="0" applyFont="1" applyFill="1" applyBorder="1" applyAlignment="1" applyProtection="1">
      <alignment horizontal="center" vertical="center"/>
    </xf>
    <xf numFmtId="0" fontId="18" fillId="5" borderId="0" xfId="0" applyFont="1" applyFill="1" applyBorder="1" applyAlignment="1" applyProtection="1">
      <alignment horizontal="center" vertical="center"/>
    </xf>
    <xf numFmtId="0" fontId="18" fillId="5" borderId="0" xfId="0" applyFont="1" applyFill="1" applyBorder="1" applyAlignment="1" applyProtection="1">
      <alignment horizontal="left" vertical="center"/>
    </xf>
    <xf numFmtId="0" fontId="7" fillId="5" borderId="22" xfId="0" applyFont="1" applyFill="1" applyBorder="1" applyAlignment="1" applyProtection="1">
      <alignment horizontal="center" vertical="center"/>
    </xf>
    <xf numFmtId="0" fontId="2" fillId="0" borderId="0" xfId="0" applyNumberFormat="1" applyFont="1" applyBorder="1" applyProtection="1"/>
    <xf numFmtId="0" fontId="2" fillId="0" borderId="0" xfId="0" applyNumberFormat="1" applyFont="1" applyFill="1" applyBorder="1" applyProtection="1"/>
    <xf numFmtId="0" fontId="17" fillId="5" borderId="0" xfId="0" applyNumberFormat="1" applyFont="1" applyFill="1" applyBorder="1" applyAlignment="1" applyProtection="1">
      <alignment vertical="center"/>
    </xf>
    <xf numFmtId="1" fontId="43" fillId="5" borderId="0" xfId="0" applyNumberFormat="1" applyFont="1" applyFill="1" applyBorder="1" applyAlignment="1" applyProtection="1">
      <alignment vertical="center"/>
    </xf>
    <xf numFmtId="0" fontId="2" fillId="0" borderId="1" xfId="0" applyFont="1" applyBorder="1" applyAlignment="1" applyProtection="1">
      <alignment horizontal="right" vertical="center"/>
    </xf>
    <xf numFmtId="165" fontId="0" fillId="0" borderId="1" xfId="0" applyNumberFormat="1" applyBorder="1" applyProtection="1"/>
    <xf numFmtId="0" fontId="0" fillId="0" borderId="0" xfId="0" applyFill="1" applyAlignment="1" applyProtection="1">
      <alignment horizontal="right"/>
    </xf>
    <xf numFmtId="0" fontId="0" fillId="0" borderId="0" xfId="0" applyFill="1" applyBorder="1" applyAlignment="1" applyProtection="1">
      <alignment horizontal="right"/>
    </xf>
    <xf numFmtId="0" fontId="23" fillId="0" borderId="0" xfId="0" applyFont="1" applyFill="1" applyAlignment="1" applyProtection="1">
      <alignment horizontal="right"/>
    </xf>
    <xf numFmtId="0" fontId="2" fillId="0" borderId="1" xfId="0" applyFont="1" applyFill="1" applyBorder="1" applyAlignment="1" applyProtection="1">
      <alignment horizontal="right"/>
    </xf>
    <xf numFmtId="0" fontId="2" fillId="0" borderId="5" xfId="0" applyFont="1" applyFill="1" applyBorder="1" applyAlignment="1" applyProtection="1">
      <alignment horizontal="right"/>
    </xf>
    <xf numFmtId="0" fontId="23" fillId="0" borderId="1" xfId="0" applyFont="1" applyFill="1" applyBorder="1" applyAlignment="1" applyProtection="1">
      <alignment horizontal="right"/>
    </xf>
    <xf numFmtId="0" fontId="2" fillId="0" borderId="1" xfId="0" applyFont="1" applyBorder="1" applyAlignment="1" applyProtection="1">
      <alignment horizontal="right"/>
    </xf>
    <xf numFmtId="0" fontId="25" fillId="0" borderId="1" xfId="0" applyFont="1" applyFill="1" applyBorder="1" applyAlignment="1" applyProtection="1"/>
    <xf numFmtId="0" fontId="30" fillId="0" borderId="1" xfId="0" applyFont="1" applyFill="1" applyBorder="1" applyAlignment="1" applyProtection="1"/>
    <xf numFmtId="0" fontId="31" fillId="0" borderId="1" xfId="0" applyFont="1" applyFill="1" applyBorder="1" applyAlignment="1" applyProtection="1"/>
    <xf numFmtId="0" fontId="23" fillId="0" borderId="1" xfId="0" applyFont="1" applyFill="1" applyBorder="1" applyAlignment="1" applyProtection="1">
      <alignment vertical="center"/>
    </xf>
    <xf numFmtId="0" fontId="37" fillId="0" borderId="1" xfId="0" applyFont="1" applyFill="1" applyBorder="1" applyAlignment="1" applyProtection="1"/>
    <xf numFmtId="0" fontId="23" fillId="0" borderId="1" xfId="0" applyFont="1" applyFill="1" applyBorder="1" applyAlignment="1" applyProtection="1">
      <alignment horizontal="left" vertical="center" wrapText="1"/>
    </xf>
    <xf numFmtId="0" fontId="25" fillId="0" borderId="1" xfId="0" applyFont="1" applyBorder="1" applyAlignment="1" applyProtection="1">
      <alignment vertical="center"/>
    </xf>
    <xf numFmtId="0" fontId="24" fillId="0" borderId="1" xfId="0" applyFont="1" applyFill="1" applyBorder="1" applyAlignment="1" applyProtection="1">
      <alignment horizontal="left" vertical="center" wrapText="1" shrinkToFit="1"/>
    </xf>
    <xf numFmtId="0" fontId="23" fillId="0" borderId="1" xfId="0" applyFont="1" applyFill="1" applyBorder="1" applyAlignment="1" applyProtection="1">
      <alignment vertical="center" wrapText="1"/>
    </xf>
    <xf numFmtId="0" fontId="23" fillId="0" borderId="1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 applyProtection="1"/>
    <xf numFmtId="0" fontId="2" fillId="0" borderId="2" xfId="0" applyFont="1" applyFill="1" applyBorder="1" applyAlignment="1" applyProtection="1">
      <alignment horizontal="right"/>
    </xf>
    <xf numFmtId="0" fontId="37" fillId="7" borderId="1" xfId="0" applyFont="1" applyFill="1" applyBorder="1" applyAlignment="1" applyProtection="1"/>
    <xf numFmtId="0" fontId="30" fillId="0" borderId="1" xfId="0" applyFont="1" applyFill="1" applyBorder="1" applyAlignment="1" applyProtection="1">
      <alignment vertical="center"/>
    </xf>
    <xf numFmtId="0" fontId="0" fillId="0" borderId="1" xfId="0" applyFill="1" applyBorder="1" applyAlignment="1" applyProtection="1">
      <alignment horizontal="right"/>
    </xf>
    <xf numFmtId="0" fontId="1" fillId="0" borderId="1" xfId="0" applyFont="1" applyFill="1" applyBorder="1" applyAlignment="1" applyProtection="1"/>
    <xf numFmtId="0" fontId="23" fillId="0" borderId="1" xfId="0" applyFont="1" applyFill="1" applyBorder="1" applyAlignment="1" applyProtection="1">
      <alignment horizontal="right" vertical="center" wrapText="1"/>
    </xf>
    <xf numFmtId="0" fontId="29" fillId="0" borderId="1" xfId="0" applyFont="1" applyFill="1" applyBorder="1" applyAlignment="1" applyProtection="1"/>
    <xf numFmtId="165" fontId="2" fillId="0" borderId="1" xfId="0" applyNumberFormat="1" applyFont="1" applyBorder="1" applyAlignment="1" applyProtection="1">
      <alignment horizontal="right" vertical="center"/>
    </xf>
    <xf numFmtId="0" fontId="32" fillId="0" borderId="3" xfId="2" applyFont="1" applyFill="1" applyBorder="1" applyAlignment="1" applyProtection="1">
      <alignment horizontal="left" vertical="center" wrapText="1"/>
    </xf>
    <xf numFmtId="0" fontId="25" fillId="0" borderId="1" xfId="0" applyFont="1" applyBorder="1" applyAlignment="1" applyProtection="1"/>
    <xf numFmtId="0" fontId="2" fillId="0" borderId="1" xfId="0" applyFont="1" applyFill="1" applyBorder="1" applyAlignment="1" applyProtection="1">
      <alignment horizontal="left" vertical="center"/>
    </xf>
    <xf numFmtId="0" fontId="26" fillId="0" borderId="1" xfId="0" applyFont="1" applyFill="1" applyBorder="1" applyAlignment="1" applyProtection="1"/>
    <xf numFmtId="0" fontId="23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/>
    </xf>
    <xf numFmtId="0" fontId="0" fillId="0" borderId="1" xfId="0" applyBorder="1" applyAlignment="1" applyProtection="1">
      <alignment horizontal="right"/>
    </xf>
    <xf numFmtId="0" fontId="0" fillId="0" borderId="5" xfId="0" applyFill="1" applyBorder="1" applyAlignment="1" applyProtection="1">
      <alignment horizontal="right"/>
    </xf>
    <xf numFmtId="0" fontId="1" fillId="0" borderId="1" xfId="0" applyFont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right"/>
    </xf>
    <xf numFmtId="0" fontId="37" fillId="0" borderId="1" xfId="0" applyFont="1" applyBorder="1" applyAlignment="1" applyProtection="1"/>
    <xf numFmtId="0" fontId="2" fillId="0" borderId="0" xfId="0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right" vertical="center"/>
    </xf>
    <xf numFmtId="0" fontId="25" fillId="0" borderId="1" xfId="0" applyFont="1" applyFill="1" applyBorder="1" applyAlignment="1" applyProtection="1">
      <alignment vertical="center"/>
    </xf>
    <xf numFmtId="0" fontId="0" fillId="0" borderId="2" xfId="0" applyFill="1" applyBorder="1" applyAlignment="1" applyProtection="1">
      <alignment horizontal="right"/>
    </xf>
    <xf numFmtId="0" fontId="31" fillId="0" borderId="1" xfId="0" applyFont="1" applyFill="1" applyBorder="1" applyAlignment="1" applyProtection="1">
      <alignment vertical="center" wrapText="1"/>
    </xf>
    <xf numFmtId="0" fontId="27" fillId="0" borderId="1" xfId="0" applyFont="1" applyFill="1" applyBorder="1" applyAlignment="1" applyProtection="1"/>
    <xf numFmtId="0" fontId="32" fillId="0" borderId="1" xfId="0" applyFont="1" applyFill="1" applyBorder="1" applyAlignment="1" applyProtection="1"/>
    <xf numFmtId="0" fontId="25" fillId="0" borderId="0" xfId="0" applyFont="1" applyAlignment="1" applyProtection="1">
      <alignment vertical="center"/>
    </xf>
    <xf numFmtId="0" fontId="23" fillId="0" borderId="1" xfId="0" applyFont="1" applyFill="1" applyBorder="1" applyAlignment="1" applyProtection="1">
      <alignment horizontal="left" vertical="center" shrinkToFit="1"/>
    </xf>
    <xf numFmtId="0" fontId="30" fillId="0" borderId="1" xfId="0" applyFont="1" applyBorder="1" applyAlignment="1" applyProtection="1">
      <alignment vertical="center"/>
    </xf>
    <xf numFmtId="0" fontId="28" fillId="0" borderId="1" xfId="0" applyFont="1" applyFill="1" applyBorder="1" applyAlignment="1" applyProtection="1">
      <alignment horizontal="left" vertical="center" wrapText="1"/>
    </xf>
    <xf numFmtId="0" fontId="31" fillId="0" borderId="1" xfId="0" applyFont="1" applyFill="1" applyBorder="1" applyAlignment="1" applyProtection="1">
      <alignment horizontal="left" vertical="center" wrapText="1"/>
    </xf>
    <xf numFmtId="0" fontId="28" fillId="0" borderId="1" xfId="0" applyFont="1" applyFill="1" applyBorder="1" applyAlignment="1" applyProtection="1">
      <alignment horizontal="left" vertical="center"/>
    </xf>
    <xf numFmtId="0" fontId="31" fillId="0" borderId="1" xfId="0" applyFont="1" applyFill="1" applyBorder="1" applyAlignment="1" applyProtection="1">
      <alignment horizontal="left" vertical="center"/>
    </xf>
    <xf numFmtId="0" fontId="0" fillId="0" borderId="1" xfId="0" applyFill="1" applyBorder="1" applyAlignment="1" applyProtection="1">
      <alignment horizontal="left"/>
    </xf>
    <xf numFmtId="0" fontId="0" fillId="0" borderId="5" xfId="0" applyBorder="1" applyAlignment="1" applyProtection="1">
      <alignment horizontal="right"/>
    </xf>
    <xf numFmtId="0" fontId="23" fillId="0" borderId="1" xfId="0" applyFont="1" applyBorder="1" applyAlignment="1" applyProtection="1">
      <alignment horizontal="right"/>
    </xf>
    <xf numFmtId="0" fontId="2" fillId="8" borderId="1" xfId="0" applyFont="1" applyFill="1" applyBorder="1" applyAlignment="1" applyProtection="1">
      <alignment horizontal="left" vertical="center"/>
    </xf>
    <xf numFmtId="0" fontId="0" fillId="0" borderId="0" xfId="0" applyBorder="1" applyAlignment="1" applyProtection="1">
      <alignment horizontal="right"/>
    </xf>
    <xf numFmtId="0" fontId="23" fillId="0" borderId="0" xfId="0" applyFont="1" applyAlignment="1" applyProtection="1">
      <alignment horizontal="right"/>
    </xf>
    <xf numFmtId="0" fontId="2" fillId="10" borderId="1" xfId="0" applyFon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right" vertical="center"/>
    </xf>
    <xf numFmtId="165" fontId="0" fillId="0" borderId="0" xfId="0" applyNumberForma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right"/>
    </xf>
    <xf numFmtId="0" fontId="25" fillId="0" borderId="1" xfId="0" applyFont="1" applyFill="1" applyBorder="1" applyAlignment="1" applyProtection="1">
      <alignment horizontal="right"/>
    </xf>
    <xf numFmtId="0" fontId="26" fillId="0" borderId="1" xfId="0" applyFont="1" applyFill="1" applyBorder="1" applyAlignment="1" applyProtection="1">
      <alignment horizontal="right"/>
    </xf>
    <xf numFmtId="0" fontId="23" fillId="0" borderId="1" xfId="0" applyFont="1" applyFill="1" applyBorder="1" applyAlignment="1" applyProtection="1">
      <alignment horizontal="right" vertical="center"/>
    </xf>
    <xf numFmtId="0" fontId="27" fillId="0" borderId="1" xfId="0" applyFont="1" applyFill="1" applyBorder="1" applyAlignment="1" applyProtection="1">
      <alignment horizontal="right"/>
    </xf>
    <xf numFmtId="0" fontId="23" fillId="0" borderId="1" xfId="0" applyFont="1" applyFill="1" applyBorder="1" applyAlignment="1" applyProtection="1">
      <alignment horizontal="right" vertical="center" shrinkToFit="1"/>
    </xf>
    <xf numFmtId="0" fontId="28" fillId="0" borderId="1" xfId="0" applyFont="1" applyFill="1" applyBorder="1" applyAlignment="1" applyProtection="1">
      <alignment horizontal="right" vertical="center" wrapText="1"/>
    </xf>
    <xf numFmtId="0" fontId="28" fillId="0" borderId="1" xfId="0" applyFont="1" applyFill="1" applyBorder="1" applyAlignment="1" applyProtection="1">
      <alignment horizontal="right" vertical="center"/>
    </xf>
    <xf numFmtId="0" fontId="29" fillId="0" borderId="1" xfId="0" applyFon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left" vertical="center"/>
    </xf>
    <xf numFmtId="0" fontId="32" fillId="0" borderId="1" xfId="2" applyFont="1" applyFill="1" applyBorder="1" applyAlignment="1" applyProtection="1">
      <alignment horizontal="left" vertical="center" wrapText="1"/>
    </xf>
    <xf numFmtId="165" fontId="2" fillId="0" borderId="0" xfId="0" applyNumberFormat="1" applyFont="1" applyFill="1" applyBorder="1" applyAlignment="1" applyProtection="1">
      <alignment horizontal="right" vertical="center"/>
    </xf>
    <xf numFmtId="0" fontId="23" fillId="0" borderId="0" xfId="0" applyFont="1" applyFill="1" applyBorder="1" applyAlignment="1" applyProtection="1">
      <alignment horizontal="right"/>
    </xf>
    <xf numFmtId="0" fontId="23" fillId="10" borderId="1" xfId="0" applyFont="1" applyFill="1" applyBorder="1" applyAlignment="1" applyProtection="1">
      <alignment horizontal="right"/>
    </xf>
    <xf numFmtId="0" fontId="23" fillId="0" borderId="1" xfId="0" applyFont="1" applyFill="1" applyBorder="1" applyAlignment="1" applyProtection="1">
      <alignment horizontal="left"/>
    </xf>
    <xf numFmtId="0" fontId="8" fillId="0" borderId="0" xfId="0" applyFont="1" applyAlignment="1" applyProtection="1">
      <alignment horizontal="center" vertical="center"/>
    </xf>
    <xf numFmtId="0" fontId="3" fillId="0" borderId="0" xfId="0" applyFont="1" applyProtection="1"/>
    <xf numFmtId="0" fontId="8" fillId="5" borderId="10" xfId="0" applyFont="1" applyFill="1" applyBorder="1" applyAlignment="1" applyProtection="1">
      <alignment horizontal="center" vertical="center"/>
    </xf>
    <xf numFmtId="0" fontId="3" fillId="5" borderId="11" xfId="0" applyFont="1" applyFill="1" applyBorder="1" applyProtection="1"/>
    <xf numFmtId="0" fontId="0" fillId="5" borderId="11" xfId="0" applyFill="1" applyBorder="1" applyProtection="1"/>
    <xf numFmtId="0" fontId="7" fillId="5" borderId="11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left"/>
    </xf>
    <xf numFmtId="0" fontId="40" fillId="0" borderId="0" xfId="0" applyFont="1" applyFill="1" applyBorder="1" applyAlignment="1" applyProtection="1">
      <alignment horizontal="right" vertical="center"/>
    </xf>
    <xf numFmtId="0" fontId="7" fillId="6" borderId="7" xfId="0" applyFont="1" applyFill="1" applyBorder="1" applyAlignment="1" applyProtection="1">
      <alignment horizontal="left" vertical="center"/>
    </xf>
    <xf numFmtId="0" fontId="8" fillId="5" borderId="6" xfId="0" applyFont="1" applyFill="1" applyBorder="1" applyAlignment="1" applyProtection="1">
      <alignment horizontal="center" vertical="center"/>
    </xf>
    <xf numFmtId="0" fontId="3" fillId="5" borderId="0" xfId="0" applyFont="1" applyFill="1" applyBorder="1" applyProtection="1"/>
    <xf numFmtId="0" fontId="0" fillId="5" borderId="0" xfId="0" applyFill="1" applyBorder="1" applyProtection="1"/>
    <xf numFmtId="0" fontId="0" fillId="0" borderId="7" xfId="0" applyBorder="1" applyAlignment="1" applyProtection="1">
      <alignment horizontal="left"/>
    </xf>
    <xf numFmtId="0" fontId="8" fillId="0" borderId="6" xfId="0" applyFont="1" applyBorder="1" applyAlignment="1" applyProtection="1">
      <alignment horizontal="center" vertical="center"/>
    </xf>
    <xf numFmtId="0" fontId="3" fillId="0" borderId="0" xfId="0" applyFont="1" applyBorder="1" applyProtection="1"/>
    <xf numFmtId="0" fontId="0" fillId="9" borderId="0" xfId="0" applyFill="1" applyProtection="1"/>
    <xf numFmtId="165" fontId="7" fillId="6" borderId="7" xfId="0" applyNumberFormat="1" applyFont="1" applyFill="1" applyBorder="1" applyAlignment="1" applyProtection="1">
      <alignment horizontal="left" vertical="center"/>
    </xf>
    <xf numFmtId="0" fontId="8" fillId="5" borderId="12" xfId="0" applyFont="1" applyFill="1" applyBorder="1" applyAlignment="1" applyProtection="1">
      <alignment horizontal="center" vertical="center"/>
    </xf>
    <xf numFmtId="0" fontId="3" fillId="5" borderId="13" xfId="0" applyFont="1" applyFill="1" applyBorder="1" applyProtection="1"/>
    <xf numFmtId="0" fontId="0" fillId="5" borderId="13" xfId="0" applyFill="1" applyBorder="1" applyProtection="1"/>
    <xf numFmtId="0" fontId="7" fillId="5" borderId="13" xfId="0" applyFont="1" applyFill="1" applyBorder="1" applyAlignment="1" applyProtection="1">
      <alignment horizontal="center" vertical="center"/>
    </xf>
    <xf numFmtId="0" fontId="2" fillId="5" borderId="13" xfId="0" applyFont="1" applyFill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left"/>
    </xf>
    <xf numFmtId="0" fontId="8" fillId="5" borderId="0" xfId="0" applyFont="1" applyFill="1" applyAlignment="1" applyProtection="1">
      <alignment horizontal="center" vertical="center"/>
    </xf>
    <xf numFmtId="0" fontId="3" fillId="5" borderId="0" xfId="0" applyFont="1" applyFill="1" applyProtection="1"/>
    <xf numFmtId="0" fontId="0" fillId="0" borderId="0" xfId="0" applyFill="1" applyAlignment="1" applyProtection="1">
      <alignment horizontal="left"/>
    </xf>
    <xf numFmtId="0" fontId="2" fillId="0" borderId="18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8" fillId="5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Protection="1"/>
    <xf numFmtId="0" fontId="0" fillId="0" borderId="0" xfId="0" applyFill="1" applyBorder="1" applyProtection="1"/>
    <xf numFmtId="0" fontId="7" fillId="0" borderId="0" xfId="0" applyFont="1" applyFill="1" applyBorder="1" applyAlignment="1" applyProtection="1">
      <alignment horizontal="center" vertical="center"/>
    </xf>
    <xf numFmtId="164" fontId="8" fillId="0" borderId="0" xfId="1" applyFont="1" applyAlignment="1" applyProtection="1">
      <alignment horizontal="center" vertical="center"/>
    </xf>
    <xf numFmtId="164" fontId="3" fillId="0" borderId="0" xfId="1" applyFont="1" applyProtection="1"/>
    <xf numFmtId="164" fontId="7" fillId="0" borderId="0" xfId="1" applyFont="1" applyAlignment="1" applyProtection="1">
      <alignment horizontal="center" vertical="center"/>
    </xf>
    <xf numFmtId="164" fontId="2" fillId="0" borderId="20" xfId="1" applyFont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horizontal="center" vertical="center"/>
    </xf>
    <xf numFmtId="0" fontId="13" fillId="4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 vertical="center"/>
    </xf>
    <xf numFmtId="0" fontId="4" fillId="0" borderId="4" xfId="0" applyFont="1" applyBorder="1" applyProtection="1"/>
    <xf numFmtId="0" fontId="4" fillId="0" borderId="0" xfId="0" applyFont="1" applyBorder="1" applyAlignment="1" applyProtection="1">
      <alignment horizontal="left"/>
    </xf>
    <xf numFmtId="0" fontId="4" fillId="0" borderId="7" xfId="0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7" fillId="11" borderId="1" xfId="0" applyFont="1" applyFill="1" applyBorder="1" applyAlignment="1" applyProtection="1">
      <alignment horizontal="center" vertical="center"/>
      <protection locked="0"/>
    </xf>
    <xf numFmtId="165" fontId="2" fillId="3" borderId="1" xfId="0" applyNumberFormat="1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12" borderId="1" xfId="0" applyFont="1" applyFill="1" applyBorder="1" applyAlignment="1" applyProtection="1">
      <alignment horizontal="center" vertical="center"/>
      <protection locked="0"/>
    </xf>
    <xf numFmtId="0" fontId="7" fillId="1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Protection="1"/>
    <xf numFmtId="0" fontId="41" fillId="4" borderId="1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1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0" fillId="3" borderId="11" xfId="0" applyFill="1" applyBorder="1" applyProtection="1"/>
    <xf numFmtId="0" fontId="9" fillId="3" borderId="11" xfId="0" applyFont="1" applyFill="1" applyBorder="1" applyProtection="1"/>
    <xf numFmtId="0" fontId="0" fillId="3" borderId="14" xfId="0" applyFill="1" applyBorder="1" applyProtection="1"/>
    <xf numFmtId="0" fontId="2" fillId="3" borderId="6" xfId="0" applyFont="1" applyFill="1" applyBorder="1" applyAlignment="1" applyProtection="1">
      <alignment horizontal="center" vertical="center"/>
    </xf>
    <xf numFmtId="0" fontId="0" fillId="3" borderId="0" xfId="0" applyFill="1" applyBorder="1" applyProtection="1"/>
    <xf numFmtId="0" fontId="9" fillId="3" borderId="0" xfId="0" applyFont="1" applyFill="1" applyBorder="1" applyProtection="1"/>
    <xf numFmtId="0" fontId="0" fillId="3" borderId="7" xfId="0" applyFill="1" applyBorder="1" applyProtection="1"/>
    <xf numFmtId="0" fontId="0" fillId="3" borderId="0" xfId="0" applyFill="1" applyProtection="1"/>
    <xf numFmtId="0" fontId="2" fillId="3" borderId="12" xfId="0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0" fillId="3" borderId="13" xfId="0" applyFill="1" applyBorder="1" applyProtection="1"/>
    <xf numFmtId="0" fontId="9" fillId="3" borderId="13" xfId="0" applyFont="1" applyFill="1" applyBorder="1" applyProtection="1"/>
    <xf numFmtId="0" fontId="0" fillId="3" borderId="15" xfId="0" applyFill="1" applyBorder="1" applyProtection="1"/>
    <xf numFmtId="0" fontId="17" fillId="5" borderId="3" xfId="0" applyFont="1" applyFill="1" applyBorder="1" applyAlignment="1" applyProtection="1">
      <alignment vertical="center"/>
      <protection locked="0"/>
    </xf>
    <xf numFmtId="0" fontId="17" fillId="5" borderId="27" xfId="0" applyFont="1" applyFill="1" applyBorder="1" applyAlignment="1" applyProtection="1">
      <alignment vertical="center"/>
      <protection locked="0"/>
    </xf>
    <xf numFmtId="0" fontId="12" fillId="6" borderId="3" xfId="0" applyFont="1" applyFill="1" applyBorder="1" applyAlignment="1" applyProtection="1">
      <alignment horizontal="center" vertical="center"/>
    </xf>
    <xf numFmtId="0" fontId="12" fillId="6" borderId="1" xfId="0" applyFont="1" applyFill="1" applyBorder="1" applyAlignment="1" applyProtection="1">
      <alignment horizontal="center" vertical="center"/>
    </xf>
    <xf numFmtId="0" fontId="10" fillId="6" borderId="1" xfId="0" applyFont="1" applyFill="1" applyBorder="1" applyAlignment="1" applyProtection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center"/>
    </xf>
    <xf numFmtId="0" fontId="12" fillId="0" borderId="1" xfId="0" applyFont="1" applyBorder="1" applyAlignment="1">
      <alignment horizontal="right"/>
    </xf>
    <xf numFmtId="0" fontId="0" fillId="0" borderId="1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6" borderId="1" xfId="0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47" fillId="7" borderId="28" xfId="0" applyFont="1" applyFill="1" applyBorder="1" applyAlignment="1">
      <alignment horizontal="center"/>
    </xf>
    <xf numFmtId="0" fontId="47" fillId="7" borderId="5" xfId="0" applyFont="1" applyFill="1" applyBorder="1" applyAlignment="1">
      <alignment horizontal="center"/>
    </xf>
    <xf numFmtId="0" fontId="47" fillId="7" borderId="29" xfId="0" applyFont="1" applyFill="1" applyBorder="1" applyAlignment="1">
      <alignment horizontal="center"/>
    </xf>
    <xf numFmtId="0" fontId="47" fillId="7" borderId="1" xfId="0" applyFont="1" applyFill="1" applyBorder="1" applyAlignment="1">
      <alignment horizontal="center"/>
    </xf>
    <xf numFmtId="0" fontId="47" fillId="0" borderId="0" xfId="0" applyFont="1" applyAlignment="1">
      <alignment horizontal="center"/>
    </xf>
    <xf numFmtId="0" fontId="47" fillId="0" borderId="0" xfId="0" applyFont="1"/>
    <xf numFmtId="0" fontId="47" fillId="0" borderId="1" xfId="0" applyFont="1" applyBorder="1"/>
    <xf numFmtId="0" fontId="47" fillId="0" borderId="1" xfId="0" applyFont="1" applyBorder="1" applyAlignment="1">
      <alignment horizontal="center"/>
    </xf>
    <xf numFmtId="0" fontId="47" fillId="0" borderId="2" xfId="0" applyFont="1" applyBorder="1" applyAlignment="1">
      <alignment horizontal="center"/>
    </xf>
    <xf numFmtId="0" fontId="47" fillId="0" borderId="15" xfId="0" applyFont="1" applyBorder="1" applyAlignment="1">
      <alignment horizontal="center"/>
    </xf>
    <xf numFmtId="0" fontId="47" fillId="0" borderId="2" xfId="0" applyFont="1" applyBorder="1"/>
    <xf numFmtId="0" fontId="47" fillId="0" borderId="15" xfId="0" applyFont="1" applyBorder="1"/>
    <xf numFmtId="0" fontId="47" fillId="0" borderId="5" xfId="0" applyFont="1" applyBorder="1" applyAlignment="1">
      <alignment horizontal="center"/>
    </xf>
    <xf numFmtId="0" fontId="47" fillId="0" borderId="29" xfId="0" applyFont="1" applyBorder="1" applyAlignment="1">
      <alignment horizontal="center"/>
    </xf>
    <xf numFmtId="0" fontId="0" fillId="0" borderId="0" xfId="0" applyNumberFormat="1"/>
    <xf numFmtId="0" fontId="48" fillId="0" borderId="0" xfId="0" applyFont="1"/>
    <xf numFmtId="0" fontId="49" fillId="0" borderId="0" xfId="0" applyFont="1"/>
    <xf numFmtId="0" fontId="6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7" fillId="5" borderId="6" xfId="0" applyFont="1" applyFill="1" applyBorder="1" applyAlignment="1" applyProtection="1">
      <alignment horizontal="right" vertical="center"/>
    </xf>
    <xf numFmtId="0" fontId="17" fillId="5" borderId="0" xfId="0" applyFont="1" applyFill="1" applyBorder="1" applyAlignment="1" applyProtection="1">
      <alignment horizontal="right" vertical="center"/>
    </xf>
    <xf numFmtId="0" fontId="38" fillId="0" borderId="0" xfId="0" applyFont="1" applyAlignment="1" applyProtection="1">
      <alignment horizontal="center" vertical="center"/>
    </xf>
    <xf numFmtId="0" fontId="39" fillId="0" borderId="0" xfId="0" applyFont="1" applyFill="1" applyBorder="1" applyAlignment="1" applyProtection="1">
      <alignment horizontal="left" vertical="center"/>
      <protection locked="0"/>
    </xf>
    <xf numFmtId="15" fontId="39" fillId="0" borderId="0" xfId="0" applyNumberFormat="1" applyFont="1" applyFill="1" applyBorder="1" applyAlignment="1" applyProtection="1">
      <alignment horizontal="left" vertical="center"/>
      <protection locked="0"/>
    </xf>
    <xf numFmtId="0" fontId="7" fillId="14" borderId="1" xfId="0" applyFont="1" applyFill="1" applyBorder="1" applyAlignment="1">
      <alignment horizontal="center"/>
    </xf>
    <xf numFmtId="15" fontId="7" fillId="14" borderId="1" xfId="0" applyNumberFormat="1" applyFont="1" applyFill="1" applyBorder="1" applyAlignment="1">
      <alignment horizontal="center"/>
    </xf>
    <xf numFmtId="0" fontId="39" fillId="0" borderId="0" xfId="0" applyFont="1" applyFill="1" applyBorder="1" applyAlignment="1" applyProtection="1">
      <alignment horizontal="left" vertical="center"/>
    </xf>
    <xf numFmtId="15" fontId="39" fillId="0" borderId="0" xfId="0" applyNumberFormat="1" applyFont="1" applyFill="1" applyBorder="1" applyAlignment="1" applyProtection="1">
      <alignment horizontal="left" vertical="center"/>
    </xf>
    <xf numFmtId="0" fontId="42" fillId="7" borderId="0" xfId="0" applyFont="1" applyFill="1" applyBorder="1" applyAlignment="1" applyProtection="1">
      <alignment horizontal="center" vertical="center"/>
      <protection locked="0"/>
    </xf>
    <xf numFmtId="0" fontId="16" fillId="5" borderId="0" xfId="0" applyFont="1" applyFill="1" applyBorder="1" applyAlignment="1" applyProtection="1">
      <alignment horizontal="right" vertical="center"/>
    </xf>
    <xf numFmtId="0" fontId="17" fillId="5" borderId="16" xfId="0" applyFont="1" applyFill="1" applyBorder="1" applyAlignment="1" applyProtection="1">
      <alignment horizontal="center" vertical="center"/>
    </xf>
    <xf numFmtId="0" fontId="17" fillId="5" borderId="17" xfId="0" applyFont="1" applyFill="1" applyBorder="1" applyAlignment="1" applyProtection="1">
      <alignment horizontal="center" vertical="center"/>
    </xf>
    <xf numFmtId="0" fontId="39" fillId="5" borderId="0" xfId="0" applyFont="1" applyFill="1" applyBorder="1" applyAlignment="1" applyProtection="1">
      <alignment horizontal="left" vertical="center"/>
    </xf>
    <xf numFmtId="0" fontId="41" fillId="7" borderId="13" xfId="0" applyNumberFormat="1" applyFont="1" applyFill="1" applyBorder="1" applyAlignment="1" applyProtection="1">
      <alignment horizontal="center" vertical="center"/>
    </xf>
    <xf numFmtId="1" fontId="44" fillId="7" borderId="11" xfId="0" applyNumberFormat="1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right" vertical="center"/>
    </xf>
    <xf numFmtId="0" fontId="41" fillId="7" borderId="0" xfId="0" applyFont="1" applyFill="1" applyBorder="1" applyAlignment="1" applyProtection="1">
      <alignment horizontal="right"/>
    </xf>
    <xf numFmtId="0" fontId="7" fillId="0" borderId="0" xfId="0" applyFont="1" applyAlignment="1" applyProtection="1">
      <alignment horizontal="center" vertical="center"/>
    </xf>
    <xf numFmtId="0" fontId="0" fillId="0" borderId="17" xfId="0" applyBorder="1" applyProtection="1"/>
    <xf numFmtId="0" fontId="45" fillId="0" borderId="0" xfId="0" applyFont="1" applyAlignment="1" applyProtection="1">
      <alignment horizontal="center" vertical="center"/>
    </xf>
    <xf numFmtId="0" fontId="46" fillId="0" borderId="3" xfId="0" applyFont="1" applyBorder="1" applyAlignment="1" applyProtection="1">
      <alignment horizontal="center" vertical="center"/>
      <protection locked="0"/>
    </xf>
    <xf numFmtId="0" fontId="46" fillId="0" borderId="4" xfId="0" applyFont="1" applyBorder="1" applyAlignment="1" applyProtection="1">
      <alignment horizontal="center" vertical="center"/>
      <protection locked="0"/>
    </xf>
    <xf numFmtId="0" fontId="46" fillId="0" borderId="2" xfId="0" applyFont="1" applyBorder="1" applyAlignment="1" applyProtection="1">
      <alignment horizontal="center" vertical="center"/>
      <protection locked="0"/>
    </xf>
  </cellXfs>
  <cellStyles count="3">
    <cellStyle name="Milliers" xfId="1" builtinId="3"/>
    <cellStyle name="Normal" xfId="0" builtinId="0"/>
    <cellStyle name="Normal 3" xfId="2"/>
  </cellStyles>
  <dxfs count="1062"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font>
        <sz val="14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>
          <bgColor theme="0"/>
        </patternFill>
      </fill>
    </dxf>
    <dxf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colors>
    <mruColors>
      <color rgb="FFFF33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419859</xdr:colOff>
      <xdr:row>1</xdr:row>
      <xdr:rowOff>8283</xdr:rowOff>
    </xdr:from>
    <xdr:to>
      <xdr:col>19</xdr:col>
      <xdr:colOff>250675</xdr:colOff>
      <xdr:row>11</xdr:row>
      <xdr:rowOff>84490</xdr:rowOff>
    </xdr:to>
    <xdr:pic>
      <xdr:nvPicPr>
        <xdr:cNvPr id="3" name="Image 2" descr="logo JCO l'art de l'artific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025489" y="265044"/>
          <a:ext cx="2058839" cy="17244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24</xdr:row>
      <xdr:rowOff>66675</xdr:rowOff>
    </xdr:from>
    <xdr:to>
      <xdr:col>10</xdr:col>
      <xdr:colOff>142875</xdr:colOff>
      <xdr:row>24</xdr:row>
      <xdr:rowOff>85725</xdr:rowOff>
    </xdr:to>
    <xdr:cxnSp macro="">
      <xdr:nvCxnSpPr>
        <xdr:cNvPr id="3" name="Connecteur droit avec flèche 2"/>
        <xdr:cNvCxnSpPr/>
      </xdr:nvCxnSpPr>
      <xdr:spPr>
        <a:xfrm flipH="1">
          <a:off x="11315700" y="5162550"/>
          <a:ext cx="542925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247650</xdr:colOff>
      <xdr:row>25</xdr:row>
      <xdr:rowOff>66675</xdr:rowOff>
    </xdr:from>
    <xdr:to>
      <xdr:col>10</xdr:col>
      <xdr:colOff>209550</xdr:colOff>
      <xdr:row>38</xdr:row>
      <xdr:rowOff>38100</xdr:rowOff>
    </xdr:to>
    <xdr:cxnSp macro="">
      <xdr:nvCxnSpPr>
        <xdr:cNvPr id="5" name="Connecteur droit avec flèche 4"/>
        <xdr:cNvCxnSpPr/>
      </xdr:nvCxnSpPr>
      <xdr:spPr>
        <a:xfrm flipH="1">
          <a:off x="11458575" y="5324475"/>
          <a:ext cx="466725" cy="2943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419859</xdr:colOff>
      <xdr:row>1</xdr:row>
      <xdr:rowOff>8283</xdr:rowOff>
    </xdr:from>
    <xdr:to>
      <xdr:col>19</xdr:col>
      <xdr:colOff>250676</xdr:colOff>
      <xdr:row>11</xdr:row>
      <xdr:rowOff>84490</xdr:rowOff>
    </xdr:to>
    <xdr:pic>
      <xdr:nvPicPr>
        <xdr:cNvPr id="2" name="Image 1" descr="logo JCO l'art de l'artific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020934" y="265458"/>
          <a:ext cx="2050142" cy="170498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nicolas" refreshedDate="42824.410464583336" missingItemsLimit="1048576" createdVersion="5" refreshedVersion="5" minRefreshableVersion="3" recordCount="836">
  <cacheSource type="worksheet">
    <worksheetSource ref="A14:L850" sheet="plan de tir"/>
  </cacheSource>
  <cacheFields count="13">
    <cacheField name="LIGNE" numFmtId="0">
      <sharedItems containsString="0" containsBlank="1" containsNumber="1" containsInteger="1" minValue="1" maxValue="790" count="55">
        <m/>
        <n v="1"/>
        <n v="2"/>
        <n v="199"/>
        <n v="19"/>
        <n v="20"/>
        <n v="21"/>
        <n v="22"/>
        <n v="789"/>
        <n v="790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450"/>
        <n v="7" u="1"/>
        <n v="3" u="1"/>
        <n v="14" u="1"/>
        <n v="9" u="1"/>
        <n v="6" u="1"/>
        <n v="18" u="1"/>
        <n v="12" u="1"/>
        <n v="5" u="1"/>
        <n v="15" u="1"/>
        <n v="10" u="1"/>
        <n v="4" u="1"/>
        <n v="17" u="1"/>
        <n v="13" u="1"/>
        <n v="8" u="1"/>
        <n v="201" u="1"/>
        <n v="16" u="1"/>
        <n v="11" u="1"/>
      </sharedItems>
    </cacheField>
    <cacheField name="SEQ" numFmtId="0">
      <sharedItems containsNonDate="0" containsString="0" containsBlank="1"/>
    </cacheField>
    <cacheField name="x" numFmtId="0">
      <sharedItems containsNonDate="0" containsString="0" containsBlank="1"/>
    </cacheField>
    <cacheField name="TIME" numFmtId="0">
      <sharedItems containsNonDate="0" containsDate="1" containsString="0" containsBlank="1" minDate="1899-12-30T00:00:02" maxDate="1899-12-30T00:06:22"/>
    </cacheField>
    <cacheField name="x2" numFmtId="0">
      <sharedItems containsNonDate="0" containsString="0" containsBlank="1"/>
    </cacheField>
    <cacheField name="Poste" numFmtId="0">
      <sharedItems containsString="0" containsBlank="1" containsNumber="1" containsInteger="1" minValue="1" maxValue="78" count="11">
        <m/>
        <n v="1"/>
        <n v="10"/>
        <n v="19"/>
        <n v="78"/>
        <n v="2"/>
        <n v="5"/>
        <n v="3"/>
        <n v="6" u="1"/>
        <n v="8" u="1"/>
        <n v="4" u="1"/>
      </sharedItems>
    </cacheField>
    <cacheField name="QTE" numFmtId="0">
      <sharedItems containsString="0" containsBlank="1" containsNumber="1" containsInteger="1" minValue="1" maxValue="10" count="10">
        <m/>
        <n v="1"/>
        <n v="7"/>
        <n v="2"/>
        <n v="10"/>
        <n v="5"/>
        <n v="3"/>
        <n v="9"/>
        <n v="4"/>
        <n v="6" u="1"/>
      </sharedItems>
    </cacheField>
    <cacheField name="x3" numFmtId="0">
      <sharedItems containsNonDate="0" containsString="0" containsBlank="1"/>
    </cacheField>
    <cacheField name="Famille" numFmtId="0">
      <sharedItems containsBlank="1" count="18">
        <m/>
        <s v="bombe_75mm"/>
        <s v="rangée_30mm"/>
        <s v="chandelle_50mm"/>
        <s v="bombe_100mm"/>
        <s v="bombe_200mm"/>
        <s v="compact_36cps_30mm"/>
        <s v="bombe_125mm"/>
        <s v="Musique  3"/>
        <s v="pyroshow"/>
        <s v="chandelle_30mm"/>
        <s v="chandelle_40mm"/>
        <s v="bombe_150mm"/>
        <s v="compact_25cps_30mm" u="1"/>
        <s v="compact_divers" u="1"/>
        <s v="mono_coup_45mm" u="1"/>
        <s v="compact_49cps_30mm" u="1"/>
        <s v="bengale_lance_décor" u="1"/>
      </sharedItems>
    </cacheField>
    <cacheField name="PYROTECHNIE" numFmtId="0">
      <sharedItems containsBlank="1" count="66">
        <m/>
        <s v="Planète  multicolore"/>
        <s v="Musique  1"/>
        <s v="9 serpentins / com violet UP"/>
        <s v="Phénomène  bleu"/>
        <s v="I/  tronc palm kamuro"/>
        <s v="Z/cyl volcan 2 coul jaune et violet"/>
        <s v="pôt à feu argent clignotant CH"/>
        <s v="strobo argent"/>
        <s v="Nautique Paillette argent"/>
        <s v="sphérique palmier or, tronc palmier or"/>
        <s v="Nacre vert"/>
        <s v="JCOQUICK  bicolore clignotant "/>
        <s v="Nacre rouge"/>
        <s v="Nacre blanc"/>
        <s v="ZARA Bouquet magnésium rouge(ROSE clig)"/>
        <s v="100 cps 30mm OLA bleu et or"/>
        <s v="saule pleureur"/>
        <s v="or et bleu"/>
        <s v="Parente  PAF or + comète clig arg"/>
        <s v="Pluie d'or + rubis"/>
        <s v="color Ass ( série )"/>
        <s v="Phénomène violet"/>
        <s v="100 cps 20 mm Symphonie sifflet"/>
        <s v="Phénomène vert"/>
        <s v="10 comètes cascade blanche ZARA"/>
        <s v="crossettes argent *"/>
        <s v="Phénomène rouge"/>
        <s v="Phénomène jaune"/>
        <s v="Cylindrique Chine coul et détos"/>
        <s v="JCOQUICK  pluie d’argent "/>
        <s v="color Ass + trainée ( série )"/>
        <s v="3 coul a chgt"/>
        <s v="coconut argent + trainée 2015"/>
        <s v="ZARA araig  pointe rouge+ centre clignotant"/>
        <s v="2 x 13 cps titanium salute / tail"/>
        <s v="Z/cyl  marron d'air titan"/>
        <s v="sphérique  blanc, tronc blanc"/>
        <s v="100 cps 30 mm onduline arg craquant" u="1"/>
        <s v="PYROVENTYS volcan et bouquet argent et rouge" u="1"/>
        <s v="color strobe special" u="1"/>
        <s v="Bengale rouge 1 min" u="1"/>
        <s v="Planète  bleu" u="1"/>
        <s v="crossettes craquelantes" u="1"/>
        <s v="pôt à feu vert / palm ZARA" u="1"/>
        <s v="queue de cheval blanc clig" u="1"/>
        <s v="queue de cheval argent" u="1"/>
        <s v="Pyroventail  finition or ( ola com )" u="1"/>
        <s v="vert et rouge" u="1"/>
        <s v="JCOPACK Rouge vif" u="1"/>
        <s v="sourire" u="1"/>
        <s v="Z/cyl C. ronfleurs" u="1"/>
        <s v="Phénomène multicolore" u="1"/>
        <s v="Zara bouquet rose clig" u="1"/>
        <s v="Z/sph Cligno Rose" u="1"/>
        <s v="JCOPACK Croustillant Dahlia et palme craq" u="1"/>
        <s v="ZARA  sph clig blanc/8bqtschevblanc" u="1"/>
        <s v="182 cps 19 mm cross violet /citron JW4446" u="1"/>
        <s v="B/PAF fumée bleue" u="1"/>
        <s v="torsade rouge et cligno" u="1"/>
        <s v="Zara bouquet vert clig" u="1"/>
        <s v="65 cps 30mm OLA gerbe frisson et bleu" u="1"/>
        <s v="crossette rouge et craq" u="1"/>
        <s v="crossettes vertes" u="1"/>
        <s v="corolle de perles nacrées" u="1"/>
        <s v="Musique  2" u="1"/>
      </sharedItems>
    </cacheField>
    <cacheField name="Montage" numFmtId="0">
      <sharedItems containsBlank="1" count="11">
        <m/>
        <s v=" I "/>
        <s v="\  /"/>
        <s v="\ I /"/>
        <s v="TR3"/>
        <s v="TR5"/>
        <s v="TR2"/>
        <s v="TR1"/>
        <s v="TR4"/>
        <s v="TR8"/>
        <s v="TR6" u="1"/>
      </sharedItems>
    </cacheField>
    <cacheField name="en tete" numFmtId="0">
      <sharedItems containsBlank="1" count="5">
        <m/>
        <s v="10''T"/>
        <s v="2''T"/>
        <s v="4''T"/>
        <s v="3''T" u="1"/>
      </sharedItems>
    </cacheField>
    <cacheField name="Champ1" numFmtId="0" formula="Poste*QTE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36">
  <r>
    <x v="0"/>
    <m/>
    <m/>
    <m/>
    <m/>
    <x v="0"/>
    <x v="0"/>
    <m/>
    <x v="0"/>
    <x v="0"/>
    <x v="0"/>
    <x v="0"/>
  </r>
  <r>
    <x v="1"/>
    <m/>
    <m/>
    <d v="1899-12-30T00:00:02"/>
    <m/>
    <x v="1"/>
    <x v="1"/>
    <m/>
    <x v="1"/>
    <x v="1"/>
    <x v="1"/>
    <x v="0"/>
  </r>
  <r>
    <x v="0"/>
    <m/>
    <m/>
    <m/>
    <m/>
    <x v="0"/>
    <x v="0"/>
    <m/>
    <x v="0"/>
    <x v="2"/>
    <x v="0"/>
    <x v="0"/>
  </r>
  <r>
    <x v="2"/>
    <m/>
    <m/>
    <d v="1899-12-30T00:00:58"/>
    <m/>
    <x v="1"/>
    <x v="2"/>
    <m/>
    <x v="2"/>
    <x v="3"/>
    <x v="2"/>
    <x v="1"/>
  </r>
  <r>
    <x v="3"/>
    <m/>
    <m/>
    <d v="1899-12-30T00:00:58"/>
    <m/>
    <x v="2"/>
    <x v="1"/>
    <m/>
    <x v="1"/>
    <x v="4"/>
    <x v="3"/>
    <x v="2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4"/>
    <m/>
    <m/>
    <d v="1899-12-30T00:00:58"/>
    <m/>
    <x v="3"/>
    <x v="3"/>
    <m/>
    <x v="1"/>
    <x v="5"/>
    <x v="2"/>
    <x v="1"/>
  </r>
  <r>
    <x v="5"/>
    <m/>
    <m/>
    <m/>
    <m/>
    <x v="4"/>
    <x v="1"/>
    <m/>
    <x v="1"/>
    <x v="6"/>
    <x v="1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6"/>
    <m/>
    <m/>
    <m/>
    <m/>
    <x v="5"/>
    <x v="3"/>
    <m/>
    <x v="3"/>
    <x v="7"/>
    <x v="0"/>
    <x v="0"/>
  </r>
  <r>
    <x v="0"/>
    <m/>
    <m/>
    <m/>
    <m/>
    <x v="0"/>
    <x v="0"/>
    <m/>
    <x v="0"/>
    <x v="0"/>
    <x v="0"/>
    <x v="0"/>
  </r>
  <r>
    <x v="7"/>
    <m/>
    <m/>
    <d v="1899-12-30T00:03:48"/>
    <m/>
    <x v="5"/>
    <x v="4"/>
    <m/>
    <x v="1"/>
    <x v="8"/>
    <x v="4"/>
    <x v="0"/>
  </r>
  <r>
    <x v="0"/>
    <m/>
    <m/>
    <m/>
    <m/>
    <x v="0"/>
    <x v="0"/>
    <m/>
    <x v="0"/>
    <x v="0"/>
    <x v="0"/>
    <x v="0"/>
  </r>
  <r>
    <x v="8"/>
    <m/>
    <m/>
    <m/>
    <m/>
    <x v="6"/>
    <x v="5"/>
    <m/>
    <x v="4"/>
    <x v="9"/>
    <x v="5"/>
    <x v="3"/>
  </r>
  <r>
    <x v="9"/>
    <m/>
    <m/>
    <m/>
    <m/>
    <x v="1"/>
    <x v="1"/>
    <m/>
    <x v="5"/>
    <x v="10"/>
    <x v="1"/>
    <x v="0"/>
  </r>
  <r>
    <x v="10"/>
    <m/>
    <m/>
    <d v="1899-12-30T00:04:07"/>
    <m/>
    <x v="5"/>
    <x v="5"/>
    <m/>
    <x v="1"/>
    <x v="8"/>
    <x v="6"/>
    <x v="0"/>
  </r>
  <r>
    <x v="10"/>
    <m/>
    <m/>
    <m/>
    <m/>
    <x v="1"/>
    <x v="5"/>
    <m/>
    <x v="4"/>
    <x v="11"/>
    <x v="6"/>
    <x v="0"/>
  </r>
  <r>
    <x v="0"/>
    <m/>
    <m/>
    <m/>
    <m/>
    <x v="0"/>
    <x v="0"/>
    <m/>
    <x v="0"/>
    <x v="0"/>
    <x v="0"/>
    <x v="0"/>
  </r>
  <r>
    <x v="11"/>
    <m/>
    <m/>
    <d v="1899-12-30T00:04:10"/>
    <m/>
    <x v="5"/>
    <x v="1"/>
    <m/>
    <x v="6"/>
    <x v="12"/>
    <x v="0"/>
    <x v="0"/>
  </r>
  <r>
    <x v="0"/>
    <m/>
    <m/>
    <m/>
    <m/>
    <x v="0"/>
    <x v="0"/>
    <m/>
    <x v="0"/>
    <x v="0"/>
    <x v="0"/>
    <x v="0"/>
  </r>
  <r>
    <x v="12"/>
    <m/>
    <m/>
    <d v="1899-12-30T00:04:11"/>
    <m/>
    <x v="5"/>
    <x v="5"/>
    <m/>
    <x v="1"/>
    <x v="8"/>
    <x v="7"/>
    <x v="0"/>
  </r>
  <r>
    <x v="12"/>
    <m/>
    <m/>
    <m/>
    <m/>
    <x v="1"/>
    <x v="5"/>
    <m/>
    <x v="4"/>
    <x v="13"/>
    <x v="7"/>
    <x v="0"/>
  </r>
  <r>
    <x v="0"/>
    <m/>
    <m/>
    <m/>
    <m/>
    <x v="0"/>
    <x v="0"/>
    <m/>
    <x v="0"/>
    <x v="0"/>
    <x v="0"/>
    <x v="0"/>
  </r>
  <r>
    <x v="13"/>
    <m/>
    <m/>
    <d v="1899-12-30T00:04:17"/>
    <m/>
    <x v="1"/>
    <x v="5"/>
    <m/>
    <x v="4"/>
    <x v="14"/>
    <x v="3"/>
    <x v="0"/>
  </r>
  <r>
    <x v="13"/>
    <m/>
    <m/>
    <m/>
    <m/>
    <x v="1"/>
    <x v="6"/>
    <m/>
    <x v="7"/>
    <x v="15"/>
    <x v="3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8"/>
    <x v="0"/>
    <x v="0"/>
    <x v="0"/>
  </r>
  <r>
    <x v="14"/>
    <m/>
    <m/>
    <d v="1899-12-30T00:04:25"/>
    <m/>
    <x v="1"/>
    <x v="1"/>
    <m/>
    <x v="9"/>
    <x v="16"/>
    <x v="0"/>
    <x v="0"/>
  </r>
  <r>
    <x v="0"/>
    <m/>
    <m/>
    <m/>
    <m/>
    <x v="0"/>
    <x v="0"/>
    <m/>
    <x v="0"/>
    <x v="0"/>
    <x v="0"/>
    <x v="0"/>
  </r>
  <r>
    <x v="15"/>
    <m/>
    <m/>
    <d v="1899-12-30T00:04:35"/>
    <m/>
    <x v="7"/>
    <x v="7"/>
    <m/>
    <x v="1"/>
    <x v="17"/>
    <x v="8"/>
    <x v="0"/>
  </r>
  <r>
    <x v="15"/>
    <m/>
    <m/>
    <m/>
    <m/>
    <x v="5"/>
    <x v="5"/>
    <m/>
    <x v="4"/>
    <x v="18"/>
    <x v="8"/>
    <x v="0"/>
  </r>
  <r>
    <x v="0"/>
    <m/>
    <m/>
    <m/>
    <m/>
    <x v="0"/>
    <x v="0"/>
    <m/>
    <x v="0"/>
    <x v="0"/>
    <x v="0"/>
    <x v="0"/>
  </r>
  <r>
    <x v="16"/>
    <m/>
    <m/>
    <d v="1899-12-30T00:04:38"/>
    <m/>
    <x v="5"/>
    <x v="6"/>
    <m/>
    <x v="10"/>
    <x v="19"/>
    <x v="0"/>
    <x v="0"/>
  </r>
  <r>
    <x v="0"/>
    <m/>
    <m/>
    <m/>
    <m/>
    <x v="0"/>
    <x v="0"/>
    <m/>
    <x v="0"/>
    <x v="0"/>
    <x v="0"/>
    <x v="0"/>
  </r>
  <r>
    <x v="17"/>
    <m/>
    <m/>
    <d v="1899-12-30T00:04:52"/>
    <m/>
    <x v="1"/>
    <x v="8"/>
    <m/>
    <x v="7"/>
    <x v="20"/>
    <x v="5"/>
    <x v="0"/>
  </r>
  <r>
    <x v="0"/>
    <m/>
    <m/>
    <m/>
    <m/>
    <x v="0"/>
    <x v="0"/>
    <m/>
    <x v="0"/>
    <x v="0"/>
    <x v="0"/>
    <x v="0"/>
  </r>
  <r>
    <x v="18"/>
    <m/>
    <m/>
    <d v="1899-12-30T00:04:55"/>
    <m/>
    <x v="5"/>
    <x v="5"/>
    <m/>
    <x v="4"/>
    <x v="18"/>
    <x v="4"/>
    <x v="0"/>
  </r>
  <r>
    <x v="18"/>
    <m/>
    <m/>
    <m/>
    <m/>
    <x v="7"/>
    <x v="5"/>
    <m/>
    <x v="1"/>
    <x v="17"/>
    <x v="4"/>
    <x v="0"/>
  </r>
  <r>
    <x v="0"/>
    <m/>
    <m/>
    <m/>
    <m/>
    <x v="0"/>
    <x v="0"/>
    <m/>
    <x v="0"/>
    <x v="0"/>
    <x v="0"/>
    <x v="0"/>
  </r>
  <r>
    <x v="19"/>
    <m/>
    <m/>
    <d v="1899-12-30T00:05:09"/>
    <m/>
    <x v="5"/>
    <x v="4"/>
    <m/>
    <x v="1"/>
    <x v="21"/>
    <x v="4"/>
    <x v="0"/>
  </r>
  <r>
    <x v="19"/>
    <m/>
    <m/>
    <m/>
    <m/>
    <x v="5"/>
    <x v="4"/>
    <m/>
    <x v="4"/>
    <x v="21"/>
    <x v="4"/>
    <x v="0"/>
  </r>
  <r>
    <x v="0"/>
    <m/>
    <m/>
    <m/>
    <m/>
    <x v="0"/>
    <x v="0"/>
    <m/>
    <x v="0"/>
    <x v="0"/>
    <x v="0"/>
    <x v="0"/>
  </r>
  <r>
    <x v="20"/>
    <m/>
    <m/>
    <d v="1899-12-30T00:05:10"/>
    <m/>
    <x v="1"/>
    <x v="5"/>
    <m/>
    <x v="7"/>
    <x v="22"/>
    <x v="8"/>
    <x v="0"/>
  </r>
  <r>
    <x v="0"/>
    <m/>
    <m/>
    <m/>
    <m/>
    <x v="0"/>
    <x v="0"/>
    <m/>
    <x v="0"/>
    <x v="0"/>
    <x v="0"/>
    <x v="0"/>
  </r>
  <r>
    <x v="21"/>
    <m/>
    <m/>
    <d v="1899-12-30T00:05:12"/>
    <m/>
    <x v="7"/>
    <x v="1"/>
    <m/>
    <x v="9"/>
    <x v="23"/>
    <x v="0"/>
    <x v="0"/>
  </r>
  <r>
    <x v="0"/>
    <m/>
    <m/>
    <m/>
    <m/>
    <x v="0"/>
    <x v="0"/>
    <m/>
    <x v="0"/>
    <x v="0"/>
    <x v="0"/>
    <x v="0"/>
  </r>
  <r>
    <x v="22"/>
    <m/>
    <m/>
    <d v="1899-12-30T00:05:30"/>
    <m/>
    <x v="1"/>
    <x v="5"/>
    <m/>
    <x v="7"/>
    <x v="24"/>
    <x v="8"/>
    <x v="0"/>
  </r>
  <r>
    <x v="0"/>
    <m/>
    <m/>
    <m/>
    <m/>
    <x v="0"/>
    <x v="0"/>
    <m/>
    <x v="0"/>
    <x v="0"/>
    <x v="0"/>
    <x v="0"/>
  </r>
  <r>
    <x v="23"/>
    <m/>
    <m/>
    <d v="1899-12-30T00:05:36"/>
    <m/>
    <x v="5"/>
    <x v="4"/>
    <m/>
    <x v="1"/>
    <x v="21"/>
    <x v="6"/>
    <x v="0"/>
  </r>
  <r>
    <x v="0"/>
    <m/>
    <m/>
    <m/>
    <m/>
    <x v="0"/>
    <x v="0"/>
    <m/>
    <x v="0"/>
    <x v="0"/>
    <x v="0"/>
    <x v="0"/>
  </r>
  <r>
    <x v="24"/>
    <m/>
    <m/>
    <d v="1899-12-30T00:05:37"/>
    <m/>
    <x v="5"/>
    <x v="4"/>
    <m/>
    <x v="4"/>
    <x v="21"/>
    <x v="6"/>
    <x v="0"/>
  </r>
  <r>
    <x v="0"/>
    <m/>
    <m/>
    <m/>
    <m/>
    <x v="0"/>
    <x v="0"/>
    <m/>
    <x v="0"/>
    <x v="0"/>
    <x v="0"/>
    <x v="0"/>
  </r>
  <r>
    <x v="25"/>
    <m/>
    <m/>
    <d v="1899-12-30T00:05:38"/>
    <m/>
    <x v="7"/>
    <x v="8"/>
    <m/>
    <x v="10"/>
    <x v="25"/>
    <x v="0"/>
    <x v="0"/>
  </r>
  <r>
    <x v="0"/>
    <m/>
    <m/>
    <m/>
    <m/>
    <x v="0"/>
    <x v="0"/>
    <m/>
    <x v="0"/>
    <x v="0"/>
    <x v="0"/>
    <x v="0"/>
  </r>
  <r>
    <x v="26"/>
    <m/>
    <m/>
    <d v="1899-12-30T00:05:47"/>
    <m/>
    <x v="7"/>
    <x v="5"/>
    <m/>
    <x v="11"/>
    <x v="26"/>
    <x v="0"/>
    <x v="0"/>
  </r>
  <r>
    <x v="0"/>
    <m/>
    <m/>
    <m/>
    <m/>
    <x v="0"/>
    <x v="0"/>
    <m/>
    <x v="0"/>
    <x v="0"/>
    <x v="0"/>
    <x v="0"/>
  </r>
  <r>
    <x v="27"/>
    <m/>
    <m/>
    <d v="1899-12-30T00:05:50"/>
    <m/>
    <x v="1"/>
    <x v="5"/>
    <m/>
    <x v="7"/>
    <x v="27"/>
    <x v="4"/>
    <x v="0"/>
  </r>
  <r>
    <x v="0"/>
    <m/>
    <m/>
    <m/>
    <m/>
    <x v="0"/>
    <x v="0"/>
    <m/>
    <x v="0"/>
    <x v="0"/>
    <x v="0"/>
    <x v="0"/>
  </r>
  <r>
    <x v="28"/>
    <m/>
    <m/>
    <d v="1899-12-30T00:05:56"/>
    <m/>
    <x v="7"/>
    <x v="4"/>
    <m/>
    <x v="1"/>
    <x v="21"/>
    <x v="6"/>
    <x v="0"/>
  </r>
  <r>
    <x v="28"/>
    <m/>
    <m/>
    <m/>
    <m/>
    <x v="5"/>
    <x v="4"/>
    <m/>
    <x v="4"/>
    <x v="21"/>
    <x v="6"/>
    <x v="0"/>
  </r>
  <r>
    <x v="0"/>
    <m/>
    <m/>
    <m/>
    <m/>
    <x v="0"/>
    <x v="0"/>
    <m/>
    <x v="0"/>
    <x v="0"/>
    <x v="0"/>
    <x v="0"/>
  </r>
  <r>
    <x v="29"/>
    <m/>
    <m/>
    <d v="1899-12-30T00:06:05"/>
    <m/>
    <x v="5"/>
    <x v="4"/>
    <m/>
    <x v="1"/>
    <x v="21"/>
    <x v="7"/>
    <x v="0"/>
  </r>
  <r>
    <x v="29"/>
    <m/>
    <m/>
    <m/>
    <m/>
    <x v="1"/>
    <x v="5"/>
    <m/>
    <x v="7"/>
    <x v="28"/>
    <x v="6"/>
    <x v="0"/>
  </r>
  <r>
    <x v="0"/>
    <m/>
    <m/>
    <m/>
    <m/>
    <x v="0"/>
    <x v="0"/>
    <m/>
    <x v="0"/>
    <x v="0"/>
    <x v="0"/>
    <x v="0"/>
  </r>
  <r>
    <x v="30"/>
    <m/>
    <m/>
    <d v="1899-12-30T00:06:06"/>
    <m/>
    <x v="7"/>
    <x v="5"/>
    <m/>
    <x v="1"/>
    <x v="29"/>
    <x v="6"/>
    <x v="0"/>
  </r>
  <r>
    <x v="30"/>
    <m/>
    <m/>
    <m/>
    <m/>
    <x v="5"/>
    <x v="5"/>
    <m/>
    <x v="4"/>
    <x v="21"/>
    <x v="6"/>
    <x v="0"/>
  </r>
  <r>
    <x v="30"/>
    <m/>
    <m/>
    <m/>
    <m/>
    <x v="1"/>
    <x v="4"/>
    <m/>
    <x v="12"/>
    <x v="27"/>
    <x v="9"/>
    <x v="0"/>
  </r>
  <r>
    <x v="0"/>
    <m/>
    <m/>
    <m/>
    <m/>
    <x v="0"/>
    <x v="0"/>
    <m/>
    <x v="0"/>
    <x v="0"/>
    <x v="0"/>
    <x v="0"/>
  </r>
  <r>
    <x v="31"/>
    <m/>
    <m/>
    <d v="1899-12-30T00:06:10"/>
    <m/>
    <x v="7"/>
    <x v="5"/>
    <m/>
    <x v="1"/>
    <x v="21"/>
    <x v="7"/>
    <x v="0"/>
  </r>
  <r>
    <x v="31"/>
    <m/>
    <m/>
    <m/>
    <m/>
    <x v="5"/>
    <x v="5"/>
    <m/>
    <x v="4"/>
    <x v="21"/>
    <x v="7"/>
    <x v="0"/>
  </r>
  <r>
    <x v="0"/>
    <m/>
    <m/>
    <m/>
    <m/>
    <x v="0"/>
    <x v="0"/>
    <m/>
    <x v="0"/>
    <x v="0"/>
    <x v="0"/>
    <x v="0"/>
  </r>
  <r>
    <x v="32"/>
    <m/>
    <m/>
    <d v="1899-12-30T00:06:12"/>
    <m/>
    <x v="7"/>
    <x v="1"/>
    <m/>
    <x v="6"/>
    <x v="30"/>
    <x v="0"/>
    <x v="0"/>
  </r>
  <r>
    <x v="0"/>
    <m/>
    <m/>
    <m/>
    <m/>
    <x v="0"/>
    <x v="0"/>
    <m/>
    <x v="0"/>
    <x v="0"/>
    <x v="0"/>
    <x v="0"/>
  </r>
  <r>
    <x v="33"/>
    <m/>
    <m/>
    <d v="1899-12-30T00:06:16"/>
    <m/>
    <x v="5"/>
    <x v="2"/>
    <m/>
    <x v="1"/>
    <x v="31"/>
    <x v="3"/>
    <x v="0"/>
  </r>
  <r>
    <x v="0"/>
    <m/>
    <m/>
    <m/>
    <m/>
    <x v="0"/>
    <x v="0"/>
    <m/>
    <x v="0"/>
    <x v="0"/>
    <x v="0"/>
    <x v="0"/>
  </r>
  <r>
    <x v="34"/>
    <m/>
    <m/>
    <d v="1899-12-30T00:06:17"/>
    <m/>
    <x v="1"/>
    <x v="5"/>
    <m/>
    <x v="4"/>
    <x v="31"/>
    <x v="3"/>
    <x v="0"/>
  </r>
  <r>
    <x v="34"/>
    <m/>
    <m/>
    <m/>
    <m/>
    <x v="1"/>
    <x v="6"/>
    <m/>
    <x v="7"/>
    <x v="32"/>
    <x v="3"/>
    <x v="0"/>
  </r>
  <r>
    <x v="0"/>
    <m/>
    <m/>
    <m/>
    <m/>
    <x v="0"/>
    <x v="0"/>
    <m/>
    <x v="0"/>
    <x v="0"/>
    <x v="0"/>
    <x v="0"/>
  </r>
  <r>
    <x v="35"/>
    <m/>
    <m/>
    <d v="1899-12-30T00:06:18"/>
    <m/>
    <x v="5"/>
    <x v="5"/>
    <m/>
    <x v="4"/>
    <x v="33"/>
    <x v="3"/>
    <x v="0"/>
  </r>
  <r>
    <x v="35"/>
    <m/>
    <m/>
    <m/>
    <m/>
    <x v="1"/>
    <x v="3"/>
    <m/>
    <x v="12"/>
    <x v="34"/>
    <x v="3"/>
    <x v="0"/>
  </r>
  <r>
    <x v="0"/>
    <m/>
    <m/>
    <m/>
    <m/>
    <x v="0"/>
    <x v="0"/>
    <m/>
    <x v="0"/>
    <x v="0"/>
    <x v="0"/>
    <x v="0"/>
  </r>
  <r>
    <x v="36"/>
    <m/>
    <m/>
    <d v="1899-12-30T00:06:22"/>
    <m/>
    <x v="5"/>
    <x v="3"/>
    <m/>
    <x v="2"/>
    <x v="35"/>
    <x v="0"/>
    <x v="0"/>
  </r>
  <r>
    <x v="36"/>
    <m/>
    <m/>
    <m/>
    <m/>
    <x v="1"/>
    <x v="2"/>
    <m/>
    <x v="1"/>
    <x v="36"/>
    <x v="3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37"/>
    <m/>
    <m/>
    <m/>
    <m/>
    <x v="2"/>
    <x v="1"/>
    <m/>
    <x v="5"/>
    <x v="37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  <r>
    <x v="0"/>
    <m/>
    <m/>
    <m/>
    <m/>
    <x v="0"/>
    <x v="0"/>
    <m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9" applyNumberFormats="0" applyBorderFormats="0" applyFontFormats="0" applyPatternFormats="0" applyAlignmentFormats="0" applyWidthHeightFormats="1" dataCaption="Valeurs" missingCaption="&quot;titi&quot;" showMissing="0" updatedVersion="5" minRefreshableVersion="3" showDrill="0" useAutoFormatting="1" colGrandTotals="0" itemPrintTitles="1" createdVersion="5" indent="0" compact="0" compactData="0">
  <location ref="B7:I73" firstHeaderRow="1" firstDataRow="1" firstDataCol="7"/>
  <pivotFields count="13">
    <pivotField axis="axisRow" compact="0" outline="0" showAll="0" defaultSubtotal="0">
      <items count="55">
        <item x="1"/>
        <item x="2"/>
        <item m="1" x="39"/>
        <item m="1" x="48"/>
        <item m="1" x="45"/>
        <item m="1" x="42"/>
        <item m="1" x="38"/>
        <item m="1" x="51"/>
        <item m="1" x="41"/>
        <item m="1" x="47"/>
        <item m="1" x="54"/>
        <item m="1" x="44"/>
        <item m="1" x="50"/>
        <item m="1" x="40"/>
        <item m="1" x="46"/>
        <item m="1" x="53"/>
        <item m="1" x="49"/>
        <item m="1" x="43"/>
        <item x="4"/>
        <item x="5"/>
        <item x="6"/>
        <item x="7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"/>
        <item x="8"/>
        <item x="9"/>
        <item x="0"/>
        <item m="1" x="52"/>
        <item x="37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1">
        <item x="1"/>
        <item x="5"/>
        <item x="7"/>
        <item m="1" x="10"/>
        <item x="6"/>
        <item m="1" x="8"/>
        <item m="1" x="9"/>
        <item x="0"/>
        <item x="2"/>
        <item x="3"/>
        <item x="4"/>
      </items>
    </pivotField>
    <pivotField axis="axisRow" compact="0" outline="0" showAll="0" defaultSubtotal="0">
      <items count="10">
        <item x="1"/>
        <item x="3"/>
        <item x="6"/>
        <item x="8"/>
        <item x="5"/>
        <item m="1" x="9"/>
        <item x="2"/>
        <item x="7"/>
        <item x="4"/>
        <item x="0"/>
      </items>
    </pivotField>
    <pivotField compact="0" outline="0" showAll="0" defaultSubtotal="0"/>
    <pivotField axis="axisRow" compact="0" outline="0" showAll="0">
      <items count="19">
        <item x="1"/>
        <item x="4"/>
        <item x="7"/>
        <item x="12"/>
        <item x="5"/>
        <item m="1" x="17"/>
        <item x="10"/>
        <item x="11"/>
        <item x="3"/>
        <item m="1" x="13"/>
        <item x="6"/>
        <item m="1" x="16"/>
        <item m="1" x="15"/>
        <item h="1" x="8"/>
        <item x="9"/>
        <item x="2"/>
        <item x="0"/>
        <item h="1" m="1" x="14"/>
        <item t="default"/>
      </items>
    </pivotField>
    <pivotField axis="axisRow" compact="0" outline="0" showAll="0" defaultSubtotal="0">
      <items count="66">
        <item x="25"/>
        <item x="23"/>
        <item m="1" x="38"/>
        <item x="16"/>
        <item m="1" x="57"/>
        <item x="35"/>
        <item x="32"/>
        <item m="1" x="61"/>
        <item m="1" x="41"/>
        <item x="33"/>
        <item x="21"/>
        <item x="31"/>
        <item m="1" x="40"/>
        <item m="1" x="64"/>
        <item m="1" x="62"/>
        <item x="26"/>
        <item m="1" x="43"/>
        <item m="1" x="63"/>
        <item x="29"/>
        <item m="1" x="55"/>
        <item m="1" x="49"/>
        <item x="12"/>
        <item x="30"/>
        <item x="2"/>
        <item m="1" x="65"/>
        <item x="14"/>
        <item x="13"/>
        <item x="11"/>
        <item x="9"/>
        <item x="18"/>
        <item x="19"/>
        <item x="28"/>
        <item x="27"/>
        <item x="24"/>
        <item x="22"/>
        <item x="1"/>
        <item x="20"/>
        <item x="7"/>
        <item m="1" x="44"/>
        <item m="1" x="47"/>
        <item m="1" x="39"/>
        <item m="1" x="46"/>
        <item m="1" x="45"/>
        <item x="17"/>
        <item m="1" x="50"/>
        <item x="10"/>
        <item x="8"/>
        <item x="36"/>
        <item m="1" x="54"/>
        <item m="1" x="56"/>
        <item x="34"/>
        <item x="15"/>
        <item m="1" x="53"/>
        <item m="1" x="60"/>
        <item x="0"/>
        <item m="1" x="51"/>
        <item m="1" x="58"/>
        <item m="1" x="59"/>
        <item m="1" x="52"/>
        <item m="1" x="42"/>
        <item x="37"/>
        <item m="1" x="48"/>
        <item x="3"/>
        <item x="4"/>
        <item x="5"/>
        <item x="6"/>
      </items>
    </pivotField>
    <pivotField axis="axisRow" compact="0" outline="0" showAll="0" defaultSubtotal="0">
      <items count="11">
        <item x="1"/>
        <item x="2"/>
        <item x="3"/>
        <item x="7"/>
        <item x="6"/>
        <item x="4"/>
        <item x="8"/>
        <item x="5"/>
        <item m="1" x="10"/>
        <item x="9"/>
        <item x="0"/>
      </items>
    </pivotField>
    <pivotField axis="axisRow" compact="0" outline="0" showAll="0" defaultSubtotal="0">
      <items count="5">
        <item x="1"/>
        <item x="2"/>
        <item m="1" x="4"/>
        <item x="3"/>
        <item x="0"/>
      </items>
    </pivotField>
    <pivotField dataField="1" compact="0" outline="0" dragToRow="0" dragToCol="0" dragToPage="0" showAll="0" defaultSubtotal="0"/>
  </pivotFields>
  <rowFields count="7">
    <field x="8"/>
    <field x="0"/>
    <field x="5"/>
    <field x="6"/>
    <field x="9"/>
    <field x="10"/>
    <field x="11"/>
  </rowFields>
  <rowItems count="66">
    <i>
      <x/>
      <x/>
      <x/>
      <x/>
      <x v="35"/>
      <x/>
      <x v="4"/>
    </i>
    <i r="1">
      <x v="18"/>
      <x v="9"/>
      <x v="1"/>
      <x v="64"/>
      <x v="1"/>
      <x/>
    </i>
    <i r="1">
      <x v="19"/>
      <x v="10"/>
      <x/>
      <x v="65"/>
      <x/>
      <x v="4"/>
    </i>
    <i r="1">
      <x v="21"/>
      <x v="1"/>
      <x v="8"/>
      <x v="46"/>
      <x v="5"/>
      <x v="4"/>
    </i>
    <i r="1">
      <x v="22"/>
      <x v="1"/>
      <x v="4"/>
      <x v="46"/>
      <x v="4"/>
      <x v="4"/>
    </i>
    <i r="1">
      <x v="24"/>
      <x v="1"/>
      <x v="4"/>
      <x v="46"/>
      <x v="3"/>
      <x v="4"/>
    </i>
    <i r="1">
      <x v="27"/>
      <x v="2"/>
      <x v="7"/>
      <x v="43"/>
      <x v="6"/>
      <x v="4"/>
    </i>
    <i r="1">
      <x v="30"/>
      <x v="2"/>
      <x v="4"/>
      <x v="43"/>
      <x v="5"/>
      <x v="4"/>
    </i>
    <i r="1">
      <x v="31"/>
      <x v="1"/>
      <x v="8"/>
      <x v="10"/>
      <x v="5"/>
      <x v="4"/>
    </i>
    <i r="1">
      <x v="35"/>
      <x v="1"/>
      <x v="8"/>
      <x v="10"/>
      <x v="4"/>
      <x v="4"/>
    </i>
    <i r="1">
      <x v="40"/>
      <x v="2"/>
      <x v="8"/>
      <x v="10"/>
      <x v="4"/>
      <x v="4"/>
    </i>
    <i r="1">
      <x v="41"/>
      <x v="1"/>
      <x v="8"/>
      <x v="10"/>
      <x v="3"/>
      <x v="4"/>
    </i>
    <i r="1">
      <x v="42"/>
      <x v="2"/>
      <x v="4"/>
      <x v="18"/>
      <x v="4"/>
      <x v="4"/>
    </i>
    <i r="1">
      <x v="43"/>
      <x v="2"/>
      <x v="4"/>
      <x v="10"/>
      <x v="3"/>
      <x v="4"/>
    </i>
    <i r="1">
      <x v="45"/>
      <x v="1"/>
      <x v="6"/>
      <x v="11"/>
      <x v="2"/>
      <x v="4"/>
    </i>
    <i r="1">
      <x v="48"/>
      <x/>
      <x v="6"/>
      <x v="47"/>
      <x v="2"/>
      <x v="4"/>
    </i>
    <i r="1">
      <x v="49"/>
      <x v="8"/>
      <x/>
      <x v="63"/>
      <x v="2"/>
      <x v="1"/>
    </i>
    <i t="default">
      <x/>
    </i>
    <i>
      <x v="1"/>
      <x v="22"/>
      <x/>
      <x v="4"/>
      <x v="27"/>
      <x v="4"/>
      <x v="4"/>
    </i>
    <i r="1">
      <x v="24"/>
      <x/>
      <x v="4"/>
      <x v="26"/>
      <x v="3"/>
      <x v="4"/>
    </i>
    <i r="1">
      <x v="25"/>
      <x/>
      <x v="4"/>
      <x v="25"/>
      <x v="2"/>
      <x v="4"/>
    </i>
    <i r="1">
      <x v="27"/>
      <x v="1"/>
      <x v="4"/>
      <x v="29"/>
      <x v="6"/>
      <x v="4"/>
    </i>
    <i r="1">
      <x v="30"/>
      <x v="1"/>
      <x v="4"/>
      <x v="29"/>
      <x v="5"/>
      <x v="4"/>
    </i>
    <i r="1">
      <x v="31"/>
      <x v="1"/>
      <x v="8"/>
      <x v="10"/>
      <x v="5"/>
      <x v="4"/>
    </i>
    <i r="1">
      <x v="36"/>
      <x v="1"/>
      <x v="8"/>
      <x v="10"/>
      <x v="4"/>
      <x v="4"/>
    </i>
    <i r="1">
      <x v="40"/>
      <x v="1"/>
      <x v="8"/>
      <x v="10"/>
      <x v="4"/>
      <x v="4"/>
    </i>
    <i r="1">
      <x v="42"/>
      <x v="1"/>
      <x v="4"/>
      <x v="10"/>
      <x v="4"/>
      <x v="4"/>
    </i>
    <i r="1">
      <x v="43"/>
      <x v="1"/>
      <x v="4"/>
      <x v="10"/>
      <x v="3"/>
      <x v="4"/>
    </i>
    <i r="1">
      <x v="46"/>
      <x/>
      <x v="4"/>
      <x v="11"/>
      <x v="2"/>
      <x v="4"/>
    </i>
    <i r="1">
      <x v="47"/>
      <x v="1"/>
      <x v="4"/>
      <x v="9"/>
      <x v="2"/>
      <x v="4"/>
    </i>
    <i r="1">
      <x v="50"/>
      <x v="4"/>
      <x v="4"/>
      <x v="28"/>
      <x v="7"/>
      <x v="3"/>
    </i>
    <i t="default">
      <x v="1"/>
    </i>
    <i>
      <x v="2"/>
      <x v="25"/>
      <x/>
      <x v="2"/>
      <x v="51"/>
      <x v="2"/>
      <x v="4"/>
    </i>
    <i r="1">
      <x v="29"/>
      <x/>
      <x v="3"/>
      <x v="36"/>
      <x v="7"/>
      <x v="4"/>
    </i>
    <i r="1">
      <x v="32"/>
      <x/>
      <x v="4"/>
      <x v="34"/>
      <x v="6"/>
      <x v="4"/>
    </i>
    <i r="1">
      <x v="34"/>
      <x/>
      <x v="4"/>
      <x v="33"/>
      <x v="6"/>
      <x v="4"/>
    </i>
    <i r="1">
      <x v="39"/>
      <x/>
      <x v="4"/>
      <x v="32"/>
      <x v="5"/>
      <x v="4"/>
    </i>
    <i r="1">
      <x v="41"/>
      <x/>
      <x v="4"/>
      <x v="31"/>
      <x v="4"/>
      <x v="4"/>
    </i>
    <i r="1">
      <x v="46"/>
      <x/>
      <x v="2"/>
      <x v="6"/>
      <x v="2"/>
      <x v="4"/>
    </i>
    <i t="default">
      <x v="2"/>
    </i>
    <i>
      <x v="3"/>
      <x v="42"/>
      <x/>
      <x v="8"/>
      <x v="32"/>
      <x v="9"/>
      <x v="4"/>
    </i>
    <i r="1">
      <x v="47"/>
      <x/>
      <x v="1"/>
      <x v="50"/>
      <x v="2"/>
      <x v="4"/>
    </i>
    <i t="default">
      <x v="3"/>
    </i>
    <i>
      <x v="4"/>
      <x v="51"/>
      <x/>
      <x/>
      <x v="45"/>
      <x/>
      <x v="4"/>
    </i>
    <i r="1">
      <x v="54"/>
      <x v="8"/>
      <x/>
      <x v="60"/>
      <x v="10"/>
      <x v="4"/>
    </i>
    <i t="default">
      <x v="4"/>
    </i>
    <i>
      <x v="6"/>
      <x v="28"/>
      <x v="1"/>
      <x v="2"/>
      <x v="30"/>
      <x v="10"/>
      <x v="4"/>
    </i>
    <i r="1">
      <x v="37"/>
      <x v="2"/>
      <x v="3"/>
      <x/>
      <x v="10"/>
      <x v="4"/>
    </i>
    <i t="default">
      <x v="6"/>
    </i>
    <i>
      <x v="7"/>
      <x v="38"/>
      <x v="2"/>
      <x v="4"/>
      <x v="15"/>
      <x v="10"/>
      <x v="4"/>
    </i>
    <i t="default">
      <x v="7"/>
    </i>
    <i>
      <x v="8"/>
      <x v="20"/>
      <x v="1"/>
      <x v="1"/>
      <x v="37"/>
      <x v="10"/>
      <x v="4"/>
    </i>
    <i t="default">
      <x v="8"/>
    </i>
    <i>
      <x v="10"/>
      <x v="23"/>
      <x v="1"/>
      <x/>
      <x v="21"/>
      <x v="10"/>
      <x v="4"/>
    </i>
    <i r="1">
      <x v="44"/>
      <x v="2"/>
      <x/>
      <x v="22"/>
      <x v="10"/>
      <x v="4"/>
    </i>
    <i t="default">
      <x v="10"/>
    </i>
    <i>
      <x v="14"/>
      <x v="26"/>
      <x/>
      <x/>
      <x v="3"/>
      <x v="10"/>
      <x v="4"/>
    </i>
    <i r="1">
      <x v="33"/>
      <x v="2"/>
      <x/>
      <x v="1"/>
      <x v="10"/>
      <x v="4"/>
    </i>
    <i t="default">
      <x v="14"/>
    </i>
    <i>
      <x v="15"/>
      <x v="1"/>
      <x/>
      <x v="6"/>
      <x v="62"/>
      <x v="1"/>
      <x/>
    </i>
    <i r="1">
      <x v="48"/>
      <x v="1"/>
      <x v="1"/>
      <x v="5"/>
      <x v="10"/>
      <x v="4"/>
    </i>
    <i t="default">
      <x v="15"/>
    </i>
    <i>
      <x v="16"/>
      <x v="52"/>
      <x v="7"/>
      <x v="9"/>
      <x v="23"/>
      <x v="10"/>
      <x v="4"/>
    </i>
    <i r="4">
      <x v="54"/>
      <x v="10"/>
      <x v="4"/>
    </i>
    <i t="default">
      <x v="16"/>
    </i>
    <i t="grand">
      <x/>
    </i>
  </rowItems>
  <colItems count="1">
    <i/>
  </colItems>
  <dataFields count="1">
    <dataField name="Somme de Champ1" fld="12" baseField="0" baseItem="0"/>
  </dataFields>
  <formats count="531">
    <format dxfId="1061">
      <pivotArea dataOnly="0" labelOnly="1" outline="0" fieldPosition="0">
        <references count="1">
          <reference field="6" count="0"/>
        </references>
      </pivotArea>
    </format>
    <format dxfId="1060">
      <pivotArea dataOnly="0" labelOnly="1" outline="0" fieldPosition="0">
        <references count="1">
          <reference field="5" count="0"/>
        </references>
      </pivotArea>
    </format>
    <format dxfId="1059">
      <pivotArea dataOnly="0" labelOnly="1" outline="0" fieldPosition="0">
        <references count="1">
          <reference field="0" count="0"/>
        </references>
      </pivotArea>
    </format>
    <format dxfId="1058">
      <pivotArea dataOnly="0" labelOnly="1" outline="0" fieldPosition="0">
        <references count="1">
          <reference field="0" count="0"/>
        </references>
      </pivotArea>
    </format>
    <format dxfId="1057">
      <pivotArea dataOnly="0" labelOnly="1" outline="0" fieldPosition="0">
        <references count="1">
          <reference field="0" count="0"/>
        </references>
      </pivotArea>
    </format>
    <format dxfId="1056">
      <pivotArea dataOnly="0" labelOnly="1" outline="0" fieldPosition="0">
        <references count="1">
          <reference field="0" count="0"/>
        </references>
      </pivotArea>
    </format>
    <format dxfId="1055">
      <pivotArea dataOnly="0" labelOnly="1" outline="0" fieldPosition="0">
        <references count="1">
          <reference field="5" count="0"/>
        </references>
      </pivotArea>
    </format>
    <format dxfId="1054">
      <pivotArea dataOnly="0" labelOnly="1" outline="0" fieldPosition="0">
        <references count="1">
          <reference field="6" count="0"/>
        </references>
      </pivotArea>
    </format>
    <format dxfId="1053">
      <pivotArea dataOnly="0" labelOnly="1" outline="0" fieldPosition="0">
        <references count="1">
          <reference field="9" count="0"/>
        </references>
      </pivotArea>
    </format>
    <format dxfId="1052">
      <pivotArea dataOnly="0" labelOnly="1" outline="0" fieldPosition="0">
        <references count="1">
          <reference field="10" count="0"/>
        </references>
      </pivotArea>
    </format>
    <format dxfId="1051">
      <pivotArea dataOnly="0" labelOnly="1" outline="0" offset="B256:IV256" fieldPosition="0">
        <references count="1">
          <reference field="8" count="1" defaultSubtotal="1">
            <x v="0"/>
          </reference>
        </references>
      </pivotArea>
    </format>
    <format dxfId="1050">
      <pivotArea dataOnly="0" labelOnly="1" outline="0" offset="B256:IV256" fieldPosition="0">
        <references count="1">
          <reference field="8" count="1" defaultSubtotal="1">
            <x v="1"/>
          </reference>
        </references>
      </pivotArea>
    </format>
    <format dxfId="1049">
      <pivotArea dataOnly="0" labelOnly="1" outline="0" offset="B256:IV256" fieldPosition="0">
        <references count="1">
          <reference field="8" count="1" defaultSubtotal="1">
            <x v="2"/>
          </reference>
        </references>
      </pivotArea>
    </format>
    <format dxfId="1048">
      <pivotArea dataOnly="0" labelOnly="1" outline="0" offset="B256:IV256" fieldPosition="0">
        <references count="1">
          <reference field="8" count="1" defaultSubtotal="1">
            <x v="3"/>
          </reference>
        </references>
      </pivotArea>
    </format>
    <format dxfId="1047">
      <pivotArea dataOnly="0" labelOnly="1" outline="0" offset="B256:IV256" fieldPosition="0">
        <references count="1">
          <reference field="8" count="1" defaultSubtotal="1">
            <x v="4"/>
          </reference>
        </references>
      </pivotArea>
    </format>
    <format dxfId="1046">
      <pivotArea dataOnly="0" labelOnly="1" outline="0" offset="B256:IV256" fieldPosition="0">
        <references count="1">
          <reference field="8" count="1" defaultSubtotal="1">
            <x v="5"/>
          </reference>
        </references>
      </pivotArea>
    </format>
    <format dxfId="1045">
      <pivotArea dataOnly="0" labelOnly="1" outline="0" offset="B256:IV256" fieldPosition="0">
        <references count="1">
          <reference field="8" count="1" defaultSubtotal="1">
            <x v="6"/>
          </reference>
        </references>
      </pivotArea>
    </format>
    <format dxfId="1044">
      <pivotArea dataOnly="0" labelOnly="1" outline="0" offset="B256:IV256" fieldPosition="0">
        <references count="1">
          <reference field="8" count="1" defaultSubtotal="1">
            <x v="7"/>
          </reference>
        </references>
      </pivotArea>
    </format>
    <format dxfId="1043">
      <pivotArea dataOnly="0" labelOnly="1" outline="0" offset="B256:IV256" fieldPosition="0">
        <references count="1">
          <reference field="8" count="1" defaultSubtotal="1">
            <x v="8"/>
          </reference>
        </references>
      </pivotArea>
    </format>
    <format dxfId="1042">
      <pivotArea dataOnly="0" labelOnly="1" outline="0" offset="B256:IV256" fieldPosition="0">
        <references count="1">
          <reference field="8" count="1" defaultSubtotal="1">
            <x v="9"/>
          </reference>
        </references>
      </pivotArea>
    </format>
    <format dxfId="1041">
      <pivotArea dataOnly="0" labelOnly="1" outline="0" offset="B256:IV256" fieldPosition="0">
        <references count="1">
          <reference field="8" count="1" defaultSubtotal="1">
            <x v="10"/>
          </reference>
        </references>
      </pivotArea>
    </format>
    <format dxfId="1040">
      <pivotArea dataOnly="0" labelOnly="1" outline="0" offset="B256:IV256" fieldPosition="0">
        <references count="1">
          <reference field="8" count="1" defaultSubtotal="1">
            <x v="11"/>
          </reference>
        </references>
      </pivotArea>
    </format>
    <format dxfId="1039">
      <pivotArea dataOnly="0" labelOnly="1" outline="0" offset="B256:IV256" fieldPosition="0">
        <references count="1">
          <reference field="8" count="1" defaultSubtotal="1">
            <x v="12"/>
          </reference>
        </references>
      </pivotArea>
    </format>
    <format dxfId="1038">
      <pivotArea dataOnly="0" labelOnly="1" outline="0" offset="B256:IV256" fieldPosition="0">
        <references count="1">
          <reference field="8" count="1" defaultSubtotal="1">
            <x v="14"/>
          </reference>
        </references>
      </pivotArea>
    </format>
    <format dxfId="1037">
      <pivotArea dataOnly="0" labelOnly="1" outline="0" offset="B256:IV256" fieldPosition="0">
        <references count="1">
          <reference field="8" count="1" defaultSubtotal="1">
            <x v="15"/>
          </reference>
        </references>
      </pivotArea>
    </format>
    <format dxfId="1036">
      <pivotArea dataOnly="0" labelOnly="1" outline="0" fieldPosition="0">
        <references count="2">
          <reference field="0" count="20">
            <x v="3"/>
            <x v="5"/>
            <x v="7"/>
            <x v="13"/>
            <x v="15"/>
            <x v="19"/>
            <x v="21"/>
            <x v="22"/>
            <x v="24"/>
            <x v="27"/>
            <x v="30"/>
            <x v="31"/>
            <x v="35"/>
            <x v="40"/>
            <x v="41"/>
            <x v="42"/>
            <x v="43"/>
            <x v="45"/>
            <x v="48"/>
            <x v="49"/>
          </reference>
          <reference field="8" count="1" selected="0">
            <x v="0"/>
          </reference>
        </references>
      </pivotArea>
    </format>
    <format dxfId="1035">
      <pivotArea dataOnly="0" labelOnly="1" outline="0" fieldPosition="0">
        <references count="2">
          <reference field="0" count="20">
            <x v="8"/>
            <x v="10"/>
            <x v="11"/>
            <x v="12"/>
            <x v="15"/>
            <x v="18"/>
            <x v="19"/>
            <x v="22"/>
            <x v="24"/>
            <x v="25"/>
            <x v="27"/>
            <x v="30"/>
            <x v="31"/>
            <x v="36"/>
            <x v="40"/>
            <x v="42"/>
            <x v="43"/>
            <x v="46"/>
            <x v="47"/>
            <x v="50"/>
          </reference>
          <reference field="8" count="1" selected="0">
            <x v="1"/>
          </reference>
        </references>
      </pivotArea>
    </format>
    <format dxfId="1034">
      <pivotArea dataOnly="0" labelOnly="1" outline="0" fieldPosition="0">
        <references count="2">
          <reference field="0" count="9">
            <x v="6"/>
            <x v="8"/>
            <x v="25"/>
            <x v="29"/>
            <x v="32"/>
            <x v="34"/>
            <x v="39"/>
            <x v="41"/>
            <x v="46"/>
          </reference>
          <reference field="8" count="1" selected="0">
            <x v="2"/>
          </reference>
        </references>
      </pivotArea>
    </format>
    <format dxfId="1033">
      <pivotArea dataOnly="0" labelOnly="1" outline="0" fieldPosition="0">
        <references count="2">
          <reference field="0" count="3">
            <x v="11"/>
            <x v="42"/>
            <x v="47"/>
          </reference>
          <reference field="8" count="1" selected="0">
            <x v="3"/>
          </reference>
        </references>
      </pivotArea>
    </format>
    <format dxfId="1032">
      <pivotArea dataOnly="0" labelOnly="1" outline="0" fieldPosition="0">
        <references count="2">
          <reference field="0" count="2">
            <x v="51"/>
            <x v="54"/>
          </reference>
          <reference field="8" count="1" selected="0">
            <x v="4"/>
          </reference>
        </references>
      </pivotArea>
    </format>
    <format dxfId="1031">
      <pivotArea dataOnly="0" labelOnly="1" outline="0" fieldPosition="0">
        <references count="2">
          <reference field="0" count="1">
            <x v="0"/>
          </reference>
          <reference field="8" count="1" selected="0">
            <x v="5"/>
          </reference>
        </references>
      </pivotArea>
    </format>
    <format dxfId="1030">
      <pivotArea dataOnly="0" labelOnly="1" outline="0" fieldPosition="0">
        <references count="2">
          <reference field="0" count="4">
            <x v="17"/>
            <x v="20"/>
            <x v="28"/>
            <x v="37"/>
          </reference>
          <reference field="8" count="1" selected="0">
            <x v="6"/>
          </reference>
        </references>
      </pivotArea>
    </format>
    <format dxfId="1029">
      <pivotArea dataOnly="0" labelOnly="1" outline="0" fieldPosition="0">
        <references count="2">
          <reference field="0" count="3">
            <x v="4"/>
            <x v="6"/>
            <x v="38"/>
          </reference>
          <reference field="8" count="1" selected="0">
            <x v="7"/>
          </reference>
        </references>
      </pivotArea>
    </format>
    <format dxfId="1028">
      <pivotArea dataOnly="0" labelOnly="1" outline="0" fieldPosition="0">
        <references count="2">
          <reference field="0" count="1">
            <x v="20"/>
          </reference>
          <reference field="8" count="1" selected="0">
            <x v="8"/>
          </reference>
        </references>
      </pivotArea>
    </format>
    <format dxfId="1027">
      <pivotArea dataOnly="0" labelOnly="1" outline="0" fieldPosition="0">
        <references count="2">
          <reference field="0" count="1">
            <x v="15"/>
          </reference>
          <reference field="8" count="1" selected="0">
            <x v="9"/>
          </reference>
        </references>
      </pivotArea>
    </format>
    <format dxfId="1026">
      <pivotArea dataOnly="0" labelOnly="1" outline="0" fieldPosition="0">
        <references count="2">
          <reference field="0" count="3">
            <x v="5"/>
            <x v="23"/>
            <x v="44"/>
          </reference>
          <reference field="8" count="1" selected="0">
            <x v="10"/>
          </reference>
        </references>
      </pivotArea>
    </format>
    <format dxfId="1025">
      <pivotArea dataOnly="0" labelOnly="1" outline="0" fieldPosition="0">
        <references count="2">
          <reference field="0" count="1">
            <x v="2"/>
          </reference>
          <reference field="8" count="1" selected="0">
            <x v="11"/>
          </reference>
        </references>
      </pivotArea>
    </format>
    <format dxfId="1024">
      <pivotArea dataOnly="0" labelOnly="1" outline="0" fieldPosition="0">
        <references count="2">
          <reference field="0" count="1">
            <x v="16"/>
          </reference>
          <reference field="8" count="1" selected="0">
            <x v="12"/>
          </reference>
        </references>
      </pivotArea>
    </format>
    <format dxfId="1023">
      <pivotArea dataOnly="0" labelOnly="1" outline="0" fieldPosition="0">
        <references count="2">
          <reference field="0" count="5">
            <x v="9"/>
            <x v="14"/>
            <x v="16"/>
            <x v="26"/>
            <x v="33"/>
          </reference>
          <reference field="8" count="1" selected="0">
            <x v="14"/>
          </reference>
        </references>
      </pivotArea>
    </format>
    <format dxfId="1022">
      <pivotArea dataOnly="0" labelOnly="1" outline="0" fieldPosition="0">
        <references count="2">
          <reference field="0" count="1">
            <x v="48"/>
          </reference>
          <reference field="8" count="1" selected="0">
            <x v="15"/>
          </reference>
        </references>
      </pivotArea>
    </format>
    <format dxfId="1021">
      <pivotArea dataOnly="0" labelOnly="1" outline="0" offset="IV1" fieldPosition="0">
        <references count="2">
          <reference field="0" count="1">
            <x v="52"/>
          </reference>
          <reference field="8" count="1" selected="0">
            <x v="16"/>
          </reference>
        </references>
      </pivotArea>
    </format>
    <format dxfId="1020">
      <pivotArea dataOnly="0" labelOnly="1" outline="0" fieldPosition="0">
        <references count="3">
          <reference field="0" count="1" selected="0">
            <x v="3"/>
          </reference>
          <reference field="5" count="1">
            <x v="0"/>
          </reference>
          <reference field="8" count="1" selected="0">
            <x v="0"/>
          </reference>
        </references>
      </pivotArea>
    </format>
    <format dxfId="1019">
      <pivotArea dataOnly="0" labelOnly="1" outline="0" fieldPosition="0">
        <references count="3">
          <reference field="0" count="1" selected="0">
            <x v="13"/>
          </reference>
          <reference field="5" count="1">
            <x v="3"/>
          </reference>
          <reference field="8" count="1" selected="0">
            <x v="0"/>
          </reference>
        </references>
      </pivotArea>
    </format>
    <format dxfId="1018">
      <pivotArea dataOnly="0" labelOnly="1" outline="0" fieldPosition="0">
        <references count="3">
          <reference field="0" count="1" selected="0">
            <x v="15"/>
          </reference>
          <reference field="5" count="1">
            <x v="1"/>
          </reference>
          <reference field="8" count="1" selected="0">
            <x v="0"/>
          </reference>
        </references>
      </pivotArea>
    </format>
    <format dxfId="1017">
      <pivotArea dataOnly="0" labelOnly="1" outline="0" fieldPosition="0">
        <references count="3">
          <reference field="0" count="1" selected="0">
            <x v="27"/>
          </reference>
          <reference field="5" count="1">
            <x v="2"/>
          </reference>
          <reference field="8" count="1" selected="0">
            <x v="0"/>
          </reference>
        </references>
      </pivotArea>
    </format>
    <format dxfId="1016">
      <pivotArea dataOnly="0" labelOnly="1" outline="0" fieldPosition="0">
        <references count="3">
          <reference field="0" count="1" selected="0">
            <x v="31"/>
          </reference>
          <reference field="5" count="1">
            <x v="1"/>
          </reference>
          <reference field="8" count="1" selected="0">
            <x v="0"/>
          </reference>
        </references>
      </pivotArea>
    </format>
    <format dxfId="1015">
      <pivotArea dataOnly="0" labelOnly="1" outline="0" fieldPosition="0">
        <references count="3">
          <reference field="0" count="1" selected="0">
            <x v="40"/>
          </reference>
          <reference field="5" count="1">
            <x v="2"/>
          </reference>
          <reference field="8" count="1" selected="0">
            <x v="0"/>
          </reference>
        </references>
      </pivotArea>
    </format>
    <format dxfId="1014">
      <pivotArea dataOnly="0" labelOnly="1" outline="0" fieldPosition="0">
        <references count="3">
          <reference field="0" count="1" selected="0">
            <x v="41"/>
          </reference>
          <reference field="5" count="1">
            <x v="1"/>
          </reference>
          <reference field="8" count="1" selected="0">
            <x v="0"/>
          </reference>
        </references>
      </pivotArea>
    </format>
    <format dxfId="1013">
      <pivotArea dataOnly="0" labelOnly="1" outline="0" fieldPosition="0">
        <references count="3">
          <reference field="0" count="1" selected="0">
            <x v="42"/>
          </reference>
          <reference field="5" count="1">
            <x v="2"/>
          </reference>
          <reference field="8" count="1" selected="0">
            <x v="0"/>
          </reference>
        </references>
      </pivotArea>
    </format>
    <format dxfId="1012">
      <pivotArea dataOnly="0" labelOnly="1" outline="0" fieldPosition="0">
        <references count="3">
          <reference field="0" count="1" selected="0">
            <x v="45"/>
          </reference>
          <reference field="5" count="1">
            <x v="1"/>
          </reference>
          <reference field="8" count="1" selected="0">
            <x v="0"/>
          </reference>
        </references>
      </pivotArea>
    </format>
    <format dxfId="1011">
      <pivotArea dataOnly="0" labelOnly="1" outline="0" fieldPosition="0">
        <references count="3">
          <reference field="0" count="1" selected="0">
            <x v="48"/>
          </reference>
          <reference field="5" count="1">
            <x v="0"/>
          </reference>
          <reference field="8" count="1" selected="0">
            <x v="0"/>
          </reference>
        </references>
      </pivotArea>
    </format>
    <format dxfId="1010">
      <pivotArea dataOnly="0" labelOnly="1" outline="0" fieldPosition="0">
        <references count="3">
          <reference field="0" count="1" selected="0">
            <x v="49"/>
          </reference>
          <reference field="5" count="1">
            <x v="5"/>
          </reference>
          <reference field="8" count="1" selected="0">
            <x v="0"/>
          </reference>
        </references>
      </pivotArea>
    </format>
    <format dxfId="1009">
      <pivotArea dataOnly="0" labelOnly="1" outline="0" fieldPosition="0">
        <references count="3">
          <reference field="0" count="1" selected="0">
            <x v="8"/>
          </reference>
          <reference field="5" count="1">
            <x v="1"/>
          </reference>
          <reference field="8" count="1" selected="0">
            <x v="1"/>
          </reference>
        </references>
      </pivotArea>
    </format>
    <format dxfId="1008">
      <pivotArea dataOnly="0" labelOnly="1" outline="0" fieldPosition="0">
        <references count="3">
          <reference field="0" count="1" selected="0">
            <x v="12"/>
          </reference>
          <reference field="5" count="1">
            <x v="2"/>
          </reference>
          <reference field="8" count="1" selected="0">
            <x v="1"/>
          </reference>
        </references>
      </pivotArea>
    </format>
    <format dxfId="1007">
      <pivotArea dataOnly="0" labelOnly="1" outline="0" fieldPosition="0">
        <references count="3">
          <reference field="0" count="1" selected="0">
            <x v="15"/>
          </reference>
          <reference field="5" count="1">
            <x v="0"/>
          </reference>
          <reference field="8" count="1" selected="0">
            <x v="1"/>
          </reference>
        </references>
      </pivotArea>
    </format>
    <format dxfId="1006">
      <pivotArea dataOnly="0" labelOnly="1" outline="0" fieldPosition="0">
        <references count="3">
          <reference field="0" count="1" selected="0">
            <x v="18"/>
          </reference>
          <reference field="5" count="1">
            <x v="1"/>
          </reference>
          <reference field="8" count="1" selected="0">
            <x v="1"/>
          </reference>
        </references>
      </pivotArea>
    </format>
    <format dxfId="1005">
      <pivotArea dataOnly="0" labelOnly="1" outline="0" fieldPosition="0">
        <references count="3">
          <reference field="0" count="1" selected="0">
            <x v="19"/>
          </reference>
          <reference field="5" count="1">
            <x v="0"/>
          </reference>
          <reference field="8" count="1" selected="0">
            <x v="1"/>
          </reference>
        </references>
      </pivotArea>
    </format>
    <format dxfId="1004">
      <pivotArea dataOnly="0" labelOnly="1" outline="0" fieldPosition="0">
        <references count="3">
          <reference field="0" count="1" selected="0">
            <x v="27"/>
          </reference>
          <reference field="5" count="1">
            <x v="1"/>
          </reference>
          <reference field="8" count="1" selected="0">
            <x v="1"/>
          </reference>
        </references>
      </pivotArea>
    </format>
    <format dxfId="1003">
      <pivotArea dataOnly="0" labelOnly="1" outline="0" fieldPosition="0">
        <references count="3">
          <reference field="0" count="1" selected="0">
            <x v="46"/>
          </reference>
          <reference field="5" count="1">
            <x v="0"/>
          </reference>
          <reference field="8" count="1" selected="0">
            <x v="1"/>
          </reference>
        </references>
      </pivotArea>
    </format>
    <format dxfId="1002">
      <pivotArea dataOnly="0" labelOnly="1" outline="0" fieldPosition="0">
        <references count="3">
          <reference field="0" count="1" selected="0">
            <x v="47"/>
          </reference>
          <reference field="5" count="1">
            <x v="1"/>
          </reference>
          <reference field="8" count="1" selected="0">
            <x v="1"/>
          </reference>
        </references>
      </pivotArea>
    </format>
    <format dxfId="1001">
      <pivotArea dataOnly="0" labelOnly="1" outline="0" fieldPosition="0">
        <references count="3">
          <reference field="0" count="1" selected="0">
            <x v="50"/>
          </reference>
          <reference field="5" count="1">
            <x v="4"/>
          </reference>
          <reference field="8" count="1" selected="0">
            <x v="1"/>
          </reference>
        </references>
      </pivotArea>
    </format>
    <format dxfId="1000">
      <pivotArea dataOnly="0" labelOnly="1" outline="0" fieldPosition="0">
        <references count="3">
          <reference field="0" count="1" selected="0">
            <x v="6"/>
          </reference>
          <reference field="5" count="1">
            <x v="8"/>
          </reference>
          <reference field="8" count="1" selected="0">
            <x v="2"/>
          </reference>
        </references>
      </pivotArea>
    </format>
    <format dxfId="999">
      <pivotArea dataOnly="0" labelOnly="1" outline="0" fieldPosition="0">
        <references count="3">
          <reference field="0" count="1" selected="0">
            <x v="8"/>
          </reference>
          <reference field="5" count="1">
            <x v="0"/>
          </reference>
          <reference field="8" count="1" selected="0">
            <x v="2"/>
          </reference>
        </references>
      </pivotArea>
    </format>
    <format dxfId="998">
      <pivotArea dataOnly="0" labelOnly="1" outline="0" fieldPosition="0">
        <references count="3">
          <reference field="0" count="1" selected="0">
            <x v="11"/>
          </reference>
          <reference field="5" count="1">
            <x v="0"/>
          </reference>
          <reference field="8" count="1" selected="0">
            <x v="3"/>
          </reference>
        </references>
      </pivotArea>
    </format>
    <format dxfId="997">
      <pivotArea dataOnly="0" labelOnly="1" outline="0" fieldPosition="0">
        <references count="3">
          <reference field="0" count="1" selected="0">
            <x v="51"/>
          </reference>
          <reference field="5" count="1">
            <x v="0"/>
          </reference>
          <reference field="8" count="1" selected="0">
            <x v="4"/>
          </reference>
        </references>
      </pivotArea>
    </format>
    <format dxfId="996">
      <pivotArea dataOnly="0" labelOnly="1" outline="0" fieldPosition="0">
        <references count="3">
          <reference field="0" count="1" selected="0">
            <x v="54"/>
          </reference>
          <reference field="5" count="1">
            <x v="8"/>
          </reference>
          <reference field="8" count="1" selected="0">
            <x v="4"/>
          </reference>
        </references>
      </pivotArea>
    </format>
    <format dxfId="995">
      <pivotArea dataOnly="0" labelOnly="1" outline="0" fieldPosition="0">
        <references count="3">
          <reference field="0" count="1" selected="0">
            <x v="0"/>
          </reference>
          <reference field="5" count="1">
            <x v="6"/>
          </reference>
          <reference field="8" count="1" selected="0">
            <x v="5"/>
          </reference>
        </references>
      </pivotArea>
    </format>
    <format dxfId="994">
      <pivotArea dataOnly="0" labelOnly="1" outline="0" fieldPosition="0">
        <references count="3">
          <reference field="0" count="1" selected="0">
            <x v="17"/>
          </reference>
          <reference field="5" count="1">
            <x v="1"/>
          </reference>
          <reference field="8" count="1" selected="0">
            <x v="6"/>
          </reference>
        </references>
      </pivotArea>
    </format>
    <format dxfId="993">
      <pivotArea dataOnly="0" labelOnly="1" outline="0" fieldPosition="0">
        <references count="3">
          <reference field="0" count="1" selected="0">
            <x v="37"/>
          </reference>
          <reference field="5" count="1">
            <x v="2"/>
          </reference>
          <reference field="8" count="1" selected="0">
            <x v="6"/>
          </reference>
        </references>
      </pivotArea>
    </format>
    <format dxfId="992">
      <pivotArea dataOnly="0" labelOnly="1" outline="0" fieldPosition="0">
        <references count="3">
          <reference field="0" count="1" selected="0">
            <x v="4"/>
          </reference>
          <reference field="5" count="1">
            <x v="1"/>
          </reference>
          <reference field="8" count="1" selected="0">
            <x v="7"/>
          </reference>
        </references>
      </pivotArea>
    </format>
    <format dxfId="991">
      <pivotArea dataOnly="0" labelOnly="1" outline="0" fieldPosition="0">
        <references count="3">
          <reference field="0" count="1" selected="0">
            <x v="6"/>
          </reference>
          <reference field="5" count="1">
            <x v="0"/>
          </reference>
          <reference field="8" count="1" selected="0">
            <x v="7"/>
          </reference>
        </references>
      </pivotArea>
    </format>
    <format dxfId="990">
      <pivotArea dataOnly="0" labelOnly="1" outline="0" fieldPosition="0">
        <references count="3">
          <reference field="0" count="1" selected="0">
            <x v="38"/>
          </reference>
          <reference field="5" count="1">
            <x v="2"/>
          </reference>
          <reference field="8" count="1" selected="0">
            <x v="7"/>
          </reference>
        </references>
      </pivotArea>
    </format>
    <format dxfId="989">
      <pivotArea dataOnly="0" labelOnly="1" outline="0" fieldPosition="0">
        <references count="3">
          <reference field="0" count="1" selected="0">
            <x v="20"/>
          </reference>
          <reference field="5" count="1">
            <x v="1"/>
          </reference>
          <reference field="8" count="1" selected="0">
            <x v="8"/>
          </reference>
        </references>
      </pivotArea>
    </format>
    <format dxfId="988">
      <pivotArea dataOnly="0" labelOnly="1" outline="0" fieldPosition="0">
        <references count="3">
          <reference field="0" count="1" selected="0">
            <x v="15"/>
          </reference>
          <reference field="5" count="1">
            <x v="1"/>
          </reference>
          <reference field="8" count="1" selected="0">
            <x v="9"/>
          </reference>
        </references>
      </pivotArea>
    </format>
    <format dxfId="987">
      <pivotArea dataOnly="0" labelOnly="1" outline="0" fieldPosition="0">
        <references count="3">
          <reference field="0" count="1" selected="0">
            <x v="5"/>
          </reference>
          <reference field="5" count="1">
            <x v="1"/>
          </reference>
          <reference field="8" count="1" selected="0">
            <x v="10"/>
          </reference>
        </references>
      </pivotArea>
    </format>
    <format dxfId="986">
      <pivotArea dataOnly="0" labelOnly="1" outline="0" fieldPosition="0">
        <references count="3">
          <reference field="0" count="1" selected="0">
            <x v="44"/>
          </reference>
          <reference field="5" count="1">
            <x v="2"/>
          </reference>
          <reference field="8" count="1" selected="0">
            <x v="10"/>
          </reference>
        </references>
      </pivotArea>
    </format>
    <format dxfId="985">
      <pivotArea dataOnly="0" labelOnly="1" outline="0" fieldPosition="0">
        <references count="3">
          <reference field="0" count="1" selected="0">
            <x v="2"/>
          </reference>
          <reference field="5" count="1">
            <x v="0"/>
          </reference>
          <reference field="8" count="1" selected="0">
            <x v="11"/>
          </reference>
        </references>
      </pivotArea>
    </format>
    <format dxfId="984">
      <pivotArea dataOnly="0" labelOnly="1" outline="0" fieldPosition="0">
        <references count="3">
          <reference field="0" count="1" selected="0">
            <x v="16"/>
          </reference>
          <reference field="5" count="1">
            <x v="2"/>
          </reference>
          <reference field="8" count="1" selected="0">
            <x v="12"/>
          </reference>
        </references>
      </pivotArea>
    </format>
    <format dxfId="983">
      <pivotArea dataOnly="0" labelOnly="1" outline="0" fieldPosition="0">
        <references count="3">
          <reference field="0" count="1" selected="0">
            <x v="9"/>
          </reference>
          <reference field="5" count="1">
            <x v="1"/>
          </reference>
          <reference field="8" count="1" selected="0">
            <x v="14"/>
          </reference>
        </references>
      </pivotArea>
    </format>
    <format dxfId="982">
      <pivotArea dataOnly="0" labelOnly="1" outline="0" fieldPosition="0">
        <references count="3">
          <reference field="0" count="1" selected="0">
            <x v="14"/>
          </reference>
          <reference field="5" count="1">
            <x v="0"/>
          </reference>
          <reference field="8" count="1" selected="0">
            <x v="14"/>
          </reference>
        </references>
      </pivotArea>
    </format>
    <format dxfId="981">
      <pivotArea dataOnly="0" labelOnly="1" outline="0" fieldPosition="0">
        <references count="3">
          <reference field="0" count="1" selected="0">
            <x v="16"/>
          </reference>
          <reference field="5" count="1">
            <x v="1"/>
          </reference>
          <reference field="8" count="1" selected="0">
            <x v="14"/>
          </reference>
        </references>
      </pivotArea>
    </format>
    <format dxfId="980">
      <pivotArea dataOnly="0" labelOnly="1" outline="0" fieldPosition="0">
        <references count="3">
          <reference field="0" count="1" selected="0">
            <x v="26"/>
          </reference>
          <reference field="5" count="1">
            <x v="0"/>
          </reference>
          <reference field="8" count="1" selected="0">
            <x v="14"/>
          </reference>
        </references>
      </pivotArea>
    </format>
    <format dxfId="979">
      <pivotArea dataOnly="0" labelOnly="1" outline="0" fieldPosition="0">
        <references count="3">
          <reference field="0" count="1" selected="0">
            <x v="33"/>
          </reference>
          <reference field="5" count="1">
            <x v="2"/>
          </reference>
          <reference field="8" count="1" selected="0">
            <x v="14"/>
          </reference>
        </references>
      </pivotArea>
    </format>
    <format dxfId="978">
      <pivotArea dataOnly="0" labelOnly="1" outline="0" fieldPosition="0">
        <references count="3">
          <reference field="0" count="1" selected="0">
            <x v="48"/>
          </reference>
          <reference field="5" count="1">
            <x v="1"/>
          </reference>
          <reference field="8" count="1" selected="0">
            <x v="15"/>
          </reference>
        </references>
      </pivotArea>
    </format>
    <format dxfId="977">
      <pivotArea dataOnly="0" labelOnly="1" outline="0" offset="IV1" fieldPosition="0">
        <references count="3">
          <reference field="0" count="1" selected="0">
            <x v="52"/>
          </reference>
          <reference field="5" count="1">
            <x v="7"/>
          </reference>
          <reference field="8" count="1" selected="0">
            <x v="16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3"/>
          </reference>
          <reference field="5" count="1" selected="0">
            <x v="0"/>
          </reference>
          <reference field="6" count="1">
            <x v="4"/>
          </reference>
          <reference field="8" count="1" selected="0">
            <x v="0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5"/>
          </reference>
          <reference field="5" count="1" selected="0">
            <x v="1"/>
          </reference>
          <reference field="6" count="1">
            <x v="8"/>
          </reference>
          <reference field="8" count="1" selected="0">
            <x v="0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"/>
          </reference>
          <reference field="5" count="1" selected="0">
            <x v="1"/>
          </reference>
          <reference field="6" count="1">
            <x v="7"/>
          </reference>
          <reference field="8" count="1" selected="0">
            <x v="0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21"/>
          </reference>
          <reference field="5" count="1" selected="0">
            <x v="1"/>
          </reference>
          <reference field="6" count="1">
            <x v="8"/>
          </reference>
          <reference field="8" count="1" selected="0">
            <x v="0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22"/>
          </reference>
          <reference field="5" count="1" selected="0">
            <x v="1"/>
          </reference>
          <reference field="6" count="1">
            <x v="4"/>
          </reference>
          <reference field="8" count="1" selected="0">
            <x v="0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27"/>
          </reference>
          <reference field="5" count="1" selected="0">
            <x v="2"/>
          </reference>
          <reference field="6" count="1">
            <x v="7"/>
          </reference>
          <reference field="8" count="1" selected="0">
            <x v="0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30"/>
          </reference>
          <reference field="5" count="1" selected="0">
            <x v="2"/>
          </reference>
          <reference field="6" count="1">
            <x v="4"/>
          </reference>
          <reference field="8" count="1" selected="0">
            <x v="0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31"/>
          </reference>
          <reference field="5" count="1" selected="0">
            <x v="1"/>
          </reference>
          <reference field="6" count="1">
            <x v="8"/>
          </reference>
          <reference field="8" count="1" selected="0">
            <x v="0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42"/>
          </reference>
          <reference field="5" count="1" selected="0">
            <x v="2"/>
          </reference>
          <reference field="6" count="1">
            <x v="4"/>
          </reference>
          <reference field="8" count="1" selected="0">
            <x v="0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45"/>
          </reference>
          <reference field="5" count="1" selected="0">
            <x v="1"/>
          </reference>
          <reference field="6" count="1">
            <x v="6"/>
          </reference>
          <reference field="8" count="1" selected="0">
            <x v="0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49"/>
          </reference>
          <reference field="5" count="1" selected="0">
            <x v="5"/>
          </reference>
          <reference field="6" count="1">
            <x v="5"/>
          </reference>
          <reference field="8" count="1" selected="0">
            <x v="0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8"/>
          </reference>
          <reference field="5" count="1" selected="0">
            <x v="1"/>
          </reference>
          <reference field="6" count="1">
            <x v="6"/>
          </reference>
          <reference field="8" count="1" selected="0">
            <x v="1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0"/>
          </reference>
          <reference field="5" count="1" selected="0">
            <x v="1"/>
          </reference>
          <reference field="6" count="1">
            <x v="4"/>
          </reference>
          <reference field="8" count="1" selected="0">
            <x v="1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1"/>
          </reference>
          <reference field="5" count="1" selected="0">
            <x v="1"/>
          </reference>
          <reference field="6" count="1">
            <x v="8"/>
          </reference>
          <reference field="8" count="1" selected="0">
            <x v="1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2"/>
          </reference>
          <reference field="5" count="1" selected="0">
            <x v="2"/>
          </reference>
          <reference field="6" count="1">
            <x v="4"/>
          </reference>
          <reference field="8" count="1" selected="0">
            <x v="1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5"/>
          </reference>
          <reference field="5" count="1" selected="0">
            <x v="0"/>
          </reference>
          <reference field="6" count="1">
            <x v="8"/>
          </reference>
          <reference field="8" count="1" selected="0">
            <x v="1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18"/>
          </reference>
          <reference field="5" count="1" selected="0">
            <x v="1"/>
          </reference>
          <reference field="6" count="1">
            <x v="4"/>
          </reference>
          <reference field="8" count="1" selected="0">
            <x v="1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31"/>
          </reference>
          <reference field="5" count="1" selected="0">
            <x v="1"/>
          </reference>
          <reference field="6" count="1">
            <x v="8"/>
          </reference>
          <reference field="8" count="1" selected="0">
            <x v="1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42"/>
          </reference>
          <reference field="5" count="1" selected="0">
            <x v="1"/>
          </reference>
          <reference field="6" count="1">
            <x v="4"/>
          </reference>
          <reference field="8" count="1" selected="0">
            <x v="1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6"/>
          </reference>
          <reference field="5" count="1" selected="0">
            <x v="8"/>
          </reference>
          <reference field="6" count="1">
            <x v="8"/>
          </reference>
          <reference field="8" count="1" selected="0">
            <x v="2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8"/>
          </reference>
          <reference field="5" count="1" selected="0">
            <x v="0"/>
          </reference>
          <reference field="6" count="1">
            <x v="3"/>
          </reference>
          <reference field="8" count="1" selected="0">
            <x v="2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25"/>
          </reference>
          <reference field="5" count="1" selected="0">
            <x v="0"/>
          </reference>
          <reference field="6" count="1">
            <x v="2"/>
          </reference>
          <reference field="8" count="1" selected="0">
            <x v="2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29"/>
          </reference>
          <reference field="5" count="1" selected="0">
            <x v="0"/>
          </reference>
          <reference field="6" count="1">
            <x v="3"/>
          </reference>
          <reference field="8" count="1" selected="0">
            <x v="2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32"/>
          </reference>
          <reference field="5" count="1" selected="0">
            <x v="0"/>
          </reference>
          <reference field="6" count="1">
            <x v="4"/>
          </reference>
          <reference field="8" count="1" selected="0">
            <x v="2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46"/>
          </reference>
          <reference field="5" count="1" selected="0">
            <x v="0"/>
          </reference>
          <reference field="6" count="1">
            <x v="2"/>
          </reference>
          <reference field="8" count="1" selected="0">
            <x v="2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1"/>
          </reference>
          <reference field="5" count="1" selected="0">
            <x v="0"/>
          </reference>
          <reference field="6" count="1">
            <x v="1"/>
          </reference>
          <reference field="8" count="1" selected="0">
            <x v="3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42"/>
          </reference>
          <reference field="5" count="1" selected="0">
            <x v="0"/>
          </reference>
          <reference field="6" count="1">
            <x v="8"/>
          </reference>
          <reference field="8" count="1" selected="0">
            <x v="3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47"/>
          </reference>
          <reference field="5" count="1" selected="0">
            <x v="0"/>
          </reference>
          <reference field="6" count="1">
            <x v="1"/>
          </reference>
          <reference field="8" count="1" selected="0">
            <x v="3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51"/>
          </reference>
          <reference field="5" count="1" selected="0">
            <x v="0"/>
          </reference>
          <reference field="6" count="1">
            <x v="0"/>
          </reference>
          <reference field="8" count="1" selected="0">
            <x v="4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0"/>
          </reference>
          <reference field="5" count="1" selected="0">
            <x v="6"/>
          </reference>
          <reference field="6" count="1">
            <x v="0"/>
          </reference>
          <reference field="8" count="1" selected="0">
            <x v="5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7"/>
          </reference>
          <reference field="5" count="1" selected="0">
            <x v="1"/>
          </reference>
          <reference field="6" count="1">
            <x v="2"/>
          </reference>
          <reference field="8" count="1" selected="0">
            <x v="6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37"/>
          </reference>
          <reference field="5" count="1" selected="0">
            <x v="2"/>
          </reference>
          <reference field="6" count="1">
            <x v="3"/>
          </reference>
          <reference field="8" count="1" selected="0">
            <x v="6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4"/>
          </reference>
          <reference field="5" count="1" selected="0">
            <x v="1"/>
          </reference>
          <reference field="6" count="1">
            <x v="1"/>
          </reference>
          <reference field="8" count="1" selected="0">
            <x v="7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6"/>
          </reference>
          <reference field="5" count="1" selected="0">
            <x v="0"/>
          </reference>
          <reference field="6" count="1">
            <x v="3"/>
          </reference>
          <reference field="8" count="1" selected="0">
            <x v="7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38"/>
          </reference>
          <reference field="5" count="1" selected="0">
            <x v="2"/>
          </reference>
          <reference field="6" count="1">
            <x v="4"/>
          </reference>
          <reference field="8" count="1" selected="0">
            <x v="7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20"/>
          </reference>
          <reference field="5" count="1" selected="0">
            <x v="1"/>
          </reference>
          <reference field="6" count="1">
            <x v="1"/>
          </reference>
          <reference field="8" count="1" selected="0">
            <x v="8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5"/>
          </reference>
          <reference field="5" count="1" selected="0">
            <x v="1"/>
          </reference>
          <reference field="6" count="1">
            <x v="0"/>
          </reference>
          <reference field="8" count="1" selected="0">
            <x v="9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5"/>
          </reference>
          <reference field="5" count="1" selected="0">
            <x v="1"/>
          </reference>
          <reference field="6" count="1">
            <x v="0"/>
          </reference>
          <reference field="8" count="1" selected="0">
            <x v="10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2"/>
          </reference>
          <reference field="5" count="1" selected="0">
            <x v="0"/>
          </reference>
          <reference field="6" count="1">
            <x v="0"/>
          </reference>
          <reference field="8" count="1" selected="0">
            <x v="11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6"/>
          </reference>
          <reference field="5" count="1" selected="0">
            <x v="2"/>
          </reference>
          <reference field="6" count="1">
            <x v="4"/>
          </reference>
          <reference field="8" count="1" selected="0">
            <x v="12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9"/>
          </reference>
          <reference field="5" count="1" selected="0">
            <x v="1"/>
          </reference>
          <reference field="6" count="1">
            <x v="0"/>
          </reference>
          <reference field="8" count="1" selected="0">
            <x v="14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48"/>
          </reference>
          <reference field="5" count="1" selected="0">
            <x v="1"/>
          </reference>
          <reference field="6" count="1">
            <x v="1"/>
          </reference>
          <reference field="8" count="1" selected="0">
            <x v="15"/>
          </reference>
        </references>
      </pivotArea>
    </format>
    <format dxfId="934">
      <pivotArea dataOnly="0" labelOnly="1" outline="0" offset="IV1" fieldPosition="0">
        <references count="4">
          <reference field="0" count="1" selected="0">
            <x v="52"/>
          </reference>
          <reference field="5" count="1" selected="0">
            <x v="7"/>
          </reference>
          <reference field="6" count="1">
            <x v="9"/>
          </reference>
          <reference field="8" count="1" selected="0">
            <x v="16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3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0"/>
          </reference>
          <reference field="9" count="2">
            <x v="33"/>
            <x v="59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5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0"/>
          </reference>
          <reference field="9" count="1">
            <x v="18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13"/>
          </reference>
          <reference field="5" count="1" selected="0">
            <x v="3"/>
          </reference>
          <reference field="6" count="1" selected="0">
            <x v="4"/>
          </reference>
          <reference field="8" count="1" selected="0">
            <x v="0"/>
          </reference>
          <reference field="9" count="1">
            <x v="42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15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>
            <x v="12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19"/>
          </reference>
          <reference field="5" count="1" selected="0">
            <x v="1"/>
          </reference>
          <reference field="6" count="1" selected="0">
            <x v="7"/>
          </reference>
          <reference field="8" count="1" selected="0">
            <x v="0"/>
          </reference>
          <reference field="9" count="1">
            <x v="46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27"/>
          </reference>
          <reference field="5" count="1" selected="0">
            <x v="2"/>
          </reference>
          <reference field="6" count="1" selected="0">
            <x v="7"/>
          </reference>
          <reference field="8" count="1" selected="0">
            <x v="0"/>
          </reference>
          <reference field="9" count="1">
            <x v="43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3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>
            <x v="10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2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>
            <x v="18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3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>
            <x v="10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5"/>
          </reference>
          <reference field="5" count="1" selected="0">
            <x v="1"/>
          </reference>
          <reference field="6" count="1" selected="0">
            <x v="6"/>
          </reference>
          <reference field="8" count="1" selected="0">
            <x v="0"/>
          </reference>
          <reference field="9" count="1">
            <x v="11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8"/>
          </reference>
          <reference field="5" count="1" selected="0">
            <x v="0"/>
          </reference>
          <reference field="6" count="1" selected="0">
            <x v="6"/>
          </reference>
          <reference field="8" count="1" selected="0">
            <x v="0"/>
          </reference>
          <reference field="9" count="1">
            <x v="47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9"/>
          </reference>
          <reference field="5" count="1" selected="0">
            <x v="5"/>
          </reference>
          <reference field="6" count="1" selected="0">
            <x v="5"/>
          </reference>
          <reference field="8" count="1" selected="0">
            <x v="0"/>
          </reference>
          <reference field="9" count="1">
            <x v="35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8"/>
          </reference>
          <reference field="5" count="1" selected="0">
            <x v="1"/>
          </reference>
          <reference field="6" count="1" selected="0">
            <x v="6"/>
          </reference>
          <reference field="8" count="1" selected="0">
            <x v="1"/>
          </reference>
          <reference field="9" count="1">
            <x v="14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1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1"/>
          </reference>
          <reference field="9" count="1">
            <x v="44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12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41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15"/>
          </reference>
          <reference field="5" count="1" selected="0">
            <x v="0"/>
          </reference>
          <reference field="6" count="1" selected="0">
            <x v="8"/>
          </reference>
          <reference field="8" count="1" selected="0">
            <x v="1"/>
          </reference>
          <reference field="9" count="1">
            <x v="13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19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48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22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27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24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26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25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25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27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29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3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1"/>
          </reference>
          <reference field="9" count="1">
            <x v="10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6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11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9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50"/>
          </reference>
          <reference field="5" count="1" selected="0">
            <x v="4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28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6"/>
          </reference>
          <reference field="5" count="1" selected="0">
            <x v="8"/>
          </reference>
          <reference field="6" count="1" selected="0">
            <x v="8"/>
          </reference>
          <reference field="8" count="1" selected="0">
            <x v="2"/>
          </reference>
          <reference field="9" count="1">
            <x v="61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8"/>
          </reference>
          <reference field="5" count="1" selected="0">
            <x v="0"/>
          </reference>
          <reference field="6" count="1" selected="0">
            <x v="3"/>
          </reference>
          <reference field="8" count="1" selected="0">
            <x v="2"/>
          </reference>
          <reference field="9" count="1">
            <x v="14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25"/>
          </reference>
          <reference field="5" count="1" selected="0">
            <x v="0"/>
          </reference>
          <reference field="6" count="1" selected="0">
            <x v="2"/>
          </reference>
          <reference field="8" count="1" selected="0">
            <x v="2"/>
          </reference>
          <reference field="9" count="1">
            <x v="51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29"/>
          </reference>
          <reference field="5" count="1" selected="0">
            <x v="0"/>
          </reference>
          <reference field="6" count="1" selected="0">
            <x v="3"/>
          </reference>
          <reference field="8" count="1" selected="0">
            <x v="2"/>
          </reference>
          <reference field="9" count="1">
            <x v="36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32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>
            <x v="34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34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>
            <x v="33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39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>
            <x v="32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1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>
            <x v="31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6"/>
          </reference>
          <reference field="5" count="1" selected="0">
            <x v="0"/>
          </reference>
          <reference field="6" count="1" selected="0">
            <x v="2"/>
          </reference>
          <reference field="8" count="1" selected="0">
            <x v="2"/>
          </reference>
          <reference field="9" count="1">
            <x v="6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11"/>
          </reference>
          <reference field="5" count="1" selected="0">
            <x v="0"/>
          </reference>
          <reference field="6" count="1" selected="0">
            <x v="1"/>
          </reference>
          <reference field="8" count="1" selected="0">
            <x v="3"/>
          </reference>
          <reference field="9" count="1">
            <x v="4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2"/>
          </reference>
          <reference field="5" count="1" selected="0">
            <x v="0"/>
          </reference>
          <reference field="6" count="1" selected="0">
            <x v="8"/>
          </reference>
          <reference field="8" count="1" selected="0">
            <x v="3"/>
          </reference>
          <reference field="9" count="1">
            <x v="32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5" count="1" selected="0">
            <x v="0"/>
          </reference>
          <reference field="6" count="1" selected="0">
            <x v="1"/>
          </reference>
          <reference field="8" count="1" selected="0">
            <x v="3"/>
          </reference>
          <reference field="9" count="1">
            <x v="50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51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4"/>
          </reference>
          <reference field="9" count="1">
            <x v="45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54"/>
          </reference>
          <reference field="5" count="1" selected="0">
            <x v="8"/>
          </reference>
          <reference field="6" count="1" selected="0">
            <x v="0"/>
          </reference>
          <reference field="8" count="1" selected="0">
            <x v="4"/>
          </reference>
          <reference field="9" count="1">
            <x v="60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0"/>
          </reference>
          <reference field="5" count="1" selected="0">
            <x v="6"/>
          </reference>
          <reference field="6" count="1" selected="0">
            <x v="0"/>
          </reference>
          <reference field="8" count="1" selected="0">
            <x v="5"/>
          </reference>
          <reference field="9" count="1">
            <x v="8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17"/>
          </reference>
          <reference field="5" count="1" selected="0">
            <x v="1"/>
          </reference>
          <reference field="6" count="1" selected="0">
            <x v="2"/>
          </reference>
          <reference field="8" count="1" selected="0">
            <x v="6"/>
          </reference>
          <reference field="9" count="1">
            <x v="53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20"/>
          </reference>
          <reference field="5" count="1" selected="0">
            <x v="1"/>
          </reference>
          <reference field="6" count="1" selected="0">
            <x v="2"/>
          </reference>
          <reference field="8" count="1" selected="0">
            <x v="6"/>
          </reference>
          <reference field="9" count="1">
            <x v="52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28"/>
          </reference>
          <reference field="5" count="1" selected="0">
            <x v="1"/>
          </reference>
          <reference field="6" count="1" selected="0">
            <x v="2"/>
          </reference>
          <reference field="8" count="1" selected="0">
            <x v="6"/>
          </reference>
          <reference field="9" count="1">
            <x v="30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37"/>
          </reference>
          <reference field="5" count="1" selected="0">
            <x v="2"/>
          </reference>
          <reference field="6" count="1" selected="0">
            <x v="3"/>
          </reference>
          <reference field="8" count="1" selected="0">
            <x v="6"/>
          </reference>
          <reference field="9" count="1">
            <x v="0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7"/>
          </reference>
          <reference field="9" count="1">
            <x v="17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6"/>
          </reference>
          <reference field="5" count="1" selected="0">
            <x v="0"/>
          </reference>
          <reference field="6" count="1" selected="0">
            <x v="3"/>
          </reference>
          <reference field="8" count="1" selected="0">
            <x v="7"/>
          </reference>
          <reference field="9" count="1">
            <x v="16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38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7"/>
          </reference>
          <reference field="9" count="1">
            <x v="15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20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8"/>
          </reference>
          <reference field="9" count="1">
            <x v="37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15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9"/>
          </reference>
          <reference field="9" count="1">
            <x v="40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5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0"/>
          </reference>
          <reference field="9" count="1">
            <x v="19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23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0"/>
          </reference>
          <reference field="9" count="1">
            <x v="21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44"/>
          </reference>
          <reference field="5" count="1" selected="0">
            <x v="2"/>
          </reference>
          <reference field="6" count="1" selected="0">
            <x v="0"/>
          </reference>
          <reference field="8" count="1" selected="0">
            <x v="10"/>
          </reference>
          <reference field="9" count="1">
            <x v="22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2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11"/>
          </reference>
          <reference field="9" count="1">
            <x v="39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16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12"/>
          </reference>
          <reference field="9" count="1">
            <x v="38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9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4"/>
          </reference>
          <reference field="9" count="1">
            <x v="7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14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14"/>
          </reference>
          <reference field="9" count="1">
            <x v="4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16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4"/>
          </reference>
          <reference field="9" count="1">
            <x v="2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26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14"/>
          </reference>
          <reference field="9" count="1">
            <x v="3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33"/>
          </reference>
          <reference field="5" count="1" selected="0">
            <x v="2"/>
          </reference>
          <reference field="6" count="1" selected="0">
            <x v="0"/>
          </reference>
          <reference field="8" count="1" selected="0">
            <x v="14"/>
          </reference>
          <reference field="9" count="1">
            <x v="1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48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15"/>
          </reference>
          <reference field="9" count="1">
            <x v="5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2"/>
          </reference>
          <reference field="5" count="1" selected="0">
            <x v="7"/>
          </reference>
          <reference field="6" count="1" selected="0">
            <x v="9"/>
          </reference>
          <reference field="8" count="1" selected="0">
            <x v="16"/>
          </reference>
          <reference field="9" count="1">
            <x v="23"/>
          </reference>
        </references>
      </pivotArea>
    </format>
    <format dxfId="872">
      <pivotArea dataOnly="0" labelOnly="1" outline="0" fieldPosition="0">
        <references count="6">
          <reference field="0" count="1" selected="0">
            <x v="3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33"/>
          </reference>
          <reference field="10" count="1">
            <x v="8"/>
          </reference>
        </references>
      </pivotArea>
    </format>
    <format dxfId="871">
      <pivotArea dataOnly="0" labelOnly="1" outline="0" fieldPosition="0">
        <references count="6">
          <reference field="0" count="1" selected="0">
            <x v="5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18"/>
          </reference>
          <reference field="10" count="1">
            <x v="5"/>
          </reference>
        </references>
      </pivotArea>
    </format>
    <format dxfId="870">
      <pivotArea dataOnly="0" labelOnly="1" outline="0" fieldPosition="0">
        <references count="6">
          <reference field="0" count="1" selected="0">
            <x v="7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18"/>
          </reference>
          <reference field="10" count="1">
            <x v="4"/>
          </reference>
        </references>
      </pivotArea>
    </format>
    <format dxfId="869">
      <pivotArea dataOnly="0" labelOnly="1" outline="0" fieldPosition="0">
        <references count="6">
          <reference field="0" count="1" selected="0">
            <x v="13"/>
          </reference>
          <reference field="5" count="1" selected="0">
            <x v="3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2"/>
          </reference>
          <reference field="10" count="1">
            <x v="3"/>
          </reference>
        </references>
      </pivotArea>
    </format>
    <format dxfId="868">
      <pivotArea dataOnly="0" labelOnly="1" outline="0" fieldPosition="0">
        <references count="6">
          <reference field="0" count="1" selected="0">
            <x v="15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2"/>
          </reference>
          <reference field="10" count="1">
            <x v="7"/>
          </reference>
        </references>
      </pivotArea>
    </format>
    <format dxfId="867">
      <pivotArea dataOnly="0" labelOnly="1" outline="0" fieldPosition="0">
        <references count="6">
          <reference field="0" count="1" selected="0">
            <x v="19"/>
          </reference>
          <reference field="5" count="1" selected="0">
            <x v="1"/>
          </reference>
          <reference field="6" count="1" selected="0">
            <x v="7"/>
          </reference>
          <reference field="8" count="1" selected="0">
            <x v="0"/>
          </reference>
          <reference field="9" count="1" selected="0">
            <x v="46"/>
          </reference>
          <reference field="10" count="1">
            <x v="5"/>
          </reference>
        </references>
      </pivotArea>
    </format>
    <format dxfId="866">
      <pivotArea dataOnly="0" labelOnly="1" outline="0" fieldPosition="0">
        <references count="6">
          <reference field="0" count="1" selected="0">
            <x v="22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6"/>
          </reference>
          <reference field="10" count="1">
            <x v="4"/>
          </reference>
        </references>
      </pivotArea>
    </format>
    <format dxfId="865">
      <pivotArea dataOnly="0" labelOnly="1" outline="0" fieldPosition="0">
        <references count="6">
          <reference field="0" count="1" selected="0">
            <x v="24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6"/>
          </reference>
          <reference field="10" count="1">
            <x v="3"/>
          </reference>
        </references>
      </pivotArea>
    </format>
    <format dxfId="864">
      <pivotArea dataOnly="0" labelOnly="1" outline="0" fieldPosition="0">
        <references count="6">
          <reference field="0" count="1" selected="0">
            <x v="27"/>
          </reference>
          <reference field="5" count="1" selected="0">
            <x v="2"/>
          </reference>
          <reference field="6" count="1" selected="0">
            <x v="7"/>
          </reference>
          <reference field="8" count="1" selected="0">
            <x v="0"/>
          </reference>
          <reference field="9" count="1" selected="0">
            <x v="43"/>
          </reference>
          <reference field="10" count="1">
            <x v="6"/>
          </reference>
        </references>
      </pivotArea>
    </format>
    <format dxfId="863">
      <pivotArea dataOnly="0" labelOnly="1" outline="0" fieldPosition="0">
        <references count="6">
          <reference field="0" count="1" selected="0">
            <x v="30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3"/>
          </reference>
          <reference field="10" count="1">
            <x v="5"/>
          </reference>
        </references>
      </pivotArea>
    </format>
    <format dxfId="862">
      <pivotArea dataOnly="0" labelOnly="1" outline="0" fieldPosition="0">
        <references count="6">
          <reference field="0" count="1" selected="0">
            <x v="35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0"/>
          </reference>
          <reference field="10" count="1">
            <x v="4"/>
          </reference>
        </references>
      </pivotArea>
    </format>
    <format dxfId="861">
      <pivotArea dataOnly="0" labelOnly="1" outline="0" fieldPosition="0">
        <references count="6">
          <reference field="0" count="1" selected="0">
            <x v="4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0"/>
          </reference>
          <reference field="10" count="1">
            <x v="3"/>
          </reference>
        </references>
      </pivotArea>
    </format>
    <format dxfId="860">
      <pivotArea dataOnly="0" labelOnly="1" outline="0" fieldPosition="0">
        <references count="6">
          <reference field="0" count="1" selected="0">
            <x v="42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18"/>
          </reference>
          <reference field="10" count="1">
            <x v="4"/>
          </reference>
        </references>
      </pivotArea>
    </format>
    <format dxfId="859">
      <pivotArea dataOnly="0" labelOnly="1" outline="0" fieldPosition="0">
        <references count="6">
          <reference field="0" count="1" selected="0">
            <x v="43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10"/>
          </reference>
          <reference field="10" count="1">
            <x v="3"/>
          </reference>
        </references>
      </pivotArea>
    </format>
    <format dxfId="858">
      <pivotArea dataOnly="0" labelOnly="1" outline="0" fieldPosition="0">
        <references count="6">
          <reference field="0" count="1" selected="0">
            <x v="45"/>
          </reference>
          <reference field="5" count="1" selected="0">
            <x v="1"/>
          </reference>
          <reference field="6" count="1" selected="0">
            <x v="6"/>
          </reference>
          <reference field="8" count="1" selected="0">
            <x v="0"/>
          </reference>
          <reference field="9" count="1" selected="0">
            <x v="11"/>
          </reference>
          <reference field="10" count="1">
            <x v="2"/>
          </reference>
        </references>
      </pivotArea>
    </format>
    <format dxfId="857">
      <pivotArea dataOnly="0" labelOnly="1" outline="0" fieldPosition="0">
        <references count="6">
          <reference field="0" count="1" selected="0">
            <x v="8"/>
          </reference>
          <reference field="5" count="1" selected="0">
            <x v="1"/>
          </reference>
          <reference field="6" count="1" selected="0">
            <x v="6"/>
          </reference>
          <reference field="8" count="1" selected="0">
            <x v="1"/>
          </reference>
          <reference field="9" count="1" selected="0">
            <x v="14"/>
          </reference>
          <reference field="10" count="1">
            <x v="5"/>
          </reference>
        </references>
      </pivotArea>
    </format>
    <format dxfId="856">
      <pivotArea dataOnly="0" labelOnly="1" outline="0" fieldPosition="0">
        <references count="6">
          <reference field="0" count="1" selected="0">
            <x v="1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1"/>
          </reference>
          <reference field="9" count="1" selected="0">
            <x v="44"/>
          </reference>
          <reference field="10" count="1">
            <x v="7"/>
          </reference>
        </references>
      </pivotArea>
    </format>
    <format dxfId="855">
      <pivotArea dataOnly="0" labelOnly="1" outline="0" fieldPosition="0">
        <references count="6">
          <reference field="0" count="1" selected="0">
            <x v="12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41"/>
          </reference>
          <reference field="10" count="1">
            <x v="4"/>
          </reference>
        </references>
      </pivotArea>
    </format>
    <format dxfId="854">
      <pivotArea dataOnly="0" labelOnly="1" outline="0" fieldPosition="0">
        <references count="6">
          <reference field="0" count="1" selected="0">
            <x v="15"/>
          </reference>
          <reference field="5" count="1" selected="0">
            <x v="0"/>
          </reference>
          <reference field="6" count="1" selected="0">
            <x v="8"/>
          </reference>
          <reference field="8" count="1" selected="0">
            <x v="1"/>
          </reference>
          <reference field="9" count="1" selected="0">
            <x v="13"/>
          </reference>
          <reference field="10" count="1">
            <x v="7"/>
          </reference>
        </references>
      </pivotArea>
    </format>
    <format dxfId="853">
      <pivotArea dataOnly="0" labelOnly="1" outline="0" fieldPosition="0">
        <references count="6">
          <reference field="0" count="1" selected="0">
            <x v="18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13"/>
          </reference>
          <reference field="10" count="1">
            <x v="6"/>
          </reference>
        </references>
      </pivotArea>
    </format>
    <format dxfId="852">
      <pivotArea dataOnly="0" labelOnly="1" outline="0" fieldPosition="0">
        <references count="6">
          <reference field="0" count="1" selected="0">
            <x v="19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48"/>
          </reference>
          <reference field="10" count="1">
            <x v="7"/>
          </reference>
        </references>
      </pivotArea>
    </format>
    <format dxfId="851">
      <pivotArea dataOnly="0" labelOnly="1" outline="0" fieldPosition="0">
        <references count="6">
          <reference field="0" count="1" selected="0">
            <x v="22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7"/>
          </reference>
          <reference field="10" count="1">
            <x v="4"/>
          </reference>
        </references>
      </pivotArea>
    </format>
    <format dxfId="850">
      <pivotArea dataOnly="0" labelOnly="1" outline="0" fieldPosition="0">
        <references count="6">
          <reference field="0" count="1" selected="0">
            <x v="24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6"/>
          </reference>
          <reference field="10" count="1">
            <x v="3"/>
          </reference>
        </references>
      </pivotArea>
    </format>
    <format dxfId="849">
      <pivotArea dataOnly="0" labelOnly="1" outline="0" fieldPosition="0">
        <references count="6">
          <reference field="0" count="1" selected="0">
            <x v="25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5"/>
          </reference>
          <reference field="10" count="1">
            <x v="2"/>
          </reference>
        </references>
      </pivotArea>
    </format>
    <format dxfId="848">
      <pivotArea dataOnly="0" labelOnly="1" outline="0" fieldPosition="0">
        <references count="6">
          <reference field="0" count="1" selected="0">
            <x v="27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9"/>
          </reference>
          <reference field="10" count="1">
            <x v="6"/>
          </reference>
        </references>
      </pivotArea>
    </format>
    <format dxfId="847">
      <pivotArea dataOnly="0" labelOnly="1" outline="0" fieldPosition="0">
        <references count="6">
          <reference field="0" count="1" selected="0">
            <x v="30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9"/>
          </reference>
          <reference field="10" count="1">
            <x v="5"/>
          </reference>
        </references>
      </pivotArea>
    </format>
    <format dxfId="846">
      <pivotArea dataOnly="0" labelOnly="1" outline="0" fieldPosition="0">
        <references count="6">
          <reference field="0" count="1" selected="0">
            <x v="36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1"/>
          </reference>
          <reference field="9" count="1" selected="0">
            <x v="10"/>
          </reference>
          <reference field="10" count="1">
            <x v="4"/>
          </reference>
        </references>
      </pivotArea>
    </format>
    <format dxfId="845">
      <pivotArea dataOnly="0" labelOnly="1" outline="0" fieldPosition="0">
        <references count="6">
          <reference field="0" count="1" selected="0">
            <x v="43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10"/>
          </reference>
          <reference field="10" count="1">
            <x v="3"/>
          </reference>
        </references>
      </pivotArea>
    </format>
    <format dxfId="844">
      <pivotArea dataOnly="0" labelOnly="1" outline="0" fieldPosition="0">
        <references count="6">
          <reference field="0" count="1" selected="0">
            <x v="46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11"/>
          </reference>
          <reference field="10" count="1">
            <x v="2"/>
          </reference>
        </references>
      </pivotArea>
    </format>
    <format dxfId="843">
      <pivotArea dataOnly="0" labelOnly="1" outline="0" fieldPosition="0">
        <references count="6">
          <reference field="0" count="1" selected="0">
            <x v="50"/>
          </reference>
          <reference field="5" count="1" selected="0">
            <x v="4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8"/>
          </reference>
          <reference field="10" count="1">
            <x v="7"/>
          </reference>
        </references>
      </pivotArea>
    </format>
    <format dxfId="842">
      <pivotArea dataOnly="0" labelOnly="1" outline="0" fieldPosition="0">
        <references count="6">
          <reference field="0" count="1" selected="0">
            <x v="6"/>
          </reference>
          <reference field="5" count="1" selected="0">
            <x v="8"/>
          </reference>
          <reference field="6" count="1" selected="0">
            <x v="8"/>
          </reference>
          <reference field="8" count="1" selected="0">
            <x v="2"/>
          </reference>
          <reference field="9" count="1" selected="0">
            <x v="61"/>
          </reference>
          <reference field="10" count="1">
            <x v="7"/>
          </reference>
        </references>
      </pivotArea>
    </format>
    <format dxfId="841">
      <pivotArea dataOnly="0" labelOnly="1" outline="0" fieldPosition="0">
        <references count="6">
          <reference field="0" count="1" selected="0">
            <x v="8"/>
          </reference>
          <reference field="5" count="1" selected="0">
            <x v="0"/>
          </reference>
          <reference field="6" count="1" selected="0">
            <x v="3"/>
          </reference>
          <reference field="8" count="1" selected="0">
            <x v="2"/>
          </reference>
          <reference field="9" count="1" selected="0">
            <x v="14"/>
          </reference>
          <reference field="10" count="1">
            <x v="8"/>
          </reference>
        </references>
      </pivotArea>
    </format>
    <format dxfId="840">
      <pivotArea dataOnly="0" labelOnly="1" outline="0" fieldPosition="0">
        <references count="6">
          <reference field="0" count="1" selected="0">
            <x v="25"/>
          </reference>
          <reference field="5" count="1" selected="0">
            <x v="0"/>
          </reference>
          <reference field="6" count="1" selected="0">
            <x v="2"/>
          </reference>
          <reference field="8" count="1" selected="0">
            <x v="2"/>
          </reference>
          <reference field="9" count="1" selected="0">
            <x v="51"/>
          </reference>
          <reference field="10" count="1">
            <x v="2"/>
          </reference>
        </references>
      </pivotArea>
    </format>
    <format dxfId="839">
      <pivotArea dataOnly="0" labelOnly="1" outline="0" fieldPosition="0">
        <references count="6">
          <reference field="0" count="1" selected="0">
            <x v="29"/>
          </reference>
          <reference field="5" count="1" selected="0">
            <x v="0"/>
          </reference>
          <reference field="6" count="1" selected="0">
            <x v="3"/>
          </reference>
          <reference field="8" count="1" selected="0">
            <x v="2"/>
          </reference>
          <reference field="9" count="1" selected="0">
            <x v="36"/>
          </reference>
          <reference field="10" count="1">
            <x v="7"/>
          </reference>
        </references>
      </pivotArea>
    </format>
    <format dxfId="838">
      <pivotArea dataOnly="0" labelOnly="1" outline="0" fieldPosition="0">
        <references count="6">
          <reference field="0" count="1" selected="0">
            <x v="32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4"/>
          </reference>
          <reference field="10" count="1">
            <x v="6"/>
          </reference>
        </references>
      </pivotArea>
    </format>
    <format dxfId="837">
      <pivotArea dataOnly="0" labelOnly="1" outline="0" fieldPosition="0">
        <references count="6">
          <reference field="0" count="1" selected="0">
            <x v="39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2"/>
          </reference>
          <reference field="10" count="1">
            <x v="5"/>
          </reference>
        </references>
      </pivotArea>
    </format>
    <format dxfId="836">
      <pivotArea dataOnly="0" labelOnly="1" outline="0" fieldPosition="0">
        <references count="6">
          <reference field="0" count="1" selected="0">
            <x v="41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1"/>
          </reference>
          <reference field="10" count="1">
            <x v="4"/>
          </reference>
        </references>
      </pivotArea>
    </format>
    <format dxfId="835">
      <pivotArea dataOnly="0" labelOnly="1" outline="0" fieldPosition="0">
        <references count="6">
          <reference field="0" count="1" selected="0">
            <x v="46"/>
          </reference>
          <reference field="5" count="1" selected="0">
            <x v="0"/>
          </reference>
          <reference field="6" count="1" selected="0">
            <x v="2"/>
          </reference>
          <reference field="8" count="1" selected="0">
            <x v="2"/>
          </reference>
          <reference field="9" count="1" selected="0">
            <x v="6"/>
          </reference>
          <reference field="10" count="1">
            <x v="2"/>
          </reference>
        </references>
      </pivotArea>
    </format>
    <format dxfId="834">
      <pivotArea dataOnly="0" labelOnly="1" outline="0" fieldPosition="0">
        <references count="6">
          <reference field="0" count="1" selected="0">
            <x v="11"/>
          </reference>
          <reference field="5" count="1" selected="0">
            <x v="0"/>
          </reference>
          <reference field="6" count="1" selected="0">
            <x v="1"/>
          </reference>
          <reference field="8" count="1" selected="0">
            <x v="3"/>
          </reference>
          <reference field="9" count="1" selected="0">
            <x v="49"/>
          </reference>
          <reference field="10" count="1">
            <x v="1"/>
          </reference>
        </references>
      </pivotArea>
    </format>
    <format dxfId="833">
      <pivotArea dataOnly="0" labelOnly="1" outline="0" fieldPosition="0">
        <references count="6">
          <reference field="0" count="1" selected="0">
            <x v="42"/>
          </reference>
          <reference field="5" count="1" selected="0">
            <x v="0"/>
          </reference>
          <reference field="6" count="1" selected="0">
            <x v="8"/>
          </reference>
          <reference field="8" count="1" selected="0">
            <x v="3"/>
          </reference>
          <reference field="9" count="1" selected="0">
            <x v="32"/>
          </reference>
          <reference field="10" count="1">
            <x v="9"/>
          </reference>
        </references>
      </pivotArea>
    </format>
    <format dxfId="832">
      <pivotArea dataOnly="0" labelOnly="1" outline="0" fieldPosition="0">
        <references count="6">
          <reference field="0" count="1" selected="0">
            <x v="47"/>
          </reference>
          <reference field="5" count="1" selected="0">
            <x v="0"/>
          </reference>
          <reference field="6" count="1" selected="0">
            <x v="1"/>
          </reference>
          <reference field="8" count="1" selected="0">
            <x v="3"/>
          </reference>
          <reference field="9" count="1" selected="0">
            <x v="50"/>
          </reference>
          <reference field="10" count="1">
            <x v="2"/>
          </reference>
        </references>
      </pivotArea>
    </format>
    <format dxfId="831">
      <pivotArea dataOnly="0" labelOnly="1" outline="0" fieldPosition="0">
        <references count="6">
          <reference field="0" count="1" selected="0">
            <x v="51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4"/>
          </reference>
          <reference field="9" count="1" selected="0">
            <x v="45"/>
          </reference>
          <reference field="10" count="1">
            <x v="0"/>
          </reference>
        </references>
      </pivotArea>
    </format>
    <format dxfId="830">
      <pivotArea dataOnly="0" labelOnly="1" outline="0" fieldPosition="0">
        <references count="6">
          <reference field="0" count="1" selected="0">
            <x v="54"/>
          </reference>
          <reference field="5" count="1" selected="0">
            <x v="8"/>
          </reference>
          <reference field="6" count="1" selected="0">
            <x v="0"/>
          </reference>
          <reference field="8" count="1" selected="0">
            <x v="4"/>
          </reference>
          <reference field="9" count="1" selected="0">
            <x v="60"/>
          </reference>
          <reference field="10" count="1">
            <x v="10"/>
          </reference>
        </references>
      </pivotArea>
    </format>
    <format dxfId="829">
      <pivotArea dataOnly="0" labelOnly="1" outline="0" fieldPosition="0">
        <references count="6">
          <reference field="0" count="1" selected="0">
            <x v="0"/>
          </reference>
          <reference field="5" count="1" selected="0">
            <x v="6"/>
          </reference>
          <reference field="6" count="1" selected="0">
            <x v="0"/>
          </reference>
          <reference field="8" count="1" selected="0">
            <x v="5"/>
          </reference>
          <reference field="9" count="1" selected="0">
            <x v="8"/>
          </reference>
          <reference field="10" count="1">
            <x v="10"/>
          </reference>
        </references>
      </pivotArea>
    </format>
    <format dxfId="828">
      <pivotArea dataOnly="0" labelOnly="1" outline="0" fieldPosition="0">
        <references count="6">
          <reference field="0" count="1" selected="0">
            <x v="17"/>
          </reference>
          <reference field="5" count="1" selected="0">
            <x v="1"/>
          </reference>
          <reference field="6" count="1" selected="0">
            <x v="2"/>
          </reference>
          <reference field="8" count="1" selected="0">
            <x v="6"/>
          </reference>
          <reference field="9" count="1" selected="0">
            <x v="53"/>
          </reference>
          <reference field="10" count="1">
            <x v="10"/>
          </reference>
        </references>
      </pivotArea>
    </format>
    <format dxfId="827">
      <pivotArea dataOnly="0" labelOnly="1" outline="0" fieldPosition="0">
        <references count="6">
          <reference field="0" count="1" selected="0">
            <x v="4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7"/>
          </reference>
          <reference field="9" count="1" selected="0">
            <x v="17"/>
          </reference>
          <reference field="10" count="1">
            <x v="10"/>
          </reference>
        </references>
      </pivotArea>
    </format>
    <format dxfId="826">
      <pivotArea dataOnly="0" labelOnly="1" outline="0" fieldPosition="0">
        <references count="6">
          <reference field="0" count="1" selected="0">
            <x v="20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8"/>
          </reference>
          <reference field="9" count="1" selected="0">
            <x v="37"/>
          </reference>
          <reference field="10" count="1">
            <x v="10"/>
          </reference>
        </references>
      </pivotArea>
    </format>
    <format dxfId="825">
      <pivotArea dataOnly="0" labelOnly="1" outline="0" fieldPosition="0">
        <references count="6">
          <reference field="0" count="1" selected="0">
            <x v="15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9"/>
          </reference>
          <reference field="9" count="1" selected="0">
            <x v="40"/>
          </reference>
          <reference field="10" count="1">
            <x v="10"/>
          </reference>
        </references>
      </pivotArea>
    </format>
    <format dxfId="824">
      <pivotArea dataOnly="0" labelOnly="1" outline="0" fieldPosition="0">
        <references count="6">
          <reference field="0" count="1" selected="0">
            <x v="5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0"/>
          </reference>
          <reference field="9" count="1" selected="0">
            <x v="19"/>
          </reference>
          <reference field="10" count="1">
            <x v="10"/>
          </reference>
        </references>
      </pivotArea>
    </format>
    <format dxfId="823">
      <pivotArea dataOnly="0" labelOnly="1" outline="0" fieldPosition="0">
        <references count="6">
          <reference field="0" count="1" selected="0">
            <x v="2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11"/>
          </reference>
          <reference field="9" count="1" selected="0">
            <x v="39"/>
          </reference>
          <reference field="10" count="1">
            <x v="10"/>
          </reference>
        </references>
      </pivotArea>
    </format>
    <format dxfId="822">
      <pivotArea dataOnly="0" labelOnly="1" outline="0" fieldPosition="0">
        <references count="6">
          <reference field="0" count="1" selected="0">
            <x v="16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12"/>
          </reference>
          <reference field="9" count="1" selected="0">
            <x v="38"/>
          </reference>
          <reference field="10" count="1">
            <x v="10"/>
          </reference>
        </references>
      </pivotArea>
    </format>
    <format dxfId="821">
      <pivotArea dataOnly="0" labelOnly="1" outline="0" fieldPosition="0">
        <references count="6">
          <reference field="0" count="1" selected="0">
            <x v="9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4"/>
          </reference>
          <reference field="9" count="1" selected="0">
            <x v="7"/>
          </reference>
          <reference field="10" count="1">
            <x v="10"/>
          </reference>
        </references>
      </pivotArea>
    </format>
    <format dxfId="820">
      <pivotArea dataOnly="0" labelOnly="1" outline="0" fieldPosition="0">
        <references count="6">
          <reference field="0" count="1" selected="0">
            <x v="48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15"/>
          </reference>
          <reference field="9" count="1" selected="0">
            <x v="5"/>
          </reference>
          <reference field="10" count="1">
            <x v="10"/>
          </reference>
        </references>
      </pivotArea>
    </format>
    <format dxfId="819">
      <pivotArea dataOnly="0" labelOnly="1" outline="0" offset="IV1" fieldPosition="0">
        <references count="6">
          <reference field="0" count="1" selected="0">
            <x v="52"/>
          </reference>
          <reference field="5" count="1" selected="0">
            <x v="7"/>
          </reference>
          <reference field="6" count="1" selected="0">
            <x v="9"/>
          </reference>
          <reference field="8" count="1" selected="0">
            <x v="16"/>
          </reference>
          <reference field="9" count="1" selected="0">
            <x v="23"/>
          </reference>
          <reference field="10" count="1">
            <x v="10"/>
          </reference>
        </references>
      </pivotArea>
    </format>
    <format dxfId="818">
      <pivotArea dataOnly="0" labelOnly="1" outline="0" fieldPosition="0">
        <references count="7">
          <reference field="0" count="1" selected="0">
            <x v="3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33"/>
          </reference>
          <reference field="10" count="1" selected="0">
            <x v="8"/>
          </reference>
          <reference field="11" count="1">
            <x v="2"/>
          </reference>
        </references>
      </pivotArea>
    </format>
    <format dxfId="817">
      <pivotArea dataOnly="0" labelOnly="1" outline="0" fieldPosition="0">
        <references count="7">
          <reference field="0" count="1" selected="0">
            <x v="3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59"/>
          </reference>
          <reference field="10" count="1" selected="0">
            <x v="8"/>
          </reference>
          <reference field="11" count="1">
            <x v="4"/>
          </reference>
        </references>
      </pivotArea>
    </format>
    <format dxfId="816">
      <pivotArea dataOnly="0" labelOnly="1" outline="0" fieldPosition="0">
        <references count="7">
          <reference field="0" count="1" selected="0">
            <x v="5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18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815">
      <pivotArea dataOnly="0" labelOnly="1" outline="0" fieldPosition="0">
        <references count="7">
          <reference field="0" count="1" selected="0">
            <x v="7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18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814">
      <pivotArea dataOnly="0" labelOnly="1" outline="0" fieldPosition="0">
        <references count="7">
          <reference field="0" count="1" selected="0">
            <x v="13"/>
          </reference>
          <reference field="5" count="1" selected="0">
            <x v="3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2"/>
          </reference>
          <reference field="10" count="1" selected="0">
            <x v="3"/>
          </reference>
          <reference field="11" count="1">
            <x v="4"/>
          </reference>
        </references>
      </pivotArea>
    </format>
    <format dxfId="813">
      <pivotArea dataOnly="0" labelOnly="1" outline="0" fieldPosition="0">
        <references count="7">
          <reference field="0" count="1" selected="0">
            <x v="15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2"/>
          </reference>
          <reference field="10" count="1" selected="0">
            <x v="7"/>
          </reference>
          <reference field="11" count="1">
            <x v="4"/>
          </reference>
        </references>
      </pivotArea>
    </format>
    <format dxfId="812">
      <pivotArea dataOnly="0" labelOnly="1" outline="0" fieldPosition="0">
        <references count="7">
          <reference field="0" count="1" selected="0">
            <x v="19"/>
          </reference>
          <reference field="5" count="1" selected="0">
            <x v="1"/>
          </reference>
          <reference field="6" count="1" selected="0">
            <x v="7"/>
          </reference>
          <reference field="8" count="1" selected="0">
            <x v="0"/>
          </reference>
          <reference field="9" count="1" selected="0">
            <x v="46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811">
      <pivotArea dataOnly="0" labelOnly="1" outline="0" fieldPosition="0">
        <references count="7">
          <reference field="0" count="1" selected="0">
            <x v="2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46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810">
      <pivotArea dataOnly="0" labelOnly="1" outline="0" fieldPosition="0">
        <references count="7">
          <reference field="0" count="1" selected="0">
            <x v="22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6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809">
      <pivotArea dataOnly="0" labelOnly="1" outline="0" fieldPosition="0">
        <references count="7">
          <reference field="0" count="1" selected="0">
            <x v="24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6"/>
          </reference>
          <reference field="10" count="1" selected="0">
            <x v="3"/>
          </reference>
          <reference field="11" count="1">
            <x v="4"/>
          </reference>
        </references>
      </pivotArea>
    </format>
    <format dxfId="808">
      <pivotArea dataOnly="0" labelOnly="1" outline="0" fieldPosition="0">
        <references count="7">
          <reference field="0" count="1" selected="0">
            <x v="27"/>
          </reference>
          <reference field="5" count="1" selected="0">
            <x v="2"/>
          </reference>
          <reference field="6" count="1" selected="0">
            <x v="7"/>
          </reference>
          <reference field="8" count="1" selected="0">
            <x v="0"/>
          </reference>
          <reference field="9" count="1" selected="0">
            <x v="43"/>
          </reference>
          <reference field="10" count="1" selected="0">
            <x v="6"/>
          </reference>
          <reference field="11" count="1">
            <x v="4"/>
          </reference>
        </references>
      </pivotArea>
    </format>
    <format dxfId="807">
      <pivotArea dataOnly="0" labelOnly="1" outline="0" fieldPosition="0">
        <references count="7">
          <reference field="0" count="1" selected="0">
            <x v="30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3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806">
      <pivotArea dataOnly="0" labelOnly="1" outline="0" fieldPosition="0">
        <references count="7">
          <reference field="0" count="1" selected="0">
            <x v="3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0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805">
      <pivotArea dataOnly="0" labelOnly="1" outline="0" fieldPosition="0">
        <references count="7">
          <reference field="0" count="1" selected="0">
            <x v="35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0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804">
      <pivotArea dataOnly="0" labelOnly="1" outline="0" fieldPosition="0">
        <references count="7">
          <reference field="0" count="1" selected="0">
            <x v="40"/>
          </reference>
          <reference field="5" count="1" selected="0">
            <x v="2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0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803">
      <pivotArea dataOnly="0" labelOnly="1" outline="0" fieldPosition="0">
        <references count="7">
          <reference field="0" count="1" selected="0">
            <x v="4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0"/>
          </reference>
          <reference field="10" count="1" selected="0">
            <x v="3"/>
          </reference>
          <reference field="11" count="1">
            <x v="4"/>
          </reference>
        </references>
      </pivotArea>
    </format>
    <format dxfId="802">
      <pivotArea dataOnly="0" labelOnly="1" outline="0" fieldPosition="0">
        <references count="7">
          <reference field="0" count="1" selected="0">
            <x v="42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18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801">
      <pivotArea dataOnly="0" labelOnly="1" outline="0" fieldPosition="0">
        <references count="7">
          <reference field="0" count="1" selected="0">
            <x v="43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10"/>
          </reference>
          <reference field="10" count="1" selected="0">
            <x v="3"/>
          </reference>
          <reference field="11" count="1">
            <x v="4"/>
          </reference>
        </references>
      </pivotArea>
    </format>
    <format dxfId="800">
      <pivotArea dataOnly="0" labelOnly="1" outline="0" fieldPosition="0">
        <references count="7">
          <reference field="0" count="1" selected="0">
            <x v="45"/>
          </reference>
          <reference field="5" count="1" selected="0">
            <x v="1"/>
          </reference>
          <reference field="6" count="1" selected="0">
            <x v="6"/>
          </reference>
          <reference field="8" count="1" selected="0">
            <x v="0"/>
          </reference>
          <reference field="9" count="1" selected="0">
            <x v="11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799">
      <pivotArea dataOnly="0" labelOnly="1" outline="0" fieldPosition="0">
        <references count="7">
          <reference field="0" count="1" selected="0">
            <x v="48"/>
          </reference>
          <reference field="5" count="1" selected="0">
            <x v="0"/>
          </reference>
          <reference field="6" count="1" selected="0">
            <x v="6"/>
          </reference>
          <reference field="8" count="1" selected="0">
            <x v="0"/>
          </reference>
          <reference field="9" count="1" selected="0">
            <x v="47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798">
      <pivotArea dataOnly="0" labelOnly="1" outline="0" fieldPosition="0">
        <references count="7">
          <reference field="0" count="1" selected="0">
            <x v="49"/>
          </reference>
          <reference field="5" count="1" selected="0">
            <x v="5"/>
          </reference>
          <reference field="6" count="1" selected="0">
            <x v="5"/>
          </reference>
          <reference field="8" count="1" selected="0">
            <x v="0"/>
          </reference>
          <reference field="9" count="1" selected="0">
            <x v="35"/>
          </reference>
          <reference field="10" count="1" selected="0">
            <x v="2"/>
          </reference>
          <reference field="11" count="1">
            <x v="1"/>
          </reference>
        </references>
      </pivotArea>
    </format>
    <format dxfId="797">
      <pivotArea dataOnly="0" labelOnly="1" outline="0" fieldPosition="0">
        <references count="7">
          <reference field="0" count="1" selected="0">
            <x v="8"/>
          </reference>
          <reference field="5" count="1" selected="0">
            <x v="1"/>
          </reference>
          <reference field="6" count="1" selected="0">
            <x v="6"/>
          </reference>
          <reference field="8" count="1" selected="0">
            <x v="1"/>
          </reference>
          <reference field="9" count="1" selected="0">
            <x v="14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796">
      <pivotArea dataOnly="0" labelOnly="1" outline="0" fieldPosition="0">
        <references count="7">
          <reference field="0" count="1" selected="0">
            <x v="10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14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795">
      <pivotArea dataOnly="0" labelOnly="1" outline="0" fieldPosition="0">
        <references count="7">
          <reference field="0" count="1" selected="0">
            <x v="1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1"/>
          </reference>
          <reference field="9" count="1" selected="0">
            <x v="44"/>
          </reference>
          <reference field="10" count="1" selected="0">
            <x v="7"/>
          </reference>
          <reference field="11" count="1">
            <x v="0"/>
          </reference>
        </references>
      </pivotArea>
    </format>
    <format dxfId="794">
      <pivotArea dataOnly="0" labelOnly="1" outline="0" fieldPosition="0">
        <references count="7">
          <reference field="0" count="1" selected="0">
            <x v="12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41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793">
      <pivotArea dataOnly="0" labelOnly="1" outline="0" fieldPosition="0">
        <references count="7">
          <reference field="0" count="1" selected="0">
            <x v="15"/>
          </reference>
          <reference field="5" count="1" selected="0">
            <x v="0"/>
          </reference>
          <reference field="6" count="1" selected="0">
            <x v="8"/>
          </reference>
          <reference field="8" count="1" selected="0">
            <x v="1"/>
          </reference>
          <reference field="9" count="1" selected="0">
            <x v="13"/>
          </reference>
          <reference field="10" count="1" selected="0">
            <x v="7"/>
          </reference>
          <reference field="11" count="1">
            <x v="1"/>
          </reference>
        </references>
      </pivotArea>
    </format>
    <format dxfId="792">
      <pivotArea dataOnly="0" labelOnly="1" outline="0" fieldPosition="0">
        <references count="7">
          <reference field="0" count="1" selected="0">
            <x v="18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13"/>
          </reference>
          <reference field="10" count="1" selected="0">
            <x v="6"/>
          </reference>
          <reference field="11" count="1">
            <x v="4"/>
          </reference>
        </references>
      </pivotArea>
    </format>
    <format dxfId="791">
      <pivotArea dataOnly="0" labelOnly="1" outline="0" fieldPosition="0">
        <references count="7">
          <reference field="0" count="1" selected="0">
            <x v="19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48"/>
          </reference>
          <reference field="10" count="1" selected="0">
            <x v="7"/>
          </reference>
          <reference field="11" count="1">
            <x v="4"/>
          </reference>
        </references>
      </pivotArea>
    </format>
    <format dxfId="790">
      <pivotArea dataOnly="0" labelOnly="1" outline="0" fieldPosition="0">
        <references count="7">
          <reference field="0" count="1" selected="0">
            <x v="22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7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789">
      <pivotArea dataOnly="0" labelOnly="1" outline="0" fieldPosition="0">
        <references count="7">
          <reference field="0" count="1" selected="0">
            <x v="24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6"/>
          </reference>
          <reference field="10" count="1" selected="0">
            <x v="3"/>
          </reference>
          <reference field="11" count="1">
            <x v="4"/>
          </reference>
        </references>
      </pivotArea>
    </format>
    <format dxfId="788">
      <pivotArea dataOnly="0" labelOnly="1" outline="0" fieldPosition="0">
        <references count="7">
          <reference field="0" count="1" selected="0">
            <x v="25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5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787">
      <pivotArea dataOnly="0" labelOnly="1" outline="0" fieldPosition="0">
        <references count="7">
          <reference field="0" count="1" selected="0">
            <x v="27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9"/>
          </reference>
          <reference field="10" count="1" selected="0">
            <x v="6"/>
          </reference>
          <reference field="11" count="1">
            <x v="4"/>
          </reference>
        </references>
      </pivotArea>
    </format>
    <format dxfId="786">
      <pivotArea dataOnly="0" labelOnly="1" outline="0" fieldPosition="0">
        <references count="7">
          <reference field="0" count="1" selected="0">
            <x v="30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9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785">
      <pivotArea dataOnly="0" labelOnly="1" outline="0" fieldPosition="0">
        <references count="7">
          <reference field="0" count="1" selected="0">
            <x v="3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1"/>
          </reference>
          <reference field="9" count="1" selected="0">
            <x v="10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784">
      <pivotArea dataOnly="0" labelOnly="1" outline="0" fieldPosition="0">
        <references count="7">
          <reference field="0" count="1" selected="0">
            <x v="36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1"/>
          </reference>
          <reference field="9" count="1" selected="0">
            <x v="10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783">
      <pivotArea dataOnly="0" labelOnly="1" outline="0" fieldPosition="0">
        <references count="7">
          <reference field="0" count="1" selected="0">
            <x v="40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1"/>
          </reference>
          <reference field="9" count="1" selected="0">
            <x v="10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782">
      <pivotArea dataOnly="0" labelOnly="1" outline="0" fieldPosition="0">
        <references count="7">
          <reference field="0" count="1" selected="0">
            <x v="42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10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781">
      <pivotArea dataOnly="0" labelOnly="1" outline="0" fieldPosition="0">
        <references count="7">
          <reference field="0" count="1" selected="0">
            <x v="43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10"/>
          </reference>
          <reference field="10" count="1" selected="0">
            <x v="3"/>
          </reference>
          <reference field="11" count="1">
            <x v="4"/>
          </reference>
        </references>
      </pivotArea>
    </format>
    <format dxfId="780">
      <pivotArea dataOnly="0" labelOnly="1" outline="0" fieldPosition="0">
        <references count="7">
          <reference field="0" count="1" selected="0">
            <x v="46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11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779">
      <pivotArea dataOnly="0" labelOnly="1" outline="0" fieldPosition="0">
        <references count="7">
          <reference field="0" count="1" selected="0">
            <x v="47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9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778">
      <pivotArea dataOnly="0" labelOnly="1" outline="0" fieldPosition="0">
        <references count="7">
          <reference field="0" count="1" selected="0">
            <x v="50"/>
          </reference>
          <reference field="5" count="1" selected="0">
            <x v="4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8"/>
          </reference>
          <reference field="10" count="1" selected="0">
            <x v="7"/>
          </reference>
          <reference field="11" count="1">
            <x v="3"/>
          </reference>
        </references>
      </pivotArea>
    </format>
    <format dxfId="777">
      <pivotArea dataOnly="0" labelOnly="1" outline="0" fieldPosition="0">
        <references count="7">
          <reference field="0" count="1" selected="0">
            <x v="6"/>
          </reference>
          <reference field="5" count="1" selected="0">
            <x v="8"/>
          </reference>
          <reference field="6" count="1" selected="0">
            <x v="8"/>
          </reference>
          <reference field="8" count="1" selected="0">
            <x v="2"/>
          </reference>
          <reference field="9" count="1" selected="0">
            <x v="61"/>
          </reference>
          <reference field="10" count="1" selected="0">
            <x v="7"/>
          </reference>
          <reference field="11" count="1">
            <x v="4"/>
          </reference>
        </references>
      </pivotArea>
    </format>
    <format dxfId="776">
      <pivotArea dataOnly="0" labelOnly="1" outline="0" fieldPosition="0">
        <references count="7">
          <reference field="0" count="1" selected="0">
            <x v="8"/>
          </reference>
          <reference field="5" count="1" selected="0">
            <x v="0"/>
          </reference>
          <reference field="6" count="1" selected="0">
            <x v="3"/>
          </reference>
          <reference field="8" count="1" selected="0">
            <x v="2"/>
          </reference>
          <reference field="9" count="1" selected="0">
            <x v="14"/>
          </reference>
          <reference field="10" count="1" selected="0">
            <x v="8"/>
          </reference>
          <reference field="11" count="1">
            <x v="4"/>
          </reference>
        </references>
      </pivotArea>
    </format>
    <format dxfId="775">
      <pivotArea dataOnly="0" labelOnly="1" outline="0" fieldPosition="0">
        <references count="7">
          <reference field="0" count="1" selected="0">
            <x v="25"/>
          </reference>
          <reference field="5" count="1" selected="0">
            <x v="0"/>
          </reference>
          <reference field="6" count="1" selected="0">
            <x v="2"/>
          </reference>
          <reference field="8" count="1" selected="0">
            <x v="2"/>
          </reference>
          <reference field="9" count="1" selected="0">
            <x v="51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774">
      <pivotArea dataOnly="0" labelOnly="1" outline="0" fieldPosition="0">
        <references count="7">
          <reference field="0" count="1" selected="0">
            <x v="29"/>
          </reference>
          <reference field="5" count="1" selected="0">
            <x v="0"/>
          </reference>
          <reference field="6" count="1" selected="0">
            <x v="3"/>
          </reference>
          <reference field="8" count="1" selected="0">
            <x v="2"/>
          </reference>
          <reference field="9" count="1" selected="0">
            <x v="36"/>
          </reference>
          <reference field="10" count="1" selected="0">
            <x v="7"/>
          </reference>
          <reference field="11" count="1">
            <x v="4"/>
          </reference>
        </references>
      </pivotArea>
    </format>
    <format dxfId="773">
      <pivotArea dataOnly="0" labelOnly="1" outline="0" fieldPosition="0">
        <references count="7">
          <reference field="0" count="1" selected="0">
            <x v="32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4"/>
          </reference>
          <reference field="10" count="1" selected="0">
            <x v="6"/>
          </reference>
          <reference field="11" count="1">
            <x v="4"/>
          </reference>
        </references>
      </pivotArea>
    </format>
    <format dxfId="772">
      <pivotArea dataOnly="0" labelOnly="1" outline="0" fieldPosition="0">
        <references count="7">
          <reference field="0" count="1" selected="0">
            <x v="34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3"/>
          </reference>
          <reference field="10" count="1" selected="0">
            <x v="6"/>
          </reference>
          <reference field="11" count="1">
            <x v="4"/>
          </reference>
        </references>
      </pivotArea>
    </format>
    <format dxfId="771">
      <pivotArea dataOnly="0" labelOnly="1" outline="0" fieldPosition="0">
        <references count="7">
          <reference field="0" count="1" selected="0">
            <x v="39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2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770">
      <pivotArea dataOnly="0" labelOnly="1" outline="0" fieldPosition="0">
        <references count="7">
          <reference field="0" count="1" selected="0">
            <x v="41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1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769">
      <pivotArea dataOnly="0" labelOnly="1" outline="0" fieldPosition="0">
        <references count="7">
          <reference field="0" count="1" selected="0">
            <x v="46"/>
          </reference>
          <reference field="5" count="1" selected="0">
            <x v="0"/>
          </reference>
          <reference field="6" count="1" selected="0">
            <x v="2"/>
          </reference>
          <reference field="8" count="1" selected="0">
            <x v="2"/>
          </reference>
          <reference field="9" count="1" selected="0">
            <x v="6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768">
      <pivotArea dataOnly="0" labelOnly="1" outline="0" fieldPosition="0">
        <references count="7">
          <reference field="0" count="1" selected="0">
            <x v="11"/>
          </reference>
          <reference field="5" count="1" selected="0">
            <x v="0"/>
          </reference>
          <reference field="6" count="1" selected="0">
            <x v="1"/>
          </reference>
          <reference field="8" count="1" selected="0">
            <x v="3"/>
          </reference>
          <reference field="9" count="1" selected="0">
            <x v="49"/>
          </reference>
          <reference field="10" count="1" selected="0">
            <x v="1"/>
          </reference>
          <reference field="11" count="1">
            <x v="4"/>
          </reference>
        </references>
      </pivotArea>
    </format>
    <format dxfId="767">
      <pivotArea dataOnly="0" labelOnly="1" outline="0" fieldPosition="0">
        <references count="7">
          <reference field="0" count="1" selected="0">
            <x v="42"/>
          </reference>
          <reference field="5" count="1" selected="0">
            <x v="0"/>
          </reference>
          <reference field="6" count="1" selected="0">
            <x v="8"/>
          </reference>
          <reference field="8" count="1" selected="0">
            <x v="3"/>
          </reference>
          <reference field="9" count="1" selected="0">
            <x v="32"/>
          </reference>
          <reference field="10" count="1" selected="0">
            <x v="9"/>
          </reference>
          <reference field="11" count="1">
            <x v="4"/>
          </reference>
        </references>
      </pivotArea>
    </format>
    <format dxfId="766">
      <pivotArea dataOnly="0" labelOnly="1" outline="0" fieldPosition="0">
        <references count="7">
          <reference field="0" count="1" selected="0">
            <x v="47"/>
          </reference>
          <reference field="5" count="1" selected="0">
            <x v="0"/>
          </reference>
          <reference field="6" count="1" selected="0">
            <x v="1"/>
          </reference>
          <reference field="8" count="1" selected="0">
            <x v="3"/>
          </reference>
          <reference field="9" count="1" selected="0">
            <x v="50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765">
      <pivotArea dataOnly="0" labelOnly="1" outline="0" fieldPosition="0">
        <references count="7">
          <reference field="0" count="1" selected="0">
            <x v="51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4"/>
          </reference>
          <reference field="9" count="1" selected="0">
            <x v="45"/>
          </reference>
          <reference field="10" count="1" selected="0">
            <x v="0"/>
          </reference>
          <reference field="11" count="1">
            <x v="4"/>
          </reference>
        </references>
      </pivotArea>
    </format>
    <format dxfId="764">
      <pivotArea dataOnly="0" labelOnly="1" outline="0" fieldPosition="0">
        <references count="7">
          <reference field="0" count="1" selected="0">
            <x v="54"/>
          </reference>
          <reference field="5" count="1" selected="0">
            <x v="8"/>
          </reference>
          <reference field="6" count="1" selected="0">
            <x v="0"/>
          </reference>
          <reference field="8" count="1" selected="0">
            <x v="4"/>
          </reference>
          <reference field="9" count="1" selected="0">
            <x v="60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63">
      <pivotArea dataOnly="0" labelOnly="1" outline="0" fieldPosition="0">
        <references count="7">
          <reference field="0" count="1" selected="0">
            <x v="0"/>
          </reference>
          <reference field="5" count="1" selected="0">
            <x v="6"/>
          </reference>
          <reference field="6" count="1" selected="0">
            <x v="0"/>
          </reference>
          <reference field="8" count="1" selected="0">
            <x v="5"/>
          </reference>
          <reference field="9" count="1" selected="0">
            <x v="8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62">
      <pivotArea dataOnly="0" labelOnly="1" outline="0" fieldPosition="0">
        <references count="7">
          <reference field="0" count="1" selected="0">
            <x v="17"/>
          </reference>
          <reference field="5" count="1" selected="0">
            <x v="1"/>
          </reference>
          <reference field="6" count="1" selected="0">
            <x v="2"/>
          </reference>
          <reference field="8" count="1" selected="0">
            <x v="6"/>
          </reference>
          <reference field="9" count="1" selected="0">
            <x v="53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61">
      <pivotArea dataOnly="0" labelOnly="1" outline="0" fieldPosition="0">
        <references count="7">
          <reference field="0" count="1" selected="0">
            <x v="20"/>
          </reference>
          <reference field="5" count="1" selected="0">
            <x v="1"/>
          </reference>
          <reference field="6" count="1" selected="0">
            <x v="2"/>
          </reference>
          <reference field="8" count="1" selected="0">
            <x v="6"/>
          </reference>
          <reference field="9" count="1" selected="0">
            <x v="52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60">
      <pivotArea dataOnly="0" labelOnly="1" outline="0" fieldPosition="0">
        <references count="7">
          <reference field="0" count="1" selected="0">
            <x v="28"/>
          </reference>
          <reference field="5" count="1" selected="0">
            <x v="1"/>
          </reference>
          <reference field="6" count="1" selected="0">
            <x v="2"/>
          </reference>
          <reference field="8" count="1" selected="0">
            <x v="6"/>
          </reference>
          <reference field="9" count="1" selected="0">
            <x v="30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59">
      <pivotArea dataOnly="0" labelOnly="1" outline="0" fieldPosition="0">
        <references count="7">
          <reference field="0" count="1" selected="0">
            <x v="37"/>
          </reference>
          <reference field="5" count="1" selected="0">
            <x v="2"/>
          </reference>
          <reference field="6" count="1" selected="0">
            <x v="3"/>
          </reference>
          <reference field="8" count="1" selected="0">
            <x v="6"/>
          </reference>
          <reference field="9" count="1" selected="0">
            <x v="0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58">
      <pivotArea dataOnly="0" labelOnly="1" outline="0" fieldPosition="0">
        <references count="7">
          <reference field="0" count="1" selected="0">
            <x v="4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7"/>
          </reference>
          <reference field="9" count="1" selected="0">
            <x v="17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57">
      <pivotArea dataOnly="0" labelOnly="1" outline="0" fieldPosition="0">
        <references count="7">
          <reference field="0" count="1" selected="0">
            <x v="6"/>
          </reference>
          <reference field="5" count="1" selected="0">
            <x v="0"/>
          </reference>
          <reference field="6" count="1" selected="0">
            <x v="3"/>
          </reference>
          <reference field="8" count="1" selected="0">
            <x v="7"/>
          </reference>
          <reference field="9" count="1" selected="0">
            <x v="16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56">
      <pivotArea dataOnly="0" labelOnly="1" outline="0" fieldPosition="0">
        <references count="7">
          <reference field="0" count="1" selected="0">
            <x v="38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7"/>
          </reference>
          <reference field="9" count="1" selected="0">
            <x v="15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55">
      <pivotArea dataOnly="0" labelOnly="1" outline="0" fieldPosition="0">
        <references count="7">
          <reference field="0" count="1" selected="0">
            <x v="20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8"/>
          </reference>
          <reference field="9" count="1" selected="0">
            <x v="37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54">
      <pivotArea dataOnly="0" labelOnly="1" outline="0" fieldPosition="0">
        <references count="7">
          <reference field="0" count="1" selected="0">
            <x v="15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9"/>
          </reference>
          <reference field="9" count="1" selected="0">
            <x v="40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53">
      <pivotArea dataOnly="0" labelOnly="1" outline="0" fieldPosition="0">
        <references count="7">
          <reference field="0" count="1" selected="0">
            <x v="5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0"/>
          </reference>
          <reference field="9" count="1" selected="0">
            <x v="19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52">
      <pivotArea dataOnly="0" labelOnly="1" outline="0" fieldPosition="0">
        <references count="7">
          <reference field="0" count="1" selected="0">
            <x v="23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0"/>
          </reference>
          <reference field="9" count="1" selected="0">
            <x v="21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51">
      <pivotArea dataOnly="0" labelOnly="1" outline="0" fieldPosition="0">
        <references count="7">
          <reference field="0" count="1" selected="0">
            <x v="44"/>
          </reference>
          <reference field="5" count="1" selected="0">
            <x v="2"/>
          </reference>
          <reference field="6" count="1" selected="0">
            <x v="0"/>
          </reference>
          <reference field="8" count="1" selected="0">
            <x v="10"/>
          </reference>
          <reference field="9" count="1" selected="0">
            <x v="22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50">
      <pivotArea dataOnly="0" labelOnly="1" outline="0" fieldPosition="0">
        <references count="7">
          <reference field="0" count="1" selected="0">
            <x v="2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11"/>
          </reference>
          <reference field="9" count="1" selected="0">
            <x v="39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49">
      <pivotArea dataOnly="0" labelOnly="1" outline="0" fieldPosition="0">
        <references count="7">
          <reference field="0" count="1" selected="0">
            <x v="16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12"/>
          </reference>
          <reference field="9" count="1" selected="0">
            <x v="38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48">
      <pivotArea dataOnly="0" labelOnly="1" outline="0" fieldPosition="0">
        <references count="7">
          <reference field="0" count="1" selected="0">
            <x v="9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4"/>
          </reference>
          <reference field="9" count="1" selected="0">
            <x v="7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47">
      <pivotArea dataOnly="0" labelOnly="1" outline="0" fieldPosition="0">
        <references count="7">
          <reference field="0" count="1" selected="0">
            <x v="14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14"/>
          </reference>
          <reference field="9" count="1" selected="0">
            <x v="4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46">
      <pivotArea dataOnly="0" labelOnly="1" outline="0" fieldPosition="0">
        <references count="7">
          <reference field="0" count="1" selected="0">
            <x v="16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4"/>
          </reference>
          <reference field="9" count="1" selected="0">
            <x v="2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45">
      <pivotArea dataOnly="0" labelOnly="1" outline="0" fieldPosition="0">
        <references count="7">
          <reference field="0" count="1" selected="0">
            <x v="26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14"/>
          </reference>
          <reference field="9" count="1" selected="0">
            <x v="3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44">
      <pivotArea dataOnly="0" labelOnly="1" outline="0" fieldPosition="0">
        <references count="7">
          <reference field="0" count="1" selected="0">
            <x v="33"/>
          </reference>
          <reference field="5" count="1" selected="0">
            <x v="2"/>
          </reference>
          <reference field="6" count="1" selected="0">
            <x v="0"/>
          </reference>
          <reference field="8" count="1" selected="0">
            <x v="14"/>
          </reference>
          <reference field="9" count="1" selected="0">
            <x v="1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43">
      <pivotArea dataOnly="0" labelOnly="1" outline="0" fieldPosition="0">
        <references count="7">
          <reference field="0" count="1" selected="0">
            <x v="48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15"/>
          </reference>
          <reference field="9" count="1" selected="0">
            <x v="5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42">
      <pivotArea dataOnly="0" labelOnly="1" outline="0" fieldPosition="0">
        <references count="7">
          <reference field="0" count="1" selected="0">
            <x v="52"/>
          </reference>
          <reference field="5" count="1" selected="0">
            <x v="7"/>
          </reference>
          <reference field="6" count="1" selected="0">
            <x v="9"/>
          </reference>
          <reference field="8" count="1" selected="0">
            <x v="16"/>
          </reference>
          <reference field="9" count="1" selected="0">
            <x v="23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741">
      <pivotArea dataOnly="0" labelOnly="1" outline="0" fieldPosition="0">
        <references count="2">
          <reference field="0" count="21">
            <x v="0"/>
            <x v="3"/>
            <x v="5"/>
            <x v="7"/>
            <x v="13"/>
            <x v="15"/>
            <x v="19"/>
            <x v="21"/>
            <x v="22"/>
            <x v="24"/>
            <x v="27"/>
            <x v="30"/>
            <x v="31"/>
            <x v="35"/>
            <x v="40"/>
            <x v="41"/>
            <x v="42"/>
            <x v="43"/>
            <x v="45"/>
            <x v="48"/>
            <x v="49"/>
          </reference>
          <reference field="8" count="1" selected="0">
            <x v="0"/>
          </reference>
        </references>
      </pivotArea>
    </format>
    <format dxfId="740">
      <pivotArea dataOnly="0" labelOnly="1" outline="0" fieldPosition="0">
        <references count="3">
          <reference field="0" count="1" selected="0">
            <x v="13"/>
          </reference>
          <reference field="5" count="1">
            <x v="3"/>
          </reference>
          <reference field="8" count="1" selected="0">
            <x v="0"/>
          </reference>
        </references>
      </pivotArea>
    </format>
    <format dxfId="739">
      <pivotArea dataOnly="0" labelOnly="1" outline="0" fieldPosition="0">
        <references count="3">
          <reference field="0" count="1" selected="0">
            <x v="15"/>
          </reference>
          <reference field="5" count="1">
            <x v="1"/>
          </reference>
          <reference field="8" count="1" selected="0">
            <x v="0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3"/>
          </reference>
          <reference field="5" count="1" selected="0">
            <x v="0"/>
          </reference>
          <reference field="6" count="1">
            <x v="4"/>
          </reference>
          <reference field="8" count="1" selected="0">
            <x v="0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5"/>
          </reference>
          <reference field="5" count="1" selected="0">
            <x v="1"/>
          </reference>
          <reference field="6" count="1">
            <x v="8"/>
          </reference>
          <reference field="8" count="1" selected="0">
            <x v="0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9"/>
          </reference>
          <reference field="5" count="1" selected="0">
            <x v="1"/>
          </reference>
          <reference field="6" count="1">
            <x v="7"/>
          </reference>
          <reference field="8" count="1" selected="0">
            <x v="0"/>
          </reference>
        </references>
      </pivotArea>
    </format>
    <format dxfId="735">
      <pivotArea dataOnly="0" labelOnly="1" outline="0" offset="B256:IV256" fieldPosition="0">
        <references count="1">
          <reference field="8" count="1" defaultSubtotal="1">
            <x v="0"/>
          </reference>
        </references>
      </pivotArea>
    </format>
    <format dxfId="734">
      <pivotArea dataOnly="0" labelOnly="1" outline="0" offset="B256:IV256" fieldPosition="0">
        <references count="1">
          <reference field="8" count="1" defaultSubtotal="1">
            <x v="1"/>
          </reference>
        </references>
      </pivotArea>
    </format>
    <format dxfId="733">
      <pivotArea dataOnly="0" labelOnly="1" outline="0" offset="B256:IV256" fieldPosition="0">
        <references count="1">
          <reference field="8" count="1" defaultSubtotal="1">
            <x v="2"/>
          </reference>
        </references>
      </pivotArea>
    </format>
    <format dxfId="732">
      <pivotArea dataOnly="0" labelOnly="1" outline="0" offset="B256:IV256" fieldPosition="0">
        <references count="1">
          <reference field="8" count="1" defaultSubtotal="1">
            <x v="3"/>
          </reference>
        </references>
      </pivotArea>
    </format>
    <format dxfId="731">
      <pivotArea dataOnly="0" labelOnly="1" outline="0" offset="B256:IV256" fieldPosition="0">
        <references count="1">
          <reference field="8" count="1" defaultSubtotal="1">
            <x v="4"/>
          </reference>
        </references>
      </pivotArea>
    </format>
    <format dxfId="730">
      <pivotArea dataOnly="0" labelOnly="1" outline="0" offset="B256:IV256" fieldPosition="0">
        <references count="1">
          <reference field="8" count="1" defaultSubtotal="1">
            <x v="6"/>
          </reference>
        </references>
      </pivotArea>
    </format>
    <format dxfId="729">
      <pivotArea dataOnly="0" labelOnly="1" outline="0" offset="B256:IV256" fieldPosition="0">
        <references count="1">
          <reference field="8" count="1" defaultSubtotal="1">
            <x v="7"/>
          </reference>
        </references>
      </pivotArea>
    </format>
    <format dxfId="728">
      <pivotArea dataOnly="0" labelOnly="1" outline="0" offset="B256:IV256" fieldPosition="0">
        <references count="1">
          <reference field="8" count="1" defaultSubtotal="1">
            <x v="8"/>
          </reference>
        </references>
      </pivotArea>
    </format>
    <format dxfId="727">
      <pivotArea dataOnly="0" labelOnly="1" outline="0" offset="B256:IV256" fieldPosition="0">
        <references count="1">
          <reference field="8" count="1" defaultSubtotal="1">
            <x v="10"/>
          </reference>
        </references>
      </pivotArea>
    </format>
    <format dxfId="726">
      <pivotArea dataOnly="0" labelOnly="1" outline="0" offset="B256:IV256" fieldPosition="0">
        <references count="1">
          <reference field="8" count="1" defaultSubtotal="1">
            <x v="14"/>
          </reference>
        </references>
      </pivotArea>
    </format>
    <format dxfId="725">
      <pivotArea dataOnly="0" labelOnly="1" outline="0" offset="B256:IV256" fieldPosition="0">
        <references count="1">
          <reference field="8" count="1" defaultSubtotal="1">
            <x v="15"/>
          </reference>
        </references>
      </pivotArea>
    </format>
    <format dxfId="724">
      <pivotArea dataOnly="0" labelOnly="1" outline="0" fieldPosition="0">
        <references count="2">
          <reference field="0" count="15">
            <x v="0"/>
            <x v="21"/>
            <x v="22"/>
            <x v="24"/>
            <x v="27"/>
            <x v="30"/>
            <x v="31"/>
            <x v="35"/>
            <x v="40"/>
            <x v="41"/>
            <x v="42"/>
            <x v="43"/>
            <x v="45"/>
            <x v="48"/>
            <x v="49"/>
          </reference>
          <reference field="8" count="1" selected="0">
            <x v="0"/>
          </reference>
        </references>
      </pivotArea>
    </format>
    <format dxfId="723">
      <pivotArea dataOnly="0" labelOnly="1" outline="0" fieldPosition="0">
        <references count="2">
          <reference field="0" count="13">
            <x v="22"/>
            <x v="24"/>
            <x v="25"/>
            <x v="27"/>
            <x v="30"/>
            <x v="31"/>
            <x v="36"/>
            <x v="40"/>
            <x v="42"/>
            <x v="43"/>
            <x v="46"/>
            <x v="47"/>
            <x v="50"/>
          </reference>
          <reference field="8" count="1" selected="0">
            <x v="1"/>
          </reference>
        </references>
      </pivotArea>
    </format>
    <format dxfId="722">
      <pivotArea dataOnly="0" labelOnly="1" outline="0" fieldPosition="0">
        <references count="2">
          <reference field="0" count="7">
            <x v="25"/>
            <x v="29"/>
            <x v="32"/>
            <x v="34"/>
            <x v="39"/>
            <x v="41"/>
            <x v="46"/>
          </reference>
          <reference field="8" count="1" selected="0">
            <x v="2"/>
          </reference>
        </references>
      </pivotArea>
    </format>
    <format dxfId="721">
      <pivotArea dataOnly="0" labelOnly="1" outline="0" fieldPosition="0">
        <references count="2">
          <reference field="0" count="2">
            <x v="42"/>
            <x v="47"/>
          </reference>
          <reference field="8" count="1" selected="0">
            <x v="3"/>
          </reference>
        </references>
      </pivotArea>
    </format>
    <format dxfId="720">
      <pivotArea dataOnly="0" labelOnly="1" outline="0" fieldPosition="0">
        <references count="2">
          <reference field="0" count="2">
            <x v="51"/>
            <x v="54"/>
          </reference>
          <reference field="8" count="1" selected="0">
            <x v="4"/>
          </reference>
        </references>
      </pivotArea>
    </format>
    <format dxfId="719">
      <pivotArea dataOnly="0" labelOnly="1" outline="0" fieldPosition="0">
        <references count="2">
          <reference field="0" count="2">
            <x v="28"/>
            <x v="37"/>
          </reference>
          <reference field="8" count="1" selected="0">
            <x v="6"/>
          </reference>
        </references>
      </pivotArea>
    </format>
    <format dxfId="718">
      <pivotArea dataOnly="0" labelOnly="1" outline="0" fieldPosition="0">
        <references count="2">
          <reference field="0" count="1">
            <x v="38"/>
          </reference>
          <reference field="8" count="1" selected="0">
            <x v="7"/>
          </reference>
        </references>
      </pivotArea>
    </format>
    <format dxfId="717">
      <pivotArea dataOnly="0" labelOnly="1" outline="0" fieldPosition="0">
        <references count="2">
          <reference field="0" count="1">
            <x v="20"/>
          </reference>
          <reference field="8" count="1" selected="0">
            <x v="8"/>
          </reference>
        </references>
      </pivotArea>
    </format>
    <format dxfId="716">
      <pivotArea dataOnly="0" labelOnly="1" outline="0" fieldPosition="0">
        <references count="2">
          <reference field="0" count="2">
            <x v="23"/>
            <x v="44"/>
          </reference>
          <reference field="8" count="1" selected="0">
            <x v="10"/>
          </reference>
        </references>
      </pivotArea>
    </format>
    <format dxfId="715">
      <pivotArea dataOnly="0" labelOnly="1" outline="0" fieldPosition="0">
        <references count="2">
          <reference field="0" count="2">
            <x v="26"/>
            <x v="33"/>
          </reference>
          <reference field="8" count="1" selected="0">
            <x v="14"/>
          </reference>
        </references>
      </pivotArea>
    </format>
    <format dxfId="714">
      <pivotArea dataOnly="0" labelOnly="1" outline="0" fieldPosition="0">
        <references count="2">
          <reference field="0" count="1">
            <x v="48"/>
          </reference>
          <reference field="8" count="1" selected="0">
            <x v="15"/>
          </reference>
        </references>
      </pivotArea>
    </format>
    <format dxfId="713">
      <pivotArea dataOnly="0" labelOnly="1" outline="0" fieldPosition="0">
        <references count="2">
          <reference field="0" count="1">
            <x v="52"/>
          </reference>
          <reference field="8" count="1" selected="0">
            <x v="16"/>
          </reference>
        </references>
      </pivotArea>
    </format>
    <format dxfId="712">
      <pivotArea dataOnly="0" labelOnly="1" outline="0" fieldPosition="0">
        <references count="3">
          <reference field="0" count="1" selected="0">
            <x v="0"/>
          </reference>
          <reference field="5" count="1">
            <x v="0"/>
          </reference>
          <reference field="8" count="1" selected="0">
            <x v="0"/>
          </reference>
        </references>
      </pivotArea>
    </format>
    <format dxfId="711">
      <pivotArea dataOnly="0" labelOnly="1" outline="0" fieldPosition="0">
        <references count="3">
          <reference field="0" count="1" selected="0">
            <x v="21"/>
          </reference>
          <reference field="5" count="1">
            <x v="1"/>
          </reference>
          <reference field="8" count="1" selected="0">
            <x v="0"/>
          </reference>
        </references>
      </pivotArea>
    </format>
    <format dxfId="710">
      <pivotArea dataOnly="0" labelOnly="1" outline="0" fieldPosition="0">
        <references count="3">
          <reference field="0" count="1" selected="0">
            <x v="27"/>
          </reference>
          <reference field="5" count="1">
            <x v="2"/>
          </reference>
          <reference field="8" count="1" selected="0">
            <x v="0"/>
          </reference>
        </references>
      </pivotArea>
    </format>
    <format dxfId="709">
      <pivotArea dataOnly="0" labelOnly="1" outline="0" fieldPosition="0">
        <references count="3">
          <reference field="0" count="1" selected="0">
            <x v="31"/>
          </reference>
          <reference field="5" count="1">
            <x v="1"/>
          </reference>
          <reference field="8" count="1" selected="0">
            <x v="0"/>
          </reference>
        </references>
      </pivotArea>
    </format>
    <format dxfId="708">
      <pivotArea dataOnly="0" labelOnly="1" outline="0" fieldPosition="0">
        <references count="3">
          <reference field="0" count="1" selected="0">
            <x v="40"/>
          </reference>
          <reference field="5" count="1">
            <x v="2"/>
          </reference>
          <reference field="8" count="1" selected="0">
            <x v="0"/>
          </reference>
        </references>
      </pivotArea>
    </format>
    <format dxfId="707">
      <pivotArea dataOnly="0" labelOnly="1" outline="0" fieldPosition="0">
        <references count="3">
          <reference field="0" count="1" selected="0">
            <x v="41"/>
          </reference>
          <reference field="5" count="1">
            <x v="1"/>
          </reference>
          <reference field="8" count="1" selected="0">
            <x v="0"/>
          </reference>
        </references>
      </pivotArea>
    </format>
    <format dxfId="706">
      <pivotArea dataOnly="0" labelOnly="1" outline="0" fieldPosition="0">
        <references count="3">
          <reference field="0" count="1" selected="0">
            <x v="42"/>
          </reference>
          <reference field="5" count="1">
            <x v="2"/>
          </reference>
          <reference field="8" count="1" selected="0">
            <x v="0"/>
          </reference>
        </references>
      </pivotArea>
    </format>
    <format dxfId="705">
      <pivotArea dataOnly="0" labelOnly="1" outline="0" fieldPosition="0">
        <references count="3">
          <reference field="0" count="1" selected="0">
            <x v="45"/>
          </reference>
          <reference field="5" count="1">
            <x v="1"/>
          </reference>
          <reference field="8" count="1" selected="0">
            <x v="0"/>
          </reference>
        </references>
      </pivotArea>
    </format>
    <format dxfId="704">
      <pivotArea dataOnly="0" labelOnly="1" outline="0" fieldPosition="0">
        <references count="3">
          <reference field="0" count="1" selected="0">
            <x v="48"/>
          </reference>
          <reference field="5" count="1">
            <x v="0"/>
          </reference>
          <reference field="8" count="1" selected="0">
            <x v="0"/>
          </reference>
        </references>
      </pivotArea>
    </format>
    <format dxfId="703">
      <pivotArea dataOnly="0" labelOnly="1" outline="0" fieldPosition="0">
        <references count="3">
          <reference field="0" count="1" selected="0">
            <x v="49"/>
          </reference>
          <reference field="5" count="1">
            <x v="5"/>
          </reference>
          <reference field="8" count="1" selected="0">
            <x v="0"/>
          </reference>
        </references>
      </pivotArea>
    </format>
    <format dxfId="702">
      <pivotArea dataOnly="0" labelOnly="1" outline="0" fieldPosition="0">
        <references count="3">
          <reference field="0" count="1" selected="0">
            <x v="22"/>
          </reference>
          <reference field="5" count="1">
            <x v="0"/>
          </reference>
          <reference field="8" count="1" selected="0">
            <x v="1"/>
          </reference>
        </references>
      </pivotArea>
    </format>
    <format dxfId="701">
      <pivotArea dataOnly="0" labelOnly="1" outline="0" fieldPosition="0">
        <references count="3">
          <reference field="0" count="1" selected="0">
            <x v="27"/>
          </reference>
          <reference field="5" count="1">
            <x v="1"/>
          </reference>
          <reference field="8" count="1" selected="0">
            <x v="1"/>
          </reference>
        </references>
      </pivotArea>
    </format>
    <format dxfId="700">
      <pivotArea dataOnly="0" labelOnly="1" outline="0" fieldPosition="0">
        <references count="3">
          <reference field="0" count="1" selected="0">
            <x v="46"/>
          </reference>
          <reference field="5" count="1">
            <x v="0"/>
          </reference>
          <reference field="8" count="1" selected="0">
            <x v="1"/>
          </reference>
        </references>
      </pivotArea>
    </format>
    <format dxfId="699">
      <pivotArea dataOnly="0" labelOnly="1" outline="0" fieldPosition="0">
        <references count="3">
          <reference field="0" count="1" selected="0">
            <x v="47"/>
          </reference>
          <reference field="5" count="1">
            <x v="1"/>
          </reference>
          <reference field="8" count="1" selected="0">
            <x v="1"/>
          </reference>
        </references>
      </pivotArea>
    </format>
    <format dxfId="698">
      <pivotArea dataOnly="0" labelOnly="1" outline="0" fieldPosition="0">
        <references count="3">
          <reference field="0" count="1" selected="0">
            <x v="50"/>
          </reference>
          <reference field="5" count="1">
            <x v="4"/>
          </reference>
          <reference field="8" count="1" selected="0">
            <x v="1"/>
          </reference>
        </references>
      </pivotArea>
    </format>
    <format dxfId="697">
      <pivotArea dataOnly="0" labelOnly="1" outline="0" fieldPosition="0">
        <references count="3">
          <reference field="0" count="1" selected="0">
            <x v="25"/>
          </reference>
          <reference field="5" count="1">
            <x v="0"/>
          </reference>
          <reference field="8" count="1" selected="0">
            <x v="2"/>
          </reference>
        </references>
      </pivotArea>
    </format>
    <format dxfId="696">
      <pivotArea dataOnly="0" labelOnly="1" outline="0" fieldPosition="0">
        <references count="3">
          <reference field="0" count="1" selected="0">
            <x v="42"/>
          </reference>
          <reference field="5" count="1">
            <x v="0"/>
          </reference>
          <reference field="8" count="1" selected="0">
            <x v="3"/>
          </reference>
        </references>
      </pivotArea>
    </format>
    <format dxfId="695">
      <pivotArea dataOnly="0" labelOnly="1" outline="0" fieldPosition="0">
        <references count="3">
          <reference field="0" count="1" selected="0">
            <x v="51"/>
          </reference>
          <reference field="5" count="1">
            <x v="0"/>
          </reference>
          <reference field="8" count="1" selected="0">
            <x v="4"/>
          </reference>
        </references>
      </pivotArea>
    </format>
    <format dxfId="694">
      <pivotArea dataOnly="0" labelOnly="1" outline="0" fieldPosition="0">
        <references count="3">
          <reference field="0" count="1" selected="0">
            <x v="54"/>
          </reference>
          <reference field="5" count="1">
            <x v="8"/>
          </reference>
          <reference field="8" count="1" selected="0">
            <x v="4"/>
          </reference>
        </references>
      </pivotArea>
    </format>
    <format dxfId="693">
      <pivotArea dataOnly="0" labelOnly="1" outline="0" fieldPosition="0">
        <references count="3">
          <reference field="0" count="1" selected="0">
            <x v="28"/>
          </reference>
          <reference field="5" count="1">
            <x v="1"/>
          </reference>
          <reference field="8" count="1" selected="0">
            <x v="6"/>
          </reference>
        </references>
      </pivotArea>
    </format>
    <format dxfId="692">
      <pivotArea dataOnly="0" labelOnly="1" outline="0" fieldPosition="0">
        <references count="3">
          <reference field="0" count="1" selected="0">
            <x v="37"/>
          </reference>
          <reference field="5" count="1">
            <x v="2"/>
          </reference>
          <reference field="8" count="1" selected="0">
            <x v="6"/>
          </reference>
        </references>
      </pivotArea>
    </format>
    <format dxfId="691">
      <pivotArea dataOnly="0" labelOnly="1" outline="0" fieldPosition="0">
        <references count="3">
          <reference field="0" count="1" selected="0">
            <x v="38"/>
          </reference>
          <reference field="5" count="1">
            <x v="2"/>
          </reference>
          <reference field="8" count="1" selected="0">
            <x v="7"/>
          </reference>
        </references>
      </pivotArea>
    </format>
    <format dxfId="690">
      <pivotArea dataOnly="0" labelOnly="1" outline="0" fieldPosition="0">
        <references count="3">
          <reference field="0" count="1" selected="0">
            <x v="20"/>
          </reference>
          <reference field="5" count="1">
            <x v="1"/>
          </reference>
          <reference field="8" count="1" selected="0">
            <x v="8"/>
          </reference>
        </references>
      </pivotArea>
    </format>
    <format dxfId="689">
      <pivotArea dataOnly="0" labelOnly="1" outline="0" fieldPosition="0">
        <references count="3">
          <reference field="0" count="1" selected="0">
            <x v="23"/>
          </reference>
          <reference field="5" count="1">
            <x v="1"/>
          </reference>
          <reference field="8" count="1" selected="0">
            <x v="10"/>
          </reference>
        </references>
      </pivotArea>
    </format>
    <format dxfId="688">
      <pivotArea dataOnly="0" labelOnly="1" outline="0" fieldPosition="0">
        <references count="3">
          <reference field="0" count="1" selected="0">
            <x v="44"/>
          </reference>
          <reference field="5" count="1">
            <x v="2"/>
          </reference>
          <reference field="8" count="1" selected="0">
            <x v="10"/>
          </reference>
        </references>
      </pivotArea>
    </format>
    <format dxfId="687">
      <pivotArea dataOnly="0" labelOnly="1" outline="0" fieldPosition="0">
        <references count="3">
          <reference field="0" count="1" selected="0">
            <x v="26"/>
          </reference>
          <reference field="5" count="1">
            <x v="0"/>
          </reference>
          <reference field="8" count="1" selected="0">
            <x v="14"/>
          </reference>
        </references>
      </pivotArea>
    </format>
    <format dxfId="686">
      <pivotArea dataOnly="0" labelOnly="1" outline="0" fieldPosition="0">
        <references count="3">
          <reference field="0" count="1" selected="0">
            <x v="33"/>
          </reference>
          <reference field="5" count="1">
            <x v="2"/>
          </reference>
          <reference field="8" count="1" selected="0">
            <x v="14"/>
          </reference>
        </references>
      </pivotArea>
    </format>
    <format dxfId="685">
      <pivotArea dataOnly="0" labelOnly="1" outline="0" fieldPosition="0">
        <references count="3">
          <reference field="0" count="1" selected="0">
            <x v="48"/>
          </reference>
          <reference field="5" count="1">
            <x v="1"/>
          </reference>
          <reference field="8" count="1" selected="0">
            <x v="15"/>
          </reference>
        </references>
      </pivotArea>
    </format>
    <format dxfId="684">
      <pivotArea dataOnly="0" labelOnly="1" outline="0" fieldPosition="0">
        <references count="3">
          <reference field="0" count="1" selected="0">
            <x v="52"/>
          </reference>
          <reference field="5" count="1">
            <x v="7"/>
          </reference>
          <reference field="8" count="1" selected="0">
            <x v="16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8" count="1" selected="0">
            <x v="0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21"/>
          </reference>
          <reference field="5" count="1" selected="0">
            <x v="1"/>
          </reference>
          <reference field="6" count="1">
            <x v="8"/>
          </reference>
          <reference field="8" count="1" selected="0">
            <x v="0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22"/>
          </reference>
          <reference field="5" count="1" selected="0">
            <x v="1"/>
          </reference>
          <reference field="6" count="1">
            <x v="4"/>
          </reference>
          <reference field="8" count="1" selected="0">
            <x v="0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27"/>
          </reference>
          <reference field="5" count="1" selected="0">
            <x v="2"/>
          </reference>
          <reference field="6" count="1">
            <x v="7"/>
          </reference>
          <reference field="8" count="1" selected="0">
            <x v="0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30"/>
          </reference>
          <reference field="5" count="1" selected="0">
            <x v="2"/>
          </reference>
          <reference field="6" count="1">
            <x v="4"/>
          </reference>
          <reference field="8" count="1" selected="0">
            <x v="0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31"/>
          </reference>
          <reference field="5" count="1" selected="0">
            <x v="1"/>
          </reference>
          <reference field="6" count="1">
            <x v="8"/>
          </reference>
          <reference field="8" count="1" selected="0">
            <x v="0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42"/>
          </reference>
          <reference field="5" count="1" selected="0">
            <x v="2"/>
          </reference>
          <reference field="6" count="1">
            <x v="4"/>
          </reference>
          <reference field="8" count="1" selected="0">
            <x v="0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45"/>
          </reference>
          <reference field="5" count="1" selected="0">
            <x v="1"/>
          </reference>
          <reference field="6" count="1">
            <x v="6"/>
          </reference>
          <reference field="8" count="1" selected="0">
            <x v="0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49"/>
          </reference>
          <reference field="5" count="1" selected="0">
            <x v="5"/>
          </reference>
          <reference field="6" count="1">
            <x v="5"/>
          </reference>
          <reference field="8" count="1" selected="0">
            <x v="0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22"/>
          </reference>
          <reference field="5" count="1" selected="0">
            <x v="0"/>
          </reference>
          <reference field="6" count="1">
            <x v="4"/>
          </reference>
          <reference field="8" count="1" selected="0">
            <x v="1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31"/>
          </reference>
          <reference field="5" count="1" selected="0">
            <x v="1"/>
          </reference>
          <reference field="6" count="1">
            <x v="8"/>
          </reference>
          <reference field="8" count="1" selected="0">
            <x v="1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42"/>
          </reference>
          <reference field="5" count="1" selected="0">
            <x v="1"/>
          </reference>
          <reference field="6" count="1">
            <x v="4"/>
          </reference>
          <reference field="8" count="1" selected="0">
            <x v="1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25"/>
          </reference>
          <reference field="5" count="1" selected="0">
            <x v="0"/>
          </reference>
          <reference field="6" count="1">
            <x v="2"/>
          </reference>
          <reference field="8" count="1" selected="0">
            <x v="2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29"/>
          </reference>
          <reference field="5" count="1" selected="0">
            <x v="0"/>
          </reference>
          <reference field="6" count="1">
            <x v="3"/>
          </reference>
          <reference field="8" count="1" selected="0">
            <x v="2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32"/>
          </reference>
          <reference field="5" count="1" selected="0">
            <x v="0"/>
          </reference>
          <reference field="6" count="1">
            <x v="4"/>
          </reference>
          <reference field="8" count="1" selected="0">
            <x v="2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46"/>
          </reference>
          <reference field="5" count="1" selected="0">
            <x v="0"/>
          </reference>
          <reference field="6" count="1">
            <x v="2"/>
          </reference>
          <reference field="8" count="1" selected="0">
            <x v="2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42"/>
          </reference>
          <reference field="5" count="1" selected="0">
            <x v="0"/>
          </reference>
          <reference field="6" count="1">
            <x v="8"/>
          </reference>
          <reference field="8" count="1" selected="0">
            <x v="3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47"/>
          </reference>
          <reference field="5" count="1" selected="0">
            <x v="0"/>
          </reference>
          <reference field="6" count="1">
            <x v="1"/>
          </reference>
          <reference field="8" count="1" selected="0">
            <x v="3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51"/>
          </reference>
          <reference field="5" count="1" selected="0">
            <x v="0"/>
          </reference>
          <reference field="6" count="1">
            <x v="0"/>
          </reference>
          <reference field="8" count="1" selected="0">
            <x v="4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28"/>
          </reference>
          <reference field="5" count="1" selected="0">
            <x v="1"/>
          </reference>
          <reference field="6" count="1">
            <x v="2"/>
          </reference>
          <reference field="8" count="1" selected="0">
            <x v="6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37"/>
          </reference>
          <reference field="5" count="1" selected="0">
            <x v="2"/>
          </reference>
          <reference field="6" count="1">
            <x v="3"/>
          </reference>
          <reference field="8" count="1" selected="0">
            <x v="6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38"/>
          </reference>
          <reference field="5" count="1" selected="0">
            <x v="2"/>
          </reference>
          <reference field="6" count="1">
            <x v="4"/>
          </reference>
          <reference field="8" count="1" selected="0">
            <x v="7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20"/>
          </reference>
          <reference field="5" count="1" selected="0">
            <x v="1"/>
          </reference>
          <reference field="6" count="1">
            <x v="1"/>
          </reference>
          <reference field="8" count="1" selected="0">
            <x v="8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23"/>
          </reference>
          <reference field="5" count="1" selected="0">
            <x v="1"/>
          </reference>
          <reference field="6" count="1">
            <x v="0"/>
          </reference>
          <reference field="8" count="1" selected="0">
            <x v="10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26"/>
          </reference>
          <reference field="5" count="1" selected="0">
            <x v="0"/>
          </reference>
          <reference field="6" count="1">
            <x v="0"/>
          </reference>
          <reference field="8" count="1" selected="0">
            <x v="14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48"/>
          </reference>
          <reference field="5" count="1" selected="0">
            <x v="1"/>
          </reference>
          <reference field="6" count="1">
            <x v="1"/>
          </reference>
          <reference field="8" count="1" selected="0">
            <x v="15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52"/>
          </reference>
          <reference field="5" count="1" selected="0">
            <x v="7"/>
          </reference>
          <reference field="6" count="1">
            <x v="9"/>
          </reference>
          <reference field="8" count="1" selected="0">
            <x v="16"/>
          </reference>
        </references>
      </pivotArea>
    </format>
    <format dxfId="656">
      <pivotArea dataOnly="0" labelOnly="1" outline="0" fieldPosition="0">
        <references count="5">
          <reference field="0" count="1" selected="0">
            <x v="0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0"/>
          </reference>
          <reference field="9" count="1">
            <x v="35"/>
          </reference>
        </references>
      </pivotArea>
    </format>
    <format dxfId="655">
      <pivotArea dataOnly="0" labelOnly="1" outline="0" fieldPosition="0">
        <references count="5">
          <reference field="0" count="1" selected="0">
            <x v="2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>
            <x v="46"/>
          </reference>
        </references>
      </pivotArea>
    </format>
    <format dxfId="654">
      <pivotArea dataOnly="0" labelOnly="1" outline="0" fieldPosition="0">
        <references count="5">
          <reference field="0" count="1" selected="0">
            <x v="27"/>
          </reference>
          <reference field="5" count="1" selected="0">
            <x v="2"/>
          </reference>
          <reference field="6" count="1" selected="0">
            <x v="7"/>
          </reference>
          <reference field="8" count="1" selected="0">
            <x v="0"/>
          </reference>
          <reference field="9" count="1">
            <x v="43"/>
          </reference>
        </references>
      </pivotArea>
    </format>
    <format dxfId="653">
      <pivotArea dataOnly="0" labelOnly="1" outline="0" fieldPosition="0">
        <references count="5">
          <reference field="0" count="1" selected="0">
            <x v="3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>
            <x v="10"/>
          </reference>
        </references>
      </pivotArea>
    </format>
    <format dxfId="652">
      <pivotArea dataOnly="0" labelOnly="1" outline="0" fieldPosition="0">
        <references count="5">
          <reference field="0" count="1" selected="0">
            <x v="42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>
            <x v="18"/>
          </reference>
        </references>
      </pivotArea>
    </format>
    <format dxfId="651">
      <pivotArea dataOnly="0" labelOnly="1" outline="0" fieldPosition="0">
        <references count="5">
          <reference field="0" count="1" selected="0">
            <x v="43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>
            <x v="10"/>
          </reference>
        </references>
      </pivotArea>
    </format>
    <format dxfId="650">
      <pivotArea dataOnly="0" labelOnly="1" outline="0" fieldPosition="0">
        <references count="5">
          <reference field="0" count="1" selected="0">
            <x v="45"/>
          </reference>
          <reference field="5" count="1" selected="0">
            <x v="1"/>
          </reference>
          <reference field="6" count="1" selected="0">
            <x v="6"/>
          </reference>
          <reference field="8" count="1" selected="0">
            <x v="0"/>
          </reference>
          <reference field="9" count="1">
            <x v="11"/>
          </reference>
        </references>
      </pivotArea>
    </format>
    <format dxfId="649">
      <pivotArea dataOnly="0" labelOnly="1" outline="0" fieldPosition="0">
        <references count="5">
          <reference field="0" count="1" selected="0">
            <x v="48"/>
          </reference>
          <reference field="5" count="1" selected="0">
            <x v="0"/>
          </reference>
          <reference field="6" count="1" selected="0">
            <x v="6"/>
          </reference>
          <reference field="8" count="1" selected="0">
            <x v="0"/>
          </reference>
          <reference field="9" count="1">
            <x v="47"/>
          </reference>
        </references>
      </pivotArea>
    </format>
    <format dxfId="648">
      <pivotArea dataOnly="0" labelOnly="1" outline="0" fieldPosition="0">
        <references count="5">
          <reference field="0" count="1" selected="0">
            <x v="49"/>
          </reference>
          <reference field="5" count="1" selected="0">
            <x v="5"/>
          </reference>
          <reference field="6" count="1" selected="0">
            <x v="5"/>
          </reference>
          <reference field="8" count="1" selected="0">
            <x v="0"/>
          </reference>
          <reference field="9" count="1">
            <x v="35"/>
          </reference>
        </references>
      </pivotArea>
    </format>
    <format dxfId="647">
      <pivotArea dataOnly="0" labelOnly="1" outline="0" fieldPosition="0">
        <references count="5">
          <reference field="0" count="1" selected="0">
            <x v="22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27"/>
          </reference>
        </references>
      </pivotArea>
    </format>
    <format dxfId="646">
      <pivotArea dataOnly="0" labelOnly="1" outline="0" fieldPosition="0">
        <references count="5">
          <reference field="0" count="1" selected="0">
            <x v="24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26"/>
          </reference>
        </references>
      </pivotArea>
    </format>
    <format dxfId="645">
      <pivotArea dataOnly="0" labelOnly="1" outline="0" fieldPosition="0">
        <references count="5">
          <reference field="0" count="1" selected="0">
            <x v="25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25"/>
          </reference>
        </references>
      </pivotArea>
    </format>
    <format dxfId="644">
      <pivotArea dataOnly="0" labelOnly="1" outline="0" fieldPosition="0">
        <references count="5">
          <reference field="0" count="1" selected="0">
            <x v="27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29"/>
          </reference>
        </references>
      </pivotArea>
    </format>
    <format dxfId="643">
      <pivotArea dataOnly="0" labelOnly="1" outline="0" fieldPosition="0">
        <references count="5">
          <reference field="0" count="1" selected="0">
            <x v="3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1"/>
          </reference>
          <reference field="9" count="1">
            <x v="10"/>
          </reference>
        </references>
      </pivotArea>
    </format>
    <format dxfId="642">
      <pivotArea dataOnly="0" labelOnly="1" outline="0" fieldPosition="0">
        <references count="5">
          <reference field="0" count="1" selected="0">
            <x v="46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11"/>
          </reference>
        </references>
      </pivotArea>
    </format>
    <format dxfId="641">
      <pivotArea dataOnly="0" labelOnly="1" outline="0" fieldPosition="0">
        <references count="5">
          <reference field="0" count="1" selected="0">
            <x v="47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9"/>
          </reference>
        </references>
      </pivotArea>
    </format>
    <format dxfId="640">
      <pivotArea dataOnly="0" labelOnly="1" outline="0" fieldPosition="0">
        <references count="5">
          <reference field="0" count="1" selected="0">
            <x v="50"/>
          </reference>
          <reference field="5" count="1" selected="0">
            <x v="4"/>
          </reference>
          <reference field="6" count="1" selected="0">
            <x v="4"/>
          </reference>
          <reference field="8" count="1" selected="0">
            <x v="1"/>
          </reference>
          <reference field="9" count="1">
            <x v="28"/>
          </reference>
        </references>
      </pivotArea>
    </format>
    <format dxfId="639">
      <pivotArea dataOnly="0" labelOnly="1" outline="0" fieldPosition="0">
        <references count="5">
          <reference field="0" count="1" selected="0">
            <x v="25"/>
          </reference>
          <reference field="5" count="1" selected="0">
            <x v="0"/>
          </reference>
          <reference field="6" count="1" selected="0">
            <x v="2"/>
          </reference>
          <reference field="8" count="1" selected="0">
            <x v="2"/>
          </reference>
          <reference field="9" count="1">
            <x v="51"/>
          </reference>
        </references>
      </pivotArea>
    </format>
    <format dxfId="638">
      <pivotArea dataOnly="0" labelOnly="1" outline="0" fieldPosition="0">
        <references count="5">
          <reference field="0" count="1" selected="0">
            <x v="29"/>
          </reference>
          <reference field="5" count="1" selected="0">
            <x v="0"/>
          </reference>
          <reference field="6" count="1" selected="0">
            <x v="3"/>
          </reference>
          <reference field="8" count="1" selected="0">
            <x v="2"/>
          </reference>
          <reference field="9" count="1">
            <x v="36"/>
          </reference>
        </references>
      </pivotArea>
    </format>
    <format dxfId="637">
      <pivotArea dataOnly="0" labelOnly="1" outline="0" fieldPosition="0">
        <references count="5">
          <reference field="0" count="1" selected="0">
            <x v="32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>
            <x v="34"/>
          </reference>
        </references>
      </pivotArea>
    </format>
    <format dxfId="636">
      <pivotArea dataOnly="0" labelOnly="1" outline="0" fieldPosition="0">
        <references count="5">
          <reference field="0" count="1" selected="0">
            <x v="34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>
            <x v="33"/>
          </reference>
        </references>
      </pivotArea>
    </format>
    <format dxfId="635">
      <pivotArea dataOnly="0" labelOnly="1" outline="0" fieldPosition="0">
        <references count="5">
          <reference field="0" count="1" selected="0">
            <x v="39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>
            <x v="32"/>
          </reference>
        </references>
      </pivotArea>
    </format>
    <format dxfId="634">
      <pivotArea dataOnly="0" labelOnly="1" outline="0" fieldPosition="0">
        <references count="5">
          <reference field="0" count="1" selected="0">
            <x v="41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>
            <x v="31"/>
          </reference>
        </references>
      </pivotArea>
    </format>
    <format dxfId="633">
      <pivotArea dataOnly="0" labelOnly="1" outline="0" fieldPosition="0">
        <references count="5">
          <reference field="0" count="1" selected="0">
            <x v="46"/>
          </reference>
          <reference field="5" count="1" selected="0">
            <x v="0"/>
          </reference>
          <reference field="6" count="1" selected="0">
            <x v="2"/>
          </reference>
          <reference field="8" count="1" selected="0">
            <x v="2"/>
          </reference>
          <reference field="9" count="1">
            <x v="6"/>
          </reference>
        </references>
      </pivotArea>
    </format>
    <format dxfId="632">
      <pivotArea dataOnly="0" labelOnly="1" outline="0" fieldPosition="0">
        <references count="5">
          <reference field="0" count="1" selected="0">
            <x v="42"/>
          </reference>
          <reference field="5" count="1" selected="0">
            <x v="0"/>
          </reference>
          <reference field="6" count="1" selected="0">
            <x v="8"/>
          </reference>
          <reference field="8" count="1" selected="0">
            <x v="3"/>
          </reference>
          <reference field="9" count="1">
            <x v="32"/>
          </reference>
        </references>
      </pivotArea>
    </format>
    <format dxfId="631">
      <pivotArea dataOnly="0" labelOnly="1" outline="0" fieldPosition="0">
        <references count="5">
          <reference field="0" count="1" selected="0">
            <x v="47"/>
          </reference>
          <reference field="5" count="1" selected="0">
            <x v="0"/>
          </reference>
          <reference field="6" count="1" selected="0">
            <x v="1"/>
          </reference>
          <reference field="8" count="1" selected="0">
            <x v="3"/>
          </reference>
          <reference field="9" count="1">
            <x v="50"/>
          </reference>
        </references>
      </pivotArea>
    </format>
    <format dxfId="630">
      <pivotArea dataOnly="0" labelOnly="1" outline="0" fieldPosition="0">
        <references count="5">
          <reference field="0" count="1" selected="0">
            <x v="51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4"/>
          </reference>
          <reference field="9" count="1">
            <x v="45"/>
          </reference>
        </references>
      </pivotArea>
    </format>
    <format dxfId="629">
      <pivotArea dataOnly="0" labelOnly="1" outline="0" fieldPosition="0">
        <references count="5">
          <reference field="0" count="1" selected="0">
            <x v="54"/>
          </reference>
          <reference field="5" count="1" selected="0">
            <x v="8"/>
          </reference>
          <reference field="6" count="1" selected="0">
            <x v="0"/>
          </reference>
          <reference field="8" count="1" selected="0">
            <x v="4"/>
          </reference>
          <reference field="9" count="1">
            <x v="60"/>
          </reference>
        </references>
      </pivotArea>
    </format>
    <format dxfId="628">
      <pivotArea dataOnly="0" labelOnly="1" outline="0" fieldPosition="0">
        <references count="5">
          <reference field="0" count="1" selected="0">
            <x v="28"/>
          </reference>
          <reference field="5" count="1" selected="0">
            <x v="1"/>
          </reference>
          <reference field="6" count="1" selected="0">
            <x v="2"/>
          </reference>
          <reference field="8" count="1" selected="0">
            <x v="6"/>
          </reference>
          <reference field="9" count="1">
            <x v="30"/>
          </reference>
        </references>
      </pivotArea>
    </format>
    <format dxfId="627">
      <pivotArea dataOnly="0" labelOnly="1" outline="0" fieldPosition="0">
        <references count="5">
          <reference field="0" count="1" selected="0">
            <x v="37"/>
          </reference>
          <reference field="5" count="1" selected="0">
            <x v="2"/>
          </reference>
          <reference field="6" count="1" selected="0">
            <x v="3"/>
          </reference>
          <reference field="8" count="1" selected="0">
            <x v="6"/>
          </reference>
          <reference field="9" count="1">
            <x v="0"/>
          </reference>
        </references>
      </pivotArea>
    </format>
    <format dxfId="626">
      <pivotArea dataOnly="0" labelOnly="1" outline="0" fieldPosition="0">
        <references count="5">
          <reference field="0" count="1" selected="0">
            <x v="38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7"/>
          </reference>
          <reference field="9" count="1">
            <x v="15"/>
          </reference>
        </references>
      </pivotArea>
    </format>
    <format dxfId="625">
      <pivotArea dataOnly="0" labelOnly="1" outline="0" fieldPosition="0">
        <references count="5">
          <reference field="0" count="1" selected="0">
            <x v="20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8"/>
          </reference>
          <reference field="9" count="1">
            <x v="37"/>
          </reference>
        </references>
      </pivotArea>
    </format>
    <format dxfId="624">
      <pivotArea dataOnly="0" labelOnly="1" outline="0" fieldPosition="0">
        <references count="5">
          <reference field="0" count="1" selected="0">
            <x v="23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0"/>
          </reference>
          <reference field="9" count="1">
            <x v="21"/>
          </reference>
        </references>
      </pivotArea>
    </format>
    <format dxfId="623">
      <pivotArea dataOnly="0" labelOnly="1" outline="0" fieldPosition="0">
        <references count="5">
          <reference field="0" count="1" selected="0">
            <x v="44"/>
          </reference>
          <reference field="5" count="1" selected="0">
            <x v="2"/>
          </reference>
          <reference field="6" count="1" selected="0">
            <x v="0"/>
          </reference>
          <reference field="8" count="1" selected="0">
            <x v="10"/>
          </reference>
          <reference field="9" count="1">
            <x v="22"/>
          </reference>
        </references>
      </pivotArea>
    </format>
    <format dxfId="622">
      <pivotArea dataOnly="0" labelOnly="1" outline="0" fieldPosition="0">
        <references count="5">
          <reference field="0" count="1" selected="0">
            <x v="26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14"/>
          </reference>
          <reference field="9" count="1">
            <x v="3"/>
          </reference>
        </references>
      </pivotArea>
    </format>
    <format dxfId="621">
      <pivotArea dataOnly="0" labelOnly="1" outline="0" fieldPosition="0">
        <references count="5">
          <reference field="0" count="1" selected="0">
            <x v="33"/>
          </reference>
          <reference field="5" count="1" selected="0">
            <x v="2"/>
          </reference>
          <reference field="6" count="1" selected="0">
            <x v="0"/>
          </reference>
          <reference field="8" count="1" selected="0">
            <x v="14"/>
          </reference>
          <reference field="9" count="1">
            <x v="1"/>
          </reference>
        </references>
      </pivotArea>
    </format>
    <format dxfId="620">
      <pivotArea dataOnly="0" labelOnly="1" outline="0" fieldPosition="0">
        <references count="5">
          <reference field="0" count="1" selected="0">
            <x v="48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15"/>
          </reference>
          <reference field="9" count="1">
            <x v="5"/>
          </reference>
        </references>
      </pivotArea>
    </format>
    <format dxfId="619">
      <pivotArea dataOnly="0" labelOnly="1" outline="0" fieldPosition="0">
        <references count="5">
          <reference field="0" count="1" selected="0">
            <x v="52"/>
          </reference>
          <reference field="5" count="1" selected="0">
            <x v="7"/>
          </reference>
          <reference field="6" count="1" selected="0">
            <x v="9"/>
          </reference>
          <reference field="8" count="1" selected="0">
            <x v="16"/>
          </reference>
          <reference field="9" count="2">
            <x v="23"/>
            <x v="54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0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0"/>
          </reference>
          <reference field="9" count="1" selected="0">
            <x v="35"/>
          </reference>
          <reference field="10" count="1">
            <x v="0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46"/>
          </reference>
          <reference field="10" count="1">
            <x v="5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2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6"/>
          </reference>
          <reference field="10" count="1">
            <x v="4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4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6"/>
          </reference>
          <reference field="10" count="1">
            <x v="3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5" count="1" selected="0">
            <x v="2"/>
          </reference>
          <reference field="6" count="1" selected="0">
            <x v="7"/>
          </reference>
          <reference field="8" count="1" selected="0">
            <x v="0"/>
          </reference>
          <reference field="9" count="1" selected="0">
            <x v="43"/>
          </reference>
          <reference field="10" count="1">
            <x v="6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30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3"/>
          </reference>
          <reference field="10" count="1">
            <x v="5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35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0"/>
          </reference>
          <reference field="10" count="1">
            <x v="4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4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0"/>
          </reference>
          <reference field="10" count="1">
            <x v="3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42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18"/>
          </reference>
          <reference field="10" count="1">
            <x v="4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43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10"/>
          </reference>
          <reference field="10" count="1">
            <x v="3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45"/>
          </reference>
          <reference field="5" count="1" selected="0">
            <x v="1"/>
          </reference>
          <reference field="6" count="1" selected="0">
            <x v="6"/>
          </reference>
          <reference field="8" count="1" selected="0">
            <x v="0"/>
          </reference>
          <reference field="9" count="1" selected="0">
            <x v="11"/>
          </reference>
          <reference field="10" count="1">
            <x v="2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2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7"/>
          </reference>
          <reference field="10" count="1">
            <x v="4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4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6"/>
          </reference>
          <reference field="10" count="1">
            <x v="3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5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5"/>
          </reference>
          <reference field="10" count="1">
            <x v="2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9"/>
          </reference>
          <reference field="10" count="1">
            <x v="6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30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9"/>
          </reference>
          <reference field="10" count="1">
            <x v="5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36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1"/>
          </reference>
          <reference field="9" count="1" selected="0">
            <x v="10"/>
          </reference>
          <reference field="10" count="1">
            <x v="4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43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10"/>
          </reference>
          <reference field="10" count="1">
            <x v="3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46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11"/>
          </reference>
          <reference field="10" count="1">
            <x v="2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50"/>
          </reference>
          <reference field="5" count="1" selected="0">
            <x v="4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8"/>
          </reference>
          <reference field="10" count="1">
            <x v="7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5"/>
          </reference>
          <reference field="5" count="1" selected="0">
            <x v="0"/>
          </reference>
          <reference field="6" count="1" selected="0">
            <x v="2"/>
          </reference>
          <reference field="8" count="1" selected="0">
            <x v="2"/>
          </reference>
          <reference field="9" count="1" selected="0">
            <x v="51"/>
          </reference>
          <reference field="10" count="1">
            <x v="2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9"/>
          </reference>
          <reference field="5" count="1" selected="0">
            <x v="0"/>
          </reference>
          <reference field="6" count="1" selected="0">
            <x v="3"/>
          </reference>
          <reference field="8" count="1" selected="0">
            <x v="2"/>
          </reference>
          <reference field="9" count="1" selected="0">
            <x v="36"/>
          </reference>
          <reference field="10" count="1">
            <x v="7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32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4"/>
          </reference>
          <reference field="10" count="1">
            <x v="6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39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2"/>
          </reference>
          <reference field="10" count="1">
            <x v="5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41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1"/>
          </reference>
          <reference field="10" count="1">
            <x v="4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46"/>
          </reference>
          <reference field="5" count="1" selected="0">
            <x v="0"/>
          </reference>
          <reference field="6" count="1" selected="0">
            <x v="2"/>
          </reference>
          <reference field="8" count="1" selected="0">
            <x v="2"/>
          </reference>
          <reference field="9" count="1" selected="0">
            <x v="6"/>
          </reference>
          <reference field="10" count="1">
            <x v="2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42"/>
          </reference>
          <reference field="5" count="1" selected="0">
            <x v="0"/>
          </reference>
          <reference field="6" count="1" selected="0">
            <x v="8"/>
          </reference>
          <reference field="8" count="1" selected="0">
            <x v="3"/>
          </reference>
          <reference field="9" count="1" selected="0">
            <x v="32"/>
          </reference>
          <reference field="10" count="1">
            <x v="9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47"/>
          </reference>
          <reference field="5" count="1" selected="0">
            <x v="0"/>
          </reference>
          <reference field="6" count="1" selected="0">
            <x v="1"/>
          </reference>
          <reference field="8" count="1" selected="0">
            <x v="3"/>
          </reference>
          <reference field="9" count="1" selected="0">
            <x v="50"/>
          </reference>
          <reference field="10" count="1">
            <x v="2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51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4"/>
          </reference>
          <reference field="9" count="1" selected="0">
            <x v="45"/>
          </reference>
          <reference field="10" count="1">
            <x v="0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54"/>
          </reference>
          <reference field="5" count="1" selected="0">
            <x v="8"/>
          </reference>
          <reference field="6" count="1" selected="0">
            <x v="0"/>
          </reference>
          <reference field="8" count="1" selected="0">
            <x v="4"/>
          </reference>
          <reference field="9" count="1" selected="0">
            <x v="60"/>
          </reference>
          <reference field="10" count="1">
            <x v="10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8"/>
          </reference>
          <reference field="5" count="1" selected="0">
            <x v="1"/>
          </reference>
          <reference field="6" count="1" selected="0">
            <x v="2"/>
          </reference>
          <reference field="8" count="1" selected="0">
            <x v="6"/>
          </reference>
          <reference field="9" count="1" selected="0">
            <x v="30"/>
          </reference>
          <reference field="10" count="1">
            <x v="10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38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7"/>
          </reference>
          <reference field="9" count="1" selected="0">
            <x v="15"/>
          </reference>
          <reference field="10" count="1">
            <x v="10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0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8"/>
          </reference>
          <reference field="9" count="1" selected="0">
            <x v="37"/>
          </reference>
          <reference field="10" count="1">
            <x v="10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3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0"/>
          </reference>
          <reference field="9" count="1" selected="0">
            <x v="21"/>
          </reference>
          <reference field="10" count="1">
            <x v="10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6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14"/>
          </reference>
          <reference field="9" count="1" selected="0">
            <x v="3"/>
          </reference>
          <reference field="10" count="1">
            <x v="10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48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15"/>
          </reference>
          <reference field="9" count="1" selected="0">
            <x v="5"/>
          </reference>
          <reference field="10" count="1">
            <x v="10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52"/>
          </reference>
          <reference field="5" count="1" selected="0">
            <x v="7"/>
          </reference>
          <reference field="6" count="1" selected="0">
            <x v="9"/>
          </reference>
          <reference field="8" count="1" selected="0">
            <x v="16"/>
          </reference>
          <reference field="9" count="1" selected="0">
            <x v="23"/>
          </reference>
          <reference field="10" count="1">
            <x v="10"/>
          </reference>
        </references>
      </pivotArea>
    </format>
    <format dxfId="581">
      <pivotArea dataOnly="0" labelOnly="1" outline="0" fieldPosition="0">
        <references count="7">
          <reference field="0" count="1" selected="0">
            <x v="0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0"/>
          </reference>
          <reference field="9" count="1" selected="0">
            <x v="35"/>
          </reference>
          <reference field="10" count="1" selected="0">
            <x v="0"/>
          </reference>
          <reference field="11" count="1">
            <x v="4"/>
          </reference>
        </references>
      </pivotArea>
    </format>
    <format dxfId="580">
      <pivotArea dataOnly="0" labelOnly="1" outline="0" fieldPosition="0">
        <references count="7">
          <reference field="0" count="1" selected="0">
            <x v="2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46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579">
      <pivotArea dataOnly="0" labelOnly="1" outline="0" fieldPosition="0">
        <references count="7">
          <reference field="0" count="1" selected="0">
            <x v="22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6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578">
      <pivotArea dataOnly="0" labelOnly="1" outline="0" fieldPosition="0">
        <references count="7">
          <reference field="0" count="1" selected="0">
            <x v="24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6"/>
          </reference>
          <reference field="10" count="1" selected="0">
            <x v="3"/>
          </reference>
          <reference field="11" count="1">
            <x v="4"/>
          </reference>
        </references>
      </pivotArea>
    </format>
    <format dxfId="577">
      <pivotArea dataOnly="0" labelOnly="1" outline="0" fieldPosition="0">
        <references count="7">
          <reference field="0" count="1" selected="0">
            <x v="27"/>
          </reference>
          <reference field="5" count="1" selected="0">
            <x v="2"/>
          </reference>
          <reference field="6" count="1" selected="0">
            <x v="7"/>
          </reference>
          <reference field="8" count="1" selected="0">
            <x v="0"/>
          </reference>
          <reference field="9" count="1" selected="0">
            <x v="43"/>
          </reference>
          <reference field="10" count="1" selected="0">
            <x v="6"/>
          </reference>
          <reference field="11" count="1">
            <x v="4"/>
          </reference>
        </references>
      </pivotArea>
    </format>
    <format dxfId="576">
      <pivotArea dataOnly="0" labelOnly="1" outline="0" fieldPosition="0">
        <references count="7">
          <reference field="0" count="1" selected="0">
            <x v="30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43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575">
      <pivotArea dataOnly="0" labelOnly="1" outline="0" fieldPosition="0">
        <references count="7">
          <reference field="0" count="1" selected="0">
            <x v="3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0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574">
      <pivotArea dataOnly="0" labelOnly="1" outline="0" fieldPosition="0">
        <references count="7">
          <reference field="0" count="1" selected="0">
            <x v="35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0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573">
      <pivotArea dataOnly="0" labelOnly="1" outline="0" fieldPosition="0">
        <references count="7">
          <reference field="0" count="1" selected="0">
            <x v="40"/>
          </reference>
          <reference field="5" count="1" selected="0">
            <x v="2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0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572">
      <pivotArea dataOnly="0" labelOnly="1" outline="0" fieldPosition="0">
        <references count="7">
          <reference field="0" count="1" selected="0">
            <x v="4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0"/>
          </reference>
          <reference field="9" count="1" selected="0">
            <x v="10"/>
          </reference>
          <reference field="10" count="1" selected="0">
            <x v="3"/>
          </reference>
          <reference field="11" count="1">
            <x v="4"/>
          </reference>
        </references>
      </pivotArea>
    </format>
    <format dxfId="571">
      <pivotArea dataOnly="0" labelOnly="1" outline="0" fieldPosition="0">
        <references count="7">
          <reference field="0" count="1" selected="0">
            <x v="42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18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570">
      <pivotArea dataOnly="0" labelOnly="1" outline="0" fieldPosition="0">
        <references count="7">
          <reference field="0" count="1" selected="0">
            <x v="43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0"/>
          </reference>
          <reference field="9" count="1" selected="0">
            <x v="10"/>
          </reference>
          <reference field="10" count="1" selected="0">
            <x v="3"/>
          </reference>
          <reference field="11" count="1">
            <x v="4"/>
          </reference>
        </references>
      </pivotArea>
    </format>
    <format dxfId="569">
      <pivotArea dataOnly="0" labelOnly="1" outline="0" fieldPosition="0">
        <references count="7">
          <reference field="0" count="1" selected="0">
            <x v="45"/>
          </reference>
          <reference field="5" count="1" selected="0">
            <x v="1"/>
          </reference>
          <reference field="6" count="1" selected="0">
            <x v="6"/>
          </reference>
          <reference field="8" count="1" selected="0">
            <x v="0"/>
          </reference>
          <reference field="9" count="1" selected="0">
            <x v="11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568">
      <pivotArea dataOnly="0" labelOnly="1" outline="0" fieldPosition="0">
        <references count="7">
          <reference field="0" count="1" selected="0">
            <x v="48"/>
          </reference>
          <reference field="5" count="1" selected="0">
            <x v="0"/>
          </reference>
          <reference field="6" count="1" selected="0">
            <x v="6"/>
          </reference>
          <reference field="8" count="1" selected="0">
            <x v="0"/>
          </reference>
          <reference field="9" count="1" selected="0">
            <x v="47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567">
      <pivotArea dataOnly="0" labelOnly="1" outline="0" fieldPosition="0">
        <references count="7">
          <reference field="0" count="1" selected="0">
            <x v="49"/>
          </reference>
          <reference field="5" count="1" selected="0">
            <x v="5"/>
          </reference>
          <reference field="6" count="1" selected="0">
            <x v="5"/>
          </reference>
          <reference field="8" count="1" selected="0">
            <x v="0"/>
          </reference>
          <reference field="9" count="1" selected="0">
            <x v="35"/>
          </reference>
          <reference field="10" count="1" selected="0">
            <x v="2"/>
          </reference>
          <reference field="11" count="1">
            <x v="1"/>
          </reference>
        </references>
      </pivotArea>
    </format>
    <format dxfId="566">
      <pivotArea dataOnly="0" labelOnly="1" outline="0" fieldPosition="0">
        <references count="7">
          <reference field="0" count="1" selected="0">
            <x v="22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7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565">
      <pivotArea dataOnly="0" labelOnly="1" outline="0" fieldPosition="0">
        <references count="7">
          <reference field="0" count="1" selected="0">
            <x v="24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6"/>
          </reference>
          <reference field="10" count="1" selected="0">
            <x v="3"/>
          </reference>
          <reference field="11" count="1">
            <x v="4"/>
          </reference>
        </references>
      </pivotArea>
    </format>
    <format dxfId="564">
      <pivotArea dataOnly="0" labelOnly="1" outline="0" fieldPosition="0">
        <references count="7">
          <reference field="0" count="1" selected="0">
            <x v="25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5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563">
      <pivotArea dataOnly="0" labelOnly="1" outline="0" fieldPosition="0">
        <references count="7">
          <reference field="0" count="1" selected="0">
            <x v="27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9"/>
          </reference>
          <reference field="10" count="1" selected="0">
            <x v="6"/>
          </reference>
          <reference field="11" count="1">
            <x v="4"/>
          </reference>
        </references>
      </pivotArea>
    </format>
    <format dxfId="562">
      <pivotArea dataOnly="0" labelOnly="1" outline="0" fieldPosition="0">
        <references count="7">
          <reference field="0" count="1" selected="0">
            <x v="30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9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561">
      <pivotArea dataOnly="0" labelOnly="1" outline="0" fieldPosition="0">
        <references count="7">
          <reference field="0" count="1" selected="0">
            <x v="31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1"/>
          </reference>
          <reference field="9" count="1" selected="0">
            <x v="10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560">
      <pivotArea dataOnly="0" labelOnly="1" outline="0" fieldPosition="0">
        <references count="7">
          <reference field="0" count="1" selected="0">
            <x v="36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1"/>
          </reference>
          <reference field="9" count="1" selected="0">
            <x v="10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559">
      <pivotArea dataOnly="0" labelOnly="1" outline="0" fieldPosition="0">
        <references count="7">
          <reference field="0" count="1" selected="0">
            <x v="40"/>
          </reference>
          <reference field="5" count="1" selected="0">
            <x v="1"/>
          </reference>
          <reference field="6" count="1" selected="0">
            <x v="8"/>
          </reference>
          <reference field="8" count="1" selected="0">
            <x v="1"/>
          </reference>
          <reference field="9" count="1" selected="0">
            <x v="10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558">
      <pivotArea dataOnly="0" labelOnly="1" outline="0" fieldPosition="0">
        <references count="7">
          <reference field="0" count="1" selected="0">
            <x v="42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10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557">
      <pivotArea dataOnly="0" labelOnly="1" outline="0" fieldPosition="0">
        <references count="7">
          <reference field="0" count="1" selected="0">
            <x v="43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10"/>
          </reference>
          <reference field="10" count="1" selected="0">
            <x v="3"/>
          </reference>
          <reference field="11" count="1">
            <x v="4"/>
          </reference>
        </references>
      </pivotArea>
    </format>
    <format dxfId="556">
      <pivotArea dataOnly="0" labelOnly="1" outline="0" fieldPosition="0">
        <references count="7">
          <reference field="0" count="1" selected="0">
            <x v="46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11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555">
      <pivotArea dataOnly="0" labelOnly="1" outline="0" fieldPosition="0">
        <references count="7">
          <reference field="0" count="1" selected="0">
            <x v="47"/>
          </reference>
          <reference field="5" count="1" selected="0">
            <x v="1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9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554">
      <pivotArea dataOnly="0" labelOnly="1" outline="0" fieldPosition="0">
        <references count="7">
          <reference field="0" count="1" selected="0">
            <x v="50"/>
          </reference>
          <reference field="5" count="1" selected="0">
            <x v="4"/>
          </reference>
          <reference field="6" count="1" selected="0">
            <x v="4"/>
          </reference>
          <reference field="8" count="1" selected="0">
            <x v="1"/>
          </reference>
          <reference field="9" count="1" selected="0">
            <x v="28"/>
          </reference>
          <reference field="10" count="1" selected="0">
            <x v="7"/>
          </reference>
          <reference field="11" count="1">
            <x v="3"/>
          </reference>
        </references>
      </pivotArea>
    </format>
    <format dxfId="553">
      <pivotArea dataOnly="0" labelOnly="1" outline="0" fieldPosition="0">
        <references count="7">
          <reference field="0" count="1" selected="0">
            <x v="25"/>
          </reference>
          <reference field="5" count="1" selected="0">
            <x v="0"/>
          </reference>
          <reference field="6" count="1" selected="0">
            <x v="2"/>
          </reference>
          <reference field="8" count="1" selected="0">
            <x v="2"/>
          </reference>
          <reference field="9" count="1" selected="0">
            <x v="51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552">
      <pivotArea dataOnly="0" labelOnly="1" outline="0" fieldPosition="0">
        <references count="7">
          <reference field="0" count="1" selected="0">
            <x v="29"/>
          </reference>
          <reference field="5" count="1" selected="0">
            <x v="0"/>
          </reference>
          <reference field="6" count="1" selected="0">
            <x v="3"/>
          </reference>
          <reference field="8" count="1" selected="0">
            <x v="2"/>
          </reference>
          <reference field="9" count="1" selected="0">
            <x v="36"/>
          </reference>
          <reference field="10" count="1" selected="0">
            <x v="7"/>
          </reference>
          <reference field="11" count="1">
            <x v="4"/>
          </reference>
        </references>
      </pivotArea>
    </format>
    <format dxfId="551">
      <pivotArea dataOnly="0" labelOnly="1" outline="0" fieldPosition="0">
        <references count="7">
          <reference field="0" count="1" selected="0">
            <x v="32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4"/>
          </reference>
          <reference field="10" count="1" selected="0">
            <x v="6"/>
          </reference>
          <reference field="11" count="1">
            <x v="4"/>
          </reference>
        </references>
      </pivotArea>
    </format>
    <format dxfId="550">
      <pivotArea dataOnly="0" labelOnly="1" outline="0" fieldPosition="0">
        <references count="7">
          <reference field="0" count="1" selected="0">
            <x v="34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3"/>
          </reference>
          <reference field="10" count="1" selected="0">
            <x v="6"/>
          </reference>
          <reference field="11" count="1">
            <x v="4"/>
          </reference>
        </references>
      </pivotArea>
    </format>
    <format dxfId="549">
      <pivotArea dataOnly="0" labelOnly="1" outline="0" fieldPosition="0">
        <references count="7">
          <reference field="0" count="1" selected="0">
            <x v="39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2"/>
          </reference>
          <reference field="10" count="1" selected="0">
            <x v="5"/>
          </reference>
          <reference field="11" count="1">
            <x v="4"/>
          </reference>
        </references>
      </pivotArea>
    </format>
    <format dxfId="548">
      <pivotArea dataOnly="0" labelOnly="1" outline="0" fieldPosition="0">
        <references count="7">
          <reference field="0" count="1" selected="0">
            <x v="41"/>
          </reference>
          <reference field="5" count="1" selected="0">
            <x v="0"/>
          </reference>
          <reference field="6" count="1" selected="0">
            <x v="4"/>
          </reference>
          <reference field="8" count="1" selected="0">
            <x v="2"/>
          </reference>
          <reference field="9" count="1" selected="0">
            <x v="31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547">
      <pivotArea dataOnly="0" labelOnly="1" outline="0" fieldPosition="0">
        <references count="7">
          <reference field="0" count="1" selected="0">
            <x v="46"/>
          </reference>
          <reference field="5" count="1" selected="0">
            <x v="0"/>
          </reference>
          <reference field="6" count="1" selected="0">
            <x v="2"/>
          </reference>
          <reference field="8" count="1" selected="0">
            <x v="2"/>
          </reference>
          <reference field="9" count="1" selected="0">
            <x v="6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546">
      <pivotArea dataOnly="0" labelOnly="1" outline="0" fieldPosition="0">
        <references count="7">
          <reference field="0" count="1" selected="0">
            <x v="42"/>
          </reference>
          <reference field="5" count="1" selected="0">
            <x v="0"/>
          </reference>
          <reference field="6" count="1" selected="0">
            <x v="8"/>
          </reference>
          <reference field="8" count="1" selected="0">
            <x v="3"/>
          </reference>
          <reference field="9" count="1" selected="0">
            <x v="32"/>
          </reference>
          <reference field="10" count="1" selected="0">
            <x v="9"/>
          </reference>
          <reference field="11" count="1">
            <x v="4"/>
          </reference>
        </references>
      </pivotArea>
    </format>
    <format dxfId="545">
      <pivotArea dataOnly="0" labelOnly="1" outline="0" fieldPosition="0">
        <references count="7">
          <reference field="0" count="1" selected="0">
            <x v="47"/>
          </reference>
          <reference field="5" count="1" selected="0">
            <x v="0"/>
          </reference>
          <reference field="6" count="1" selected="0">
            <x v="1"/>
          </reference>
          <reference field="8" count="1" selected="0">
            <x v="3"/>
          </reference>
          <reference field="9" count="1" selected="0">
            <x v="50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544">
      <pivotArea dataOnly="0" labelOnly="1" outline="0" fieldPosition="0">
        <references count="7">
          <reference field="0" count="1" selected="0">
            <x v="51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4"/>
          </reference>
          <reference field="9" count="1" selected="0">
            <x v="45"/>
          </reference>
          <reference field="10" count="1" selected="0">
            <x v="0"/>
          </reference>
          <reference field="11" count="1">
            <x v="4"/>
          </reference>
        </references>
      </pivotArea>
    </format>
    <format dxfId="543">
      <pivotArea dataOnly="0" labelOnly="1" outline="0" fieldPosition="0">
        <references count="7">
          <reference field="0" count="1" selected="0">
            <x v="54"/>
          </reference>
          <reference field="5" count="1" selected="0">
            <x v="8"/>
          </reference>
          <reference field="6" count="1" selected="0">
            <x v="0"/>
          </reference>
          <reference field="8" count="1" selected="0">
            <x v="4"/>
          </reference>
          <reference field="9" count="1" selected="0">
            <x v="60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542">
      <pivotArea dataOnly="0" labelOnly="1" outline="0" fieldPosition="0">
        <references count="7">
          <reference field="0" count="1" selected="0">
            <x v="28"/>
          </reference>
          <reference field="5" count="1" selected="0">
            <x v="1"/>
          </reference>
          <reference field="6" count="1" selected="0">
            <x v="2"/>
          </reference>
          <reference field="8" count="1" selected="0">
            <x v="6"/>
          </reference>
          <reference field="9" count="1" selected="0">
            <x v="30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541">
      <pivotArea dataOnly="0" labelOnly="1" outline="0" fieldPosition="0">
        <references count="7">
          <reference field="0" count="1" selected="0">
            <x v="37"/>
          </reference>
          <reference field="5" count="1" selected="0">
            <x v="2"/>
          </reference>
          <reference field="6" count="1" selected="0">
            <x v="3"/>
          </reference>
          <reference field="8" count="1" selected="0">
            <x v="6"/>
          </reference>
          <reference field="9" count="1" selected="0">
            <x v="0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540">
      <pivotArea dataOnly="0" labelOnly="1" outline="0" fieldPosition="0">
        <references count="7">
          <reference field="0" count="1" selected="0">
            <x v="38"/>
          </reference>
          <reference field="5" count="1" selected="0">
            <x v="2"/>
          </reference>
          <reference field="6" count="1" selected="0">
            <x v="4"/>
          </reference>
          <reference field="8" count="1" selected="0">
            <x v="7"/>
          </reference>
          <reference field="9" count="1" selected="0">
            <x v="15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539">
      <pivotArea dataOnly="0" labelOnly="1" outline="0" fieldPosition="0">
        <references count="7">
          <reference field="0" count="1" selected="0">
            <x v="20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8"/>
          </reference>
          <reference field="9" count="1" selected="0">
            <x v="37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538">
      <pivotArea dataOnly="0" labelOnly="1" outline="0" fieldPosition="0">
        <references count="7">
          <reference field="0" count="1" selected="0">
            <x v="23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0"/>
          </reference>
          <reference field="9" count="1" selected="0">
            <x v="21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537">
      <pivotArea dataOnly="0" labelOnly="1" outline="0" fieldPosition="0">
        <references count="7">
          <reference field="0" count="1" selected="0">
            <x v="44"/>
          </reference>
          <reference field="5" count="1" selected="0">
            <x v="2"/>
          </reference>
          <reference field="6" count="1" selected="0">
            <x v="0"/>
          </reference>
          <reference field="8" count="1" selected="0">
            <x v="10"/>
          </reference>
          <reference field="9" count="1" selected="0">
            <x v="22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536">
      <pivotArea dataOnly="0" labelOnly="1" outline="0" fieldPosition="0">
        <references count="7">
          <reference field="0" count="1" selected="0">
            <x v="26"/>
          </reference>
          <reference field="5" count="1" selected="0">
            <x v="0"/>
          </reference>
          <reference field="6" count="1" selected="0">
            <x v="0"/>
          </reference>
          <reference field="8" count="1" selected="0">
            <x v="14"/>
          </reference>
          <reference field="9" count="1" selected="0">
            <x v="3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535">
      <pivotArea dataOnly="0" labelOnly="1" outline="0" fieldPosition="0">
        <references count="7">
          <reference field="0" count="1" selected="0">
            <x v="33"/>
          </reference>
          <reference field="5" count="1" selected="0">
            <x v="2"/>
          </reference>
          <reference field="6" count="1" selected="0">
            <x v="0"/>
          </reference>
          <reference field="8" count="1" selected="0">
            <x v="14"/>
          </reference>
          <reference field="9" count="1" selected="0">
            <x v="1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534">
      <pivotArea dataOnly="0" labelOnly="1" outline="0" fieldPosition="0">
        <references count="7">
          <reference field="0" count="1" selected="0">
            <x v="48"/>
          </reference>
          <reference field="5" count="1" selected="0">
            <x v="1"/>
          </reference>
          <reference field="6" count="1" selected="0">
            <x v="1"/>
          </reference>
          <reference field="8" count="1" selected="0">
            <x v="15"/>
          </reference>
          <reference field="9" count="1" selected="0">
            <x v="5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533">
      <pivotArea dataOnly="0" labelOnly="1" outline="0" fieldPosition="0">
        <references count="7">
          <reference field="0" count="1" selected="0">
            <x v="52"/>
          </reference>
          <reference field="5" count="1" selected="0">
            <x v="7"/>
          </reference>
          <reference field="6" count="1" selected="0">
            <x v="9"/>
          </reference>
          <reference field="8" count="1" selected="0">
            <x v="16"/>
          </reference>
          <reference field="9" count="1" selected="0">
            <x v="23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532">
      <pivotArea dataOnly="0" labelOnly="1" outline="0" fieldPosition="0">
        <references count="7">
          <reference field="0" count="1" selected="0">
            <x v="52"/>
          </reference>
          <reference field="5" count="1" selected="0">
            <x v="7"/>
          </reference>
          <reference field="6" count="1" selected="0">
            <x v="9"/>
          </reference>
          <reference field="8" count="1" selected="0">
            <x v="16"/>
          </reference>
          <reference field="9" count="1" selected="0">
            <x v="54"/>
          </reference>
          <reference field="10" count="1" selected="0">
            <x v="10"/>
          </reference>
          <reference field="11" count="1">
            <x v="4"/>
          </reference>
        </references>
      </pivotArea>
    </format>
    <format dxfId="531">
      <pivotArea dataOnly="0" labelOnly="1" outline="0" fieldPosition="0">
        <references count="1">
          <reference field="6" count="0"/>
        </references>
      </pivotArea>
    </format>
  </formats>
  <pivotTableStyleInfo name="PivotStyleLight9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1100"/>
        </a:defPPr>
      </a:lstStyle>
      <a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850"/>
  <sheetViews>
    <sheetView view="pageBreakPreview" zoomScale="80" zoomScaleNormal="85" zoomScaleSheetLayoutView="80" workbookViewId="0">
      <selection activeCell="J31" sqref="J31"/>
    </sheetView>
  </sheetViews>
  <sheetFormatPr baseColWidth="10" defaultRowHeight="20.25"/>
  <cols>
    <col min="1" max="1" width="6.5703125" style="176" customWidth="1"/>
    <col min="2" max="2" width="4.7109375" style="177" customWidth="1"/>
    <col min="3" max="3" width="2" style="2" customWidth="1"/>
    <col min="4" max="4" width="7.5703125" style="18" customWidth="1"/>
    <col min="5" max="5" width="2.28515625" style="15" customWidth="1"/>
    <col min="6" max="7" width="7.140625" style="18" customWidth="1"/>
    <col min="8" max="8" width="2.28515625" style="15" customWidth="1"/>
    <col min="9" max="9" width="22.140625" style="15" customWidth="1"/>
    <col min="10" max="10" width="50" style="17" customWidth="1"/>
    <col min="11" max="11" width="10.5703125" style="17" customWidth="1"/>
    <col min="12" max="12" width="7.85546875" style="17" customWidth="1"/>
    <col min="13" max="13" width="1.42578125" style="15" customWidth="1"/>
    <col min="14" max="14" width="9" style="14" customWidth="1"/>
    <col min="15" max="15" width="7" style="14" customWidth="1"/>
    <col min="16" max="16" width="1.42578125" style="15" customWidth="1"/>
    <col min="17" max="17" width="5.28515625" style="2" customWidth="1"/>
    <col min="18" max="18" width="5.28515625" style="39" customWidth="1"/>
    <col min="19" max="21" width="5.28515625" style="2" customWidth="1"/>
    <col min="22" max="22" width="5.7109375" style="2" customWidth="1"/>
    <col min="23" max="23" width="8" style="2" customWidth="1"/>
    <col min="24" max="24" width="8.28515625" style="2" customWidth="1"/>
    <col min="25" max="25" width="5.140625" style="2" customWidth="1"/>
    <col min="26" max="28" width="8" style="2" customWidth="1"/>
    <col min="29" max="29" width="3.7109375" style="2" customWidth="1"/>
    <col min="30" max="30" width="14.28515625" style="2" customWidth="1"/>
    <col min="31" max="33" width="8" style="2" customWidth="1"/>
    <col min="34" max="34" width="13.5703125" style="2" customWidth="1"/>
    <col min="35" max="35" width="3.140625" style="2" customWidth="1"/>
    <col min="36" max="39" width="8" style="2" customWidth="1"/>
    <col min="40" max="40" width="4" style="2" customWidth="1"/>
    <col min="41" max="41" width="11.42578125" style="2" customWidth="1"/>
    <col min="42" max="42" width="12" style="2" customWidth="1"/>
    <col min="43" max="43" width="12.7109375" style="2" customWidth="1"/>
    <col min="44" max="44" width="4" style="2" customWidth="1"/>
    <col min="45" max="47" width="8" style="2" customWidth="1"/>
    <col min="48" max="48" width="3.42578125" style="2" customWidth="1"/>
    <col min="49" max="49" width="8" style="2" customWidth="1"/>
    <col min="50" max="50" width="2.5703125" style="2" customWidth="1"/>
    <col min="51" max="54" width="12.5703125" style="2" customWidth="1"/>
    <col min="55" max="56" width="11.42578125" style="2"/>
    <col min="57" max="16384" width="11.42578125" style="1"/>
  </cols>
  <sheetData>
    <row r="1" spans="1:53">
      <c r="N1" s="15"/>
      <c r="O1" s="15"/>
      <c r="Q1" s="9"/>
      <c r="R1" s="48"/>
      <c r="S1" s="9"/>
      <c r="T1" s="9"/>
      <c r="U1" s="9"/>
    </row>
    <row r="2" spans="1:53" ht="8.25" customHeight="1">
      <c r="A2" s="178"/>
      <c r="B2" s="179"/>
      <c r="C2" s="180"/>
      <c r="D2" s="181"/>
      <c r="E2" s="182"/>
      <c r="F2" s="181"/>
      <c r="G2" s="181"/>
      <c r="H2" s="182"/>
      <c r="I2" s="183"/>
      <c r="J2" s="184"/>
      <c r="N2" s="237"/>
      <c r="O2" s="238"/>
      <c r="P2" s="239"/>
      <c r="Q2" s="240"/>
      <c r="R2" s="241"/>
      <c r="S2" s="240"/>
      <c r="T2" s="240"/>
      <c r="U2" s="242"/>
    </row>
    <row r="3" spans="1:53" ht="18">
      <c r="A3" s="288" t="s">
        <v>750</v>
      </c>
      <c r="B3" s="289"/>
      <c r="C3" s="291" t="s">
        <v>815</v>
      </c>
      <c r="D3" s="291"/>
      <c r="E3" s="291"/>
      <c r="F3" s="291"/>
      <c r="G3" s="291"/>
      <c r="H3" s="67"/>
      <c r="I3" s="185" t="s">
        <v>753</v>
      </c>
      <c r="J3" s="64"/>
      <c r="N3" s="243"/>
      <c r="O3" s="239"/>
      <c r="P3" s="239"/>
      <c r="Q3" s="244"/>
      <c r="R3" s="245"/>
      <c r="S3" s="244"/>
      <c r="T3" s="244"/>
      <c r="U3" s="246"/>
    </row>
    <row r="4" spans="1:53" ht="8.25" customHeight="1">
      <c r="A4" s="187"/>
      <c r="B4" s="188"/>
      <c r="C4" s="189"/>
      <c r="D4" s="90"/>
      <c r="E4" s="67"/>
      <c r="F4" s="90"/>
      <c r="G4" s="90"/>
      <c r="H4" s="67"/>
      <c r="I4" s="37"/>
      <c r="J4" s="190"/>
      <c r="N4" s="243"/>
      <c r="O4" s="239"/>
      <c r="P4" s="239"/>
      <c r="Q4" s="244"/>
      <c r="R4" s="245"/>
      <c r="S4" s="244"/>
      <c r="T4" s="244"/>
      <c r="U4" s="246"/>
    </row>
    <row r="5" spans="1:53" ht="16.5" customHeight="1">
      <c r="A5" s="191"/>
      <c r="B5" s="192"/>
      <c r="C5" s="9"/>
      <c r="D5" s="85"/>
      <c r="F5" s="85"/>
      <c r="G5" s="85"/>
      <c r="J5" s="190"/>
      <c r="N5" s="243"/>
      <c r="O5" s="247"/>
      <c r="P5" s="239"/>
      <c r="Q5" s="244"/>
      <c r="R5" s="245"/>
      <c r="S5" s="244"/>
      <c r="T5" s="244"/>
      <c r="U5" s="246"/>
    </row>
    <row r="6" spans="1:53" ht="8.25" customHeight="1">
      <c r="A6" s="187"/>
      <c r="B6" s="188"/>
      <c r="C6" s="189"/>
      <c r="D6" s="90"/>
      <c r="E6" s="67"/>
      <c r="F6" s="90"/>
      <c r="G6" s="90"/>
      <c r="H6" s="67"/>
      <c r="I6" s="37"/>
      <c r="J6" s="190"/>
      <c r="N6" s="243"/>
      <c r="O6" s="239"/>
      <c r="P6" s="239"/>
      <c r="Q6" s="244"/>
      <c r="R6" s="245"/>
      <c r="S6" s="244"/>
      <c r="T6" s="244"/>
      <c r="U6" s="246"/>
    </row>
    <row r="7" spans="1:53" ht="18">
      <c r="A7" s="288" t="s">
        <v>751</v>
      </c>
      <c r="B7" s="289"/>
      <c r="C7" s="291" t="s">
        <v>787</v>
      </c>
      <c r="D7" s="291"/>
      <c r="E7" s="291"/>
      <c r="F7" s="291"/>
      <c r="G7" s="291"/>
      <c r="H7" s="67"/>
      <c r="I7" s="185" t="s">
        <v>754</v>
      </c>
      <c r="J7" s="64" t="s">
        <v>783</v>
      </c>
      <c r="N7" s="243"/>
      <c r="O7" s="239"/>
      <c r="P7" s="239"/>
      <c r="Q7" s="244"/>
      <c r="R7" s="245"/>
      <c r="S7" s="244"/>
      <c r="T7" s="244"/>
      <c r="U7" s="246"/>
    </row>
    <row r="8" spans="1:53" ht="8.25" customHeight="1">
      <c r="A8" s="187"/>
      <c r="B8" s="188"/>
      <c r="C8" s="189"/>
      <c r="D8" s="90"/>
      <c r="E8" s="67"/>
      <c r="F8" s="90"/>
      <c r="G8" s="90"/>
      <c r="H8" s="67"/>
      <c r="I8" s="37"/>
      <c r="J8" s="190"/>
      <c r="N8" s="243"/>
      <c r="O8" s="239"/>
      <c r="P8" s="239"/>
      <c r="Q8" s="244"/>
      <c r="R8" s="245"/>
      <c r="S8" s="244"/>
      <c r="T8" s="244"/>
      <c r="U8" s="246"/>
    </row>
    <row r="9" spans="1:53" ht="16.5" customHeight="1">
      <c r="A9" s="191"/>
      <c r="B9" s="192"/>
      <c r="C9" s="9"/>
      <c r="D9" s="85"/>
      <c r="F9" s="85"/>
      <c r="G9" s="85"/>
      <c r="J9" s="190"/>
      <c r="N9" s="243"/>
      <c r="O9" s="239"/>
      <c r="P9" s="239"/>
      <c r="Q9" s="244"/>
      <c r="R9" s="245"/>
      <c r="S9" s="244"/>
      <c r="T9" s="244"/>
      <c r="U9" s="246"/>
    </row>
    <row r="10" spans="1:53" ht="8.25" customHeight="1">
      <c r="A10" s="187"/>
      <c r="B10" s="188"/>
      <c r="C10" s="189"/>
      <c r="D10" s="90"/>
      <c r="E10" s="67"/>
      <c r="F10" s="90"/>
      <c r="G10" s="90"/>
      <c r="H10" s="67"/>
      <c r="I10" s="37"/>
      <c r="J10" s="190"/>
      <c r="N10" s="243"/>
      <c r="O10" s="239"/>
      <c r="P10" s="239"/>
      <c r="Q10" s="244"/>
      <c r="R10" s="245"/>
      <c r="S10" s="244"/>
      <c r="T10" s="244"/>
      <c r="U10" s="246"/>
    </row>
    <row r="11" spans="1:53" ht="18">
      <c r="A11" s="288" t="s">
        <v>752</v>
      </c>
      <c r="B11" s="289"/>
      <c r="C11" s="292">
        <v>42565</v>
      </c>
      <c r="D11" s="291"/>
      <c r="E11" s="291"/>
      <c r="F11" s="291"/>
      <c r="G11" s="291"/>
      <c r="H11" s="67"/>
      <c r="I11" s="185" t="s">
        <v>755</v>
      </c>
      <c r="J11" s="65" t="s">
        <v>788</v>
      </c>
      <c r="N11" s="243"/>
      <c r="O11" s="239"/>
      <c r="P11" s="239"/>
      <c r="Q11" s="244"/>
      <c r="R11" s="245"/>
      <c r="S11" s="244"/>
      <c r="T11" s="244"/>
      <c r="U11" s="246"/>
    </row>
    <row r="12" spans="1:53" ht="8.25" customHeight="1">
      <c r="A12" s="195"/>
      <c r="B12" s="196"/>
      <c r="C12" s="197"/>
      <c r="D12" s="198"/>
      <c r="E12" s="199"/>
      <c r="F12" s="198"/>
      <c r="G12" s="198"/>
      <c r="H12" s="199"/>
      <c r="I12" s="200"/>
      <c r="J12" s="201"/>
      <c r="N12" s="248"/>
      <c r="O12" s="249"/>
      <c r="P12" s="239"/>
      <c r="Q12" s="250"/>
      <c r="R12" s="251"/>
      <c r="S12" s="250"/>
      <c r="T12" s="250"/>
      <c r="U12" s="252"/>
    </row>
    <row r="13" spans="1:53" ht="18">
      <c r="A13" s="290"/>
      <c r="B13" s="290"/>
    </row>
    <row r="14" spans="1:53" ht="19.5" customHeight="1">
      <c r="A14" s="217" t="s">
        <v>0</v>
      </c>
      <c r="B14" s="218" t="s">
        <v>3</v>
      </c>
      <c r="C14" s="14" t="s">
        <v>780</v>
      </c>
      <c r="D14" s="10" t="s">
        <v>1</v>
      </c>
      <c r="E14" s="33" t="s">
        <v>780</v>
      </c>
      <c r="F14" s="10" t="s">
        <v>6</v>
      </c>
      <c r="G14" s="10" t="s">
        <v>7</v>
      </c>
      <c r="H14" s="33" t="s">
        <v>780</v>
      </c>
      <c r="I14" s="255" t="s">
        <v>797</v>
      </c>
      <c r="J14" s="255" t="s">
        <v>2</v>
      </c>
      <c r="K14" s="256" t="s">
        <v>798</v>
      </c>
      <c r="L14" s="257" t="s">
        <v>795</v>
      </c>
      <c r="M14" s="33"/>
      <c r="N14" s="10" t="s">
        <v>23</v>
      </c>
      <c r="O14" s="16" t="s">
        <v>24</v>
      </c>
      <c r="P14" s="33"/>
      <c r="Q14" s="286" t="s">
        <v>4</v>
      </c>
      <c r="R14" s="287"/>
      <c r="S14" s="287"/>
      <c r="T14" s="287"/>
      <c r="U14" s="287"/>
      <c r="V14" s="2" t="s">
        <v>27</v>
      </c>
      <c r="W14" s="3" t="s">
        <v>26</v>
      </c>
      <c r="X14" s="3" t="s">
        <v>109</v>
      </c>
      <c r="Y14" s="3"/>
      <c r="Z14" s="4" t="s">
        <v>71</v>
      </c>
      <c r="AA14" s="4" t="s">
        <v>72</v>
      </c>
      <c r="AB14" s="4" t="s">
        <v>78</v>
      </c>
      <c r="AC14" s="3"/>
      <c r="AD14" s="5" t="s">
        <v>73</v>
      </c>
      <c r="AE14" s="5" t="s">
        <v>74</v>
      </c>
      <c r="AF14" s="5" t="s">
        <v>75</v>
      </c>
      <c r="AG14" s="5" t="s">
        <v>76</v>
      </c>
      <c r="AH14" s="5" t="s">
        <v>77</v>
      </c>
      <c r="AI14" s="3"/>
      <c r="AJ14" s="6" t="s">
        <v>79</v>
      </c>
      <c r="AK14" s="5" t="s">
        <v>80</v>
      </c>
      <c r="AL14" s="5" t="s">
        <v>81</v>
      </c>
      <c r="AM14" s="5" t="s">
        <v>82</v>
      </c>
      <c r="AN14" s="3"/>
      <c r="AO14" s="6" t="s">
        <v>83</v>
      </c>
      <c r="AP14" s="6" t="s">
        <v>84</v>
      </c>
      <c r="AQ14" s="6" t="s">
        <v>85</v>
      </c>
      <c r="AR14" s="3"/>
      <c r="AS14" s="6" t="s">
        <v>86</v>
      </c>
      <c r="AT14" s="6" t="s">
        <v>87</v>
      </c>
      <c r="AU14" s="6" t="s">
        <v>88</v>
      </c>
      <c r="AV14" s="3"/>
      <c r="AW14" s="6" t="s">
        <v>89</v>
      </c>
      <c r="AX14" s="3"/>
      <c r="AY14" s="219" t="s">
        <v>766</v>
      </c>
      <c r="AZ14" s="71" t="s">
        <v>767</v>
      </c>
      <c r="BA14" s="71" t="s">
        <v>768</v>
      </c>
    </row>
    <row r="15" spans="1:53" ht="7.5" customHeight="1">
      <c r="A15" s="220"/>
      <c r="B15" s="221"/>
      <c r="C15" s="34"/>
      <c r="D15" s="20"/>
      <c r="F15" s="20"/>
      <c r="G15" s="20"/>
      <c r="J15" s="222"/>
      <c r="K15" s="222"/>
      <c r="L15" s="222"/>
      <c r="N15" s="11"/>
      <c r="O15" s="11"/>
      <c r="Q15" s="34"/>
      <c r="R15" s="35"/>
    </row>
    <row r="16" spans="1:53">
      <c r="A16" s="224">
        <v>1</v>
      </c>
      <c r="B16" s="24"/>
      <c r="C16" s="25"/>
      <c r="D16" s="26">
        <v>2.3148148148148147E-5</v>
      </c>
      <c r="E16" s="27"/>
      <c r="F16" s="28">
        <v>1</v>
      </c>
      <c r="G16" s="28">
        <v>1</v>
      </c>
      <c r="H16" s="27"/>
      <c r="I16" s="29" t="s">
        <v>35</v>
      </c>
      <c r="J16" s="30" t="s">
        <v>375</v>
      </c>
      <c r="K16" s="31" t="s">
        <v>66</v>
      </c>
      <c r="L16" s="32"/>
      <c r="M16" s="223"/>
      <c r="N16" s="12">
        <f>IF(ISBLANK(I16),"",IF(COUNTIF(I16,"*bombe*"),(G16-1)*SUMIF('base de donnée JCO '!C$3:C$10,K16,'base de donnée JCO '!D$3:D$10)+SUMIF(entete,L16,'base de donnée JCO '!D$14:D$20),SUMIFS('base de donnée JCO '!I$173:I$1080,'base de donnée JCO '!F$173:F$1080,I16,'base de donnée JCO '!G$173:G$1080,J16)))</f>
        <v>0</v>
      </c>
      <c r="O16" s="12">
        <f>IF(ISBLANK(I16),"",IF(ISBLANK(D16),#REF!+N16,D16+N16))</f>
        <v>2.3148148148148147E-5</v>
      </c>
      <c r="P16" s="223"/>
      <c r="Q16" s="28"/>
      <c r="R16" s="28"/>
      <c r="S16" s="28"/>
      <c r="T16" s="28"/>
      <c r="U16" s="28"/>
      <c r="V16" s="2">
        <f>W16*SUMIFS('base de donnée JCO '!H$173:H$1080,'base de donnée JCO '!F$173:F$1080,I16,'base de donnée JCO '!G$173:G$1080,J16)</f>
        <v>0</v>
      </c>
      <c r="W16" s="2">
        <f t="shared" ref="W16:W66" si="0">F16*G16</f>
        <v>1</v>
      </c>
      <c r="X16" s="2">
        <f>W16*SUMIFS('base de donnée JCO '!J$173:J$1080,'base de donnée JCO '!F$173:F$1080,I16,'base de donnée JCO '!G$173:G$1080,J16)</f>
        <v>0</v>
      </c>
      <c r="Z16" s="7" t="str">
        <f t="shared" ref="Z16:Z44" si="1">IF(ISBLANK(I16),"",IF(COUNTIF(I16,"*BOMBE_50MM*"),IF(COUNTIF(K16,"*TR*"),IF(G16&gt;=6,F16*1,0.5*F16),""),""))</f>
        <v/>
      </c>
      <c r="AA16" s="7" t="str">
        <f t="shared" ref="AA16:AA44" si="2">IF(ISBLANK(I16),"",IF(COUNTIF(I16,"*BOMBE_50MM*"),IF(COUNTIF(K16,"*\*"),IF(G16&gt;1,F16*1,""),""),""))</f>
        <v/>
      </c>
      <c r="AB16" s="7" t="str">
        <f t="shared" ref="AB16:AB25" si="3">IF(ISBLANK(I16),"",IF(COUNTIF(I16,"*BOMBE_50MM*"),IF(G16=1,F16,""),""))</f>
        <v/>
      </c>
      <c r="AD16" s="7">
        <f t="shared" ref="AD16:AD18" si="4">IF(ISBLANK(I16),"",IF(COUNTIF(I16,"*BOMBE_75MM*"),IF(G16=1,F16,""),""))</f>
        <v>1</v>
      </c>
      <c r="AE16" s="7" t="str">
        <f t="shared" ref="AE16:AE44" si="5">IF(ISBLANK(I16),"",IF(COUNTIF(I16,"*BOMBE_75MM*"),IF(COUNTIF(K16,"*TR*"),IF(G16&lt;=5,F16,""),""),""))</f>
        <v/>
      </c>
      <c r="AF16" s="7" t="str">
        <f t="shared" ref="AF16:AF44" si="6">IF(ISBLANK(I16),"",IF(COUNTIF(I16,"*BOMBE_75MM*"),IF(COUNTIF(K16,"*TR*"),IF(G16&gt;5,F16,""),""),""))</f>
        <v/>
      </c>
      <c r="AG16" s="7" t="str">
        <f t="shared" ref="AG16:AG44" si="7">IF(ISBLANK(I16),"",IF(COUNTIF(I16,"*BOMBE_75MM*"),IF(COUNTIF(K16,"*\*"),IF(AND(G16&lt;=3,G16&gt;=2),F16,""),""),""))</f>
        <v/>
      </c>
      <c r="AH16" s="7" t="str">
        <f t="shared" ref="AH16:AH44" si="8">IF(ISBLANK(I16),"",IF(COUNTIF(I16,"*BOMBE_75MM*"),IF(COUNTIF(K16,"*\*"),IF(AND(G16&lt;=7,G16&gt;=4),F16,""),""),""))</f>
        <v/>
      </c>
      <c r="AJ16" s="7" t="str">
        <f t="shared" ref="AJ16:AJ66" si="9">IF(ISBLANK(I16),"",IF(COUNTIF(I16,"*BOMBE_100MM*"),IF(G16=1,F16,""),""))</f>
        <v/>
      </c>
      <c r="AK16" s="7" t="str">
        <f t="shared" ref="AK16:AK44" si="10">IF(ISBLANK(I16),"",IF(COUNTIF(I16,"*BOMBE_100MM*"),IF(COUNTIF(K16,"*TR*"),IF(G16&lt;=5,F16,F16*2),""),""))</f>
        <v/>
      </c>
      <c r="AL16" s="7" t="str">
        <f t="shared" ref="AL16:AL44" si="11">IF(ISBLANK(I16),"",IF(COUNTIF(I16,"*BOMBE_100MM*"),IF(COUNTIF(K16,"*\*"),IF(AND(G16&lt;=3,G16&gt;=2),F16,""),""),""))</f>
        <v/>
      </c>
      <c r="AM16" s="7" t="str">
        <f t="shared" ref="AM16:AM44" si="12">IF(ISBLANK(I16),"",IF(COUNTIF(I16,"*BOMBE_100MM*"),IF(COUNTIF(K16,"*\*"),IF(AND(G16&lt;=5,G16&gt;=4),F16,""),""),""))</f>
        <v/>
      </c>
      <c r="AO16" s="7" t="str">
        <f t="shared" ref="AO16:AO66" si="13">IF(ISBLANK(I16),"",IF(COUNTIF(I16,"*BOMBE_125MM*"),IF(G16=1,F16,""),""))</f>
        <v/>
      </c>
      <c r="AP16" s="7" t="str">
        <f t="shared" ref="AP16:AP44" si="14">IF(ISBLANK(I16),"",IF(COUNTIF(I16,"*BOMBE_125MM*"),IF(COUNTIF(K16,"*TR*"),IF(G16&lt;=5,F16,""),""),""))</f>
        <v/>
      </c>
      <c r="AQ16" s="7" t="str">
        <f t="shared" ref="AQ16:AQ44" si="15">IF(ISBLANK(I16),"",IF(COUNTIF(I16,"*BOMBE_125MM*"),IF(COUNTIF(K16,"*\*"),IF(AND(G16&lt;=3,G16&gt;=2),F16,""),""),""))</f>
        <v/>
      </c>
      <c r="AS16" s="7" t="str">
        <f t="shared" ref="AS16:AS66" si="16">IF(ISBLANK(I16),"",IF(COUNTIF(I16,"*BOMBE_150MM*"),IF(G16=1,F16,""),""))</f>
        <v/>
      </c>
      <c r="AT16" s="7" t="str">
        <f t="shared" ref="AT16:AT44" si="17">IF(ISBLANK(I16),"",IF(COUNTIF(I16,"*BOMBE_150MM*"),IF(COUNTIF(K16,"*TR*"),IF(G16&lt;=4,F16,""),""),""))</f>
        <v/>
      </c>
      <c r="AU16" s="7" t="str">
        <f t="shared" ref="AU16:AU44" si="18">IF(ISBLANK(I16),"",IF(COUNTIF(I16,"*BOMBE_150MM*"),IF(COUNTIF(K16,"*\*"),IF(AND(G16&lt;=3,G16&gt;=2),F16,""),""),""))</f>
        <v/>
      </c>
      <c r="AW16" s="7" t="str">
        <f t="shared" ref="AW16:AW66" si="19">IF(ISBLANK(I16),"",IF(COUNTIF(I16,"*BOMBE_200MM*"),F16*G16,""))</f>
        <v/>
      </c>
      <c r="AY16" s="7">
        <f t="shared" ref="AY16:AY66" si="20">IF(ISBLANK(I16),"",IF(COUNTIF(I16,"*BOMBE_*"),F16*20,F16*15))</f>
        <v>20</v>
      </c>
      <c r="AZ16" s="7">
        <f t="shared" ref="AZ16:AZ66" si="21">IF(ISBLANK(I16),"",IF(COUNTIF(I16,"*BOMBE_*"),F16*15,F16*10))</f>
        <v>15</v>
      </c>
      <c r="BA16" s="7">
        <f t="shared" ref="BA16:BA66" si="22">IF(ISBLANK(I16),"",IF(COUNTIF(I16,"*BOMBE_*"),F16*10,F16*5))</f>
        <v>10</v>
      </c>
    </row>
    <row r="17" spans="1:53">
      <c r="A17" s="224"/>
      <c r="B17" s="24"/>
      <c r="C17" s="25"/>
      <c r="D17" s="26"/>
      <c r="E17" s="27"/>
      <c r="F17" s="28"/>
      <c r="G17" s="28"/>
      <c r="H17" s="27"/>
      <c r="I17" s="253"/>
      <c r="J17" s="253" t="s">
        <v>790</v>
      </c>
      <c r="K17" s="31"/>
      <c r="L17" s="32"/>
      <c r="M17" s="223"/>
      <c r="N17" s="12"/>
      <c r="O17" s="12"/>
      <c r="P17" s="223"/>
      <c r="Q17" s="28"/>
      <c r="R17" s="28"/>
      <c r="S17" s="28"/>
      <c r="T17" s="28"/>
      <c r="U17" s="28"/>
      <c r="V17" s="2">
        <f>W17*SUMIFS('base de donnée JCO '!H$173:H$1080,'base de donnée JCO '!F$173:F$1080,I17,'base de donnée JCO '!G$173:G$1080,J17)</f>
        <v>0</v>
      </c>
      <c r="W17" s="2">
        <f t="shared" si="0"/>
        <v>0</v>
      </c>
      <c r="X17" s="2">
        <f>W17*SUMIFS('base de donnée JCO '!J$173:J$1080,'base de donnée JCO '!F$173:F$1080,I17,'base de donnée JCO '!G$173:G$1080,J17)</f>
        <v>0</v>
      </c>
      <c r="Z17" s="7" t="str">
        <f t="shared" si="1"/>
        <v/>
      </c>
      <c r="AA17" s="7" t="str">
        <f t="shared" si="2"/>
        <v/>
      </c>
      <c r="AB17" s="7" t="str">
        <f t="shared" si="3"/>
        <v/>
      </c>
      <c r="AD17" s="7" t="str">
        <f t="shared" si="4"/>
        <v/>
      </c>
      <c r="AE17" s="7" t="str">
        <f t="shared" si="5"/>
        <v/>
      </c>
      <c r="AF17" s="7" t="str">
        <f t="shared" si="6"/>
        <v/>
      </c>
      <c r="AG17" s="7" t="str">
        <f t="shared" si="7"/>
        <v/>
      </c>
      <c r="AH17" s="7" t="str">
        <f t="shared" si="8"/>
        <v/>
      </c>
      <c r="AJ17" s="7" t="str">
        <f t="shared" si="9"/>
        <v/>
      </c>
      <c r="AK17" s="7" t="str">
        <f t="shared" si="10"/>
        <v/>
      </c>
      <c r="AL17" s="7" t="str">
        <f t="shared" si="11"/>
        <v/>
      </c>
      <c r="AM17" s="7" t="str">
        <f t="shared" si="12"/>
        <v/>
      </c>
      <c r="AO17" s="7" t="str">
        <f t="shared" si="13"/>
        <v/>
      </c>
      <c r="AP17" s="7" t="str">
        <f t="shared" si="14"/>
        <v/>
      </c>
      <c r="AQ17" s="7" t="str">
        <f t="shared" si="15"/>
        <v/>
      </c>
      <c r="AS17" s="7" t="str">
        <f t="shared" si="16"/>
        <v/>
      </c>
      <c r="AT17" s="7" t="str">
        <f t="shared" si="17"/>
        <v/>
      </c>
      <c r="AU17" s="7" t="str">
        <f t="shared" si="18"/>
        <v/>
      </c>
      <c r="AW17" s="7" t="str">
        <f t="shared" si="19"/>
        <v/>
      </c>
      <c r="AY17" s="7" t="str">
        <f t="shared" si="20"/>
        <v/>
      </c>
      <c r="AZ17" s="7" t="str">
        <f t="shared" si="21"/>
        <v/>
      </c>
      <c r="BA17" s="7" t="str">
        <f t="shared" si="22"/>
        <v/>
      </c>
    </row>
    <row r="18" spans="1:53">
      <c r="A18" s="224">
        <v>2</v>
      </c>
      <c r="B18" s="24"/>
      <c r="C18" s="25"/>
      <c r="D18" s="26">
        <v>6.7129629629629625E-4</v>
      </c>
      <c r="E18" s="27"/>
      <c r="F18" s="28">
        <v>1</v>
      </c>
      <c r="G18" s="28">
        <v>7</v>
      </c>
      <c r="H18" s="27"/>
      <c r="I18" s="29" t="s">
        <v>161</v>
      </c>
      <c r="J18" s="30" t="s">
        <v>268</v>
      </c>
      <c r="K18" s="31" t="s">
        <v>67</v>
      </c>
      <c r="L18" s="32" t="s">
        <v>22</v>
      </c>
      <c r="M18" s="223"/>
      <c r="N18" s="12">
        <f>IF(ISBLANK(I18),"",IF(COUNTIF(I18,"*bombe*"),(G18-1)*SUMIF('base de donnée JCO '!C$3:C$10,K18,'base de donnée JCO '!D$3:D$10)+SUMIF(entete,L18,'base de donnée JCO '!D$14:D$20),SUMIFS('base de donnée JCO '!I$173:I$1080,'base de donnée JCO '!F$173:F$1080,I18,'base de donnée JCO '!G$173:G$1080,J18)))</f>
        <v>0</v>
      </c>
      <c r="O18" s="12">
        <f t="shared" ref="O18:O67" si="23">IF(ISBLANK(I18),"",IF(ISBLANK(D18),D17+N18,D18+N18))</f>
        <v>6.7129629629629625E-4</v>
      </c>
      <c r="P18" s="223"/>
      <c r="Q18" s="28"/>
      <c r="R18" s="28"/>
      <c r="S18" s="28"/>
      <c r="T18" s="28"/>
      <c r="U18" s="28"/>
      <c r="V18" s="2">
        <f>W18*SUMIFS('base de donnée JCO '!H$173:H$1080,'base de donnée JCO '!F$173:F$1080,I18,'base de donnée JCO '!G$173:G$1080,J18)</f>
        <v>0</v>
      </c>
      <c r="W18" s="2">
        <f t="shared" si="0"/>
        <v>7</v>
      </c>
      <c r="X18" s="2">
        <f>W18*SUMIFS('base de donnée JCO '!J$173:J$1080,'base de donnée JCO '!F$173:F$1080,I18,'base de donnée JCO '!G$173:G$1080,J18)</f>
        <v>0</v>
      </c>
      <c r="Z18" s="7" t="str">
        <f t="shared" si="1"/>
        <v/>
      </c>
      <c r="AA18" s="7" t="str">
        <f t="shared" si="2"/>
        <v/>
      </c>
      <c r="AB18" s="7" t="str">
        <f t="shared" si="3"/>
        <v/>
      </c>
      <c r="AD18" s="7" t="str">
        <f t="shared" si="4"/>
        <v/>
      </c>
      <c r="AE18" s="7" t="str">
        <f t="shared" si="5"/>
        <v/>
      </c>
      <c r="AF18" s="7" t="str">
        <f t="shared" si="6"/>
        <v/>
      </c>
      <c r="AG18" s="7" t="str">
        <f t="shared" si="7"/>
        <v/>
      </c>
      <c r="AH18" s="7" t="str">
        <f t="shared" si="8"/>
        <v/>
      </c>
      <c r="AJ18" s="7" t="str">
        <f t="shared" si="9"/>
        <v/>
      </c>
      <c r="AK18" s="7" t="str">
        <f t="shared" si="10"/>
        <v/>
      </c>
      <c r="AL18" s="7" t="str">
        <f t="shared" si="11"/>
        <v/>
      </c>
      <c r="AM18" s="7" t="str">
        <f t="shared" si="12"/>
        <v/>
      </c>
      <c r="AO18" s="7" t="str">
        <f t="shared" si="13"/>
        <v/>
      </c>
      <c r="AP18" s="7" t="str">
        <f t="shared" si="14"/>
        <v/>
      </c>
      <c r="AQ18" s="7" t="str">
        <f t="shared" si="15"/>
        <v/>
      </c>
      <c r="AS18" s="7" t="str">
        <f t="shared" si="16"/>
        <v/>
      </c>
      <c r="AT18" s="7" t="str">
        <f t="shared" si="17"/>
        <v/>
      </c>
      <c r="AU18" s="7" t="str">
        <f t="shared" si="18"/>
        <v/>
      </c>
      <c r="AW18" s="7" t="str">
        <f t="shared" si="19"/>
        <v/>
      </c>
      <c r="AY18" s="7">
        <f t="shared" si="20"/>
        <v>15</v>
      </c>
      <c r="AZ18" s="7">
        <f t="shared" si="21"/>
        <v>10</v>
      </c>
      <c r="BA18" s="7">
        <f t="shared" si="22"/>
        <v>5</v>
      </c>
    </row>
    <row r="19" spans="1:53">
      <c r="A19" s="224">
        <v>199</v>
      </c>
      <c r="B19" s="24"/>
      <c r="C19" s="25"/>
      <c r="D19" s="26">
        <v>6.7129629629629625E-4</v>
      </c>
      <c r="E19" s="27"/>
      <c r="F19" s="28">
        <v>10</v>
      </c>
      <c r="G19" s="28">
        <v>1</v>
      </c>
      <c r="H19" s="27"/>
      <c r="I19" s="29" t="s">
        <v>35</v>
      </c>
      <c r="J19" s="30" t="s">
        <v>376</v>
      </c>
      <c r="K19" s="31" t="s">
        <v>5</v>
      </c>
      <c r="L19" s="32" t="s">
        <v>16</v>
      </c>
      <c r="M19" s="223"/>
      <c r="N19" s="12">
        <f>IF(ISBLANK(I19),"",IF(COUNTIF(I19,"*bombe*"),(G19-1)*SUMIF('base de donnée JCO '!C$3:C$10,K19,'base de donnée JCO '!D$3:D$10)+SUMIF(entete,L19,'base de donnée JCO '!D$14:D$20),SUMIFS('base de donnée JCO '!I$173:I$1080,'base de donnée JCO '!F$173:F$1080,I19,'base de donnée JCO '!G$173:G$1080,J19)))</f>
        <v>2.0000231481481481</v>
      </c>
      <c r="O19" s="12">
        <f t="shared" si="23"/>
        <v>2.0006944444444446</v>
      </c>
      <c r="P19" s="223"/>
      <c r="Q19" s="28"/>
      <c r="R19" s="28"/>
      <c r="S19" s="28"/>
      <c r="T19" s="28"/>
      <c r="U19" s="28"/>
      <c r="V19" s="2">
        <f>W19*SUMIFS('base de donnée JCO '!H$173:H$1080,'base de donnée JCO '!F$173:F$1080,I19,'base de donnée JCO '!G$173:G$1080,J19)</f>
        <v>0</v>
      </c>
      <c r="W19" s="2">
        <f t="shared" si="0"/>
        <v>10</v>
      </c>
      <c r="X19" s="2">
        <f>W19*SUMIFS('base de donnée JCO '!J$173:J$1080,'base de donnée JCO '!F$173:F$1080,I19,'base de donnée JCO '!G$173:G$1080,J19)</f>
        <v>0</v>
      </c>
      <c r="Z19" s="7" t="str">
        <f t="shared" si="1"/>
        <v/>
      </c>
      <c r="AA19" s="7" t="str">
        <f t="shared" si="2"/>
        <v/>
      </c>
      <c r="AB19" s="7" t="str">
        <f t="shared" si="3"/>
        <v/>
      </c>
      <c r="AD19" s="7">
        <f>IF(ISBLANK(I19),"",IF(COUNTIF(I19,"*BOMBE_75MM*"),IF(G19=1,F19,""),""))</f>
        <v>10</v>
      </c>
      <c r="AE19" s="7" t="str">
        <f t="shared" si="5"/>
        <v/>
      </c>
      <c r="AF19" s="7" t="str">
        <f t="shared" si="6"/>
        <v/>
      </c>
      <c r="AG19" s="7" t="str">
        <f t="shared" si="7"/>
        <v/>
      </c>
      <c r="AH19" s="7" t="str">
        <f t="shared" si="8"/>
        <v/>
      </c>
      <c r="AJ19" s="7" t="str">
        <f t="shared" si="9"/>
        <v/>
      </c>
      <c r="AK19" s="7" t="str">
        <f t="shared" si="10"/>
        <v/>
      </c>
      <c r="AL19" s="7" t="str">
        <f t="shared" si="11"/>
        <v/>
      </c>
      <c r="AM19" s="7" t="str">
        <f t="shared" si="12"/>
        <v/>
      </c>
      <c r="AO19" s="7" t="str">
        <f t="shared" si="13"/>
        <v/>
      </c>
      <c r="AP19" s="7" t="str">
        <f t="shared" si="14"/>
        <v/>
      </c>
      <c r="AQ19" s="7" t="str">
        <f t="shared" si="15"/>
        <v/>
      </c>
      <c r="AS19" s="7" t="str">
        <f t="shared" si="16"/>
        <v/>
      </c>
      <c r="AT19" s="7" t="str">
        <f t="shared" si="17"/>
        <v/>
      </c>
      <c r="AU19" s="7" t="str">
        <f t="shared" si="18"/>
        <v/>
      </c>
      <c r="AW19" s="7" t="str">
        <f t="shared" si="19"/>
        <v/>
      </c>
      <c r="AY19" s="7">
        <f t="shared" si="20"/>
        <v>200</v>
      </c>
      <c r="AZ19" s="7">
        <f t="shared" si="21"/>
        <v>150</v>
      </c>
      <c r="BA19" s="7">
        <f t="shared" si="22"/>
        <v>100</v>
      </c>
    </row>
    <row r="20" spans="1:53">
      <c r="A20" s="224"/>
      <c r="B20" s="24"/>
      <c r="C20" s="25"/>
      <c r="D20" s="26"/>
      <c r="E20" s="27"/>
      <c r="F20" s="28"/>
      <c r="G20" s="28"/>
      <c r="H20" s="27"/>
      <c r="I20" s="29"/>
      <c r="J20" s="30"/>
      <c r="K20" s="31"/>
      <c r="L20" s="32"/>
      <c r="M20" s="223"/>
      <c r="N20" s="12" t="str">
        <f>IF(ISBLANK(I20),"",IF(COUNTIF(I20,"*bombe*"),(G20-1)*SUMIF('base de donnée JCO '!C$3:C$10,K20,'base de donnée JCO '!D$3:D$10)+SUMIF(entete,L20,'base de donnée JCO '!D$14:D$20),SUMIFS('base de donnée JCO '!I$173:I$1080,'base de donnée JCO '!F$173:F$1080,I20,'base de donnée JCO '!G$173:G$1080,J20)))</f>
        <v/>
      </c>
      <c r="O20" s="12" t="str">
        <f t="shared" si="23"/>
        <v/>
      </c>
      <c r="P20" s="223"/>
      <c r="Q20" s="28"/>
      <c r="R20" s="28"/>
      <c r="S20" s="234" t="s">
        <v>789</v>
      </c>
      <c r="T20" s="28"/>
      <c r="U20" s="28"/>
      <c r="V20" s="2">
        <f>W20*SUMIFS('base de donnée JCO '!H$173:H$1080,'base de donnée JCO '!F$173:F$1080,I20,'base de donnée JCO '!G$173:G$1080,J20)</f>
        <v>0</v>
      </c>
      <c r="W20" s="2">
        <f t="shared" si="0"/>
        <v>0</v>
      </c>
      <c r="X20" s="2">
        <f>W20*SUMIFS('base de donnée JCO '!J$173:J$1080,'base de donnée JCO '!F$173:F$1080,I20,'base de donnée JCO '!G$173:G$1080,J20)</f>
        <v>0</v>
      </c>
      <c r="Z20" s="7" t="str">
        <f t="shared" si="1"/>
        <v/>
      </c>
      <c r="AA20" s="7" t="str">
        <f t="shared" si="2"/>
        <v/>
      </c>
      <c r="AB20" s="7" t="str">
        <f t="shared" si="3"/>
        <v/>
      </c>
      <c r="AD20" s="7" t="str">
        <f t="shared" ref="AD20:AD66" si="24">IF(ISBLANK(I20),"",IF(COUNTIF(I20,"*BOMBE_75MM*"),IF(G20=1,F20,""),""))</f>
        <v/>
      </c>
      <c r="AE20" s="7" t="str">
        <f t="shared" si="5"/>
        <v/>
      </c>
      <c r="AF20" s="7" t="str">
        <f t="shared" si="6"/>
        <v/>
      </c>
      <c r="AG20" s="7" t="str">
        <f t="shared" si="7"/>
        <v/>
      </c>
      <c r="AH20" s="7" t="str">
        <f t="shared" si="8"/>
        <v/>
      </c>
      <c r="AJ20" s="7" t="str">
        <f t="shared" si="9"/>
        <v/>
      </c>
      <c r="AK20" s="7" t="str">
        <f t="shared" si="10"/>
        <v/>
      </c>
      <c r="AL20" s="7" t="str">
        <f t="shared" si="11"/>
        <v/>
      </c>
      <c r="AM20" s="7" t="str">
        <f t="shared" si="12"/>
        <v/>
      </c>
      <c r="AO20" s="7" t="str">
        <f t="shared" si="13"/>
        <v/>
      </c>
      <c r="AP20" s="7" t="str">
        <f t="shared" si="14"/>
        <v/>
      </c>
      <c r="AQ20" s="7" t="str">
        <f t="shared" si="15"/>
        <v/>
      </c>
      <c r="AS20" s="7" t="str">
        <f t="shared" si="16"/>
        <v/>
      </c>
      <c r="AT20" s="7" t="str">
        <f t="shared" si="17"/>
        <v/>
      </c>
      <c r="AU20" s="7" t="str">
        <f t="shared" si="18"/>
        <v/>
      </c>
      <c r="AW20" s="7" t="str">
        <f t="shared" si="19"/>
        <v/>
      </c>
      <c r="AY20" s="7" t="str">
        <f t="shared" si="20"/>
        <v/>
      </c>
      <c r="AZ20" s="7" t="str">
        <f t="shared" si="21"/>
        <v/>
      </c>
      <c r="BA20" s="7" t="str">
        <f t="shared" si="22"/>
        <v/>
      </c>
    </row>
    <row r="21" spans="1:53">
      <c r="A21" s="224"/>
      <c r="B21" s="24"/>
      <c r="C21" s="25"/>
      <c r="D21" s="26"/>
      <c r="E21" s="27"/>
      <c r="F21" s="28"/>
      <c r="G21" s="28"/>
      <c r="H21" s="27"/>
      <c r="I21" s="29"/>
      <c r="J21" s="30"/>
      <c r="K21" s="31"/>
      <c r="L21" s="32"/>
      <c r="M21" s="223"/>
      <c r="N21" s="12" t="str">
        <f>IF(ISBLANK(I21),"",IF(COUNTIF(I21,"*bombe*"),(G21-1)*SUMIF('base de donnée JCO '!C$3:C$10,K21,'base de donnée JCO '!D$3:D$10)+SUMIF(entete,L21,'base de donnée JCO '!D$14:D$20),SUMIFS('base de donnée JCO '!I$173:I$1080,'base de donnée JCO '!F$173:F$1080,I21,'base de donnée JCO '!G$173:G$1080,J21)))</f>
        <v/>
      </c>
      <c r="O21" s="12" t="str">
        <f>IF(ISBLANK(I21),"",IF(ISBLANK(D21),#REF!+N21,D21+N21))</f>
        <v/>
      </c>
      <c r="P21" s="223"/>
      <c r="Q21" s="28"/>
      <c r="R21" s="28"/>
      <c r="S21" s="28"/>
      <c r="T21" s="28"/>
      <c r="U21" s="28"/>
      <c r="V21" s="2">
        <f>W21*SUMIFS('base de donnée JCO '!H$173:H$1080,'base de donnée JCO '!F$173:F$1080,I21,'base de donnée JCO '!G$173:G$1080,J21)</f>
        <v>0</v>
      </c>
      <c r="W21" s="2">
        <f t="shared" si="0"/>
        <v>0</v>
      </c>
      <c r="X21" s="2">
        <f>W21*SUMIFS('base de donnée JCO '!J$173:J$1080,'base de donnée JCO '!F$173:F$1080,I21,'base de donnée JCO '!G$173:G$1080,J21)</f>
        <v>0</v>
      </c>
      <c r="Z21" s="7" t="str">
        <f t="shared" si="1"/>
        <v/>
      </c>
      <c r="AA21" s="7" t="str">
        <f t="shared" si="2"/>
        <v/>
      </c>
      <c r="AB21" s="7" t="str">
        <f t="shared" si="3"/>
        <v/>
      </c>
      <c r="AD21" s="7" t="str">
        <f t="shared" si="24"/>
        <v/>
      </c>
      <c r="AE21" s="7" t="str">
        <f t="shared" si="5"/>
        <v/>
      </c>
      <c r="AF21" s="7" t="str">
        <f t="shared" si="6"/>
        <v/>
      </c>
      <c r="AG21" s="7" t="str">
        <f t="shared" si="7"/>
        <v/>
      </c>
      <c r="AH21" s="7" t="str">
        <f t="shared" si="8"/>
        <v/>
      </c>
      <c r="AJ21" s="7" t="str">
        <f t="shared" si="9"/>
        <v/>
      </c>
      <c r="AK21" s="7" t="str">
        <f t="shared" si="10"/>
        <v/>
      </c>
      <c r="AL21" s="7" t="str">
        <f t="shared" si="11"/>
        <v/>
      </c>
      <c r="AM21" s="7" t="str">
        <f t="shared" si="12"/>
        <v/>
      </c>
      <c r="AO21" s="7" t="str">
        <f t="shared" si="13"/>
        <v/>
      </c>
      <c r="AP21" s="7" t="str">
        <f t="shared" si="14"/>
        <v/>
      </c>
      <c r="AQ21" s="7" t="str">
        <f t="shared" si="15"/>
        <v/>
      </c>
      <c r="AS21" s="7" t="str">
        <f t="shared" si="16"/>
        <v/>
      </c>
      <c r="AT21" s="7" t="str">
        <f t="shared" si="17"/>
        <v/>
      </c>
      <c r="AU21" s="7" t="str">
        <f t="shared" si="18"/>
        <v/>
      </c>
      <c r="AW21" s="7" t="str">
        <f t="shared" si="19"/>
        <v/>
      </c>
      <c r="AY21" s="7" t="str">
        <f t="shared" si="20"/>
        <v/>
      </c>
      <c r="AZ21" s="7" t="str">
        <f t="shared" si="21"/>
        <v/>
      </c>
      <c r="BA21" s="7" t="str">
        <f t="shared" si="22"/>
        <v/>
      </c>
    </row>
    <row r="22" spans="1:53">
      <c r="A22" s="224"/>
      <c r="B22" s="24"/>
      <c r="C22" s="25"/>
      <c r="D22" s="26"/>
      <c r="E22" s="27"/>
      <c r="F22" s="28"/>
      <c r="G22" s="28"/>
      <c r="H22" s="27"/>
      <c r="I22" s="29"/>
      <c r="J22" s="30"/>
      <c r="K22" s="31"/>
      <c r="L22" s="32"/>
      <c r="M22" s="223"/>
      <c r="N22" s="12" t="str">
        <f>IF(ISBLANK(I22),"",IF(COUNTIF(I22,"*bombe*"),(G22-1)*SUMIF('base de donnée JCO '!C$3:C$10,K22,'base de donnée JCO '!D$3:D$10)+SUMIF(entete,L22,'base de donnée JCO '!D$14:D$20),SUMIFS('base de donnée JCO '!I$173:I$1080,'base de donnée JCO '!F$173:F$1080,I22,'base de donnée JCO '!G$173:G$1080,J22)))</f>
        <v/>
      </c>
      <c r="O22" s="12" t="str">
        <f t="shared" si="23"/>
        <v/>
      </c>
      <c r="P22" s="223"/>
      <c r="Q22" s="230" t="s">
        <v>70</v>
      </c>
      <c r="R22" s="28"/>
      <c r="S22" s="28"/>
      <c r="T22" s="28"/>
      <c r="U22" s="230" t="s">
        <v>70</v>
      </c>
      <c r="V22" s="2">
        <f>W22*SUMIFS('base de donnée JCO '!H$173:H$1080,'base de donnée JCO '!F$173:F$1080,I22,'base de donnée JCO '!G$173:G$1080,J22)</f>
        <v>0</v>
      </c>
      <c r="W22" s="2">
        <f t="shared" si="0"/>
        <v>0</v>
      </c>
      <c r="X22" s="2">
        <f>W22*SUMIFS('base de donnée JCO '!J$173:J$1080,'base de donnée JCO '!F$173:F$1080,I22,'base de donnée JCO '!G$173:G$1080,J22)</f>
        <v>0</v>
      </c>
      <c r="Z22" s="7" t="str">
        <f t="shared" si="1"/>
        <v/>
      </c>
      <c r="AA22" s="7" t="str">
        <f t="shared" si="2"/>
        <v/>
      </c>
      <c r="AB22" s="7" t="str">
        <f t="shared" si="3"/>
        <v/>
      </c>
      <c r="AD22" s="7" t="str">
        <f t="shared" si="24"/>
        <v/>
      </c>
      <c r="AE22" s="7" t="str">
        <f t="shared" si="5"/>
        <v/>
      </c>
      <c r="AF22" s="7" t="str">
        <f t="shared" si="6"/>
        <v/>
      </c>
      <c r="AG22" s="7" t="str">
        <f t="shared" si="7"/>
        <v/>
      </c>
      <c r="AH22" s="7" t="str">
        <f t="shared" si="8"/>
        <v/>
      </c>
      <c r="AJ22" s="7" t="str">
        <f t="shared" si="9"/>
        <v/>
      </c>
      <c r="AK22" s="7" t="str">
        <f t="shared" si="10"/>
        <v/>
      </c>
      <c r="AL22" s="7" t="str">
        <f t="shared" si="11"/>
        <v/>
      </c>
      <c r="AM22" s="7" t="str">
        <f t="shared" si="12"/>
        <v/>
      </c>
      <c r="AO22" s="7" t="str">
        <f t="shared" si="13"/>
        <v/>
      </c>
      <c r="AP22" s="7" t="str">
        <f t="shared" si="14"/>
        <v/>
      </c>
      <c r="AQ22" s="7" t="str">
        <f t="shared" si="15"/>
        <v/>
      </c>
      <c r="AS22" s="7" t="str">
        <f t="shared" si="16"/>
        <v/>
      </c>
      <c r="AT22" s="7" t="str">
        <f t="shared" si="17"/>
        <v/>
      </c>
      <c r="AU22" s="7" t="str">
        <f t="shared" si="18"/>
        <v/>
      </c>
      <c r="AW22" s="7" t="str">
        <f t="shared" si="19"/>
        <v/>
      </c>
      <c r="AY22" s="7" t="str">
        <f t="shared" si="20"/>
        <v/>
      </c>
      <c r="AZ22" s="7" t="str">
        <f t="shared" si="21"/>
        <v/>
      </c>
      <c r="BA22" s="7" t="str">
        <f t="shared" si="22"/>
        <v/>
      </c>
    </row>
    <row r="23" spans="1:53">
      <c r="A23" s="224"/>
      <c r="B23" s="24"/>
      <c r="C23" s="25"/>
      <c r="D23" s="26"/>
      <c r="E23" s="27"/>
      <c r="F23" s="28"/>
      <c r="G23" s="28"/>
      <c r="H23" s="27"/>
      <c r="I23" s="29"/>
      <c r="J23" s="30"/>
      <c r="K23" s="31"/>
      <c r="L23" s="32"/>
      <c r="M23" s="223"/>
      <c r="N23" s="12" t="str">
        <f>IF(ISBLANK(I23),"",IF(COUNTIF(I23,"*bombe*"),(G23-1)*SUMIF('base de donnée JCO '!C$3:C$10,K23,'base de donnée JCO '!D$3:D$10)+SUMIF(entete,L23,'base de donnée JCO '!D$14:D$20),SUMIFS('base de donnée JCO '!I$173:I$1080,'base de donnée JCO '!F$173:F$1080,I23,'base de donnée JCO '!G$173:G$1080,J23)))</f>
        <v/>
      </c>
      <c r="O23" s="226" t="str">
        <f>IF(ISBLANK(I23),"",IF(ISBLANK(D23),D22+N23,D23+N23))</f>
        <v/>
      </c>
      <c r="P23" s="223"/>
      <c r="Q23" s="28"/>
      <c r="R23" s="28"/>
      <c r="S23" s="28" t="s">
        <v>780</v>
      </c>
      <c r="T23" s="28"/>
      <c r="U23" s="28"/>
      <c r="V23" s="2">
        <f>W23*SUMIFS('base de donnée JCO '!H$173:H$1080,'base de donnée JCO '!F$173:F$1080,I23,'base de donnée JCO '!G$173:G$1080,J23)</f>
        <v>0</v>
      </c>
      <c r="W23" s="2">
        <f t="shared" ref="W23" si="25">F23*G23</f>
        <v>0</v>
      </c>
      <c r="X23" s="2">
        <f>W23*SUMIFS('base de donnée JCO '!J$173:J$1080,'base de donnée JCO '!F$173:F$1080,I23,'base de donnée JCO '!G$173:G$1080,J23)</f>
        <v>0</v>
      </c>
      <c r="Z23" s="7" t="str">
        <f t="shared" ref="Z23" si="26">IF(ISBLANK(I23),"",IF(COUNTIF(I23,"*BOMBE_50MM*"),IF(COUNTIF(K23,"*TR*"),IF(G23&gt;=6,F23*1,0.5*F23),""),""))</f>
        <v/>
      </c>
      <c r="AA23" s="7" t="str">
        <f t="shared" ref="AA23" si="27">IF(ISBLANK(I23),"",IF(COUNTIF(I23,"*BOMBE_50MM*"),IF(COUNTIF(K23,"*\*"),IF(G23&gt;1,F23*1,""),""),""))</f>
        <v/>
      </c>
      <c r="AB23" s="7" t="str">
        <f t="shared" ref="AB23" si="28">IF(ISBLANK(I23),"",IF(COUNTIF(I23,"*BOMBE_50MM*"),IF(G23=1,F23,""),""))</f>
        <v/>
      </c>
      <c r="AD23" s="7" t="str">
        <f t="shared" ref="AD23" si="29">IF(ISBLANK(I23),"",IF(COUNTIF(I23,"*BOMBE_75MM*"),IF(G23=1,F23,""),""))</f>
        <v/>
      </c>
      <c r="AE23" s="7" t="str">
        <f t="shared" ref="AE23" si="30">IF(ISBLANK(I23),"",IF(COUNTIF(I23,"*BOMBE_75MM*"),IF(COUNTIF(K23,"*TR*"),IF(G23&lt;=5,F23,""),""),""))</f>
        <v/>
      </c>
      <c r="AF23" s="7" t="str">
        <f t="shared" ref="AF23" si="31">IF(ISBLANK(I23),"",IF(COUNTIF(I23,"*BOMBE_75MM*"),IF(COUNTIF(K23,"*TR*"),IF(G23&gt;5,F23,""),""),""))</f>
        <v/>
      </c>
      <c r="AG23" s="7" t="str">
        <f t="shared" ref="AG23" si="32">IF(ISBLANK(I23),"",IF(COUNTIF(I23,"*BOMBE_75MM*"),IF(COUNTIF(K23,"*\*"),IF(AND(G23&lt;=3,G23&gt;=2),F23,""),""),""))</f>
        <v/>
      </c>
      <c r="AH23" s="7" t="str">
        <f t="shared" ref="AH23" si="33">IF(ISBLANK(I23),"",IF(COUNTIF(I23,"*BOMBE_75MM*"),IF(COUNTIF(K23,"*\*"),IF(AND(G23&lt;=7,G23&gt;=4),F23,""),""),""))</f>
        <v/>
      </c>
      <c r="AJ23" s="7" t="str">
        <f t="shared" ref="AJ23" si="34">IF(ISBLANK(I23),"",IF(COUNTIF(I23,"*BOMBE_100MM*"),IF(G23=1,F23,""),""))</f>
        <v/>
      </c>
      <c r="AK23" s="7" t="str">
        <f t="shared" ref="AK23" si="35">IF(ISBLANK(I23),"",IF(COUNTIF(I23,"*BOMBE_100MM*"),IF(COUNTIF(K23,"*TR*"),IF(G23&lt;=5,F23,F23*2),""),""))</f>
        <v/>
      </c>
      <c r="AL23" s="7" t="str">
        <f t="shared" ref="AL23" si="36">IF(ISBLANK(I23),"",IF(COUNTIF(I23,"*BOMBE_100MM*"),IF(COUNTIF(K23,"*\*"),IF(AND(G23&lt;=3,G23&gt;=2),F23,""),""),""))</f>
        <v/>
      </c>
      <c r="AM23" s="7" t="str">
        <f t="shared" ref="AM23" si="37">IF(ISBLANK(I23),"",IF(COUNTIF(I23,"*BOMBE_100MM*"),IF(COUNTIF(K23,"*\*"),IF(AND(G23&lt;=5,G23&gt;=4),F23,""),""),""))</f>
        <v/>
      </c>
      <c r="AO23" s="7" t="str">
        <f t="shared" ref="AO23" si="38">IF(ISBLANK(I23),"",IF(COUNTIF(I23,"*BOMBE_125MM*"),IF(G23=1,F23,""),""))</f>
        <v/>
      </c>
      <c r="AP23" s="7" t="str">
        <f t="shared" ref="AP23" si="39">IF(ISBLANK(I23),"",IF(COUNTIF(I23,"*BOMBE_125MM*"),IF(COUNTIF(K23,"*TR*"),IF(G23&lt;=5,F23,""),""),""))</f>
        <v/>
      </c>
      <c r="AQ23" s="7" t="str">
        <f t="shared" ref="AQ23" si="40">IF(ISBLANK(I23),"",IF(COUNTIF(I23,"*BOMBE_125MM*"),IF(COUNTIF(K23,"*\*"),IF(AND(G23&lt;=3,G23&gt;=2),F23,""),""),""))</f>
        <v/>
      </c>
      <c r="AS23" s="7" t="str">
        <f t="shared" ref="AS23" si="41">IF(ISBLANK(I23),"",IF(COUNTIF(I23,"*BOMBE_150MM*"),IF(G23=1,F23,""),""))</f>
        <v/>
      </c>
      <c r="AT23" s="7" t="str">
        <f t="shared" ref="AT23" si="42">IF(ISBLANK(I23),"",IF(COUNTIF(I23,"*BOMBE_150MM*"),IF(COUNTIF(K23,"*TR*"),IF(G23&lt;=4,F23,""),""),""))</f>
        <v/>
      </c>
      <c r="AU23" s="7" t="str">
        <f t="shared" ref="AU23" si="43">IF(ISBLANK(I23),"",IF(COUNTIF(I23,"*BOMBE_150MM*"),IF(COUNTIF(K23,"*\*"),IF(AND(G23&lt;=3,G23&gt;=2),F23,""),""),""))</f>
        <v/>
      </c>
      <c r="AW23" s="7" t="str">
        <f t="shared" ref="AW23" si="44">IF(ISBLANK(I23),"",IF(COUNTIF(I23,"*BOMBE_200MM*"),F23*G23,""))</f>
        <v/>
      </c>
      <c r="AY23" s="7" t="str">
        <f t="shared" ref="AY23" si="45">IF(ISBLANK(I23),"",IF(COUNTIF(I23,"*BOMBE_*"),F23*20,F23*15))</f>
        <v/>
      </c>
      <c r="AZ23" s="7" t="str">
        <f t="shared" ref="AZ23" si="46">IF(ISBLANK(I23),"",IF(COUNTIF(I23,"*BOMBE_*"),F23*15,F23*10))</f>
        <v/>
      </c>
      <c r="BA23" s="7" t="str">
        <f t="shared" ref="BA23" si="47">IF(ISBLANK(I23),"",IF(COUNTIF(I23,"*BOMBE_*"),F23*10,F23*5))</f>
        <v/>
      </c>
    </row>
    <row r="24" spans="1:53">
      <c r="A24" s="224">
        <v>19</v>
      </c>
      <c r="B24" s="24"/>
      <c r="C24" s="25"/>
      <c r="D24" s="26">
        <v>6.7129629629629625E-4</v>
      </c>
      <c r="E24" s="27"/>
      <c r="F24" s="28">
        <v>19</v>
      </c>
      <c r="G24" s="28">
        <v>2</v>
      </c>
      <c r="H24" s="27"/>
      <c r="I24" s="29" t="s">
        <v>35</v>
      </c>
      <c r="J24" s="30" t="s">
        <v>406</v>
      </c>
      <c r="K24" s="31" t="s">
        <v>67</v>
      </c>
      <c r="L24" s="32" t="s">
        <v>22</v>
      </c>
      <c r="M24" s="223"/>
      <c r="N24" s="12">
        <f>IF(ISBLANK(I24),"",IF(COUNTIF(I24,"*bombe*"),(G24-1)*SUMIF('base de donnée JCO '!C$3:C$10,K24,'base de donnée JCO '!D$3:D$10)+SUMIF(entete,L24,'base de donnée JCO '!D$14:D$20),SUMIFS('base de donnée JCO '!I$173:I$1080,'base de donnée JCO '!F$173:F$1080,I24,'base de donnée JCO '!G$173:G$1080,J24)))</f>
        <v>2.0001157407407408</v>
      </c>
      <c r="O24" s="12">
        <f>IF(ISBLANK(I24),"",IF(ISBLANK(D24),#REF!+N24,D24+N24))</f>
        <v>2.0007870370370373</v>
      </c>
      <c r="P24" s="223"/>
      <c r="Q24" s="28"/>
      <c r="R24" s="28"/>
      <c r="S24" s="28"/>
      <c r="T24" s="28"/>
      <c r="U24" s="28"/>
      <c r="V24" s="2">
        <f>W24*SUMIFS('base de donnée JCO '!H$173:H$1080,'base de donnée JCO '!F$173:F$1080,I24,'base de donnée JCO '!G$173:G$1080,J24)</f>
        <v>0</v>
      </c>
      <c r="W24" s="2">
        <f t="shared" ref="W24" si="48">F24*G24</f>
        <v>38</v>
      </c>
      <c r="X24" s="2">
        <f>W24*SUMIFS('base de donnée JCO '!J$173:J$1080,'base de donnée JCO '!F$173:F$1080,I24,'base de donnée JCO '!G$173:G$1080,J24)</f>
        <v>0</v>
      </c>
      <c r="Z24" s="7" t="str">
        <f t="shared" ref="Z24" si="49">IF(ISBLANK(I24),"",IF(COUNTIF(I24,"*BOMBE_50MM*"),IF(COUNTIF(K24,"*TR*"),IF(G24&gt;=6,F24*1,0.5*F24),""),""))</f>
        <v/>
      </c>
      <c r="AA24" s="7" t="str">
        <f t="shared" ref="AA24" si="50">IF(ISBLANK(I24),"",IF(COUNTIF(I24,"*BOMBE_50MM*"),IF(COUNTIF(K24,"*\*"),IF(G24&gt;1,F24*1,""),""),""))</f>
        <v/>
      </c>
      <c r="AB24" s="7" t="str">
        <f t="shared" ref="AB24" si="51">IF(ISBLANK(I24),"",IF(COUNTIF(I24,"*BOMBE_50MM*"),IF(G24=1,F24,""),""))</f>
        <v/>
      </c>
      <c r="AD24" s="7" t="str">
        <f t="shared" ref="AD24" si="52">IF(ISBLANK(I24),"",IF(COUNTIF(I24,"*BOMBE_75MM*"),IF(G24=1,F24,""),""))</f>
        <v/>
      </c>
      <c r="AE24" s="7" t="str">
        <f t="shared" ref="AE24" si="53">IF(ISBLANK(I24),"",IF(COUNTIF(I24,"*BOMBE_75MM*"),IF(COUNTIF(K24,"*TR*"),IF(G24&lt;=5,F24,""),""),""))</f>
        <v/>
      </c>
      <c r="AF24" s="7" t="str">
        <f t="shared" ref="AF24" si="54">IF(ISBLANK(I24),"",IF(COUNTIF(I24,"*BOMBE_75MM*"),IF(COUNTIF(K24,"*TR*"),IF(G24&gt;5,F24,""),""),""))</f>
        <v/>
      </c>
      <c r="AG24" s="7">
        <f t="shared" ref="AG24" si="55">IF(ISBLANK(I24),"",IF(COUNTIF(I24,"*BOMBE_75MM*"),IF(COUNTIF(K24,"*\*"),IF(AND(G24&lt;=3,G24&gt;=2),F24,""),""),""))</f>
        <v>19</v>
      </c>
      <c r="AH24" s="7" t="str">
        <f t="shared" ref="AH24" si="56">IF(ISBLANK(I24),"",IF(COUNTIF(I24,"*BOMBE_75MM*"),IF(COUNTIF(K24,"*\*"),IF(AND(G24&lt;=7,G24&gt;=4),F24,""),""),""))</f>
        <v/>
      </c>
      <c r="AJ24" s="7" t="str">
        <f t="shared" ref="AJ24" si="57">IF(ISBLANK(I24),"",IF(COUNTIF(I24,"*BOMBE_100MM*"),IF(G24=1,F24,""),""))</f>
        <v/>
      </c>
      <c r="AK24" s="7" t="str">
        <f t="shared" ref="AK24" si="58">IF(ISBLANK(I24),"",IF(COUNTIF(I24,"*BOMBE_100MM*"),IF(COUNTIF(K24,"*TR*"),IF(G24&lt;=5,F24,F24*2),""),""))</f>
        <v/>
      </c>
      <c r="AL24" s="7" t="str">
        <f t="shared" ref="AL24" si="59">IF(ISBLANK(I24),"",IF(COUNTIF(I24,"*BOMBE_100MM*"),IF(COUNTIF(K24,"*\*"),IF(AND(G24&lt;=3,G24&gt;=2),F24,""),""),""))</f>
        <v/>
      </c>
      <c r="AM24" s="7" t="str">
        <f t="shared" ref="AM24" si="60">IF(ISBLANK(I24),"",IF(COUNTIF(I24,"*BOMBE_100MM*"),IF(COUNTIF(K24,"*\*"),IF(AND(G24&lt;=5,G24&gt;=4),F24,""),""),""))</f>
        <v/>
      </c>
      <c r="AO24" s="7" t="str">
        <f t="shared" ref="AO24" si="61">IF(ISBLANK(I24),"",IF(COUNTIF(I24,"*BOMBE_125MM*"),IF(G24=1,F24,""),""))</f>
        <v/>
      </c>
      <c r="AP24" s="7" t="str">
        <f t="shared" ref="AP24" si="62">IF(ISBLANK(I24),"",IF(COUNTIF(I24,"*BOMBE_125MM*"),IF(COUNTIF(K24,"*TR*"),IF(G24&lt;=5,F24,""),""),""))</f>
        <v/>
      </c>
      <c r="AQ24" s="7" t="str">
        <f t="shared" ref="AQ24" si="63">IF(ISBLANK(I24),"",IF(COUNTIF(I24,"*BOMBE_125MM*"),IF(COUNTIF(K24,"*\*"),IF(AND(G24&lt;=3,G24&gt;=2),F24,""),""),""))</f>
        <v/>
      </c>
      <c r="AS24" s="7" t="str">
        <f t="shared" ref="AS24" si="64">IF(ISBLANK(I24),"",IF(COUNTIF(I24,"*BOMBE_150MM*"),IF(G24=1,F24,""),""))</f>
        <v/>
      </c>
      <c r="AT24" s="7" t="str">
        <f t="shared" ref="AT24" si="65">IF(ISBLANK(I24),"",IF(COUNTIF(I24,"*BOMBE_150MM*"),IF(COUNTIF(K24,"*TR*"),IF(G24&lt;=4,F24,""),""),""))</f>
        <v/>
      </c>
      <c r="AU24" s="7" t="str">
        <f t="shared" ref="AU24" si="66">IF(ISBLANK(I24),"",IF(COUNTIF(I24,"*BOMBE_150MM*"),IF(COUNTIF(K24,"*\*"),IF(AND(G24&lt;=3,G24&gt;=2),F24,""),""),""))</f>
        <v/>
      </c>
      <c r="AW24" s="7" t="str">
        <f t="shared" ref="AW24" si="67">IF(ISBLANK(I24),"",IF(COUNTIF(I24,"*BOMBE_200MM*"),F24*G24,""))</f>
        <v/>
      </c>
      <c r="AY24" s="7">
        <f t="shared" ref="AY24" si="68">IF(ISBLANK(I24),"",IF(COUNTIF(I24,"*BOMBE_*"),F24*20,F24*15))</f>
        <v>380</v>
      </c>
      <c r="AZ24" s="7">
        <f t="shared" ref="AZ24" si="69">IF(ISBLANK(I24),"",IF(COUNTIF(I24,"*BOMBE_*"),F24*15,F24*10))</f>
        <v>285</v>
      </c>
      <c r="BA24" s="7">
        <f t="shared" ref="BA24" si="70">IF(ISBLANK(I24),"",IF(COUNTIF(I24,"*BOMBE_*"),F24*10,F24*5))</f>
        <v>190</v>
      </c>
    </row>
    <row r="25" spans="1:53">
      <c r="A25" s="224">
        <v>20</v>
      </c>
      <c r="B25" s="24"/>
      <c r="C25" s="25"/>
      <c r="D25" s="26"/>
      <c r="E25" s="27"/>
      <c r="F25" s="28">
        <v>78</v>
      </c>
      <c r="G25" s="28">
        <v>1</v>
      </c>
      <c r="H25" s="27"/>
      <c r="I25" s="29" t="s">
        <v>35</v>
      </c>
      <c r="J25" s="30" t="s">
        <v>452</v>
      </c>
      <c r="K25" s="31" t="s">
        <v>66</v>
      </c>
      <c r="L25" s="32"/>
      <c r="M25" s="223"/>
      <c r="N25" s="12">
        <f>IF(ISBLANK(I25),"",IF(COUNTIF(I25,"*bombe*"),(G25-1)*SUMIF('base de donnée JCO '!C$3:C$10,K25,'base de donnée JCO '!D$3:D$10)+SUMIF(entete,L25,'base de donnée JCO '!D$14:D$20),SUMIFS('base de donnée JCO '!I$173:I$1080,'base de donnée JCO '!F$173:F$1080,I25,'base de donnée JCO '!G$173:G$1080,J25)))</f>
        <v>0</v>
      </c>
      <c r="O25" s="12" t="e">
        <f>IF(ISBLANK(I25),"",IF(ISBLANK(D25),#REF!+N25,D25+N25))</f>
        <v>#REF!</v>
      </c>
      <c r="P25" s="223"/>
      <c r="Q25" s="231" t="s">
        <v>65</v>
      </c>
      <c r="R25" s="28"/>
      <c r="S25" s="28"/>
      <c r="T25" s="28"/>
      <c r="U25" s="231" t="s">
        <v>65</v>
      </c>
      <c r="V25" s="2">
        <f>W25*SUMIFS('base de donnée JCO '!H$173:H$1080,'base de donnée JCO '!F$173:F$1080,I25,'base de donnée JCO '!G$173:G$1080,J25)</f>
        <v>0</v>
      </c>
      <c r="W25" s="2">
        <f t="shared" si="0"/>
        <v>78</v>
      </c>
      <c r="X25" s="2">
        <f>W25*SUMIFS('base de donnée JCO '!J$173:J$1080,'base de donnée JCO '!F$173:F$1080,I25,'base de donnée JCO '!G$173:G$1080,J25)</f>
        <v>0</v>
      </c>
      <c r="Z25" s="7" t="str">
        <f t="shared" si="1"/>
        <v/>
      </c>
      <c r="AA25" s="7" t="str">
        <f t="shared" si="2"/>
        <v/>
      </c>
      <c r="AB25" s="7" t="str">
        <f t="shared" si="3"/>
        <v/>
      </c>
      <c r="AD25" s="7">
        <f t="shared" si="24"/>
        <v>78</v>
      </c>
      <c r="AE25" s="7" t="str">
        <f t="shared" si="5"/>
        <v/>
      </c>
      <c r="AF25" s="7" t="str">
        <f t="shared" si="6"/>
        <v/>
      </c>
      <c r="AG25" s="7" t="str">
        <f t="shared" si="7"/>
        <v/>
      </c>
      <c r="AH25" s="7" t="str">
        <f t="shared" si="8"/>
        <v/>
      </c>
      <c r="AJ25" s="7" t="str">
        <f t="shared" si="9"/>
        <v/>
      </c>
      <c r="AK25" s="7" t="str">
        <f t="shared" si="10"/>
        <v/>
      </c>
      <c r="AL25" s="7" t="str">
        <f t="shared" si="11"/>
        <v/>
      </c>
      <c r="AM25" s="7" t="str">
        <f t="shared" si="12"/>
        <v/>
      </c>
      <c r="AO25" s="7" t="str">
        <f t="shared" si="13"/>
        <v/>
      </c>
      <c r="AP25" s="7" t="str">
        <f t="shared" si="14"/>
        <v/>
      </c>
      <c r="AQ25" s="7" t="str">
        <f t="shared" si="15"/>
        <v/>
      </c>
      <c r="AS25" s="7" t="str">
        <f t="shared" si="16"/>
        <v/>
      </c>
      <c r="AT25" s="7" t="str">
        <f t="shared" si="17"/>
        <v/>
      </c>
      <c r="AU25" s="7" t="str">
        <f t="shared" si="18"/>
        <v/>
      </c>
      <c r="AW25" s="7" t="str">
        <f t="shared" si="19"/>
        <v/>
      </c>
      <c r="AY25" s="7">
        <f t="shared" si="20"/>
        <v>1560</v>
      </c>
      <c r="AZ25" s="7">
        <f t="shared" si="21"/>
        <v>1170</v>
      </c>
      <c r="BA25" s="7">
        <f t="shared" si="22"/>
        <v>780</v>
      </c>
    </row>
    <row r="26" spans="1:53">
      <c r="A26" s="224"/>
      <c r="B26" s="24"/>
      <c r="C26" s="25"/>
      <c r="D26" s="26"/>
      <c r="E26" s="27"/>
      <c r="F26" s="28"/>
      <c r="G26" s="28"/>
      <c r="H26" s="27"/>
      <c r="I26" s="29"/>
      <c r="J26" s="30"/>
      <c r="K26" s="31"/>
      <c r="L26" s="32"/>
      <c r="M26" s="223"/>
      <c r="N26" s="12" t="str">
        <f>IF(ISBLANK(I26),"",IF(COUNTIF(I26,"*bombe*"),(G26-1)*SUMIF('base de donnée JCO '!C$3:C$10,K26,'base de donnée JCO '!D$3:D$10)+SUMIF(entete,L26,'base de donnée JCO '!D$14:D$20),SUMIFS('base de donnée JCO '!I$173:I$1080,'base de donnée JCO '!F$173:F$1080,I26,'base de donnée JCO '!G$173:G$1080,J26)))</f>
        <v/>
      </c>
      <c r="O26" s="12" t="str">
        <f>IF(ISBLANK(I26),"",IF(ISBLANK(D26),#REF!+N26,D26+N26))</f>
        <v/>
      </c>
      <c r="P26" s="223"/>
      <c r="Q26" s="28"/>
      <c r="R26" s="28"/>
      <c r="S26" s="28"/>
      <c r="T26" s="28"/>
      <c r="U26" s="28"/>
      <c r="V26" s="2">
        <f>W26*SUMIFS('base de donnée JCO '!H$173:H$1080,'base de donnée JCO '!F$173:F$1080,I26,'base de donnée JCO '!G$173:G$1080,J26)</f>
        <v>0</v>
      </c>
      <c r="W26" s="2">
        <f t="shared" si="0"/>
        <v>0</v>
      </c>
      <c r="X26" s="2">
        <f>W26*SUMIFS('base de donnée JCO '!J$173:J$1080,'base de donnée JCO '!F$173:F$1080,I26,'base de donnée JCO '!G$173:G$1080,J26)</f>
        <v>0</v>
      </c>
      <c r="Z26" s="7" t="str">
        <f t="shared" si="1"/>
        <v/>
      </c>
      <c r="AA26" s="7" t="str">
        <f t="shared" si="2"/>
        <v/>
      </c>
      <c r="AB26" s="7" t="str">
        <f>IF(ISBLANK(I26),"",IF(COUNTIF(I26,"*BOMBE_50MM*"),IF(G26=1,F26,""),""))</f>
        <v/>
      </c>
      <c r="AD26" s="7" t="str">
        <f t="shared" si="24"/>
        <v/>
      </c>
      <c r="AE26" s="7" t="str">
        <f t="shared" si="5"/>
        <v/>
      </c>
      <c r="AF26" s="7" t="str">
        <f t="shared" si="6"/>
        <v/>
      </c>
      <c r="AG26" s="7" t="str">
        <f t="shared" si="7"/>
        <v/>
      </c>
      <c r="AH26" s="7" t="str">
        <f t="shared" si="8"/>
        <v/>
      </c>
      <c r="AJ26" s="7" t="str">
        <f t="shared" si="9"/>
        <v/>
      </c>
      <c r="AK26" s="7" t="str">
        <f t="shared" si="10"/>
        <v/>
      </c>
      <c r="AL26" s="7" t="str">
        <f t="shared" si="11"/>
        <v/>
      </c>
      <c r="AM26" s="7" t="str">
        <f t="shared" si="12"/>
        <v/>
      </c>
      <c r="AO26" s="7" t="str">
        <f t="shared" si="13"/>
        <v/>
      </c>
      <c r="AP26" s="7" t="str">
        <f t="shared" si="14"/>
        <v/>
      </c>
      <c r="AQ26" s="7" t="str">
        <f t="shared" si="15"/>
        <v/>
      </c>
      <c r="AS26" s="7" t="str">
        <f t="shared" si="16"/>
        <v/>
      </c>
      <c r="AT26" s="7" t="str">
        <f t="shared" si="17"/>
        <v/>
      </c>
      <c r="AU26" s="7" t="str">
        <f t="shared" si="18"/>
        <v/>
      </c>
      <c r="AW26" s="7" t="str">
        <f t="shared" si="19"/>
        <v/>
      </c>
      <c r="AY26" s="7" t="str">
        <f t="shared" si="20"/>
        <v/>
      </c>
      <c r="AZ26" s="7" t="str">
        <f t="shared" si="21"/>
        <v/>
      </c>
      <c r="BA26" s="7" t="str">
        <f t="shared" si="22"/>
        <v/>
      </c>
    </row>
    <row r="27" spans="1:53">
      <c r="A27" s="224"/>
      <c r="B27" s="24"/>
      <c r="C27" s="25"/>
      <c r="D27" s="26"/>
      <c r="E27" s="27"/>
      <c r="F27" s="28"/>
      <c r="G27" s="28"/>
      <c r="H27" s="27"/>
      <c r="I27" s="29"/>
      <c r="J27" s="30"/>
      <c r="K27" s="31"/>
      <c r="L27" s="32"/>
      <c r="M27" s="223"/>
      <c r="N27" s="12" t="str">
        <f>IF(ISBLANK(I27),"",IF(COUNTIF(I27,"*bombe*"),(G27-1)*SUMIF('base de donnée JCO '!C$3:C$10,K27,'base de donnée JCO '!D$3:D$10)+SUMIF(entete,L27,'base de donnée JCO '!D$14:D$20),SUMIFS('base de donnée JCO '!I$173:I$1080,'base de donnée JCO '!F$173:F$1080,I27,'base de donnée JCO '!G$173:G$1080,J27)))</f>
        <v/>
      </c>
      <c r="O27" s="12" t="str">
        <f t="shared" si="23"/>
        <v/>
      </c>
      <c r="P27" s="223"/>
      <c r="Q27" s="28" t="s">
        <v>70</v>
      </c>
      <c r="R27" s="28"/>
      <c r="S27" s="28"/>
      <c r="T27" s="28"/>
      <c r="U27" s="28" t="s">
        <v>70</v>
      </c>
      <c r="V27" s="2">
        <f>W27*SUMIFS('base de donnée JCO '!H$173:H$1080,'base de donnée JCO '!F$173:F$1080,I27,'base de donnée JCO '!G$173:G$1080,J27)</f>
        <v>0</v>
      </c>
      <c r="W27" s="2">
        <f t="shared" si="0"/>
        <v>0</v>
      </c>
      <c r="X27" s="2">
        <f>W27*SUMIFS('base de donnée JCO '!J$173:J$1080,'base de donnée JCO '!F$173:F$1080,I27,'base de donnée JCO '!G$173:G$1080,J27)</f>
        <v>0</v>
      </c>
      <c r="Z27" s="7" t="str">
        <f t="shared" si="1"/>
        <v/>
      </c>
      <c r="AA27" s="7" t="str">
        <f t="shared" si="2"/>
        <v/>
      </c>
      <c r="AB27" s="7" t="str">
        <f t="shared" ref="AB27:AB66" si="71">IF(ISBLANK(I27),"",IF(COUNTIF(I27,"*BOMBE_50MM*"),IF(G27=1,F27,""),""))</f>
        <v/>
      </c>
      <c r="AD27" s="7" t="str">
        <f t="shared" si="24"/>
        <v/>
      </c>
      <c r="AE27" s="7" t="str">
        <f t="shared" si="5"/>
        <v/>
      </c>
      <c r="AF27" s="7" t="str">
        <f t="shared" si="6"/>
        <v/>
      </c>
      <c r="AG27" s="7" t="str">
        <f t="shared" si="7"/>
        <v/>
      </c>
      <c r="AH27" s="7" t="str">
        <f t="shared" si="8"/>
        <v/>
      </c>
      <c r="AJ27" s="7" t="str">
        <f t="shared" si="9"/>
        <v/>
      </c>
      <c r="AK27" s="7" t="str">
        <f t="shared" si="10"/>
        <v/>
      </c>
      <c r="AL27" s="7" t="str">
        <f t="shared" si="11"/>
        <v/>
      </c>
      <c r="AM27" s="7" t="str">
        <f t="shared" si="12"/>
        <v/>
      </c>
      <c r="AO27" s="7" t="str">
        <f t="shared" si="13"/>
        <v/>
      </c>
      <c r="AP27" s="7" t="str">
        <f t="shared" si="14"/>
        <v/>
      </c>
      <c r="AQ27" s="7" t="str">
        <f t="shared" si="15"/>
        <v/>
      </c>
      <c r="AS27" s="7" t="str">
        <f t="shared" si="16"/>
        <v/>
      </c>
      <c r="AT27" s="7" t="str">
        <f t="shared" si="17"/>
        <v/>
      </c>
      <c r="AU27" s="7" t="str">
        <f t="shared" si="18"/>
        <v/>
      </c>
      <c r="AW27" s="7" t="str">
        <f t="shared" si="19"/>
        <v/>
      </c>
      <c r="AY27" s="7" t="str">
        <f t="shared" si="20"/>
        <v/>
      </c>
      <c r="AZ27" s="7" t="str">
        <f t="shared" si="21"/>
        <v/>
      </c>
      <c r="BA27" s="7" t="str">
        <f t="shared" si="22"/>
        <v/>
      </c>
    </row>
    <row r="28" spans="1:53">
      <c r="A28" s="224"/>
      <c r="B28" s="24"/>
      <c r="C28" s="25"/>
      <c r="D28" s="26"/>
      <c r="E28" s="27"/>
      <c r="F28" s="28"/>
      <c r="G28" s="28"/>
      <c r="H28" s="27"/>
      <c r="I28" s="29"/>
      <c r="J28" s="30"/>
      <c r="K28" s="31"/>
      <c r="L28" s="32"/>
      <c r="M28" s="223"/>
      <c r="N28" s="12" t="str">
        <f>IF(ISBLANK(I28),"",IF(COUNTIF(I28,"*bombe*"),(G28-1)*SUMIF('base de donnée JCO '!C$3:C$10,K28,'base de donnée JCO '!D$3:D$10)+SUMIF(entete,L28,'base de donnée JCO '!D$14:D$20),SUMIFS('base de donnée JCO '!I$173:I$1080,'base de donnée JCO '!F$173:F$1080,I28,'base de donnée JCO '!G$173:G$1080,J28)))</f>
        <v/>
      </c>
      <c r="O28" s="12" t="str">
        <f>IF(ISBLANK(I28),"",IF(ISBLANK(D28),D27+N28,D28+N28))</f>
        <v/>
      </c>
      <c r="P28" s="223"/>
      <c r="Q28" s="28"/>
      <c r="R28" s="28"/>
      <c r="S28" s="28" t="s">
        <v>70</v>
      </c>
      <c r="T28" s="28"/>
      <c r="U28" s="28"/>
      <c r="V28" s="2">
        <f>W28*SUMIFS('base de donnée JCO '!H$173:H$1080,'base de donnée JCO '!F$173:F$1080,I28,'base de donnée JCO '!G$173:G$1080,J28)</f>
        <v>0</v>
      </c>
      <c r="W28" s="2">
        <f t="shared" ref="W28" si="72">F28*G28</f>
        <v>0</v>
      </c>
      <c r="X28" s="2">
        <f>W28*SUMIFS('base de donnée JCO '!J$173:J$1080,'base de donnée JCO '!F$173:F$1080,I28,'base de donnée JCO '!G$173:G$1080,J28)</f>
        <v>0</v>
      </c>
      <c r="Z28" s="7" t="str">
        <f t="shared" ref="Z28" si="73">IF(ISBLANK(I28),"",IF(COUNTIF(I28,"*BOMBE_50MM*"),IF(COUNTIF(K28,"*TR*"),IF(G28&gt;=6,F28*1,0.5*F28),""),""))</f>
        <v/>
      </c>
      <c r="AA28" s="7" t="str">
        <f t="shared" ref="AA28" si="74">IF(ISBLANK(I28),"",IF(COUNTIF(I28,"*BOMBE_50MM*"),IF(COUNTIF(K28,"*\*"),IF(G28&gt;1,F28*1,""),""),""))</f>
        <v/>
      </c>
      <c r="AB28" s="7" t="str">
        <f t="shared" ref="AB28" si="75">IF(ISBLANK(I28),"",IF(COUNTIF(I28,"*BOMBE_50MM*"),IF(G28=1,F28,""),""))</f>
        <v/>
      </c>
      <c r="AD28" s="7" t="str">
        <f t="shared" ref="AD28" si="76">IF(ISBLANK(I28),"",IF(COUNTIF(I28,"*BOMBE_75MM*"),IF(G28=1,F28,""),""))</f>
        <v/>
      </c>
      <c r="AE28" s="7" t="str">
        <f t="shared" ref="AE28" si="77">IF(ISBLANK(I28),"",IF(COUNTIF(I28,"*BOMBE_75MM*"),IF(COUNTIF(K28,"*TR*"),IF(G28&lt;=5,F28,""),""),""))</f>
        <v/>
      </c>
      <c r="AF28" s="7" t="str">
        <f t="shared" ref="AF28" si="78">IF(ISBLANK(I28),"",IF(COUNTIF(I28,"*BOMBE_75MM*"),IF(COUNTIF(K28,"*TR*"),IF(G28&gt;5,F28,""),""),""))</f>
        <v/>
      </c>
      <c r="AG28" s="7" t="str">
        <f t="shared" ref="AG28" si="79">IF(ISBLANK(I28),"",IF(COUNTIF(I28,"*BOMBE_75MM*"),IF(COUNTIF(K28,"*\*"),IF(AND(G28&lt;=3,G28&gt;=2),F28,""),""),""))</f>
        <v/>
      </c>
      <c r="AH28" s="7" t="str">
        <f t="shared" ref="AH28" si="80">IF(ISBLANK(I28),"",IF(COUNTIF(I28,"*BOMBE_75MM*"),IF(COUNTIF(K28,"*\*"),IF(AND(G28&lt;=7,G28&gt;=4),F28,""),""),""))</f>
        <v/>
      </c>
      <c r="AJ28" s="7" t="str">
        <f t="shared" ref="AJ28" si="81">IF(ISBLANK(I28),"",IF(COUNTIF(I28,"*BOMBE_100MM*"),IF(G28=1,F28,""),""))</f>
        <v/>
      </c>
      <c r="AK28" s="7" t="str">
        <f t="shared" ref="AK28" si="82">IF(ISBLANK(I28),"",IF(COUNTIF(I28,"*BOMBE_100MM*"),IF(COUNTIF(K28,"*TR*"),IF(G28&lt;=5,F28,F28*2),""),""))</f>
        <v/>
      </c>
      <c r="AL28" s="7" t="str">
        <f t="shared" ref="AL28" si="83">IF(ISBLANK(I28),"",IF(COUNTIF(I28,"*BOMBE_100MM*"),IF(COUNTIF(K28,"*\*"),IF(AND(G28&lt;=3,G28&gt;=2),F28,""),""),""))</f>
        <v/>
      </c>
      <c r="AM28" s="7" t="str">
        <f t="shared" ref="AM28" si="84">IF(ISBLANK(I28),"",IF(COUNTIF(I28,"*BOMBE_100MM*"),IF(COUNTIF(K28,"*\*"),IF(AND(G28&lt;=5,G28&gt;=4),F28,""),""),""))</f>
        <v/>
      </c>
      <c r="AO28" s="7" t="str">
        <f t="shared" ref="AO28" si="85">IF(ISBLANK(I28),"",IF(COUNTIF(I28,"*BOMBE_125MM*"),IF(G28=1,F28,""),""))</f>
        <v/>
      </c>
      <c r="AP28" s="7" t="str">
        <f t="shared" ref="AP28" si="86">IF(ISBLANK(I28),"",IF(COUNTIF(I28,"*BOMBE_125MM*"),IF(COUNTIF(K28,"*TR*"),IF(G28&lt;=5,F28,""),""),""))</f>
        <v/>
      </c>
      <c r="AQ28" s="7" t="str">
        <f t="shared" ref="AQ28" si="87">IF(ISBLANK(I28),"",IF(COUNTIF(I28,"*BOMBE_125MM*"),IF(COUNTIF(K28,"*\*"),IF(AND(G28&lt;=3,G28&gt;=2),F28,""),""),""))</f>
        <v/>
      </c>
      <c r="AS28" s="7" t="str">
        <f t="shared" ref="AS28" si="88">IF(ISBLANK(I28),"",IF(COUNTIF(I28,"*BOMBE_150MM*"),IF(G28=1,F28,""),""))</f>
        <v/>
      </c>
      <c r="AT28" s="7" t="str">
        <f t="shared" ref="AT28" si="89">IF(ISBLANK(I28),"",IF(COUNTIF(I28,"*BOMBE_150MM*"),IF(COUNTIF(K28,"*TR*"),IF(G28&lt;=4,F28,""),""),""))</f>
        <v/>
      </c>
      <c r="AU28" s="7" t="str">
        <f t="shared" ref="AU28" si="90">IF(ISBLANK(I28),"",IF(COUNTIF(I28,"*BOMBE_150MM*"),IF(COUNTIF(K28,"*\*"),IF(AND(G28&lt;=3,G28&gt;=2),F28,""),""),""))</f>
        <v/>
      </c>
      <c r="AW28" s="7" t="str">
        <f t="shared" ref="AW28" si="91">IF(ISBLANK(I28),"",IF(COUNTIF(I28,"*BOMBE_200MM*"),F28*G28,""))</f>
        <v/>
      </c>
      <c r="AY28" s="7" t="str">
        <f t="shared" ref="AY28" si="92">IF(ISBLANK(I28),"",IF(COUNTIF(I28,"*BOMBE_*"),F28*20,F28*15))</f>
        <v/>
      </c>
      <c r="AZ28" s="7" t="str">
        <f t="shared" ref="AZ28" si="93">IF(ISBLANK(I28),"",IF(COUNTIF(I28,"*BOMBE_*"),F28*15,F28*10))</f>
        <v/>
      </c>
      <c r="BA28" s="7" t="str">
        <f t="shared" ref="BA28" si="94">IF(ISBLANK(I28),"",IF(COUNTIF(I28,"*BOMBE_*"),F28*10,F28*5))</f>
        <v/>
      </c>
    </row>
    <row r="29" spans="1:53">
      <c r="A29" s="224"/>
      <c r="B29" s="24"/>
      <c r="C29" s="25"/>
      <c r="D29" s="26"/>
      <c r="E29" s="27"/>
      <c r="F29" s="28"/>
      <c r="G29" s="28"/>
      <c r="H29" s="27"/>
      <c r="I29" s="29"/>
      <c r="J29" s="30"/>
      <c r="K29" s="31"/>
      <c r="L29" s="32"/>
      <c r="M29" s="223"/>
      <c r="N29" s="12" t="str">
        <f>IF(ISBLANK(I29),"",IF(COUNTIF(I29,"*bombe*"),(G29-1)*SUMIF('base de donnée JCO '!C$3:C$10,K29,'base de donnée JCO '!D$3:D$10)+SUMIF(entete,L29,'base de donnée JCO '!D$14:D$20),SUMIFS('base de donnée JCO '!I$173:I$1080,'base de donnée JCO '!F$173:F$1080,I29,'base de donnée JCO '!G$173:G$1080,J29)))</f>
        <v/>
      </c>
      <c r="O29" s="12" t="str">
        <f>IF(ISBLANK(I29),"",IF(ISBLANK(D29),D27+N29,D29+N29))</f>
        <v/>
      </c>
      <c r="P29" s="223"/>
      <c r="Q29" s="28"/>
      <c r="R29" s="28"/>
      <c r="S29" s="28"/>
      <c r="T29" s="28"/>
      <c r="U29" s="28"/>
      <c r="V29" s="2">
        <f>W29*SUMIFS('base de donnée JCO '!H$173:H$1080,'base de donnée JCO '!F$173:F$1080,I29,'base de donnée JCO '!G$173:G$1080,J29)</f>
        <v>0</v>
      </c>
      <c r="W29" s="2">
        <f t="shared" si="0"/>
        <v>0</v>
      </c>
      <c r="X29" s="2">
        <f>W29*SUMIFS('base de donnée JCO '!J$173:J$1080,'base de donnée JCO '!F$173:F$1080,I29,'base de donnée JCO '!G$173:G$1080,J29)</f>
        <v>0</v>
      </c>
      <c r="Z29" s="7" t="str">
        <f t="shared" si="1"/>
        <v/>
      </c>
      <c r="AA29" s="7" t="str">
        <f t="shared" si="2"/>
        <v/>
      </c>
      <c r="AB29" s="7" t="str">
        <f t="shared" si="71"/>
        <v/>
      </c>
      <c r="AD29" s="7" t="str">
        <f t="shared" si="24"/>
        <v/>
      </c>
      <c r="AE29" s="7" t="str">
        <f t="shared" si="5"/>
        <v/>
      </c>
      <c r="AF29" s="7" t="str">
        <f t="shared" si="6"/>
        <v/>
      </c>
      <c r="AG29" s="7" t="str">
        <f t="shared" si="7"/>
        <v/>
      </c>
      <c r="AH29" s="7" t="str">
        <f t="shared" si="8"/>
        <v/>
      </c>
      <c r="AJ29" s="7" t="str">
        <f t="shared" si="9"/>
        <v/>
      </c>
      <c r="AK29" s="7" t="str">
        <f t="shared" si="10"/>
        <v/>
      </c>
      <c r="AL29" s="7" t="str">
        <f t="shared" si="11"/>
        <v/>
      </c>
      <c r="AM29" s="7" t="str">
        <f t="shared" si="12"/>
        <v/>
      </c>
      <c r="AO29" s="7" t="str">
        <f t="shared" si="13"/>
        <v/>
      </c>
      <c r="AP29" s="7" t="str">
        <f t="shared" si="14"/>
        <v/>
      </c>
      <c r="AQ29" s="7" t="str">
        <f t="shared" si="15"/>
        <v/>
      </c>
      <c r="AS29" s="7" t="str">
        <f t="shared" si="16"/>
        <v/>
      </c>
      <c r="AT29" s="7" t="str">
        <f t="shared" si="17"/>
        <v/>
      </c>
      <c r="AU29" s="7" t="str">
        <f t="shared" si="18"/>
        <v/>
      </c>
      <c r="AW29" s="7" t="str">
        <f t="shared" si="19"/>
        <v/>
      </c>
      <c r="AY29" s="7" t="str">
        <f t="shared" si="20"/>
        <v/>
      </c>
      <c r="AZ29" s="7" t="str">
        <f t="shared" si="21"/>
        <v/>
      </c>
      <c r="BA29" s="7" t="str">
        <f t="shared" si="22"/>
        <v/>
      </c>
    </row>
    <row r="30" spans="1:53">
      <c r="A30" s="224"/>
      <c r="B30" s="24"/>
      <c r="C30" s="25"/>
      <c r="D30" s="26"/>
      <c r="E30" s="27"/>
      <c r="F30" s="28"/>
      <c r="G30" s="28"/>
      <c r="H30" s="27"/>
      <c r="I30" s="29"/>
      <c r="J30" s="30"/>
      <c r="K30" s="31"/>
      <c r="L30" s="32"/>
      <c r="M30" s="223"/>
      <c r="N30" s="12" t="str">
        <f>IF(ISBLANK(I30),"",IF(COUNTIF(I30,"*bombe*"),(G30-1)*SUMIF('base de donnée JCO '!C$3:C$10,K30,'base de donnée JCO '!D$3:D$10)+SUMIF(entete,L30,'base de donnée JCO '!D$14:D$20),SUMIFS('base de donnée JCO '!I$173:I$1080,'base de donnée JCO '!F$173:F$1080,I30,'base de donnée JCO '!G$173:G$1080,J30)))</f>
        <v/>
      </c>
      <c r="O30" s="12" t="str">
        <f>IF(ISBLANK(I30),"",IF(ISBLANK(D30),#REF!+N30,D30+N30))</f>
        <v/>
      </c>
      <c r="P30" s="223"/>
      <c r="Q30" s="28"/>
      <c r="R30" s="28"/>
      <c r="S30" s="234" t="s">
        <v>789</v>
      </c>
      <c r="T30" s="28"/>
      <c r="U30" s="28"/>
      <c r="V30" s="2">
        <f>W30*SUMIFS('base de donnée JCO '!H$173:H$1080,'base de donnée JCO '!F$173:F$1080,I30,'base de donnée JCO '!G$173:G$1080,J30)</f>
        <v>0</v>
      </c>
      <c r="W30" s="2">
        <f t="shared" si="0"/>
        <v>0</v>
      </c>
      <c r="X30" s="2">
        <f>W30*SUMIFS('base de donnée JCO '!J$173:J$1080,'base de donnée JCO '!F$173:F$1080,I30,'base de donnée JCO '!G$173:G$1080,J30)</f>
        <v>0</v>
      </c>
      <c r="Z30" s="7" t="str">
        <f t="shared" si="1"/>
        <v/>
      </c>
      <c r="AA30" s="7" t="str">
        <f t="shared" si="2"/>
        <v/>
      </c>
      <c r="AB30" s="7" t="str">
        <f t="shared" si="71"/>
        <v/>
      </c>
      <c r="AD30" s="7" t="str">
        <f t="shared" si="24"/>
        <v/>
      </c>
      <c r="AE30" s="7" t="str">
        <f t="shared" si="5"/>
        <v/>
      </c>
      <c r="AF30" s="7" t="str">
        <f t="shared" si="6"/>
        <v/>
      </c>
      <c r="AG30" s="7" t="str">
        <f t="shared" si="7"/>
        <v/>
      </c>
      <c r="AH30" s="7" t="str">
        <f t="shared" si="8"/>
        <v/>
      </c>
      <c r="AJ30" s="7" t="str">
        <f t="shared" si="9"/>
        <v/>
      </c>
      <c r="AK30" s="7" t="str">
        <f t="shared" si="10"/>
        <v/>
      </c>
      <c r="AL30" s="7" t="str">
        <f t="shared" si="11"/>
        <v/>
      </c>
      <c r="AM30" s="7" t="str">
        <f t="shared" si="12"/>
        <v/>
      </c>
      <c r="AO30" s="7" t="str">
        <f t="shared" si="13"/>
        <v/>
      </c>
      <c r="AP30" s="7" t="str">
        <f t="shared" si="14"/>
        <v/>
      </c>
      <c r="AQ30" s="7" t="str">
        <f t="shared" si="15"/>
        <v/>
      </c>
      <c r="AS30" s="7" t="str">
        <f t="shared" si="16"/>
        <v/>
      </c>
      <c r="AT30" s="7" t="str">
        <f t="shared" si="17"/>
        <v/>
      </c>
      <c r="AU30" s="7" t="str">
        <f t="shared" si="18"/>
        <v/>
      </c>
      <c r="AW30" s="7" t="str">
        <f t="shared" si="19"/>
        <v/>
      </c>
      <c r="AY30" s="7" t="str">
        <f t="shared" si="20"/>
        <v/>
      </c>
      <c r="AZ30" s="7" t="str">
        <f t="shared" si="21"/>
        <v/>
      </c>
      <c r="BA30" s="7" t="str">
        <f t="shared" si="22"/>
        <v/>
      </c>
    </row>
    <row r="31" spans="1:53">
      <c r="A31" s="224"/>
      <c r="B31" s="24"/>
      <c r="C31" s="25"/>
      <c r="D31" s="26"/>
      <c r="E31" s="27"/>
      <c r="F31" s="28"/>
      <c r="G31" s="28"/>
      <c r="H31" s="27"/>
      <c r="I31" s="29"/>
      <c r="J31" s="30"/>
      <c r="K31" s="31"/>
      <c r="L31" s="32"/>
      <c r="M31" s="223"/>
      <c r="N31" s="12" t="str">
        <f>IF(ISBLANK(I31),"",IF(COUNTIF(I31,"*bombe*"),(G31-1)*SUMIF('base de donnée JCO '!C$3:C$10,K31,'base de donnée JCO '!D$3:D$10)+SUMIF(entete,L31,'base de donnée JCO '!D$14:D$20),SUMIFS('base de donnée JCO '!I$173:I$1080,'base de donnée JCO '!F$173:F$1080,I31,'base de donnée JCO '!G$173:G$1080,J31)))</f>
        <v/>
      </c>
      <c r="O31" s="12" t="str">
        <f>IF(ISBLANK(I31),"",IF(ISBLANK(D31),D29+N31,D31+N31))</f>
        <v/>
      </c>
      <c r="P31" s="223"/>
      <c r="Q31" s="229"/>
      <c r="R31" s="28"/>
      <c r="S31" s="28"/>
      <c r="T31" s="28"/>
      <c r="U31" s="28"/>
      <c r="V31" s="2">
        <f>W31*SUMIFS('base de donnée JCO '!H$173:H$1080,'base de donnée JCO '!F$173:F$1080,I31,'base de donnée JCO '!G$173:G$1080,J31)</f>
        <v>0</v>
      </c>
      <c r="W31" s="2">
        <f t="shared" ref="W31" si="95">F31*G31</f>
        <v>0</v>
      </c>
      <c r="X31" s="2">
        <f>W31*SUMIFS('base de donnée JCO '!J$173:J$1080,'base de donnée JCO '!F$173:F$1080,I31,'base de donnée JCO '!G$173:G$1080,J31)</f>
        <v>0</v>
      </c>
      <c r="Z31" s="7" t="str">
        <f t="shared" ref="Z31" si="96">IF(ISBLANK(I31),"",IF(COUNTIF(I31,"*BOMBE_50MM*"),IF(COUNTIF(K31,"*TR*"),IF(G31&gt;=6,F31*1,0.5*F31),""),""))</f>
        <v/>
      </c>
      <c r="AA31" s="7" t="str">
        <f t="shared" ref="AA31" si="97">IF(ISBLANK(I31),"",IF(COUNTIF(I31,"*BOMBE_50MM*"),IF(COUNTIF(K31,"*\*"),IF(G31&gt;1,F31*1,""),""),""))</f>
        <v/>
      </c>
      <c r="AB31" s="7" t="str">
        <f t="shared" ref="AB31" si="98">IF(ISBLANK(I31),"",IF(COUNTIF(I31,"*BOMBE_50MM*"),IF(G31=1,F31,""),""))</f>
        <v/>
      </c>
      <c r="AD31" s="7" t="str">
        <f t="shared" ref="AD31" si="99">IF(ISBLANK(I31),"",IF(COUNTIF(I31,"*BOMBE_75MM*"),IF(G31=1,F31,""),""))</f>
        <v/>
      </c>
      <c r="AE31" s="7" t="str">
        <f t="shared" ref="AE31" si="100">IF(ISBLANK(I31),"",IF(COUNTIF(I31,"*BOMBE_75MM*"),IF(COUNTIF(K31,"*TR*"),IF(G31&lt;=5,F31,""),""),""))</f>
        <v/>
      </c>
      <c r="AF31" s="7" t="str">
        <f t="shared" ref="AF31" si="101">IF(ISBLANK(I31),"",IF(COUNTIF(I31,"*BOMBE_75MM*"),IF(COUNTIF(K31,"*TR*"),IF(G31&gt;5,F31,""),""),""))</f>
        <v/>
      </c>
      <c r="AG31" s="7" t="str">
        <f t="shared" ref="AG31" si="102">IF(ISBLANK(I31),"",IF(COUNTIF(I31,"*BOMBE_75MM*"),IF(COUNTIF(K31,"*\*"),IF(AND(G31&lt;=3,G31&gt;=2),F31,""),""),""))</f>
        <v/>
      </c>
      <c r="AH31" s="7" t="str">
        <f t="shared" ref="AH31" si="103">IF(ISBLANK(I31),"",IF(COUNTIF(I31,"*BOMBE_75MM*"),IF(COUNTIF(K31,"*\*"),IF(AND(G31&lt;=7,G31&gt;=4),F31,""),""),""))</f>
        <v/>
      </c>
      <c r="AJ31" s="7" t="str">
        <f t="shared" ref="AJ31" si="104">IF(ISBLANK(I31),"",IF(COUNTIF(I31,"*BOMBE_100MM*"),IF(G31=1,F31,""),""))</f>
        <v/>
      </c>
      <c r="AK31" s="7" t="str">
        <f t="shared" ref="AK31" si="105">IF(ISBLANK(I31),"",IF(COUNTIF(I31,"*BOMBE_100MM*"),IF(COUNTIF(K31,"*TR*"),IF(G31&lt;=5,F31,F31*2),""),""))</f>
        <v/>
      </c>
      <c r="AL31" s="7" t="str">
        <f t="shared" ref="AL31" si="106">IF(ISBLANK(I31),"",IF(COUNTIF(I31,"*BOMBE_100MM*"),IF(COUNTIF(K31,"*\*"),IF(AND(G31&lt;=3,G31&gt;=2),F31,""),""),""))</f>
        <v/>
      </c>
      <c r="AM31" s="7" t="str">
        <f t="shared" ref="AM31" si="107">IF(ISBLANK(I31),"",IF(COUNTIF(I31,"*BOMBE_100MM*"),IF(COUNTIF(K31,"*\*"),IF(AND(G31&lt;=5,G31&gt;=4),F31,""),""),""))</f>
        <v/>
      </c>
      <c r="AO31" s="7" t="str">
        <f t="shared" ref="AO31" si="108">IF(ISBLANK(I31),"",IF(COUNTIF(I31,"*BOMBE_125MM*"),IF(G31=1,F31,""),""))</f>
        <v/>
      </c>
      <c r="AP31" s="7" t="str">
        <f t="shared" ref="AP31" si="109">IF(ISBLANK(I31),"",IF(COUNTIF(I31,"*BOMBE_125MM*"),IF(COUNTIF(K31,"*TR*"),IF(G31&lt;=5,F31,""),""),""))</f>
        <v/>
      </c>
      <c r="AQ31" s="7" t="str">
        <f t="shared" ref="AQ31" si="110">IF(ISBLANK(I31),"",IF(COUNTIF(I31,"*BOMBE_125MM*"),IF(COUNTIF(K31,"*\*"),IF(AND(G31&lt;=3,G31&gt;=2),F31,""),""),""))</f>
        <v/>
      </c>
      <c r="AS31" s="7" t="str">
        <f t="shared" ref="AS31" si="111">IF(ISBLANK(I31),"",IF(COUNTIF(I31,"*BOMBE_150MM*"),IF(G31=1,F31,""),""))</f>
        <v/>
      </c>
      <c r="AT31" s="7" t="str">
        <f t="shared" ref="AT31" si="112">IF(ISBLANK(I31),"",IF(COUNTIF(I31,"*BOMBE_150MM*"),IF(COUNTIF(K31,"*TR*"),IF(G31&lt;=4,F31,""),""),""))</f>
        <v/>
      </c>
      <c r="AU31" s="7" t="str">
        <f t="shared" ref="AU31" si="113">IF(ISBLANK(I31),"",IF(COUNTIF(I31,"*BOMBE_150MM*"),IF(COUNTIF(K31,"*\*"),IF(AND(G31&lt;=3,G31&gt;=2),F31,""),""),""))</f>
        <v/>
      </c>
      <c r="AW31" s="7" t="str">
        <f t="shared" ref="AW31" si="114">IF(ISBLANK(I31),"",IF(COUNTIF(I31,"*BOMBE_200MM*"),F31*G31,""))</f>
        <v/>
      </c>
      <c r="AY31" s="7" t="str">
        <f t="shared" ref="AY31" si="115">IF(ISBLANK(I31),"",IF(COUNTIF(I31,"*BOMBE_*"),F31*20,F31*15))</f>
        <v/>
      </c>
      <c r="AZ31" s="7" t="str">
        <f t="shared" ref="AZ31" si="116">IF(ISBLANK(I31),"",IF(COUNTIF(I31,"*BOMBE_*"),F31*15,F31*10))</f>
        <v/>
      </c>
      <c r="BA31" s="7" t="str">
        <f t="shared" ref="BA31" si="117">IF(ISBLANK(I31),"",IF(COUNTIF(I31,"*BOMBE_*"),F31*10,F31*5))</f>
        <v/>
      </c>
    </row>
    <row r="32" spans="1:53">
      <c r="A32" s="224"/>
      <c r="B32" s="24"/>
      <c r="C32" s="25"/>
      <c r="D32" s="26"/>
      <c r="E32" s="27"/>
      <c r="F32" s="28"/>
      <c r="G32" s="28"/>
      <c r="H32" s="27"/>
      <c r="I32" s="29"/>
      <c r="J32" s="30"/>
      <c r="K32" s="31"/>
      <c r="L32" s="32"/>
      <c r="M32" s="223"/>
      <c r="N32" s="12" t="str">
        <f>IF(ISBLANK(I32),"",IF(COUNTIF(I32,"*bombe*"),(G32-1)*SUMIF('base de donnée JCO '!C$3:C$10,K32,'base de donnée JCO '!D$3:D$10)+SUMIF(entete,L32,'base de donnée JCO '!D$14:D$20),SUMIFS('base de donnée JCO '!I$173:I$1080,'base de donnée JCO '!F$173:F$1080,I32,'base de donnée JCO '!G$173:G$1080,J32)))</f>
        <v/>
      </c>
      <c r="O32" s="12" t="str">
        <f>IF(ISBLANK(I32),"",IF(ISBLANK(D32),D30+N32,D32+N32))</f>
        <v/>
      </c>
      <c r="P32" s="223"/>
      <c r="Q32" s="228"/>
      <c r="R32" s="28"/>
      <c r="S32" s="28"/>
      <c r="T32" s="28"/>
      <c r="U32" s="28"/>
      <c r="V32" s="2">
        <f>W32*SUMIFS('base de donnée JCO '!H$173:H$1080,'base de donnée JCO '!F$173:F$1080,I32,'base de donnée JCO '!G$173:G$1080,J32)</f>
        <v>0</v>
      </c>
      <c r="W32" s="2">
        <f t="shared" si="0"/>
        <v>0</v>
      </c>
      <c r="X32" s="2">
        <f>W32*SUMIFS('base de donnée JCO '!J$173:J$1080,'base de donnée JCO '!F$173:F$1080,I32,'base de donnée JCO '!G$173:G$1080,J32)</f>
        <v>0</v>
      </c>
      <c r="Z32" s="7" t="str">
        <f t="shared" si="1"/>
        <v/>
      </c>
      <c r="AA32" s="7" t="str">
        <f t="shared" si="2"/>
        <v/>
      </c>
      <c r="AB32" s="7" t="str">
        <f t="shared" si="71"/>
        <v/>
      </c>
      <c r="AD32" s="7" t="str">
        <f t="shared" si="24"/>
        <v/>
      </c>
      <c r="AE32" s="7" t="str">
        <f t="shared" si="5"/>
        <v/>
      </c>
      <c r="AF32" s="7" t="str">
        <f t="shared" si="6"/>
        <v/>
      </c>
      <c r="AG32" s="7" t="str">
        <f t="shared" si="7"/>
        <v/>
      </c>
      <c r="AH32" s="7" t="str">
        <f t="shared" si="8"/>
        <v/>
      </c>
      <c r="AJ32" s="7" t="str">
        <f t="shared" si="9"/>
        <v/>
      </c>
      <c r="AK32" s="7" t="str">
        <f t="shared" si="10"/>
        <v/>
      </c>
      <c r="AL32" s="7" t="str">
        <f t="shared" si="11"/>
        <v/>
      </c>
      <c r="AM32" s="7" t="str">
        <f t="shared" si="12"/>
        <v/>
      </c>
      <c r="AO32" s="7" t="str">
        <f t="shared" si="13"/>
        <v/>
      </c>
      <c r="AP32" s="7" t="str">
        <f t="shared" si="14"/>
        <v/>
      </c>
      <c r="AQ32" s="7" t="str">
        <f t="shared" si="15"/>
        <v/>
      </c>
      <c r="AS32" s="7" t="str">
        <f t="shared" si="16"/>
        <v/>
      </c>
      <c r="AT32" s="7" t="str">
        <f t="shared" si="17"/>
        <v/>
      </c>
      <c r="AU32" s="7" t="str">
        <f t="shared" si="18"/>
        <v/>
      </c>
      <c r="AW32" s="7" t="str">
        <f t="shared" si="19"/>
        <v/>
      </c>
      <c r="AY32" s="7" t="str">
        <f t="shared" si="20"/>
        <v/>
      </c>
      <c r="AZ32" s="7" t="str">
        <f t="shared" si="21"/>
        <v/>
      </c>
      <c r="BA32" s="7" t="str">
        <f t="shared" si="22"/>
        <v/>
      </c>
    </row>
    <row r="33" spans="1:53">
      <c r="A33" s="224"/>
      <c r="B33" s="24"/>
      <c r="C33" s="25"/>
      <c r="D33" s="26"/>
      <c r="E33" s="27"/>
      <c r="F33" s="28"/>
      <c r="G33" s="28"/>
      <c r="H33" s="27"/>
      <c r="I33" s="29"/>
      <c r="J33" s="30"/>
      <c r="K33" s="31"/>
      <c r="L33" s="32"/>
      <c r="M33" s="223"/>
      <c r="N33" s="12" t="str">
        <f>IF(ISBLANK(I33),"",IF(COUNTIF(I33,"*bombe*"),(G33-1)*SUMIF('base de donnée JCO '!C$3:C$10,K33,'base de donnée JCO '!D$3:D$10)+SUMIF(entete,L33,'base de donnée JCO '!D$14:D$20),SUMIFS('base de donnée JCO '!I$173:I$1080,'base de donnée JCO '!F$173:F$1080,I33,'base de donnée JCO '!G$173:G$1080,J33)))</f>
        <v/>
      </c>
      <c r="O33" s="226" t="str">
        <f t="shared" ref="O33" si="118">IF(ISBLANK(I33),"",IF(ISBLANK(D33),D30+N33,D33+N33))</f>
        <v/>
      </c>
      <c r="P33" s="223"/>
      <c r="Q33" s="229"/>
      <c r="R33" s="28"/>
      <c r="S33" s="28" t="s">
        <v>70</v>
      </c>
      <c r="T33" s="28"/>
      <c r="U33" s="28"/>
      <c r="V33" s="2">
        <f>W33*SUMIFS('base de donnée JCO '!H$173:H$1080,'base de donnée JCO '!F$173:F$1080,I33,'base de donnée JCO '!G$173:G$1080,J33)</f>
        <v>0</v>
      </c>
      <c r="W33" s="2">
        <f t="shared" si="0"/>
        <v>0</v>
      </c>
      <c r="X33" s="2">
        <f>W33*SUMIFS('base de donnée JCO '!J$173:J$1080,'base de donnée JCO '!F$173:F$1080,I33,'base de donnée JCO '!G$173:G$1080,J33)</f>
        <v>0</v>
      </c>
      <c r="Z33" s="7" t="str">
        <f t="shared" si="1"/>
        <v/>
      </c>
      <c r="AA33" s="7" t="str">
        <f t="shared" si="2"/>
        <v/>
      </c>
      <c r="AB33" s="7" t="str">
        <f t="shared" si="71"/>
        <v/>
      </c>
      <c r="AD33" s="7" t="str">
        <f t="shared" si="24"/>
        <v/>
      </c>
      <c r="AE33" s="7" t="str">
        <f t="shared" si="5"/>
        <v/>
      </c>
      <c r="AF33" s="7" t="str">
        <f t="shared" si="6"/>
        <v/>
      </c>
      <c r="AG33" s="7" t="str">
        <f t="shared" si="7"/>
        <v/>
      </c>
      <c r="AH33" s="7" t="str">
        <f t="shared" si="8"/>
        <v/>
      </c>
      <c r="AJ33" s="7" t="str">
        <f t="shared" si="9"/>
        <v/>
      </c>
      <c r="AK33" s="7" t="str">
        <f t="shared" si="10"/>
        <v/>
      </c>
      <c r="AL33" s="7" t="str">
        <f t="shared" si="11"/>
        <v/>
      </c>
      <c r="AM33" s="7" t="str">
        <f t="shared" si="12"/>
        <v/>
      </c>
      <c r="AO33" s="7" t="str">
        <f t="shared" si="13"/>
        <v/>
      </c>
      <c r="AP33" s="7" t="str">
        <f t="shared" si="14"/>
        <v/>
      </c>
      <c r="AQ33" s="7" t="str">
        <f t="shared" si="15"/>
        <v/>
      </c>
      <c r="AS33" s="7" t="str">
        <f t="shared" si="16"/>
        <v/>
      </c>
      <c r="AT33" s="7" t="str">
        <f t="shared" si="17"/>
        <v/>
      </c>
      <c r="AU33" s="7" t="str">
        <f t="shared" si="18"/>
        <v/>
      </c>
      <c r="AW33" s="7" t="str">
        <f t="shared" si="19"/>
        <v/>
      </c>
      <c r="AY33" s="7" t="str">
        <f t="shared" si="20"/>
        <v/>
      </c>
      <c r="AZ33" s="7" t="str">
        <f t="shared" si="21"/>
        <v/>
      </c>
      <c r="BA33" s="7" t="str">
        <f t="shared" si="22"/>
        <v/>
      </c>
    </row>
    <row r="34" spans="1:53">
      <c r="A34" s="224"/>
      <c r="B34" s="24"/>
      <c r="C34" s="25"/>
      <c r="D34" s="26"/>
      <c r="E34" s="27"/>
      <c r="F34" s="28"/>
      <c r="G34" s="28"/>
      <c r="H34" s="27"/>
      <c r="I34" s="29"/>
      <c r="J34" s="30"/>
      <c r="K34" s="31"/>
      <c r="L34" s="32"/>
      <c r="M34" s="223"/>
      <c r="N34" s="12" t="str">
        <f>IF(ISBLANK(I34),"",IF(COUNTIF(I34,"*bombe*"),(G34-1)*SUMIF('base de donnée JCO '!C$3:C$10,K34,'base de donnée JCO '!D$3:D$10)+SUMIF(entete,L34,'base de donnée JCO '!D$14:D$20),SUMIFS('base de donnée JCO '!I$173:I$1080,'base de donnée JCO '!F$173:F$1080,I34,'base de donnée JCO '!G$173:G$1080,J34)))</f>
        <v/>
      </c>
      <c r="O34" s="12" t="str">
        <f t="shared" ref="O34" si="119">IF(ISBLANK(I34),"",IF(ISBLANK(D34),D32+N34,D34+N34))</f>
        <v/>
      </c>
      <c r="P34" s="223"/>
      <c r="Q34" s="229"/>
      <c r="R34" s="28"/>
      <c r="S34" s="28"/>
      <c r="T34" s="28"/>
      <c r="U34" s="28"/>
      <c r="V34" s="2">
        <f>W34*SUMIFS('base de donnée JCO '!H$173:H$1080,'base de donnée JCO '!F$173:F$1080,I34,'base de donnée JCO '!G$173:G$1080,J34)</f>
        <v>0</v>
      </c>
      <c r="W34" s="2">
        <f t="shared" ref="W34" si="120">F34*G34</f>
        <v>0</v>
      </c>
      <c r="X34" s="2">
        <f>W34*SUMIFS('base de donnée JCO '!J$173:J$1080,'base de donnée JCO '!F$173:F$1080,I34,'base de donnée JCO '!G$173:G$1080,J34)</f>
        <v>0</v>
      </c>
      <c r="Z34" s="7" t="str">
        <f t="shared" ref="Z34" si="121">IF(ISBLANK(I34),"",IF(COUNTIF(I34,"*BOMBE_50MM*"),IF(COUNTIF(K34,"*TR*"),IF(G34&gt;=6,F34*1,0.5*F34),""),""))</f>
        <v/>
      </c>
      <c r="AA34" s="7" t="str">
        <f t="shared" ref="AA34" si="122">IF(ISBLANK(I34),"",IF(COUNTIF(I34,"*BOMBE_50MM*"),IF(COUNTIF(K34,"*\*"),IF(G34&gt;1,F34*1,""),""),""))</f>
        <v/>
      </c>
      <c r="AB34" s="7" t="str">
        <f t="shared" ref="AB34" si="123">IF(ISBLANK(I34),"",IF(COUNTIF(I34,"*BOMBE_50MM*"),IF(G34=1,F34,""),""))</f>
        <v/>
      </c>
      <c r="AD34" s="7" t="str">
        <f t="shared" ref="AD34" si="124">IF(ISBLANK(I34),"",IF(COUNTIF(I34,"*BOMBE_75MM*"),IF(G34=1,F34,""),""))</f>
        <v/>
      </c>
      <c r="AE34" s="7" t="str">
        <f t="shared" ref="AE34" si="125">IF(ISBLANK(I34),"",IF(COUNTIF(I34,"*BOMBE_75MM*"),IF(COUNTIF(K34,"*TR*"),IF(G34&lt;=5,F34,""),""),""))</f>
        <v/>
      </c>
      <c r="AF34" s="7" t="str">
        <f t="shared" ref="AF34" si="126">IF(ISBLANK(I34),"",IF(COUNTIF(I34,"*BOMBE_75MM*"),IF(COUNTIF(K34,"*TR*"),IF(G34&gt;5,F34,""),""),""))</f>
        <v/>
      </c>
      <c r="AG34" s="7" t="str">
        <f t="shared" ref="AG34" si="127">IF(ISBLANK(I34),"",IF(COUNTIF(I34,"*BOMBE_75MM*"),IF(COUNTIF(K34,"*\*"),IF(AND(G34&lt;=3,G34&gt;=2),F34,""),""),""))</f>
        <v/>
      </c>
      <c r="AH34" s="7" t="str">
        <f t="shared" ref="AH34" si="128">IF(ISBLANK(I34),"",IF(COUNTIF(I34,"*BOMBE_75MM*"),IF(COUNTIF(K34,"*\*"),IF(AND(G34&lt;=7,G34&gt;=4),F34,""),""),""))</f>
        <v/>
      </c>
      <c r="AJ34" s="7" t="str">
        <f t="shared" ref="AJ34" si="129">IF(ISBLANK(I34),"",IF(COUNTIF(I34,"*BOMBE_100MM*"),IF(G34=1,F34,""),""))</f>
        <v/>
      </c>
      <c r="AK34" s="7" t="str">
        <f t="shared" ref="AK34" si="130">IF(ISBLANK(I34),"",IF(COUNTIF(I34,"*BOMBE_100MM*"),IF(COUNTIF(K34,"*TR*"),IF(G34&lt;=5,F34,F34*2),""),""))</f>
        <v/>
      </c>
      <c r="AL34" s="7" t="str">
        <f t="shared" ref="AL34" si="131">IF(ISBLANK(I34),"",IF(COUNTIF(I34,"*BOMBE_100MM*"),IF(COUNTIF(K34,"*\*"),IF(AND(G34&lt;=3,G34&gt;=2),F34,""),""),""))</f>
        <v/>
      </c>
      <c r="AM34" s="7" t="str">
        <f t="shared" ref="AM34" si="132">IF(ISBLANK(I34),"",IF(COUNTIF(I34,"*BOMBE_100MM*"),IF(COUNTIF(K34,"*\*"),IF(AND(G34&lt;=5,G34&gt;=4),F34,""),""),""))</f>
        <v/>
      </c>
      <c r="AO34" s="7" t="str">
        <f t="shared" ref="AO34" si="133">IF(ISBLANK(I34),"",IF(COUNTIF(I34,"*BOMBE_125MM*"),IF(G34=1,F34,""),""))</f>
        <v/>
      </c>
      <c r="AP34" s="7" t="str">
        <f t="shared" ref="AP34" si="134">IF(ISBLANK(I34),"",IF(COUNTIF(I34,"*BOMBE_125MM*"),IF(COUNTIF(K34,"*TR*"),IF(G34&lt;=5,F34,""),""),""))</f>
        <v/>
      </c>
      <c r="AQ34" s="7" t="str">
        <f t="shared" ref="AQ34" si="135">IF(ISBLANK(I34),"",IF(COUNTIF(I34,"*BOMBE_125MM*"),IF(COUNTIF(K34,"*\*"),IF(AND(G34&lt;=3,G34&gt;=2),F34,""),""),""))</f>
        <v/>
      </c>
      <c r="AS34" s="7" t="str">
        <f t="shared" ref="AS34" si="136">IF(ISBLANK(I34),"",IF(COUNTIF(I34,"*BOMBE_150MM*"),IF(G34=1,F34,""),""))</f>
        <v/>
      </c>
      <c r="AT34" s="7" t="str">
        <f t="shared" ref="AT34" si="137">IF(ISBLANK(I34),"",IF(COUNTIF(I34,"*BOMBE_150MM*"),IF(COUNTIF(K34,"*TR*"),IF(G34&lt;=4,F34,""),""),""))</f>
        <v/>
      </c>
      <c r="AU34" s="7" t="str">
        <f t="shared" ref="AU34" si="138">IF(ISBLANK(I34),"",IF(COUNTIF(I34,"*BOMBE_150MM*"),IF(COUNTIF(K34,"*\*"),IF(AND(G34&lt;=3,G34&gt;=2),F34,""),""),""))</f>
        <v/>
      </c>
      <c r="AW34" s="7" t="str">
        <f t="shared" ref="AW34" si="139">IF(ISBLANK(I34),"",IF(COUNTIF(I34,"*BOMBE_200MM*"),F34*G34,""))</f>
        <v/>
      </c>
      <c r="AY34" s="7" t="str">
        <f t="shared" ref="AY34" si="140">IF(ISBLANK(I34),"",IF(COUNTIF(I34,"*BOMBE_*"),F34*20,F34*15))</f>
        <v/>
      </c>
      <c r="AZ34" s="7" t="str">
        <f t="shared" ref="AZ34" si="141">IF(ISBLANK(I34),"",IF(COUNTIF(I34,"*BOMBE_*"),F34*15,F34*10))</f>
        <v/>
      </c>
      <c r="BA34" s="7" t="str">
        <f t="shared" ref="BA34" si="142">IF(ISBLANK(I34),"",IF(COUNTIF(I34,"*BOMBE_*"),F34*10,F34*5))</f>
        <v/>
      </c>
    </row>
    <row r="35" spans="1:53">
      <c r="A35" s="224"/>
      <c r="B35" s="24"/>
      <c r="C35" s="25"/>
      <c r="D35" s="26"/>
      <c r="E35" s="27"/>
      <c r="F35" s="28"/>
      <c r="G35" s="28"/>
      <c r="H35" s="27"/>
      <c r="I35" s="29"/>
      <c r="J35" s="30"/>
      <c r="K35" s="31"/>
      <c r="L35" s="32"/>
      <c r="M35" s="223"/>
      <c r="N35" s="12" t="str">
        <f>IF(ISBLANK(I35),"",IF(COUNTIF(I35,"*bombe*"),(G35-1)*SUMIF('base de donnée JCO '!C$3:C$10,K35,'base de donnée JCO '!D$3:D$10)+SUMIF(entete,L35,'base de donnée JCO '!D$14:D$20),SUMIFS('base de donnée JCO '!I$173:I$1080,'base de donnée JCO '!F$173:F$1080,I35,'base de donnée JCO '!G$173:G$1080,J35)))</f>
        <v/>
      </c>
      <c r="O35" s="226" t="str">
        <f>IF(ISBLANK(I35),"",IF(ISBLANK(D35),#REF!+N35,D35+N35))</f>
        <v/>
      </c>
      <c r="P35" s="223"/>
      <c r="Q35" s="28"/>
      <c r="R35" s="28"/>
      <c r="S35" s="28" t="s">
        <v>65</v>
      </c>
      <c r="T35" s="28"/>
      <c r="U35" s="28"/>
      <c r="V35" s="2">
        <f>W35*SUMIFS('base de donnée JCO '!H$173:H$1080,'base de donnée JCO '!F$173:F$1080,I35,'base de donnée JCO '!G$173:G$1080,J35)</f>
        <v>0</v>
      </c>
      <c r="W35" s="2">
        <f t="shared" ref="W35" si="143">F35*G35</f>
        <v>0</v>
      </c>
      <c r="X35" s="2">
        <f>W35*SUMIFS('base de donnée JCO '!J$173:J$1080,'base de donnée JCO '!F$173:F$1080,I35,'base de donnée JCO '!G$173:G$1080,J35)</f>
        <v>0</v>
      </c>
      <c r="Z35" s="7" t="str">
        <f t="shared" ref="Z35" si="144">IF(ISBLANK(I35),"",IF(COUNTIF(I35,"*BOMBE_50MM*"),IF(COUNTIF(K35,"*TR*"),IF(G35&gt;=6,F35*1,0.5*F35),""),""))</f>
        <v/>
      </c>
      <c r="AA35" s="7" t="str">
        <f t="shared" ref="AA35" si="145">IF(ISBLANK(I35),"",IF(COUNTIF(I35,"*BOMBE_50MM*"),IF(COUNTIF(K35,"*\*"),IF(G35&gt;1,F35*1,""),""),""))</f>
        <v/>
      </c>
      <c r="AB35" s="7" t="str">
        <f t="shared" ref="AB35" si="146">IF(ISBLANK(I35),"",IF(COUNTIF(I35,"*BOMBE_50MM*"),IF(G35=1,F35,""),""))</f>
        <v/>
      </c>
      <c r="AD35" s="7" t="str">
        <f t="shared" ref="AD35" si="147">IF(ISBLANK(I35),"",IF(COUNTIF(I35,"*BOMBE_75MM*"),IF(G35=1,F35,""),""))</f>
        <v/>
      </c>
      <c r="AE35" s="7" t="str">
        <f t="shared" ref="AE35" si="148">IF(ISBLANK(I35),"",IF(COUNTIF(I35,"*BOMBE_75MM*"),IF(COUNTIF(K35,"*TR*"),IF(G35&lt;=5,F35,""),""),""))</f>
        <v/>
      </c>
      <c r="AF35" s="7" t="str">
        <f t="shared" ref="AF35" si="149">IF(ISBLANK(I35),"",IF(COUNTIF(I35,"*BOMBE_75MM*"),IF(COUNTIF(K35,"*TR*"),IF(G35&gt;5,F35,""),""),""))</f>
        <v/>
      </c>
      <c r="AG35" s="7" t="str">
        <f t="shared" ref="AG35" si="150">IF(ISBLANK(I35),"",IF(COUNTIF(I35,"*BOMBE_75MM*"),IF(COUNTIF(K35,"*\*"),IF(AND(G35&lt;=3,G35&gt;=2),F35,""),""),""))</f>
        <v/>
      </c>
      <c r="AH35" s="7" t="str">
        <f t="shared" ref="AH35" si="151">IF(ISBLANK(I35),"",IF(COUNTIF(I35,"*BOMBE_75MM*"),IF(COUNTIF(K35,"*\*"),IF(AND(G35&lt;=7,G35&gt;=4),F35,""),""),""))</f>
        <v/>
      </c>
      <c r="AJ35" s="7" t="str">
        <f t="shared" ref="AJ35" si="152">IF(ISBLANK(I35),"",IF(COUNTIF(I35,"*BOMBE_100MM*"),IF(G35=1,F35,""),""))</f>
        <v/>
      </c>
      <c r="AK35" s="7" t="str">
        <f t="shared" ref="AK35" si="153">IF(ISBLANK(I35),"",IF(COUNTIF(I35,"*BOMBE_100MM*"),IF(COUNTIF(K35,"*TR*"),IF(G35&lt;=5,F35,F35*2),""),""))</f>
        <v/>
      </c>
      <c r="AL35" s="7" t="str">
        <f t="shared" ref="AL35" si="154">IF(ISBLANK(I35),"",IF(COUNTIF(I35,"*BOMBE_100MM*"),IF(COUNTIF(K35,"*\*"),IF(AND(G35&lt;=3,G35&gt;=2),F35,""),""),""))</f>
        <v/>
      </c>
      <c r="AM35" s="7" t="str">
        <f t="shared" ref="AM35" si="155">IF(ISBLANK(I35),"",IF(COUNTIF(I35,"*BOMBE_100MM*"),IF(COUNTIF(K35,"*\*"),IF(AND(G35&lt;=5,G35&gt;=4),F35,""),""),""))</f>
        <v/>
      </c>
      <c r="AO35" s="7" t="str">
        <f t="shared" ref="AO35" si="156">IF(ISBLANK(I35),"",IF(COUNTIF(I35,"*BOMBE_125MM*"),IF(G35=1,F35,""),""))</f>
        <v/>
      </c>
      <c r="AP35" s="7" t="str">
        <f t="shared" ref="AP35" si="157">IF(ISBLANK(I35),"",IF(COUNTIF(I35,"*BOMBE_125MM*"),IF(COUNTIF(K35,"*TR*"),IF(G35&lt;=5,F35,""),""),""))</f>
        <v/>
      </c>
      <c r="AQ35" s="7" t="str">
        <f t="shared" ref="AQ35" si="158">IF(ISBLANK(I35),"",IF(COUNTIF(I35,"*BOMBE_125MM*"),IF(COUNTIF(K35,"*\*"),IF(AND(G35&lt;=3,G35&gt;=2),F35,""),""),""))</f>
        <v/>
      </c>
      <c r="AS35" s="7" t="str">
        <f t="shared" ref="AS35" si="159">IF(ISBLANK(I35),"",IF(COUNTIF(I35,"*BOMBE_150MM*"),IF(G35=1,F35,""),""))</f>
        <v/>
      </c>
      <c r="AT35" s="7" t="str">
        <f t="shared" ref="AT35" si="160">IF(ISBLANK(I35),"",IF(COUNTIF(I35,"*BOMBE_150MM*"),IF(COUNTIF(K35,"*TR*"),IF(G35&lt;=4,F35,""),""),""))</f>
        <v/>
      </c>
      <c r="AU35" s="7" t="str">
        <f t="shared" ref="AU35" si="161">IF(ISBLANK(I35),"",IF(COUNTIF(I35,"*BOMBE_150MM*"),IF(COUNTIF(K35,"*\*"),IF(AND(G35&lt;=3,G35&gt;=2),F35,""),""),""))</f>
        <v/>
      </c>
      <c r="AW35" s="7" t="str">
        <f t="shared" ref="AW35" si="162">IF(ISBLANK(I35),"",IF(COUNTIF(I35,"*BOMBE_200MM*"),F35*G35,""))</f>
        <v/>
      </c>
      <c r="AY35" s="7" t="str">
        <f t="shared" ref="AY35" si="163">IF(ISBLANK(I35),"",IF(COUNTIF(I35,"*BOMBE_*"),F35*20,F35*15))</f>
        <v/>
      </c>
      <c r="AZ35" s="7" t="str">
        <f t="shared" ref="AZ35" si="164">IF(ISBLANK(I35),"",IF(COUNTIF(I35,"*BOMBE_*"),F35*15,F35*10))</f>
        <v/>
      </c>
      <c r="BA35" s="7" t="str">
        <f t="shared" ref="BA35" si="165">IF(ISBLANK(I35),"",IF(COUNTIF(I35,"*BOMBE_*"),F35*10,F35*5))</f>
        <v/>
      </c>
    </row>
    <row r="36" spans="1:53">
      <c r="A36" s="224"/>
      <c r="B36" s="24"/>
      <c r="C36" s="25"/>
      <c r="D36" s="26"/>
      <c r="E36" s="27"/>
      <c r="F36" s="28"/>
      <c r="G36" s="28"/>
      <c r="H36" s="27"/>
      <c r="I36" s="29"/>
      <c r="J36" s="30"/>
      <c r="K36" s="31"/>
      <c r="L36" s="32"/>
      <c r="M36" s="223"/>
      <c r="N36" s="12" t="str">
        <f>IF(ISBLANK(I36),"",IF(COUNTIF(I36,"*bombe*"),(G36-1)*SUMIF('base de donnée JCO '!C$3:C$10,K36,'base de donnée JCO '!D$3:D$10)+SUMIF(entete,L36,'base de donnée JCO '!D$14:D$20),SUMIFS('base de donnée JCO '!I$173:I$1080,'base de donnée JCO '!F$173:F$1080,I36,'base de donnée JCO '!G$173:G$1080,J36)))</f>
        <v/>
      </c>
      <c r="O36" s="226" t="str">
        <f>IF(ISBLANK(I36),"",IF(ISBLANK(D36),D35+N36,D36+N36))</f>
        <v/>
      </c>
      <c r="P36" s="223"/>
      <c r="Q36" s="28"/>
      <c r="R36" s="28"/>
      <c r="S36" s="28" t="s">
        <v>70</v>
      </c>
      <c r="T36" s="28"/>
      <c r="U36" s="28"/>
      <c r="V36" s="2">
        <f>W36*SUMIFS('base de donnée JCO '!H$173:H$1080,'base de donnée JCO '!F$173:F$1080,I36,'base de donnée JCO '!G$173:G$1080,J36)</f>
        <v>0</v>
      </c>
      <c r="W36" s="2">
        <f t="shared" ref="W36" si="166">F36*G36</f>
        <v>0</v>
      </c>
      <c r="X36" s="2">
        <f>W36*SUMIFS('base de donnée JCO '!J$173:J$1080,'base de donnée JCO '!F$173:F$1080,I36,'base de donnée JCO '!G$173:G$1080,J36)</f>
        <v>0</v>
      </c>
      <c r="Z36" s="7" t="str">
        <f t="shared" ref="Z36" si="167">IF(ISBLANK(I36),"",IF(COUNTIF(I36,"*BOMBE_50MM*"),IF(COUNTIF(K36,"*TR*"),IF(G36&gt;=6,F36*1,0.5*F36),""),""))</f>
        <v/>
      </c>
      <c r="AA36" s="7" t="str">
        <f t="shared" ref="AA36" si="168">IF(ISBLANK(I36),"",IF(COUNTIF(I36,"*BOMBE_50MM*"),IF(COUNTIF(K36,"*\*"),IF(G36&gt;1,F36*1,""),""),""))</f>
        <v/>
      </c>
      <c r="AB36" s="7" t="str">
        <f t="shared" ref="AB36" si="169">IF(ISBLANK(I36),"",IF(COUNTIF(I36,"*BOMBE_50MM*"),IF(G36=1,F36,""),""))</f>
        <v/>
      </c>
      <c r="AD36" s="7" t="str">
        <f t="shared" ref="AD36" si="170">IF(ISBLANK(I36),"",IF(COUNTIF(I36,"*BOMBE_75MM*"),IF(G36=1,F36,""),""))</f>
        <v/>
      </c>
      <c r="AE36" s="7" t="str">
        <f t="shared" ref="AE36" si="171">IF(ISBLANK(I36),"",IF(COUNTIF(I36,"*BOMBE_75MM*"),IF(COUNTIF(K36,"*TR*"),IF(G36&lt;=5,F36,""),""),""))</f>
        <v/>
      </c>
      <c r="AF36" s="7" t="str">
        <f t="shared" ref="AF36" si="172">IF(ISBLANK(I36),"",IF(COUNTIF(I36,"*BOMBE_75MM*"),IF(COUNTIF(K36,"*TR*"),IF(G36&gt;5,F36,""),""),""))</f>
        <v/>
      </c>
      <c r="AG36" s="7" t="str">
        <f t="shared" ref="AG36" si="173">IF(ISBLANK(I36),"",IF(COUNTIF(I36,"*BOMBE_75MM*"),IF(COUNTIF(K36,"*\*"),IF(AND(G36&lt;=3,G36&gt;=2),F36,""),""),""))</f>
        <v/>
      </c>
      <c r="AH36" s="7" t="str">
        <f t="shared" ref="AH36" si="174">IF(ISBLANK(I36),"",IF(COUNTIF(I36,"*BOMBE_75MM*"),IF(COUNTIF(K36,"*\*"),IF(AND(G36&lt;=7,G36&gt;=4),F36,""),""),""))</f>
        <v/>
      </c>
      <c r="AJ36" s="7" t="str">
        <f t="shared" ref="AJ36" si="175">IF(ISBLANK(I36),"",IF(COUNTIF(I36,"*BOMBE_100MM*"),IF(G36=1,F36,""),""))</f>
        <v/>
      </c>
      <c r="AK36" s="7" t="str">
        <f t="shared" ref="AK36" si="176">IF(ISBLANK(I36),"",IF(COUNTIF(I36,"*BOMBE_100MM*"),IF(COUNTIF(K36,"*TR*"),IF(G36&lt;=5,F36,F36*2),""),""))</f>
        <v/>
      </c>
      <c r="AL36" s="7" t="str">
        <f t="shared" ref="AL36" si="177">IF(ISBLANK(I36),"",IF(COUNTIF(I36,"*BOMBE_100MM*"),IF(COUNTIF(K36,"*\*"),IF(AND(G36&lt;=3,G36&gt;=2),F36,""),""),""))</f>
        <v/>
      </c>
      <c r="AM36" s="7" t="str">
        <f t="shared" ref="AM36" si="178">IF(ISBLANK(I36),"",IF(COUNTIF(I36,"*BOMBE_100MM*"),IF(COUNTIF(K36,"*\*"),IF(AND(G36&lt;=5,G36&gt;=4),F36,""),""),""))</f>
        <v/>
      </c>
      <c r="AO36" s="7" t="str">
        <f t="shared" ref="AO36" si="179">IF(ISBLANK(I36),"",IF(COUNTIF(I36,"*BOMBE_125MM*"),IF(G36=1,F36,""),""))</f>
        <v/>
      </c>
      <c r="AP36" s="7" t="str">
        <f t="shared" ref="AP36" si="180">IF(ISBLANK(I36),"",IF(COUNTIF(I36,"*BOMBE_125MM*"),IF(COUNTIF(K36,"*TR*"),IF(G36&lt;=5,F36,""),""),""))</f>
        <v/>
      </c>
      <c r="AQ36" s="7" t="str">
        <f t="shared" ref="AQ36" si="181">IF(ISBLANK(I36),"",IF(COUNTIF(I36,"*BOMBE_125MM*"),IF(COUNTIF(K36,"*\*"),IF(AND(G36&lt;=3,G36&gt;=2),F36,""),""),""))</f>
        <v/>
      </c>
      <c r="AS36" s="7" t="str">
        <f t="shared" ref="AS36" si="182">IF(ISBLANK(I36),"",IF(COUNTIF(I36,"*BOMBE_150MM*"),IF(G36=1,F36,""),""))</f>
        <v/>
      </c>
      <c r="AT36" s="7" t="str">
        <f t="shared" ref="AT36" si="183">IF(ISBLANK(I36),"",IF(COUNTIF(I36,"*BOMBE_150MM*"),IF(COUNTIF(K36,"*TR*"),IF(G36&lt;=4,F36,""),""),""))</f>
        <v/>
      </c>
      <c r="AU36" s="7" t="str">
        <f t="shared" ref="AU36" si="184">IF(ISBLANK(I36),"",IF(COUNTIF(I36,"*BOMBE_150MM*"),IF(COUNTIF(K36,"*\*"),IF(AND(G36&lt;=3,G36&gt;=2),F36,""),""),""))</f>
        <v/>
      </c>
      <c r="AW36" s="7" t="str">
        <f t="shared" ref="AW36" si="185">IF(ISBLANK(I36),"",IF(COUNTIF(I36,"*BOMBE_200MM*"),F36*G36,""))</f>
        <v/>
      </c>
      <c r="AY36" s="7" t="str">
        <f t="shared" ref="AY36" si="186">IF(ISBLANK(I36),"",IF(COUNTIF(I36,"*BOMBE_*"),F36*20,F36*15))</f>
        <v/>
      </c>
      <c r="AZ36" s="7" t="str">
        <f t="shared" ref="AZ36" si="187">IF(ISBLANK(I36),"",IF(COUNTIF(I36,"*BOMBE_*"),F36*15,F36*10))</f>
        <v/>
      </c>
      <c r="BA36" s="7" t="str">
        <f t="shared" ref="BA36" si="188">IF(ISBLANK(I36),"",IF(COUNTIF(I36,"*BOMBE_*"),F36*10,F36*5))</f>
        <v/>
      </c>
    </row>
    <row r="37" spans="1:53">
      <c r="A37" s="224"/>
      <c r="B37" s="24"/>
      <c r="C37" s="25"/>
      <c r="D37" s="26"/>
      <c r="E37" s="27"/>
      <c r="F37" s="28"/>
      <c r="G37" s="28"/>
      <c r="H37" s="27"/>
      <c r="I37" s="29"/>
      <c r="J37" s="30"/>
      <c r="K37" s="31"/>
      <c r="L37" s="32"/>
      <c r="M37" s="223"/>
      <c r="N37" s="12" t="str">
        <f>IF(ISBLANK(I37),"",IF(COUNTIF(I37,"*bombe*"),(G37-1)*SUMIF('base de donnée JCO '!C$3:C$10,K37,'base de donnée JCO '!D$3:D$10)+SUMIF(entete,L37,'base de donnée JCO '!D$14:D$20),SUMIFS('base de donnée JCO '!I$173:I$1080,'base de donnée JCO '!F$173:F$1080,I37,'base de donnée JCO '!G$173:G$1080,J37)))</f>
        <v/>
      </c>
      <c r="O37" s="12" t="str">
        <f>IF(ISBLANK(I37),"",IF(ISBLANK(D37),#REF!+N37,D37+N37))</f>
        <v/>
      </c>
      <c r="P37" s="223"/>
      <c r="Q37" s="28"/>
      <c r="R37" s="28"/>
      <c r="S37" s="28"/>
      <c r="T37" s="28"/>
      <c r="U37" s="28"/>
      <c r="V37" s="2">
        <f>W37*SUMIFS('base de donnée JCO '!H$173:H$1080,'base de donnée JCO '!F$173:F$1080,I37,'base de donnée JCO '!G$173:G$1080,J37)</f>
        <v>0</v>
      </c>
      <c r="W37" s="2">
        <f t="shared" si="0"/>
        <v>0</v>
      </c>
      <c r="X37" s="2">
        <f>W37*SUMIFS('base de donnée JCO '!J$173:J$1080,'base de donnée JCO '!F$173:F$1080,I37,'base de donnée JCO '!G$173:G$1080,J37)</f>
        <v>0</v>
      </c>
      <c r="Z37" s="7" t="str">
        <f t="shared" si="1"/>
        <v/>
      </c>
      <c r="AA37" s="7" t="str">
        <f t="shared" si="2"/>
        <v/>
      </c>
      <c r="AB37" s="7" t="str">
        <f t="shared" si="71"/>
        <v/>
      </c>
      <c r="AD37" s="7" t="str">
        <f t="shared" si="24"/>
        <v/>
      </c>
      <c r="AE37" s="7" t="str">
        <f t="shared" si="5"/>
        <v/>
      </c>
      <c r="AF37" s="7" t="str">
        <f t="shared" si="6"/>
        <v/>
      </c>
      <c r="AG37" s="7" t="str">
        <f t="shared" si="7"/>
        <v/>
      </c>
      <c r="AH37" s="7" t="str">
        <f t="shared" si="8"/>
        <v/>
      </c>
      <c r="AJ37" s="7" t="str">
        <f t="shared" si="9"/>
        <v/>
      </c>
      <c r="AK37" s="7" t="str">
        <f t="shared" si="10"/>
        <v/>
      </c>
      <c r="AL37" s="7" t="str">
        <f t="shared" si="11"/>
        <v/>
      </c>
      <c r="AM37" s="7" t="str">
        <f t="shared" si="12"/>
        <v/>
      </c>
      <c r="AO37" s="7" t="str">
        <f t="shared" si="13"/>
        <v/>
      </c>
      <c r="AP37" s="7" t="str">
        <f t="shared" si="14"/>
        <v/>
      </c>
      <c r="AQ37" s="7" t="str">
        <f t="shared" si="15"/>
        <v/>
      </c>
      <c r="AS37" s="7" t="str">
        <f t="shared" si="16"/>
        <v/>
      </c>
      <c r="AT37" s="7" t="str">
        <f t="shared" si="17"/>
        <v/>
      </c>
      <c r="AU37" s="7" t="str">
        <f t="shared" si="18"/>
        <v/>
      </c>
      <c r="AW37" s="7" t="str">
        <f t="shared" si="19"/>
        <v/>
      </c>
      <c r="AY37" s="7" t="str">
        <f t="shared" si="20"/>
        <v/>
      </c>
      <c r="AZ37" s="7" t="str">
        <f t="shared" si="21"/>
        <v/>
      </c>
      <c r="BA37" s="7" t="str">
        <f t="shared" si="22"/>
        <v/>
      </c>
    </row>
    <row r="38" spans="1:53">
      <c r="A38" s="224"/>
      <c r="B38" s="24"/>
      <c r="C38" s="25"/>
      <c r="D38" s="26"/>
      <c r="E38" s="27"/>
      <c r="F38" s="28"/>
      <c r="G38" s="28"/>
      <c r="H38" s="27"/>
      <c r="I38" s="29"/>
      <c r="J38" s="30"/>
      <c r="K38" s="31"/>
      <c r="L38" s="32"/>
      <c r="M38" s="223"/>
      <c r="N38" s="12" t="str">
        <f>IF(ISBLANK(I38),"",IF(COUNTIF(I38,"*bombe*"),(G38-1)*SUMIF('base de donnée JCO '!C$3:C$10,K38,'base de donnée JCO '!D$3:D$10)+SUMIF(entete,L38,'base de donnée JCO '!D$14:D$20),SUMIFS('base de donnée JCO '!I$173:I$1080,'base de donnée JCO '!F$173:F$1080,I38,'base de donnée JCO '!G$173:G$1080,J38)))</f>
        <v/>
      </c>
      <c r="O38" s="12" t="str">
        <f t="shared" si="23"/>
        <v/>
      </c>
      <c r="P38" s="223"/>
      <c r="Q38" s="234" t="s">
        <v>789</v>
      </c>
      <c r="R38" s="28"/>
      <c r="S38" s="28"/>
      <c r="T38" s="28"/>
      <c r="U38" s="234" t="s">
        <v>789</v>
      </c>
      <c r="V38" s="2">
        <f>W38*SUMIFS('base de donnée JCO '!H$173:H$1080,'base de donnée JCO '!F$173:F$1080,I38,'base de donnée JCO '!G$173:G$1080,J38)</f>
        <v>0</v>
      </c>
      <c r="W38" s="2">
        <f t="shared" si="0"/>
        <v>0</v>
      </c>
      <c r="X38" s="2">
        <f>W38*SUMIFS('base de donnée JCO '!J$173:J$1080,'base de donnée JCO '!F$173:F$1080,I38,'base de donnée JCO '!G$173:G$1080,J38)</f>
        <v>0</v>
      </c>
      <c r="Z38" s="7" t="str">
        <f t="shared" si="1"/>
        <v/>
      </c>
      <c r="AA38" s="7" t="str">
        <f t="shared" si="2"/>
        <v/>
      </c>
      <c r="AB38" s="7" t="str">
        <f t="shared" si="71"/>
        <v/>
      </c>
      <c r="AD38" s="7" t="str">
        <f t="shared" si="24"/>
        <v/>
      </c>
      <c r="AE38" s="7" t="str">
        <f t="shared" si="5"/>
        <v/>
      </c>
      <c r="AF38" s="7" t="str">
        <f t="shared" si="6"/>
        <v/>
      </c>
      <c r="AG38" s="7" t="str">
        <f t="shared" si="7"/>
        <v/>
      </c>
      <c r="AH38" s="7" t="str">
        <f t="shared" si="8"/>
        <v/>
      </c>
      <c r="AJ38" s="7" t="str">
        <f t="shared" si="9"/>
        <v/>
      </c>
      <c r="AK38" s="7" t="str">
        <f t="shared" si="10"/>
        <v/>
      </c>
      <c r="AL38" s="7" t="str">
        <f t="shared" si="11"/>
        <v/>
      </c>
      <c r="AM38" s="7" t="str">
        <f t="shared" si="12"/>
        <v/>
      </c>
      <c r="AO38" s="7" t="str">
        <f t="shared" si="13"/>
        <v/>
      </c>
      <c r="AP38" s="7" t="str">
        <f t="shared" si="14"/>
        <v/>
      </c>
      <c r="AQ38" s="7" t="str">
        <f t="shared" si="15"/>
        <v/>
      </c>
      <c r="AS38" s="7" t="str">
        <f t="shared" si="16"/>
        <v/>
      </c>
      <c r="AT38" s="7" t="str">
        <f t="shared" si="17"/>
        <v/>
      </c>
      <c r="AU38" s="7" t="str">
        <f t="shared" si="18"/>
        <v/>
      </c>
      <c r="AW38" s="7" t="str">
        <f t="shared" si="19"/>
        <v/>
      </c>
      <c r="AY38" s="7" t="str">
        <f t="shared" si="20"/>
        <v/>
      </c>
      <c r="AZ38" s="7" t="str">
        <f t="shared" si="21"/>
        <v/>
      </c>
      <c r="BA38" s="7" t="str">
        <f t="shared" si="22"/>
        <v/>
      </c>
    </row>
    <row r="39" spans="1:53">
      <c r="A39" s="224"/>
      <c r="B39" s="24"/>
      <c r="C39" s="25"/>
      <c r="D39" s="26"/>
      <c r="E39" s="27"/>
      <c r="F39" s="28"/>
      <c r="G39" s="28"/>
      <c r="H39" s="27"/>
      <c r="I39" s="29"/>
      <c r="J39" s="30"/>
      <c r="K39" s="31"/>
      <c r="L39" s="32"/>
      <c r="M39" s="223"/>
      <c r="N39" s="12" t="str">
        <f>IF(ISBLANK(I39),"",IF(COUNTIF(I39,"*bombe*"),(G39-1)*SUMIF('base de donnée JCO '!C$3:C$10,K39,'base de donnée JCO '!D$3:D$10)+SUMIF(entete,L39,'base de donnée JCO '!D$14:D$20),SUMIFS('base de donnée JCO '!I$173:I$1080,'base de donnée JCO '!F$173:F$1080,I39,'base de donnée JCO '!G$173:G$1080,J39)))</f>
        <v/>
      </c>
      <c r="O39" s="12" t="str">
        <f>IF(ISBLANK(I39),"",IF(ISBLANK(D39),D37+N39,D39+N39))</f>
        <v/>
      </c>
      <c r="P39" s="223"/>
      <c r="Q39" s="28"/>
      <c r="R39" s="28"/>
      <c r="S39" s="28"/>
      <c r="T39" s="28"/>
      <c r="U39" s="28"/>
      <c r="V39" s="2">
        <f>W39*SUMIFS('base de donnée JCO '!H$173:H$1080,'base de donnée JCO '!F$173:F$1080,I39,'base de donnée JCO '!G$173:G$1080,J39)</f>
        <v>0</v>
      </c>
      <c r="W39" s="2">
        <f t="shared" si="0"/>
        <v>0</v>
      </c>
      <c r="X39" s="2">
        <f>W39*SUMIFS('base de donnée JCO '!J$173:J$1080,'base de donnée JCO '!F$173:F$1080,I39,'base de donnée JCO '!G$173:G$1080,J39)</f>
        <v>0</v>
      </c>
      <c r="Z39" s="7" t="str">
        <f t="shared" si="1"/>
        <v/>
      </c>
      <c r="AA39" s="7" t="str">
        <f t="shared" si="2"/>
        <v/>
      </c>
      <c r="AB39" s="7" t="str">
        <f t="shared" si="71"/>
        <v/>
      </c>
      <c r="AD39" s="7" t="str">
        <f t="shared" si="24"/>
        <v/>
      </c>
      <c r="AE39" s="7" t="str">
        <f t="shared" si="5"/>
        <v/>
      </c>
      <c r="AF39" s="7" t="str">
        <f t="shared" si="6"/>
        <v/>
      </c>
      <c r="AG39" s="7" t="str">
        <f t="shared" si="7"/>
        <v/>
      </c>
      <c r="AH39" s="7" t="str">
        <f t="shared" si="8"/>
        <v/>
      </c>
      <c r="AJ39" s="7" t="str">
        <f t="shared" si="9"/>
        <v/>
      </c>
      <c r="AK39" s="7" t="str">
        <f t="shared" si="10"/>
        <v/>
      </c>
      <c r="AL39" s="7" t="str">
        <f t="shared" si="11"/>
        <v/>
      </c>
      <c r="AM39" s="7" t="str">
        <f t="shared" si="12"/>
        <v/>
      </c>
      <c r="AO39" s="7" t="str">
        <f t="shared" si="13"/>
        <v/>
      </c>
      <c r="AP39" s="7" t="str">
        <f t="shared" si="14"/>
        <v/>
      </c>
      <c r="AQ39" s="7" t="str">
        <f t="shared" si="15"/>
        <v/>
      </c>
      <c r="AS39" s="7" t="str">
        <f t="shared" si="16"/>
        <v/>
      </c>
      <c r="AT39" s="7" t="str">
        <f t="shared" si="17"/>
        <v/>
      </c>
      <c r="AU39" s="7" t="str">
        <f t="shared" si="18"/>
        <v/>
      </c>
      <c r="AW39" s="7" t="str">
        <f t="shared" si="19"/>
        <v/>
      </c>
      <c r="AY39" s="7" t="str">
        <f t="shared" si="20"/>
        <v/>
      </c>
      <c r="AZ39" s="7" t="str">
        <f t="shared" si="21"/>
        <v/>
      </c>
      <c r="BA39" s="7" t="str">
        <f t="shared" si="22"/>
        <v/>
      </c>
    </row>
    <row r="40" spans="1:53">
      <c r="A40" s="224"/>
      <c r="B40" s="24"/>
      <c r="C40" s="25"/>
      <c r="D40" s="26"/>
      <c r="E40" s="27"/>
      <c r="F40" s="28"/>
      <c r="G40" s="28"/>
      <c r="H40" s="27"/>
      <c r="I40" s="29"/>
      <c r="J40" s="30"/>
      <c r="K40" s="31"/>
      <c r="L40" s="32"/>
      <c r="M40" s="223"/>
      <c r="N40" s="12" t="str">
        <f>IF(ISBLANK(I40),"",IF(COUNTIF(I40,"*bombe*"),(G40-1)*SUMIF('base de donnée JCO '!C$3:C$10,K40,'base de donnée JCO '!D$3:D$10)+SUMIF(entete,L40,'base de donnée JCO '!D$14:D$20),SUMIFS('base de donnée JCO '!I$173:I$1080,'base de donnée JCO '!F$173:F$1080,I40,'base de donnée JCO '!G$173:G$1080,J40)))</f>
        <v/>
      </c>
      <c r="O40" s="226" t="str">
        <f t="shared" si="23"/>
        <v/>
      </c>
      <c r="P40" s="223"/>
      <c r="Q40" s="28"/>
      <c r="R40" s="28"/>
      <c r="S40" s="28" t="s">
        <v>65</v>
      </c>
      <c r="T40" s="28"/>
      <c r="U40" s="28"/>
      <c r="V40" s="2">
        <f>W40*SUMIFS('base de donnée JCO '!H$173:H$1080,'base de donnée JCO '!F$173:F$1080,I40,'base de donnée JCO '!G$173:G$1080,J40)</f>
        <v>0</v>
      </c>
      <c r="W40" s="2">
        <f t="shared" si="0"/>
        <v>0</v>
      </c>
      <c r="X40" s="2">
        <f>W40*SUMIFS('base de donnée JCO '!J$173:J$1080,'base de donnée JCO '!F$173:F$1080,I40,'base de donnée JCO '!G$173:G$1080,J40)</f>
        <v>0</v>
      </c>
      <c r="Z40" s="7" t="str">
        <f t="shared" si="1"/>
        <v/>
      </c>
      <c r="AA40" s="7" t="str">
        <f t="shared" si="2"/>
        <v/>
      </c>
      <c r="AB40" s="7" t="str">
        <f t="shared" si="71"/>
        <v/>
      </c>
      <c r="AD40" s="7" t="str">
        <f t="shared" si="24"/>
        <v/>
      </c>
      <c r="AE40" s="7" t="str">
        <f t="shared" si="5"/>
        <v/>
      </c>
      <c r="AF40" s="7" t="str">
        <f t="shared" si="6"/>
        <v/>
      </c>
      <c r="AG40" s="7" t="str">
        <f t="shared" si="7"/>
        <v/>
      </c>
      <c r="AH40" s="7" t="str">
        <f t="shared" si="8"/>
        <v/>
      </c>
      <c r="AJ40" s="7" t="str">
        <f t="shared" si="9"/>
        <v/>
      </c>
      <c r="AK40" s="7" t="str">
        <f t="shared" si="10"/>
        <v/>
      </c>
      <c r="AL40" s="7" t="str">
        <f t="shared" si="11"/>
        <v/>
      </c>
      <c r="AM40" s="7" t="str">
        <f t="shared" si="12"/>
        <v/>
      </c>
      <c r="AO40" s="7" t="str">
        <f t="shared" si="13"/>
        <v/>
      </c>
      <c r="AP40" s="7" t="str">
        <f t="shared" si="14"/>
        <v/>
      </c>
      <c r="AQ40" s="7" t="str">
        <f t="shared" si="15"/>
        <v/>
      </c>
      <c r="AS40" s="7" t="str">
        <f t="shared" si="16"/>
        <v/>
      </c>
      <c r="AT40" s="7" t="str">
        <f t="shared" si="17"/>
        <v/>
      </c>
      <c r="AU40" s="7" t="str">
        <f t="shared" si="18"/>
        <v/>
      </c>
      <c r="AW40" s="7" t="str">
        <f t="shared" si="19"/>
        <v/>
      </c>
      <c r="AY40" s="7" t="str">
        <f t="shared" si="20"/>
        <v/>
      </c>
      <c r="AZ40" s="7" t="str">
        <f t="shared" si="21"/>
        <v/>
      </c>
      <c r="BA40" s="7" t="str">
        <f t="shared" si="22"/>
        <v/>
      </c>
    </row>
    <row r="41" spans="1:53">
      <c r="A41" s="224"/>
      <c r="B41" s="24"/>
      <c r="C41" s="25"/>
      <c r="D41" s="26"/>
      <c r="E41" s="27"/>
      <c r="F41" s="28"/>
      <c r="G41" s="28"/>
      <c r="H41" s="27"/>
      <c r="I41" s="29"/>
      <c r="J41" s="30"/>
      <c r="K41" s="31"/>
      <c r="L41" s="32"/>
      <c r="M41" s="223"/>
      <c r="N41" s="12" t="str">
        <f>IF(ISBLANK(I41),"",IF(COUNTIF(I41,"*bombe*"),(G41-1)*SUMIF('base de donnée JCO '!C$3:C$10,K41,'base de donnée JCO '!D$3:D$10)+SUMIF(entete,L41,'base de donnée JCO '!D$14:D$20),SUMIFS('base de donnée JCO '!I$173:I$1080,'base de donnée JCO '!F$173:F$1080,I41,'base de donnée JCO '!G$173:G$1080,J41)))</f>
        <v/>
      </c>
      <c r="O41" s="12" t="str">
        <f t="shared" si="23"/>
        <v/>
      </c>
      <c r="P41" s="223"/>
      <c r="Q41" s="28"/>
      <c r="R41" s="28"/>
      <c r="S41" s="28"/>
      <c r="T41" s="28"/>
      <c r="U41" s="28"/>
      <c r="V41" s="2">
        <f>W41*SUMIFS('base de donnée JCO '!H$173:H$1080,'base de donnée JCO '!F$173:F$1080,I41,'base de donnée JCO '!G$173:G$1080,J41)</f>
        <v>0</v>
      </c>
      <c r="W41" s="2">
        <f t="shared" si="0"/>
        <v>0</v>
      </c>
      <c r="X41" s="2">
        <f>W41*SUMIFS('base de donnée JCO '!J$173:J$1080,'base de donnée JCO '!F$173:F$1080,I41,'base de donnée JCO '!G$173:G$1080,J41)</f>
        <v>0</v>
      </c>
      <c r="Z41" s="7" t="str">
        <f t="shared" si="1"/>
        <v/>
      </c>
      <c r="AA41" s="7" t="str">
        <f t="shared" si="2"/>
        <v/>
      </c>
      <c r="AB41" s="7" t="str">
        <f t="shared" si="71"/>
        <v/>
      </c>
      <c r="AD41" s="7" t="str">
        <f t="shared" si="24"/>
        <v/>
      </c>
      <c r="AE41" s="7" t="str">
        <f t="shared" si="5"/>
        <v/>
      </c>
      <c r="AF41" s="7" t="str">
        <f t="shared" si="6"/>
        <v/>
      </c>
      <c r="AG41" s="7" t="str">
        <f t="shared" si="7"/>
        <v/>
      </c>
      <c r="AH41" s="7" t="str">
        <f t="shared" si="8"/>
        <v/>
      </c>
      <c r="AJ41" s="7" t="str">
        <f t="shared" si="9"/>
        <v/>
      </c>
      <c r="AK41" s="7" t="str">
        <f t="shared" si="10"/>
        <v/>
      </c>
      <c r="AL41" s="7" t="str">
        <f t="shared" si="11"/>
        <v/>
      </c>
      <c r="AM41" s="7" t="str">
        <f t="shared" si="12"/>
        <v/>
      </c>
      <c r="AO41" s="7" t="str">
        <f t="shared" si="13"/>
        <v/>
      </c>
      <c r="AP41" s="7" t="str">
        <f t="shared" si="14"/>
        <v/>
      </c>
      <c r="AQ41" s="7" t="str">
        <f t="shared" si="15"/>
        <v/>
      </c>
      <c r="AS41" s="7" t="str">
        <f t="shared" si="16"/>
        <v/>
      </c>
      <c r="AT41" s="7" t="str">
        <f t="shared" si="17"/>
        <v/>
      </c>
      <c r="AU41" s="7" t="str">
        <f t="shared" si="18"/>
        <v/>
      </c>
      <c r="AW41" s="7" t="str">
        <f t="shared" si="19"/>
        <v/>
      </c>
      <c r="AY41" s="7" t="str">
        <f t="shared" si="20"/>
        <v/>
      </c>
      <c r="AZ41" s="7" t="str">
        <f t="shared" si="21"/>
        <v/>
      </c>
      <c r="BA41" s="7" t="str">
        <f t="shared" si="22"/>
        <v/>
      </c>
    </row>
    <row r="42" spans="1:53">
      <c r="A42" s="224"/>
      <c r="B42" s="24"/>
      <c r="C42" s="25"/>
      <c r="D42" s="26"/>
      <c r="E42" s="27"/>
      <c r="F42" s="28"/>
      <c r="G42" s="28"/>
      <c r="H42" s="27"/>
      <c r="I42" s="29"/>
      <c r="J42" s="30"/>
      <c r="K42" s="31"/>
      <c r="L42" s="32"/>
      <c r="M42" s="223"/>
      <c r="N42" s="12"/>
      <c r="O42" s="12"/>
      <c r="P42" s="223"/>
      <c r="Q42" s="233"/>
      <c r="R42" s="28"/>
      <c r="S42" s="28" t="s">
        <v>65</v>
      </c>
      <c r="T42" s="28"/>
      <c r="U42" s="233"/>
      <c r="V42" s="2">
        <f>W42*SUMIFS('base de donnée JCO '!H$173:H$1080,'base de donnée JCO '!F$173:F$1080,I42,'base de donnée JCO '!G$173:G$1080,J42)</f>
        <v>0</v>
      </c>
      <c r="W42" s="2">
        <f t="shared" si="0"/>
        <v>0</v>
      </c>
      <c r="X42" s="2">
        <f>W42*SUMIFS('base de donnée JCO '!J$173:J$1080,'base de donnée JCO '!F$173:F$1080,I42,'base de donnée JCO '!G$173:G$1080,J42)</f>
        <v>0</v>
      </c>
      <c r="Z42" s="7" t="str">
        <f t="shared" si="1"/>
        <v/>
      </c>
      <c r="AA42" s="7" t="str">
        <f t="shared" si="2"/>
        <v/>
      </c>
      <c r="AB42" s="7" t="str">
        <f t="shared" si="71"/>
        <v/>
      </c>
      <c r="AD42" s="7" t="str">
        <f t="shared" si="24"/>
        <v/>
      </c>
      <c r="AE42" s="7" t="str">
        <f t="shared" si="5"/>
        <v/>
      </c>
      <c r="AF42" s="7" t="str">
        <f t="shared" si="6"/>
        <v/>
      </c>
      <c r="AG42" s="7" t="str">
        <f t="shared" si="7"/>
        <v/>
      </c>
      <c r="AH42" s="7" t="str">
        <f t="shared" si="8"/>
        <v/>
      </c>
      <c r="AJ42" s="7" t="str">
        <f t="shared" si="9"/>
        <v/>
      </c>
      <c r="AK42" s="7" t="str">
        <f t="shared" si="10"/>
        <v/>
      </c>
      <c r="AL42" s="7" t="str">
        <f t="shared" si="11"/>
        <v/>
      </c>
      <c r="AM42" s="7" t="str">
        <f t="shared" si="12"/>
        <v/>
      </c>
      <c r="AO42" s="7" t="str">
        <f t="shared" si="13"/>
        <v/>
      </c>
      <c r="AP42" s="7" t="str">
        <f t="shared" si="14"/>
        <v/>
      </c>
      <c r="AQ42" s="7" t="str">
        <f t="shared" si="15"/>
        <v/>
      </c>
      <c r="AS42" s="7" t="str">
        <f t="shared" si="16"/>
        <v/>
      </c>
      <c r="AT42" s="7" t="str">
        <f t="shared" si="17"/>
        <v/>
      </c>
      <c r="AU42" s="7" t="str">
        <f t="shared" si="18"/>
        <v/>
      </c>
      <c r="AW42" s="7" t="str">
        <f t="shared" si="19"/>
        <v/>
      </c>
      <c r="AY42" s="7" t="str">
        <f t="shared" si="20"/>
        <v/>
      </c>
      <c r="AZ42" s="7" t="str">
        <f t="shared" si="21"/>
        <v/>
      </c>
      <c r="BA42" s="7" t="str">
        <f t="shared" si="22"/>
        <v/>
      </c>
    </row>
    <row r="43" spans="1:53">
      <c r="A43" s="224"/>
      <c r="B43" s="24"/>
      <c r="C43" s="25"/>
      <c r="D43" s="26"/>
      <c r="E43" s="27"/>
      <c r="F43" s="28"/>
      <c r="G43" s="28"/>
      <c r="H43" s="27"/>
      <c r="I43" s="29"/>
      <c r="J43" s="30"/>
      <c r="K43" s="31"/>
      <c r="L43" s="32"/>
      <c r="M43" s="223"/>
      <c r="N43" s="12" t="str">
        <f>IF(ISBLANK(I43),"",IF(COUNTIF(I43,"*bombe*"),(G43-1)*SUMIF('base de donnée JCO '!C$3:C$10,K43,'base de donnée JCO '!D$3:D$10)+SUMIF(entete,L43,'base de donnée JCO '!D$14:D$20),SUMIFS('base de donnée JCO '!I$173:I$1080,'base de donnée JCO '!F$173:F$1080,I43,'base de donnée JCO '!G$173:G$1080,J43)))</f>
        <v/>
      </c>
      <c r="O43" s="12" t="str">
        <f t="shared" si="23"/>
        <v/>
      </c>
      <c r="P43" s="223"/>
      <c r="Q43" s="28"/>
      <c r="R43" s="28"/>
      <c r="S43" s="28"/>
      <c r="T43" s="28"/>
      <c r="U43" s="28"/>
      <c r="V43" s="2">
        <f>W43*SUMIFS('base de donnée JCO '!H$173:H$1080,'base de donnée JCO '!F$173:F$1080,I43,'base de donnée JCO '!G$173:G$1080,J43)</f>
        <v>0</v>
      </c>
      <c r="W43" s="2">
        <f t="shared" si="0"/>
        <v>0</v>
      </c>
      <c r="X43" s="2">
        <f>W43*SUMIFS('base de donnée JCO '!J$173:J$1080,'base de donnée JCO '!F$173:F$1080,I43,'base de donnée JCO '!G$173:G$1080,J43)</f>
        <v>0</v>
      </c>
      <c r="Z43" s="7" t="str">
        <f t="shared" si="1"/>
        <v/>
      </c>
      <c r="AA43" s="7" t="str">
        <f t="shared" si="2"/>
        <v/>
      </c>
      <c r="AB43" s="7" t="str">
        <f t="shared" si="71"/>
        <v/>
      </c>
      <c r="AD43" s="7" t="str">
        <f t="shared" si="24"/>
        <v/>
      </c>
      <c r="AE43" s="7" t="str">
        <f t="shared" si="5"/>
        <v/>
      </c>
      <c r="AF43" s="7" t="str">
        <f t="shared" si="6"/>
        <v/>
      </c>
      <c r="AG43" s="7" t="str">
        <f t="shared" si="7"/>
        <v/>
      </c>
      <c r="AH43" s="7" t="str">
        <f t="shared" si="8"/>
        <v/>
      </c>
      <c r="AJ43" s="7" t="str">
        <f t="shared" si="9"/>
        <v/>
      </c>
      <c r="AK43" s="7" t="str">
        <f t="shared" si="10"/>
        <v/>
      </c>
      <c r="AL43" s="7" t="str">
        <f t="shared" si="11"/>
        <v/>
      </c>
      <c r="AM43" s="7" t="str">
        <f t="shared" si="12"/>
        <v/>
      </c>
      <c r="AO43" s="7" t="str">
        <f t="shared" si="13"/>
        <v/>
      </c>
      <c r="AP43" s="7" t="str">
        <f t="shared" si="14"/>
        <v/>
      </c>
      <c r="AQ43" s="7" t="str">
        <f t="shared" si="15"/>
        <v/>
      </c>
      <c r="AS43" s="7" t="str">
        <f t="shared" si="16"/>
        <v/>
      </c>
      <c r="AT43" s="7" t="str">
        <f t="shared" si="17"/>
        <v/>
      </c>
      <c r="AU43" s="7" t="str">
        <f t="shared" si="18"/>
        <v/>
      </c>
      <c r="AW43" s="7" t="str">
        <f t="shared" si="19"/>
        <v/>
      </c>
      <c r="AY43" s="7" t="str">
        <f t="shared" si="20"/>
        <v/>
      </c>
      <c r="AZ43" s="7" t="str">
        <f t="shared" si="21"/>
        <v/>
      </c>
      <c r="BA43" s="7" t="str">
        <f t="shared" si="22"/>
        <v/>
      </c>
    </row>
    <row r="44" spans="1:53">
      <c r="A44" s="224"/>
      <c r="B44" s="24"/>
      <c r="C44" s="25"/>
      <c r="D44" s="26"/>
      <c r="E44" s="27"/>
      <c r="F44" s="28"/>
      <c r="G44" s="28"/>
      <c r="H44" s="27"/>
      <c r="I44" s="29"/>
      <c r="J44" s="30"/>
      <c r="K44" s="31"/>
      <c r="L44" s="32"/>
      <c r="M44" s="223"/>
      <c r="N44" s="12" t="str">
        <f>IF(ISBLANK(I44),"",IF(COUNTIF(I44,"*bombe*"),(G44-1)*SUMIF('base de donnée JCO '!C$3:C$10,K44,'base de donnée JCO '!D$3:D$10)+SUMIF(entete,L44,'base de donnée JCO '!D$14:D$20),SUMIFS('base de donnée JCO '!I$173:I$1080,'base de donnée JCO '!F$173:F$1080,I44,'base de donnée JCO '!G$173:G$1080,J44)))</f>
        <v/>
      </c>
      <c r="O44" s="226" t="str">
        <f t="shared" ref="O44" si="189">IF(ISBLANK(I44),"",IF(ISBLANK(D44),D43+N44,D44+N44))</f>
        <v/>
      </c>
      <c r="P44" s="223"/>
      <c r="Q44" s="28"/>
      <c r="R44" s="28"/>
      <c r="S44" s="28" t="s">
        <v>5</v>
      </c>
      <c r="T44" s="28"/>
      <c r="U44" s="28"/>
      <c r="V44" s="2">
        <f>W44*SUMIFS('base de donnée JCO '!H$173:H$1080,'base de donnée JCO '!F$173:F$1080,I44,'base de donnée JCO '!G$173:G$1080,J44)</f>
        <v>0</v>
      </c>
      <c r="W44" s="2">
        <f t="shared" ref="W44" si="190">F44*G44</f>
        <v>0</v>
      </c>
      <c r="X44" s="2">
        <f>W44*SUMIFS('base de donnée JCO '!J$173:J$1080,'base de donnée JCO '!F$173:F$1080,I44,'base de donnée JCO '!G$173:G$1080,J44)</f>
        <v>0</v>
      </c>
      <c r="Z44" s="7" t="str">
        <f t="shared" si="1"/>
        <v/>
      </c>
      <c r="AA44" s="7" t="str">
        <f t="shared" si="2"/>
        <v/>
      </c>
      <c r="AB44" s="7" t="str">
        <f t="shared" ref="AB44" si="191">IF(ISBLANK(I44),"",IF(COUNTIF(I44,"*BOMBE_50MM*"),IF(G44=1,F44,""),""))</f>
        <v/>
      </c>
      <c r="AD44" s="7" t="str">
        <f t="shared" ref="AD44" si="192">IF(ISBLANK(I44),"",IF(COUNTIF(I44,"*BOMBE_75MM*"),IF(G44=1,F44,""),""))</f>
        <v/>
      </c>
      <c r="AE44" s="7" t="str">
        <f t="shared" si="5"/>
        <v/>
      </c>
      <c r="AF44" s="7" t="str">
        <f t="shared" si="6"/>
        <v/>
      </c>
      <c r="AG44" s="7" t="str">
        <f t="shared" si="7"/>
        <v/>
      </c>
      <c r="AH44" s="7" t="str">
        <f t="shared" si="8"/>
        <v/>
      </c>
      <c r="AJ44" s="7" t="str">
        <f t="shared" ref="AJ44" si="193">IF(ISBLANK(I44),"",IF(COUNTIF(I44,"*BOMBE_100MM*"),IF(G44=1,F44,""),""))</f>
        <v/>
      </c>
      <c r="AK44" s="7" t="str">
        <f t="shared" si="10"/>
        <v/>
      </c>
      <c r="AL44" s="7" t="str">
        <f t="shared" si="11"/>
        <v/>
      </c>
      <c r="AM44" s="7" t="str">
        <f t="shared" si="12"/>
        <v/>
      </c>
      <c r="AO44" s="7" t="str">
        <f t="shared" ref="AO44" si="194">IF(ISBLANK(I44),"",IF(COUNTIF(I44,"*BOMBE_125MM*"),IF(G44=1,F44,""),""))</f>
        <v/>
      </c>
      <c r="AP44" s="7" t="str">
        <f t="shared" si="14"/>
        <v/>
      </c>
      <c r="AQ44" s="7" t="str">
        <f t="shared" si="15"/>
        <v/>
      </c>
      <c r="AS44" s="7" t="str">
        <f t="shared" ref="AS44" si="195">IF(ISBLANK(I44),"",IF(COUNTIF(I44,"*BOMBE_150MM*"),IF(G44=1,F44,""),""))</f>
        <v/>
      </c>
      <c r="AT44" s="7" t="str">
        <f t="shared" si="17"/>
        <v/>
      </c>
      <c r="AU44" s="7" t="str">
        <f t="shared" si="18"/>
        <v/>
      </c>
      <c r="AW44" s="7" t="str">
        <f t="shared" ref="AW44" si="196">IF(ISBLANK(I44),"",IF(COUNTIF(I44,"*BOMBE_200MM*"),F44*G44,""))</f>
        <v/>
      </c>
      <c r="AY44" s="7" t="str">
        <f t="shared" ref="AY44" si="197">IF(ISBLANK(I44),"",IF(COUNTIF(I44,"*BOMBE_*"),F44*20,F44*15))</f>
        <v/>
      </c>
      <c r="AZ44" s="7" t="str">
        <f t="shared" ref="AZ44" si="198">IF(ISBLANK(I44),"",IF(COUNTIF(I44,"*BOMBE_*"),F44*15,F44*10))</f>
        <v/>
      </c>
      <c r="BA44" s="7" t="str">
        <f t="shared" ref="BA44" si="199">IF(ISBLANK(I44),"",IF(COUNTIF(I44,"*BOMBE_*"),F44*10,F44*5))</f>
        <v/>
      </c>
    </row>
    <row r="45" spans="1:53">
      <c r="A45" s="224"/>
      <c r="B45" s="24"/>
      <c r="C45" s="25"/>
      <c r="D45" s="26"/>
      <c r="E45" s="27"/>
      <c r="F45" s="28"/>
      <c r="G45" s="28"/>
      <c r="H45" s="27"/>
      <c r="I45" s="29"/>
      <c r="J45" s="30"/>
      <c r="K45" s="31"/>
      <c r="L45" s="32"/>
      <c r="M45" s="223"/>
      <c r="N45" s="12" t="str">
        <f>IF(ISBLANK(I45),"",IF(COUNTIF(I45,"*bombe*"),(G45-1)*SUMIF('base de donnée JCO '!C$3:C$10,K45,'base de donnée JCO '!D$3:D$10)+SUMIF(entete,L45,'base de donnée JCO '!D$14:D$20),SUMIFS('base de donnée JCO '!I$173:I$1080,'base de donnée JCO '!F$173:F$1080,I45,'base de donnée JCO '!G$173:G$1080,J45)))</f>
        <v/>
      </c>
      <c r="O45" s="12" t="str">
        <f>IF(ISBLANK(I45),"",IF(ISBLANK(D45),D43+N45,D45+N45))</f>
        <v/>
      </c>
      <c r="P45" s="223"/>
      <c r="Q45" s="28"/>
      <c r="R45" s="28"/>
      <c r="S45" s="28"/>
      <c r="T45" s="28"/>
      <c r="U45" s="28"/>
      <c r="V45" s="2">
        <f>W45*SUMIFS('base de donnée JCO '!H$173:H$1080,'base de donnée JCO '!F$173:F$1080,I45,'base de donnée JCO '!G$173:G$1080,J45)</f>
        <v>0</v>
      </c>
      <c r="W45" s="2">
        <f t="shared" si="0"/>
        <v>0</v>
      </c>
      <c r="X45" s="2">
        <f>W45*SUMIFS('base de donnée JCO '!J$173:J$1080,'base de donnée JCO '!F$173:F$1080,I45,'base de donnée JCO '!G$173:G$1080,J45)</f>
        <v>0</v>
      </c>
      <c r="Z45" s="7" t="str">
        <f t="shared" ref="Z45:Z66" si="200">IF(ISBLANK(I45),"",IF(COUNTIF(I45,"*BOMBE_50MM*"),IF(COUNTIF(K45,"*TR*"),IF(G45&gt;=6,F45*1,0.5*F45),""),""))</f>
        <v/>
      </c>
      <c r="AA45" s="7" t="str">
        <f t="shared" ref="AA45:AA66" si="201">IF(ISBLANK(I45),"",IF(COUNTIF(I45,"*BOMBE_50MM*"),IF(COUNTIF(K45,"*\*"),IF(G45&gt;1,F45*1,""),""),""))</f>
        <v/>
      </c>
      <c r="AB45" s="7" t="str">
        <f t="shared" si="71"/>
        <v/>
      </c>
      <c r="AD45" s="7" t="str">
        <f t="shared" si="24"/>
        <v/>
      </c>
      <c r="AE45" s="7" t="str">
        <f t="shared" ref="AE45:AE66" si="202">IF(ISBLANK(I45),"",IF(COUNTIF(I45,"*BOMBE_75MM*"),IF(COUNTIF(K45,"*TR*"),IF(G45&lt;=5,F45,""),""),""))</f>
        <v/>
      </c>
      <c r="AF45" s="7" t="str">
        <f t="shared" ref="AF45:AF66" si="203">IF(ISBLANK(I45),"",IF(COUNTIF(I45,"*BOMBE_75MM*"),IF(COUNTIF(K45,"*TR*"),IF(G45&gt;5,F45,""),""),""))</f>
        <v/>
      </c>
      <c r="AG45" s="7" t="str">
        <f t="shared" ref="AG45:AG66" si="204">IF(ISBLANK(I45),"",IF(COUNTIF(I45,"*BOMBE_75MM*"),IF(COUNTIF(K45,"*\*"),IF(AND(G45&lt;=3,G45&gt;=2),F45,""),""),""))</f>
        <v/>
      </c>
      <c r="AH45" s="7" t="str">
        <f t="shared" ref="AH45:AH66" si="205">IF(ISBLANK(I45),"",IF(COUNTIF(I45,"*BOMBE_75MM*"),IF(COUNTIF(K45,"*\*"),IF(AND(G45&lt;=7,G45&gt;=4),F45,""),""),""))</f>
        <v/>
      </c>
      <c r="AJ45" s="7" t="str">
        <f t="shared" si="9"/>
        <v/>
      </c>
      <c r="AK45" s="7" t="str">
        <f t="shared" ref="AK45:AK66" si="206">IF(ISBLANK(I45),"",IF(COUNTIF(I45,"*BOMBE_100MM*"),IF(COUNTIF(K45,"*TR*"),IF(G45&lt;=5,F45,F45*2),""),""))</f>
        <v/>
      </c>
      <c r="AL45" s="7" t="str">
        <f t="shared" ref="AL45:AL66" si="207">IF(ISBLANK(I45),"",IF(COUNTIF(I45,"*BOMBE_100MM*"),IF(COUNTIF(K45,"*\*"),IF(AND(G45&lt;=3,G45&gt;=2),F45,""),""),""))</f>
        <v/>
      </c>
      <c r="AM45" s="7" t="str">
        <f t="shared" ref="AM45:AM66" si="208">IF(ISBLANK(I45),"",IF(COUNTIF(I45,"*BOMBE_100MM*"),IF(COUNTIF(K45,"*\*"),IF(AND(G45&lt;=5,G45&gt;=4),F45,""),""),""))</f>
        <v/>
      </c>
      <c r="AO45" s="7" t="str">
        <f t="shared" si="13"/>
        <v/>
      </c>
      <c r="AP45" s="7" t="str">
        <f t="shared" ref="AP45:AP66" si="209">IF(ISBLANK(I45),"",IF(COUNTIF(I45,"*BOMBE_125MM*"),IF(COUNTIF(K45,"*TR*"),IF(G45&lt;=5,F45,""),""),""))</f>
        <v/>
      </c>
      <c r="AQ45" s="7" t="str">
        <f t="shared" ref="AQ45:AQ66" si="210">IF(ISBLANK(I45),"",IF(COUNTIF(I45,"*BOMBE_125MM*"),IF(COUNTIF(K45,"*\*"),IF(AND(G45&lt;=3,G45&gt;=2),F45,""),""),""))</f>
        <v/>
      </c>
      <c r="AS45" s="7" t="str">
        <f t="shared" si="16"/>
        <v/>
      </c>
      <c r="AT45" s="7" t="str">
        <f t="shared" ref="AT45:AT66" si="211">IF(ISBLANK(I45),"",IF(COUNTIF(I45,"*BOMBE_150MM*"),IF(COUNTIF(K45,"*TR*"),IF(G45&lt;=4,F45,""),""),""))</f>
        <v/>
      </c>
      <c r="AU45" s="7" t="str">
        <f t="shared" ref="AU45:AU66" si="212">IF(ISBLANK(I45),"",IF(COUNTIF(I45,"*BOMBE_150MM*"),IF(COUNTIF(K45,"*\*"),IF(AND(G45&lt;=3,G45&gt;=2),F45,""),""),""))</f>
        <v/>
      </c>
      <c r="AW45" s="7" t="str">
        <f t="shared" si="19"/>
        <v/>
      </c>
      <c r="AY45" s="7" t="str">
        <f t="shared" si="20"/>
        <v/>
      </c>
      <c r="AZ45" s="7" t="str">
        <f t="shared" si="21"/>
        <v/>
      </c>
      <c r="BA45" s="7" t="str">
        <f t="shared" si="22"/>
        <v/>
      </c>
    </row>
    <row r="46" spans="1:53">
      <c r="A46" s="224"/>
      <c r="B46" s="24"/>
      <c r="C46" s="25"/>
      <c r="D46" s="26"/>
      <c r="E46" s="27"/>
      <c r="F46" s="28"/>
      <c r="G46" s="28"/>
      <c r="H46" s="27"/>
      <c r="I46" s="29"/>
      <c r="J46" s="30"/>
      <c r="K46" s="31"/>
      <c r="L46" s="32"/>
      <c r="M46" s="223"/>
      <c r="N46" s="12" t="str">
        <f>IF(ISBLANK(I46),"",IF(COUNTIF(I46,"*bombe*"),(G46-1)*SUMIF('base de donnée JCO '!C$3:C$10,K46,'base de donnée JCO '!D$3:D$10)+SUMIF(entete,L46,'base de donnée JCO '!D$14:D$20),SUMIFS('base de donnée JCO '!I$173:I$1080,'base de donnée JCO '!F$173:F$1080,I46,'base de donnée JCO '!G$173:G$1080,J46)))</f>
        <v/>
      </c>
      <c r="O46" s="226" t="str">
        <f t="shared" ref="O46" si="213">IF(ISBLANK(I46),"",IF(ISBLANK(D46),D45+N46,D46+N46))</f>
        <v/>
      </c>
      <c r="P46" s="223"/>
      <c r="Q46" s="28"/>
      <c r="R46" s="28" t="s">
        <v>68</v>
      </c>
      <c r="S46" s="28" t="s">
        <v>65</v>
      </c>
      <c r="T46" s="28" t="s">
        <v>69</v>
      </c>
      <c r="U46" s="28"/>
      <c r="V46" s="2">
        <f>W46*SUMIFS('base de donnée JCO '!H$173:H$1080,'base de donnée JCO '!F$173:F$1080,I46,'base de donnée JCO '!G$173:G$1080,J46)</f>
        <v>0</v>
      </c>
      <c r="W46" s="2">
        <f t="shared" si="0"/>
        <v>0</v>
      </c>
      <c r="X46" s="2">
        <f>W46*SUMIFS('base de donnée JCO '!J$173:J$1080,'base de donnée JCO '!F$173:F$1080,I46,'base de donnée JCO '!G$173:G$1080,J46)</f>
        <v>0</v>
      </c>
      <c r="Z46" s="7" t="str">
        <f t="shared" si="200"/>
        <v/>
      </c>
      <c r="AA46" s="7" t="str">
        <f t="shared" si="201"/>
        <v/>
      </c>
      <c r="AB46" s="7" t="str">
        <f t="shared" si="71"/>
        <v/>
      </c>
      <c r="AD46" s="7" t="str">
        <f t="shared" si="24"/>
        <v/>
      </c>
      <c r="AE46" s="7" t="str">
        <f t="shared" si="202"/>
        <v/>
      </c>
      <c r="AF46" s="7" t="str">
        <f t="shared" si="203"/>
        <v/>
      </c>
      <c r="AG46" s="7" t="str">
        <f t="shared" si="204"/>
        <v/>
      </c>
      <c r="AH46" s="7" t="str">
        <f t="shared" si="205"/>
        <v/>
      </c>
      <c r="AJ46" s="7" t="str">
        <f t="shared" si="9"/>
        <v/>
      </c>
      <c r="AK46" s="7" t="str">
        <f t="shared" si="206"/>
        <v/>
      </c>
      <c r="AL46" s="7" t="str">
        <f t="shared" si="207"/>
        <v/>
      </c>
      <c r="AM46" s="7" t="str">
        <f t="shared" si="208"/>
        <v/>
      </c>
      <c r="AO46" s="7" t="str">
        <f t="shared" si="13"/>
        <v/>
      </c>
      <c r="AP46" s="7" t="str">
        <f t="shared" si="209"/>
        <v/>
      </c>
      <c r="AQ46" s="7" t="str">
        <f t="shared" si="210"/>
        <v/>
      </c>
      <c r="AS46" s="7" t="str">
        <f t="shared" si="16"/>
        <v/>
      </c>
      <c r="AT46" s="7" t="str">
        <f t="shared" si="211"/>
        <v/>
      </c>
      <c r="AU46" s="7" t="str">
        <f t="shared" si="212"/>
        <v/>
      </c>
      <c r="AW46" s="7" t="str">
        <f t="shared" si="19"/>
        <v/>
      </c>
      <c r="AY46" s="7" t="str">
        <f t="shared" si="20"/>
        <v/>
      </c>
      <c r="AZ46" s="7" t="str">
        <f t="shared" si="21"/>
        <v/>
      </c>
      <c r="BA46" s="7" t="str">
        <f t="shared" si="22"/>
        <v/>
      </c>
    </row>
    <row r="47" spans="1:53">
      <c r="A47" s="224"/>
      <c r="B47" s="24"/>
      <c r="C47" s="25"/>
      <c r="D47" s="26"/>
      <c r="E47" s="27"/>
      <c r="F47" s="28"/>
      <c r="G47" s="28"/>
      <c r="H47" s="27"/>
      <c r="I47" s="29"/>
      <c r="J47" s="30"/>
      <c r="K47" s="31"/>
      <c r="L47" s="32"/>
      <c r="M47" s="223"/>
      <c r="N47" s="12" t="str">
        <f>IF(ISBLANK(I47),"",IF(COUNTIF(I47,"*bombe*"),(G47-1)*SUMIF('base de donnée JCO '!C$3:C$10,K47,'base de donnée JCO '!D$3:D$10)+SUMIF(entete,L47,'base de donnée JCO '!D$14:D$20),SUMIFS('base de donnée JCO '!I$173:I$1080,'base de donnée JCO '!F$173:F$1080,I47,'base de donnée JCO '!G$173:G$1080,J47)))</f>
        <v/>
      </c>
      <c r="O47" s="12" t="str">
        <f t="shared" si="23"/>
        <v/>
      </c>
      <c r="P47" s="223"/>
      <c r="Q47" s="28"/>
      <c r="R47" s="28"/>
      <c r="S47" s="28"/>
      <c r="T47" s="28"/>
      <c r="U47" s="28"/>
      <c r="V47" s="2">
        <f>W47*SUMIFS('base de donnée JCO '!H$173:H$1080,'base de donnée JCO '!F$173:F$1080,I47,'base de donnée JCO '!G$173:G$1080,J47)</f>
        <v>0</v>
      </c>
      <c r="W47" s="2">
        <f t="shared" si="0"/>
        <v>0</v>
      </c>
      <c r="X47" s="2">
        <f>W47*SUMIFS('base de donnée JCO '!J$173:J$1080,'base de donnée JCO '!F$173:F$1080,I47,'base de donnée JCO '!G$173:G$1080,J47)</f>
        <v>0</v>
      </c>
      <c r="Z47" s="7" t="str">
        <f t="shared" si="200"/>
        <v/>
      </c>
      <c r="AA47" s="7" t="str">
        <f t="shared" si="201"/>
        <v/>
      </c>
      <c r="AB47" s="7" t="str">
        <f t="shared" si="71"/>
        <v/>
      </c>
      <c r="AD47" s="7" t="str">
        <f t="shared" si="24"/>
        <v/>
      </c>
      <c r="AE47" s="7" t="str">
        <f t="shared" si="202"/>
        <v/>
      </c>
      <c r="AF47" s="7" t="str">
        <f t="shared" si="203"/>
        <v/>
      </c>
      <c r="AG47" s="7" t="str">
        <f t="shared" si="204"/>
        <v/>
      </c>
      <c r="AH47" s="7" t="str">
        <f t="shared" si="205"/>
        <v/>
      </c>
      <c r="AJ47" s="7" t="str">
        <f t="shared" si="9"/>
        <v/>
      </c>
      <c r="AK47" s="7" t="str">
        <f t="shared" si="206"/>
        <v/>
      </c>
      <c r="AL47" s="7" t="str">
        <f t="shared" si="207"/>
        <v/>
      </c>
      <c r="AM47" s="7" t="str">
        <f t="shared" si="208"/>
        <v/>
      </c>
      <c r="AO47" s="7" t="str">
        <f t="shared" si="13"/>
        <v/>
      </c>
      <c r="AP47" s="7" t="str">
        <f t="shared" si="209"/>
        <v/>
      </c>
      <c r="AQ47" s="7" t="str">
        <f t="shared" si="210"/>
        <v/>
      </c>
      <c r="AS47" s="7" t="str">
        <f t="shared" si="16"/>
        <v/>
      </c>
      <c r="AT47" s="7" t="str">
        <f t="shared" si="211"/>
        <v/>
      </c>
      <c r="AU47" s="7" t="str">
        <f t="shared" si="212"/>
        <v/>
      </c>
      <c r="AW47" s="7" t="str">
        <f t="shared" si="19"/>
        <v/>
      </c>
      <c r="AY47" s="7" t="str">
        <f t="shared" si="20"/>
        <v/>
      </c>
      <c r="AZ47" s="7" t="str">
        <f t="shared" si="21"/>
        <v/>
      </c>
      <c r="BA47" s="7" t="str">
        <f t="shared" si="22"/>
        <v/>
      </c>
    </row>
    <row r="48" spans="1:53">
      <c r="A48" s="224"/>
      <c r="B48" s="24"/>
      <c r="C48" s="25"/>
      <c r="D48" s="26"/>
      <c r="E48" s="27"/>
      <c r="F48" s="28"/>
      <c r="G48" s="28"/>
      <c r="H48" s="27"/>
      <c r="I48" s="253"/>
      <c r="J48" s="253"/>
      <c r="K48" s="31"/>
      <c r="L48" s="32"/>
      <c r="M48" s="223"/>
      <c r="N48" s="12"/>
      <c r="O48" s="12"/>
      <c r="P48" s="223"/>
      <c r="Q48" s="28"/>
      <c r="R48" s="28"/>
      <c r="S48" s="28"/>
      <c r="T48" s="28"/>
      <c r="U48" s="28"/>
      <c r="V48" s="2">
        <f>W48*SUMIFS('base de donnée JCO '!H$173:H$1080,'base de donnée JCO '!F$173:F$1080,I48,'base de donnée JCO '!G$173:G$1080,J48)</f>
        <v>0</v>
      </c>
      <c r="W48" s="2">
        <f t="shared" si="0"/>
        <v>0</v>
      </c>
      <c r="X48" s="2">
        <f>W48*SUMIFS('base de donnée JCO '!J$173:J$1080,'base de donnée JCO '!F$173:F$1080,I48,'base de donnée JCO '!G$173:G$1080,J48)</f>
        <v>0</v>
      </c>
      <c r="Z48" s="7" t="str">
        <f t="shared" si="200"/>
        <v/>
      </c>
      <c r="AA48" s="7" t="str">
        <f t="shared" si="201"/>
        <v/>
      </c>
      <c r="AB48" s="7" t="str">
        <f t="shared" si="71"/>
        <v/>
      </c>
      <c r="AD48" s="7" t="str">
        <f t="shared" si="24"/>
        <v/>
      </c>
      <c r="AE48" s="7" t="str">
        <f t="shared" si="202"/>
        <v/>
      </c>
      <c r="AF48" s="7" t="str">
        <f t="shared" si="203"/>
        <v/>
      </c>
      <c r="AG48" s="7" t="str">
        <f t="shared" si="204"/>
        <v/>
      </c>
      <c r="AH48" s="7" t="str">
        <f t="shared" si="205"/>
        <v/>
      </c>
      <c r="AJ48" s="7" t="str">
        <f t="shared" si="9"/>
        <v/>
      </c>
      <c r="AK48" s="7" t="str">
        <f t="shared" si="206"/>
        <v/>
      </c>
      <c r="AL48" s="7" t="str">
        <f t="shared" si="207"/>
        <v/>
      </c>
      <c r="AM48" s="7" t="str">
        <f t="shared" si="208"/>
        <v/>
      </c>
      <c r="AO48" s="7" t="str">
        <f t="shared" si="13"/>
        <v/>
      </c>
      <c r="AP48" s="7" t="str">
        <f t="shared" si="209"/>
        <v/>
      </c>
      <c r="AQ48" s="7" t="str">
        <f t="shared" si="210"/>
        <v/>
      </c>
      <c r="AS48" s="7" t="str">
        <f t="shared" si="16"/>
        <v/>
      </c>
      <c r="AT48" s="7" t="str">
        <f t="shared" si="211"/>
        <v/>
      </c>
      <c r="AU48" s="7" t="str">
        <f t="shared" si="212"/>
        <v/>
      </c>
      <c r="AW48" s="7" t="str">
        <f t="shared" si="19"/>
        <v/>
      </c>
      <c r="AY48" s="7" t="str">
        <f t="shared" si="20"/>
        <v/>
      </c>
      <c r="AZ48" s="7" t="str">
        <f t="shared" si="21"/>
        <v/>
      </c>
      <c r="BA48" s="7" t="str">
        <f t="shared" si="22"/>
        <v/>
      </c>
    </row>
    <row r="49" spans="1:53">
      <c r="A49" s="224"/>
      <c r="B49" s="24"/>
      <c r="C49" s="25"/>
      <c r="D49" s="26"/>
      <c r="E49" s="27"/>
      <c r="F49" s="28"/>
      <c r="G49" s="28"/>
      <c r="H49" s="27"/>
      <c r="I49" s="29"/>
      <c r="J49" s="30"/>
      <c r="K49" s="31"/>
      <c r="L49" s="32"/>
      <c r="M49" s="223"/>
      <c r="N49" s="12" t="str">
        <f>IF(ISBLANK(I49),"",IF(COUNTIF(I49,"*bombe*"),(G49-1)*SUMIF('base de donnée JCO '!C$3:C$10,K49,'base de donnée JCO '!D$3:D$10)+SUMIF(entete,L49,'base de donnée JCO '!D$14:D$20),SUMIFS('base de donnée JCO '!I$173:I$1080,'base de donnée JCO '!F$173:F$1080,I49,'base de donnée JCO '!G$173:G$1080,J49)))</f>
        <v/>
      </c>
      <c r="O49" s="12" t="str">
        <f t="shared" si="23"/>
        <v/>
      </c>
      <c r="P49" s="223"/>
      <c r="Q49" s="28"/>
      <c r="R49" s="28"/>
      <c r="S49" s="234" t="s">
        <v>789</v>
      </c>
      <c r="T49" s="28"/>
      <c r="U49" s="28"/>
      <c r="V49" s="2">
        <f>W49*SUMIFS('base de donnée JCO '!H$173:H$1080,'base de donnée JCO '!F$173:F$1080,I49,'base de donnée JCO '!G$173:G$1080,J49)</f>
        <v>0</v>
      </c>
      <c r="W49" s="2">
        <f t="shared" si="0"/>
        <v>0</v>
      </c>
      <c r="X49" s="2">
        <f>W49*SUMIFS('base de donnée JCO '!J$173:J$1080,'base de donnée JCO '!F$173:F$1080,I49,'base de donnée JCO '!G$173:G$1080,J49)</f>
        <v>0</v>
      </c>
      <c r="Z49" s="7" t="str">
        <f t="shared" si="200"/>
        <v/>
      </c>
      <c r="AA49" s="7" t="str">
        <f t="shared" si="201"/>
        <v/>
      </c>
      <c r="AB49" s="7" t="str">
        <f t="shared" si="71"/>
        <v/>
      </c>
      <c r="AD49" s="7" t="str">
        <f t="shared" si="24"/>
        <v/>
      </c>
      <c r="AE49" s="7" t="str">
        <f t="shared" si="202"/>
        <v/>
      </c>
      <c r="AF49" s="7" t="str">
        <f t="shared" si="203"/>
        <v/>
      </c>
      <c r="AG49" s="7" t="str">
        <f t="shared" si="204"/>
        <v/>
      </c>
      <c r="AH49" s="7" t="str">
        <f t="shared" si="205"/>
        <v/>
      </c>
      <c r="AJ49" s="7" t="str">
        <f t="shared" si="9"/>
        <v/>
      </c>
      <c r="AK49" s="7" t="str">
        <f t="shared" si="206"/>
        <v/>
      </c>
      <c r="AL49" s="7" t="str">
        <f t="shared" si="207"/>
        <v/>
      </c>
      <c r="AM49" s="7" t="str">
        <f t="shared" si="208"/>
        <v/>
      </c>
      <c r="AO49" s="7" t="str">
        <f t="shared" si="13"/>
        <v/>
      </c>
      <c r="AP49" s="7" t="str">
        <f t="shared" si="209"/>
        <v/>
      </c>
      <c r="AQ49" s="7" t="str">
        <f t="shared" si="210"/>
        <v/>
      </c>
      <c r="AS49" s="7" t="str">
        <f t="shared" si="16"/>
        <v/>
      </c>
      <c r="AT49" s="7" t="str">
        <f t="shared" si="211"/>
        <v/>
      </c>
      <c r="AU49" s="7" t="str">
        <f t="shared" si="212"/>
        <v/>
      </c>
      <c r="AW49" s="7" t="str">
        <f t="shared" si="19"/>
        <v/>
      </c>
      <c r="AY49" s="7" t="str">
        <f t="shared" si="20"/>
        <v/>
      </c>
      <c r="AZ49" s="7" t="str">
        <f t="shared" si="21"/>
        <v/>
      </c>
      <c r="BA49" s="7" t="str">
        <f t="shared" si="22"/>
        <v/>
      </c>
    </row>
    <row r="50" spans="1:53">
      <c r="A50" s="224"/>
      <c r="B50" s="24"/>
      <c r="C50" s="25"/>
      <c r="D50" s="26"/>
      <c r="E50" s="27"/>
      <c r="F50" s="28"/>
      <c r="G50" s="28"/>
      <c r="H50" s="27"/>
      <c r="I50" s="29"/>
      <c r="J50" s="30"/>
      <c r="K50" s="31"/>
      <c r="L50" s="32"/>
      <c r="M50" s="223"/>
      <c r="N50" s="12" t="str">
        <f>IF(ISBLANK(I50),"",IF(COUNTIF(I50,"*bombe*"),(G50-1)*SUMIF('base de donnée JCO '!C$3:C$10,K50,'base de donnée JCO '!D$3:D$10)+SUMIF(entete,L50,'base de donnée JCO '!D$14:D$20),SUMIFS('base de donnée JCO '!I$173:I$1080,'base de donnée JCO '!F$173:F$1080,I50,'base de donnée JCO '!G$173:G$1080,J50)))</f>
        <v/>
      </c>
      <c r="O50" s="12" t="str">
        <f t="shared" si="23"/>
        <v/>
      </c>
      <c r="P50" s="223"/>
      <c r="Q50" s="28"/>
      <c r="R50" s="28"/>
      <c r="S50" s="28"/>
      <c r="T50" s="28"/>
      <c r="U50" s="28"/>
      <c r="V50" s="2">
        <f>W50*SUMIFS('base de donnée JCO '!H$173:H$1080,'base de donnée JCO '!F$173:F$1080,I50,'base de donnée JCO '!G$173:G$1080,J50)</f>
        <v>0</v>
      </c>
      <c r="W50" s="2">
        <f t="shared" si="0"/>
        <v>0</v>
      </c>
      <c r="X50" s="2">
        <f>W50*SUMIFS('base de donnée JCO '!J$173:J$1080,'base de donnée JCO '!F$173:F$1080,I50,'base de donnée JCO '!G$173:G$1080,J50)</f>
        <v>0</v>
      </c>
      <c r="Z50" s="7" t="str">
        <f t="shared" si="200"/>
        <v/>
      </c>
      <c r="AA50" s="7" t="str">
        <f t="shared" si="201"/>
        <v/>
      </c>
      <c r="AB50" s="7" t="str">
        <f t="shared" si="71"/>
        <v/>
      </c>
      <c r="AD50" s="7" t="str">
        <f t="shared" si="24"/>
        <v/>
      </c>
      <c r="AE50" s="7" t="str">
        <f t="shared" si="202"/>
        <v/>
      </c>
      <c r="AF50" s="7" t="str">
        <f t="shared" si="203"/>
        <v/>
      </c>
      <c r="AG50" s="7" t="str">
        <f t="shared" si="204"/>
        <v/>
      </c>
      <c r="AH50" s="7" t="str">
        <f t="shared" si="205"/>
        <v/>
      </c>
      <c r="AJ50" s="7" t="str">
        <f t="shared" si="9"/>
        <v/>
      </c>
      <c r="AK50" s="7" t="str">
        <f t="shared" si="206"/>
        <v/>
      </c>
      <c r="AL50" s="7" t="str">
        <f t="shared" si="207"/>
        <v/>
      </c>
      <c r="AM50" s="7" t="str">
        <f t="shared" si="208"/>
        <v/>
      </c>
      <c r="AO50" s="7" t="str">
        <f t="shared" si="13"/>
        <v/>
      </c>
      <c r="AP50" s="7" t="str">
        <f t="shared" si="209"/>
        <v/>
      </c>
      <c r="AQ50" s="7" t="str">
        <f t="shared" si="210"/>
        <v/>
      </c>
      <c r="AS50" s="7" t="str">
        <f t="shared" si="16"/>
        <v/>
      </c>
      <c r="AT50" s="7" t="str">
        <f t="shared" si="211"/>
        <v/>
      </c>
      <c r="AU50" s="7" t="str">
        <f t="shared" si="212"/>
        <v/>
      </c>
      <c r="AW50" s="7" t="str">
        <f t="shared" si="19"/>
        <v/>
      </c>
      <c r="AY50" s="7" t="str">
        <f t="shared" si="20"/>
        <v/>
      </c>
      <c r="AZ50" s="7" t="str">
        <f t="shared" si="21"/>
        <v/>
      </c>
      <c r="BA50" s="7" t="str">
        <f t="shared" si="22"/>
        <v/>
      </c>
    </row>
    <row r="51" spans="1:53">
      <c r="A51" s="224"/>
      <c r="B51" s="24"/>
      <c r="C51" s="25"/>
      <c r="D51" s="26"/>
      <c r="E51" s="27"/>
      <c r="F51" s="28"/>
      <c r="G51" s="28"/>
      <c r="H51" s="27"/>
      <c r="I51" s="29"/>
      <c r="J51" s="30"/>
      <c r="K51" s="31"/>
      <c r="L51" s="32"/>
      <c r="M51" s="223"/>
      <c r="N51" s="12" t="str">
        <f>IF(ISBLANK(I51),"",IF(COUNTIF(I51,"*bombe*"),(G51-1)*SUMIF('base de donnée JCO '!C$3:C$10,K51,'base de donnée JCO '!D$3:D$10)+SUMIF(entete,L51,'base de donnée JCO '!D$14:D$20),SUMIFS('base de donnée JCO '!I$173:I$1080,'base de donnée JCO '!F$173:F$1080,I51,'base de donnée JCO '!G$173:G$1080,J51)))</f>
        <v/>
      </c>
      <c r="O51" s="12" t="str">
        <f>IF(ISBLANK(I51),"",IF(ISBLANK(D51),D49+N51,D51+N51))</f>
        <v/>
      </c>
      <c r="P51" s="223"/>
      <c r="Q51" s="234" t="s">
        <v>789</v>
      </c>
      <c r="R51" s="28"/>
      <c r="S51" s="28"/>
      <c r="T51" s="28"/>
      <c r="U51" s="234" t="s">
        <v>789</v>
      </c>
      <c r="V51" s="2">
        <f>W51*SUMIFS('base de donnée JCO '!H$173:H$1080,'base de donnée JCO '!F$173:F$1080,I51,'base de donnée JCO '!G$173:G$1080,J51)</f>
        <v>0</v>
      </c>
      <c r="W51" s="2">
        <f t="shared" si="0"/>
        <v>0</v>
      </c>
      <c r="X51" s="2">
        <f>W51*SUMIFS('base de donnée JCO '!J$173:J$1080,'base de donnée JCO '!F$173:F$1080,I51,'base de donnée JCO '!G$173:G$1080,J51)</f>
        <v>0</v>
      </c>
      <c r="Z51" s="7" t="str">
        <f t="shared" si="200"/>
        <v/>
      </c>
      <c r="AA51" s="7" t="str">
        <f t="shared" si="201"/>
        <v/>
      </c>
      <c r="AB51" s="7" t="str">
        <f t="shared" si="71"/>
        <v/>
      </c>
      <c r="AD51" s="7" t="str">
        <f t="shared" si="24"/>
        <v/>
      </c>
      <c r="AE51" s="7" t="str">
        <f t="shared" si="202"/>
        <v/>
      </c>
      <c r="AF51" s="7" t="str">
        <f t="shared" si="203"/>
        <v/>
      </c>
      <c r="AG51" s="7" t="str">
        <f t="shared" si="204"/>
        <v/>
      </c>
      <c r="AH51" s="7" t="str">
        <f t="shared" si="205"/>
        <v/>
      </c>
      <c r="AJ51" s="7" t="str">
        <f t="shared" si="9"/>
        <v/>
      </c>
      <c r="AK51" s="7" t="str">
        <f t="shared" si="206"/>
        <v/>
      </c>
      <c r="AL51" s="7" t="str">
        <f t="shared" si="207"/>
        <v/>
      </c>
      <c r="AM51" s="7" t="str">
        <f t="shared" si="208"/>
        <v/>
      </c>
      <c r="AO51" s="7" t="str">
        <f t="shared" si="13"/>
        <v/>
      </c>
      <c r="AP51" s="7" t="str">
        <f t="shared" si="209"/>
        <v/>
      </c>
      <c r="AQ51" s="7" t="str">
        <f t="shared" si="210"/>
        <v/>
      </c>
      <c r="AS51" s="7" t="str">
        <f t="shared" si="16"/>
        <v/>
      </c>
      <c r="AT51" s="7" t="str">
        <f t="shared" si="211"/>
        <v/>
      </c>
      <c r="AU51" s="7" t="str">
        <f t="shared" si="212"/>
        <v/>
      </c>
      <c r="AW51" s="7" t="str">
        <f t="shared" si="19"/>
        <v/>
      </c>
      <c r="AY51" s="7" t="str">
        <f t="shared" si="20"/>
        <v/>
      </c>
      <c r="AZ51" s="7" t="str">
        <f t="shared" si="21"/>
        <v/>
      </c>
      <c r="BA51" s="7" t="str">
        <f t="shared" si="22"/>
        <v/>
      </c>
    </row>
    <row r="52" spans="1:53">
      <c r="A52" s="224"/>
      <c r="B52" s="24"/>
      <c r="C52" s="25"/>
      <c r="D52" s="26"/>
      <c r="E52" s="27"/>
      <c r="F52" s="28"/>
      <c r="G52" s="28"/>
      <c r="H52" s="27"/>
      <c r="I52" s="29"/>
      <c r="J52" s="30"/>
      <c r="K52" s="31"/>
      <c r="L52" s="32"/>
      <c r="M52" s="223"/>
      <c r="N52" s="12" t="str">
        <f>IF(ISBLANK(I52),"",IF(COUNTIF(I52,"*bombe*"),(G52-1)*SUMIF('base de donnée JCO '!C$3:C$10,K52,'base de donnée JCO '!D$3:D$10)+SUMIF(entete,L52,'base de donnée JCO '!D$14:D$20),SUMIFS('base de donnée JCO '!I$173:I$1080,'base de donnée JCO '!F$173:F$1080,I52,'base de donnée JCO '!G$173:G$1080,J52)))</f>
        <v/>
      </c>
      <c r="O52" s="12" t="str">
        <f t="shared" si="23"/>
        <v/>
      </c>
      <c r="P52" s="223"/>
      <c r="Q52" s="28"/>
      <c r="R52" s="28"/>
      <c r="S52" s="28" t="s">
        <v>65</v>
      </c>
      <c r="T52" s="28"/>
      <c r="U52" s="28"/>
      <c r="V52" s="2">
        <f>W52*SUMIFS('base de donnée JCO '!H$173:H$1080,'base de donnée JCO '!F$173:F$1080,I52,'base de donnée JCO '!G$173:G$1080,J52)</f>
        <v>0</v>
      </c>
      <c r="W52" s="2">
        <f t="shared" si="0"/>
        <v>0</v>
      </c>
      <c r="X52" s="2">
        <f>W52*SUMIFS('base de donnée JCO '!J$173:J$1080,'base de donnée JCO '!F$173:F$1080,I52,'base de donnée JCO '!G$173:G$1080,J52)</f>
        <v>0</v>
      </c>
      <c r="Z52" s="7" t="str">
        <f t="shared" si="200"/>
        <v/>
      </c>
      <c r="AA52" s="7" t="str">
        <f t="shared" si="201"/>
        <v/>
      </c>
      <c r="AB52" s="7" t="str">
        <f t="shared" si="71"/>
        <v/>
      </c>
      <c r="AD52" s="7" t="str">
        <f t="shared" si="24"/>
        <v/>
      </c>
      <c r="AE52" s="7" t="str">
        <f t="shared" si="202"/>
        <v/>
      </c>
      <c r="AF52" s="7" t="str">
        <f t="shared" si="203"/>
        <v/>
      </c>
      <c r="AG52" s="7" t="str">
        <f t="shared" si="204"/>
        <v/>
      </c>
      <c r="AH52" s="7" t="str">
        <f t="shared" si="205"/>
        <v/>
      </c>
      <c r="AJ52" s="7" t="str">
        <f t="shared" si="9"/>
        <v/>
      </c>
      <c r="AK52" s="7" t="str">
        <f t="shared" si="206"/>
        <v/>
      </c>
      <c r="AL52" s="7" t="str">
        <f t="shared" si="207"/>
        <v/>
      </c>
      <c r="AM52" s="7" t="str">
        <f t="shared" si="208"/>
        <v/>
      </c>
      <c r="AO52" s="7" t="str">
        <f t="shared" si="13"/>
        <v/>
      </c>
      <c r="AP52" s="7" t="str">
        <f t="shared" si="209"/>
        <v/>
      </c>
      <c r="AQ52" s="7" t="str">
        <f t="shared" si="210"/>
        <v/>
      </c>
      <c r="AS52" s="7" t="str">
        <f t="shared" si="16"/>
        <v/>
      </c>
      <c r="AT52" s="7" t="str">
        <f t="shared" si="211"/>
        <v/>
      </c>
      <c r="AU52" s="7" t="str">
        <f t="shared" si="212"/>
        <v/>
      </c>
      <c r="AW52" s="7" t="str">
        <f t="shared" si="19"/>
        <v/>
      </c>
      <c r="AY52" s="7" t="str">
        <f t="shared" si="20"/>
        <v/>
      </c>
      <c r="AZ52" s="7" t="str">
        <f t="shared" si="21"/>
        <v/>
      </c>
      <c r="BA52" s="7" t="str">
        <f t="shared" si="22"/>
        <v/>
      </c>
    </row>
    <row r="53" spans="1:53">
      <c r="A53" s="224"/>
      <c r="B53" s="24"/>
      <c r="C53" s="25"/>
      <c r="D53" s="26"/>
      <c r="E53" s="27"/>
      <c r="F53" s="28"/>
      <c r="G53" s="28"/>
      <c r="H53" s="27"/>
      <c r="I53" s="29"/>
      <c r="J53" s="30"/>
      <c r="K53" s="31"/>
      <c r="L53" s="32"/>
      <c r="M53" s="223"/>
      <c r="N53" s="12" t="str">
        <f>IF(ISBLANK(I53),"",IF(COUNTIF(I53,"*bombe*"),(G53-1)*SUMIF('base de donnée JCO '!C$3:C$10,K53,'base de donnée JCO '!D$3:D$10)+SUMIF(entete,L53,'base de donnée JCO '!D$14:D$20),SUMIFS('base de donnée JCO '!I$173:I$1080,'base de donnée JCO '!F$173:F$1080,I53,'base de donnée JCO '!G$173:G$1080,J53)))</f>
        <v/>
      </c>
      <c r="O53" s="226" t="str">
        <f>IF(ISBLANK(I53),"",IF(ISBLANK(D53),D51+N53,D53+N53))</f>
        <v/>
      </c>
      <c r="P53" s="223"/>
      <c r="Q53" s="28"/>
      <c r="R53" s="28"/>
      <c r="S53" s="28" t="s">
        <v>780</v>
      </c>
      <c r="T53" s="28"/>
      <c r="U53" s="28"/>
      <c r="V53" s="2">
        <f>W53*SUMIFS('base de donnée JCO '!H$173:H$1080,'base de donnée JCO '!F$173:F$1080,I53,'base de donnée JCO '!G$173:G$1080,J53)</f>
        <v>0</v>
      </c>
      <c r="W53" s="2">
        <f t="shared" ref="W53" si="214">F53*G53</f>
        <v>0</v>
      </c>
      <c r="X53" s="2">
        <f>W53*SUMIFS('base de donnée JCO '!J$173:J$1080,'base de donnée JCO '!F$173:F$1080,I53,'base de donnée JCO '!G$173:G$1080,J53)</f>
        <v>0</v>
      </c>
      <c r="Z53" s="7" t="str">
        <f t="shared" ref="Z53" si="215">IF(ISBLANK(I53),"",IF(COUNTIF(I53,"*BOMBE_50MM*"),IF(COUNTIF(K53,"*TR*"),IF(G53&gt;=6,F53*1,0.5*F53),""),""))</f>
        <v/>
      </c>
      <c r="AA53" s="7" t="str">
        <f t="shared" ref="AA53" si="216">IF(ISBLANK(I53),"",IF(COUNTIF(I53,"*BOMBE_50MM*"),IF(COUNTIF(K53,"*\*"),IF(G53&gt;1,F53*1,""),""),""))</f>
        <v/>
      </c>
      <c r="AB53" s="7" t="str">
        <f t="shared" ref="AB53" si="217">IF(ISBLANK(I53),"",IF(COUNTIF(I53,"*BOMBE_50MM*"),IF(G53=1,F53,""),""))</f>
        <v/>
      </c>
      <c r="AD53" s="7" t="str">
        <f t="shared" ref="AD53" si="218">IF(ISBLANK(I53),"",IF(COUNTIF(I53,"*BOMBE_75MM*"),IF(G53=1,F53,""),""))</f>
        <v/>
      </c>
      <c r="AE53" s="7" t="str">
        <f t="shared" ref="AE53" si="219">IF(ISBLANK(I53),"",IF(COUNTIF(I53,"*BOMBE_75MM*"),IF(COUNTIF(K53,"*TR*"),IF(G53&lt;=5,F53,""),""),""))</f>
        <v/>
      </c>
      <c r="AF53" s="7" t="str">
        <f t="shared" ref="AF53" si="220">IF(ISBLANK(I53),"",IF(COUNTIF(I53,"*BOMBE_75MM*"),IF(COUNTIF(K53,"*TR*"),IF(G53&gt;5,F53,""),""),""))</f>
        <v/>
      </c>
      <c r="AG53" s="7" t="str">
        <f t="shared" ref="AG53" si="221">IF(ISBLANK(I53),"",IF(COUNTIF(I53,"*BOMBE_75MM*"),IF(COUNTIF(K53,"*\*"),IF(AND(G53&lt;=3,G53&gt;=2),F53,""),""),""))</f>
        <v/>
      </c>
      <c r="AH53" s="7" t="str">
        <f t="shared" ref="AH53" si="222">IF(ISBLANK(I53),"",IF(COUNTIF(I53,"*BOMBE_75MM*"),IF(COUNTIF(K53,"*\*"),IF(AND(G53&lt;=7,G53&gt;=4),F53,""),""),""))</f>
        <v/>
      </c>
      <c r="AJ53" s="7" t="str">
        <f t="shared" ref="AJ53" si="223">IF(ISBLANK(I53),"",IF(COUNTIF(I53,"*BOMBE_100MM*"),IF(G53=1,F53,""),""))</f>
        <v/>
      </c>
      <c r="AK53" s="7" t="str">
        <f t="shared" ref="AK53" si="224">IF(ISBLANK(I53),"",IF(COUNTIF(I53,"*BOMBE_100MM*"),IF(COUNTIF(K53,"*TR*"),IF(G53&lt;=5,F53,F53*2),""),""))</f>
        <v/>
      </c>
      <c r="AL53" s="7" t="str">
        <f t="shared" ref="AL53" si="225">IF(ISBLANK(I53),"",IF(COUNTIF(I53,"*BOMBE_100MM*"),IF(COUNTIF(K53,"*\*"),IF(AND(G53&lt;=3,G53&gt;=2),F53,""),""),""))</f>
        <v/>
      </c>
      <c r="AM53" s="7" t="str">
        <f t="shared" ref="AM53" si="226">IF(ISBLANK(I53),"",IF(COUNTIF(I53,"*BOMBE_100MM*"),IF(COUNTIF(K53,"*\*"),IF(AND(G53&lt;=5,G53&gt;=4),F53,""),""),""))</f>
        <v/>
      </c>
      <c r="AO53" s="7" t="str">
        <f t="shared" ref="AO53" si="227">IF(ISBLANK(I53),"",IF(COUNTIF(I53,"*BOMBE_125MM*"),IF(G53=1,F53,""),""))</f>
        <v/>
      </c>
      <c r="AP53" s="7" t="str">
        <f t="shared" ref="AP53" si="228">IF(ISBLANK(I53),"",IF(COUNTIF(I53,"*BOMBE_125MM*"),IF(COUNTIF(K53,"*TR*"),IF(G53&lt;=5,F53,""),""),""))</f>
        <v/>
      </c>
      <c r="AQ53" s="7" t="str">
        <f t="shared" ref="AQ53" si="229">IF(ISBLANK(I53),"",IF(COUNTIF(I53,"*BOMBE_125MM*"),IF(COUNTIF(K53,"*\*"),IF(AND(G53&lt;=3,G53&gt;=2),F53,""),""),""))</f>
        <v/>
      </c>
      <c r="AS53" s="7" t="str">
        <f t="shared" ref="AS53" si="230">IF(ISBLANK(I53),"",IF(COUNTIF(I53,"*BOMBE_150MM*"),IF(G53=1,F53,""),""))</f>
        <v/>
      </c>
      <c r="AT53" s="7" t="str">
        <f t="shared" ref="AT53" si="231">IF(ISBLANK(I53),"",IF(COUNTIF(I53,"*BOMBE_150MM*"),IF(COUNTIF(K53,"*TR*"),IF(G53&lt;=4,F53,""),""),""))</f>
        <v/>
      </c>
      <c r="AU53" s="7" t="str">
        <f t="shared" ref="AU53" si="232">IF(ISBLANK(I53),"",IF(COUNTIF(I53,"*BOMBE_150MM*"),IF(COUNTIF(K53,"*\*"),IF(AND(G53&lt;=3,G53&gt;=2),F53,""),""),""))</f>
        <v/>
      </c>
      <c r="AW53" s="7" t="str">
        <f t="shared" ref="AW53" si="233">IF(ISBLANK(I53),"",IF(COUNTIF(I53,"*BOMBE_200MM*"),F53*G53,""))</f>
        <v/>
      </c>
      <c r="AY53" s="7" t="str">
        <f t="shared" ref="AY53" si="234">IF(ISBLANK(I53),"",IF(COUNTIF(I53,"*BOMBE_*"),F53*20,F53*15))</f>
        <v/>
      </c>
      <c r="AZ53" s="7" t="str">
        <f t="shared" ref="AZ53" si="235">IF(ISBLANK(I53),"",IF(COUNTIF(I53,"*BOMBE_*"),F53*15,F53*10))</f>
        <v/>
      </c>
      <c r="BA53" s="7" t="str">
        <f t="shared" ref="BA53" si="236">IF(ISBLANK(I53),"",IF(COUNTIF(I53,"*BOMBE_*"),F53*10,F53*5))</f>
        <v/>
      </c>
    </row>
    <row r="54" spans="1:53">
      <c r="A54" s="224"/>
      <c r="B54" s="24"/>
      <c r="C54" s="25"/>
      <c r="D54" s="26"/>
      <c r="E54" s="27"/>
      <c r="F54" s="28"/>
      <c r="G54" s="28"/>
      <c r="H54" s="27"/>
      <c r="I54" s="29"/>
      <c r="J54" s="30"/>
      <c r="K54" s="31"/>
      <c r="L54" s="32"/>
      <c r="M54" s="223"/>
      <c r="N54" s="12" t="str">
        <f>IF(ISBLANK(I54),"",IF(COUNTIF(I54,"*bombe*"),(G54-1)*SUMIF('base de donnée JCO '!C$3:C$10,K54,'base de donnée JCO '!D$3:D$10)+SUMIF(entete,L54,'base de donnée JCO '!D$14:D$20),SUMIFS('base de donnée JCO '!I$173:I$1080,'base de donnée JCO '!F$173:F$1080,I54,'base de donnée JCO '!G$173:G$1080,J54)))</f>
        <v/>
      </c>
      <c r="O54" s="12" t="str">
        <f>IF(ISBLANK(I54),"",IF(ISBLANK(D54),D52+N54,D54+N54))</f>
        <v/>
      </c>
      <c r="P54" s="223"/>
      <c r="Q54" s="28"/>
      <c r="R54" s="28"/>
      <c r="S54" s="28"/>
      <c r="T54" s="28"/>
      <c r="U54" s="28"/>
      <c r="V54" s="2">
        <f>W54*SUMIFS('base de donnée JCO '!H$173:H$1080,'base de donnée JCO '!F$173:F$1080,I54,'base de donnée JCO '!G$173:G$1080,J54)</f>
        <v>0</v>
      </c>
      <c r="W54" s="2">
        <f t="shared" si="0"/>
        <v>0</v>
      </c>
      <c r="X54" s="2">
        <f>W54*SUMIFS('base de donnée JCO '!J$173:J$1080,'base de donnée JCO '!F$173:F$1080,I54,'base de donnée JCO '!G$173:G$1080,J54)</f>
        <v>0</v>
      </c>
      <c r="Z54" s="7" t="str">
        <f t="shared" si="200"/>
        <v/>
      </c>
      <c r="AA54" s="7" t="str">
        <f t="shared" si="201"/>
        <v/>
      </c>
      <c r="AB54" s="7" t="str">
        <f t="shared" si="71"/>
        <v/>
      </c>
      <c r="AD54" s="7" t="str">
        <f t="shared" si="24"/>
        <v/>
      </c>
      <c r="AE54" s="7" t="str">
        <f t="shared" si="202"/>
        <v/>
      </c>
      <c r="AF54" s="7" t="str">
        <f t="shared" si="203"/>
        <v/>
      </c>
      <c r="AG54" s="7" t="str">
        <f t="shared" si="204"/>
        <v/>
      </c>
      <c r="AH54" s="7" t="str">
        <f t="shared" si="205"/>
        <v/>
      </c>
      <c r="AJ54" s="7" t="str">
        <f t="shared" si="9"/>
        <v/>
      </c>
      <c r="AK54" s="7" t="str">
        <f t="shared" si="206"/>
        <v/>
      </c>
      <c r="AL54" s="7" t="str">
        <f t="shared" si="207"/>
        <v/>
      </c>
      <c r="AM54" s="7" t="str">
        <f t="shared" si="208"/>
        <v/>
      </c>
      <c r="AO54" s="7" t="str">
        <f t="shared" si="13"/>
        <v/>
      </c>
      <c r="AP54" s="7" t="str">
        <f t="shared" si="209"/>
        <v/>
      </c>
      <c r="AQ54" s="7" t="str">
        <f t="shared" si="210"/>
        <v/>
      </c>
      <c r="AS54" s="7" t="str">
        <f t="shared" si="16"/>
        <v/>
      </c>
      <c r="AT54" s="7" t="str">
        <f t="shared" si="211"/>
        <v/>
      </c>
      <c r="AU54" s="7" t="str">
        <f t="shared" si="212"/>
        <v/>
      </c>
      <c r="AW54" s="7" t="str">
        <f t="shared" si="19"/>
        <v/>
      </c>
      <c r="AY54" s="7" t="str">
        <f t="shared" si="20"/>
        <v/>
      </c>
      <c r="AZ54" s="7" t="str">
        <f t="shared" si="21"/>
        <v/>
      </c>
      <c r="BA54" s="7" t="str">
        <f t="shared" si="22"/>
        <v/>
      </c>
    </row>
    <row r="55" spans="1:53">
      <c r="A55" s="224"/>
      <c r="B55" s="24"/>
      <c r="C55" s="25"/>
      <c r="D55" s="26"/>
      <c r="E55" s="27"/>
      <c r="F55" s="28"/>
      <c r="G55" s="28"/>
      <c r="H55" s="27"/>
      <c r="I55" s="29"/>
      <c r="J55" s="30"/>
      <c r="K55" s="31"/>
      <c r="L55" s="32"/>
      <c r="M55" s="223"/>
      <c r="N55" s="12">
        <v>4.0509259259259258E-4</v>
      </c>
      <c r="O55" s="12" t="str">
        <f t="shared" si="23"/>
        <v/>
      </c>
      <c r="P55" s="223"/>
      <c r="Q55" s="234" t="s">
        <v>789</v>
      </c>
      <c r="R55" s="28"/>
      <c r="S55" s="28"/>
      <c r="T55" s="28"/>
      <c r="U55" s="234" t="s">
        <v>789</v>
      </c>
      <c r="V55" s="2">
        <f>W55*SUMIFS('base de donnée JCO '!H$173:H$1080,'base de donnée JCO '!F$173:F$1080,I55,'base de donnée JCO '!G$173:G$1080,J55)</f>
        <v>0</v>
      </c>
      <c r="W55" s="2">
        <f t="shared" si="0"/>
        <v>0</v>
      </c>
      <c r="X55" s="2">
        <f>W55*SUMIFS('base de donnée JCO '!J$173:J$1080,'base de donnée JCO '!F$173:F$1080,I55,'base de donnée JCO '!G$173:G$1080,J55)</f>
        <v>0</v>
      </c>
      <c r="Z55" s="7" t="str">
        <f t="shared" si="200"/>
        <v/>
      </c>
      <c r="AA55" s="7" t="str">
        <f t="shared" si="201"/>
        <v/>
      </c>
      <c r="AB55" s="7" t="str">
        <f t="shared" si="71"/>
        <v/>
      </c>
      <c r="AD55" s="7" t="str">
        <f t="shared" si="24"/>
        <v/>
      </c>
      <c r="AE55" s="7" t="str">
        <f t="shared" si="202"/>
        <v/>
      </c>
      <c r="AF55" s="7" t="str">
        <f t="shared" si="203"/>
        <v/>
      </c>
      <c r="AG55" s="7" t="str">
        <f t="shared" si="204"/>
        <v/>
      </c>
      <c r="AH55" s="7" t="str">
        <f t="shared" si="205"/>
        <v/>
      </c>
      <c r="AJ55" s="7" t="str">
        <f t="shared" si="9"/>
        <v/>
      </c>
      <c r="AK55" s="7" t="str">
        <f t="shared" si="206"/>
        <v/>
      </c>
      <c r="AL55" s="7" t="str">
        <f t="shared" si="207"/>
        <v/>
      </c>
      <c r="AM55" s="7" t="str">
        <f t="shared" si="208"/>
        <v/>
      </c>
      <c r="AO55" s="7" t="str">
        <f t="shared" si="13"/>
        <v/>
      </c>
      <c r="AP55" s="7" t="str">
        <f t="shared" si="209"/>
        <v/>
      </c>
      <c r="AQ55" s="7" t="str">
        <f t="shared" si="210"/>
        <v/>
      </c>
      <c r="AS55" s="7" t="str">
        <f t="shared" si="16"/>
        <v/>
      </c>
      <c r="AT55" s="7" t="str">
        <f t="shared" si="211"/>
        <v/>
      </c>
      <c r="AU55" s="7" t="str">
        <f t="shared" si="212"/>
        <v/>
      </c>
      <c r="AW55" s="7" t="str">
        <f t="shared" si="19"/>
        <v/>
      </c>
      <c r="AY55" s="7" t="str">
        <f t="shared" si="20"/>
        <v/>
      </c>
      <c r="AZ55" s="7" t="str">
        <f t="shared" si="21"/>
        <v/>
      </c>
      <c r="BA55" s="7" t="str">
        <f t="shared" si="22"/>
        <v/>
      </c>
    </row>
    <row r="56" spans="1:53">
      <c r="A56" s="224"/>
      <c r="B56" s="24"/>
      <c r="C56" s="25"/>
      <c r="D56" s="26"/>
      <c r="E56" s="27"/>
      <c r="F56" s="28"/>
      <c r="G56" s="28"/>
      <c r="H56" s="27"/>
      <c r="I56" s="29"/>
      <c r="J56" s="30"/>
      <c r="K56" s="31"/>
      <c r="L56" s="32"/>
      <c r="M56" s="223"/>
      <c r="N56" s="12" t="str">
        <f>IF(ISBLANK(I56),"",IF(COUNTIF(I56,"*bombe*"),(G56-1)*SUMIF('base de donnée JCO '!C$3:C$10,K56,'base de donnée JCO '!D$3:D$10)+SUMIF(entete,L56,'base de donnée JCO '!D$14:D$20),SUMIFS('base de donnée JCO '!I$173:I$1080,'base de donnée JCO '!F$173:F$1080,I56,'base de donnée JCO '!G$173:G$1080,J56)))</f>
        <v/>
      </c>
      <c r="O56" s="12" t="str">
        <f>IF(ISBLANK(I56),"",IF(ISBLANK(D55),#REF!+N56,D56+N56))</f>
        <v/>
      </c>
      <c r="P56" s="223"/>
      <c r="Q56" s="28"/>
      <c r="R56" s="28"/>
      <c r="S56" s="28"/>
      <c r="T56" s="28"/>
      <c r="U56" s="28"/>
      <c r="V56" s="2">
        <f>W56*SUMIFS('base de donnée JCO '!H$173:H$1080,'base de donnée JCO '!F$173:F$1080,I56,'base de donnée JCO '!G$173:G$1080,J56)</f>
        <v>0</v>
      </c>
      <c r="W56" s="2">
        <f t="shared" si="0"/>
        <v>0</v>
      </c>
      <c r="X56" s="2">
        <f>W56*SUMIFS('base de donnée JCO '!J$173:J$1080,'base de donnée JCO '!F$173:F$1080,I56,'base de donnée JCO '!G$173:G$1080,J56)</f>
        <v>0</v>
      </c>
      <c r="Z56" s="7" t="str">
        <f t="shared" si="200"/>
        <v/>
      </c>
      <c r="AA56" s="7" t="str">
        <f t="shared" si="201"/>
        <v/>
      </c>
      <c r="AB56" s="7" t="str">
        <f t="shared" si="71"/>
        <v/>
      </c>
      <c r="AD56" s="7" t="str">
        <f t="shared" si="24"/>
        <v/>
      </c>
      <c r="AE56" s="7" t="str">
        <f t="shared" si="202"/>
        <v/>
      </c>
      <c r="AF56" s="7" t="str">
        <f t="shared" si="203"/>
        <v/>
      </c>
      <c r="AG56" s="7" t="str">
        <f t="shared" si="204"/>
        <v/>
      </c>
      <c r="AH56" s="7" t="str">
        <f t="shared" si="205"/>
        <v/>
      </c>
      <c r="AJ56" s="7" t="str">
        <f t="shared" si="9"/>
        <v/>
      </c>
      <c r="AK56" s="7" t="str">
        <f t="shared" si="206"/>
        <v/>
      </c>
      <c r="AL56" s="7" t="str">
        <f t="shared" si="207"/>
        <v/>
      </c>
      <c r="AM56" s="7" t="str">
        <f t="shared" si="208"/>
        <v/>
      </c>
      <c r="AO56" s="7" t="str">
        <f t="shared" si="13"/>
        <v/>
      </c>
      <c r="AP56" s="7" t="str">
        <f t="shared" si="209"/>
        <v/>
      </c>
      <c r="AQ56" s="7" t="str">
        <f t="shared" si="210"/>
        <v/>
      </c>
      <c r="AS56" s="7" t="str">
        <f t="shared" si="16"/>
        <v/>
      </c>
      <c r="AT56" s="7" t="str">
        <f t="shared" si="211"/>
        <v/>
      </c>
      <c r="AU56" s="7" t="str">
        <f t="shared" si="212"/>
        <v/>
      </c>
      <c r="AW56" s="7" t="str">
        <f t="shared" si="19"/>
        <v/>
      </c>
      <c r="AY56" s="7" t="str">
        <f t="shared" si="20"/>
        <v/>
      </c>
      <c r="AZ56" s="7" t="str">
        <f t="shared" si="21"/>
        <v/>
      </c>
      <c r="BA56" s="7" t="str">
        <f t="shared" si="22"/>
        <v/>
      </c>
    </row>
    <row r="57" spans="1:53">
      <c r="A57" s="224"/>
      <c r="B57" s="24"/>
      <c r="C57" s="25"/>
      <c r="D57" s="26"/>
      <c r="E57" s="27"/>
      <c r="F57" s="28"/>
      <c r="G57" s="28"/>
      <c r="H57" s="27"/>
      <c r="I57" s="29"/>
      <c r="J57" s="30"/>
      <c r="K57" s="31"/>
      <c r="L57" s="32"/>
      <c r="M57" s="223"/>
      <c r="N57" s="12" t="str">
        <f>IF(ISBLANK(I57),"",IF(COUNTIF(I57,"*bombe*"),(G57-1)*SUMIF('base de donnée JCO '!C$3:C$10,K57,'base de donnée JCO '!D$3:D$10)+SUMIF(entete,L57,'base de donnée JCO '!D$14:D$20),SUMIFS('base de donnée JCO '!I$173:I$1080,'base de donnée JCO '!F$173:F$1080,I57,'base de donnée JCO '!G$173:G$1080,J57)))</f>
        <v/>
      </c>
      <c r="O57" s="12" t="str">
        <f t="shared" si="23"/>
        <v/>
      </c>
      <c r="P57" s="223"/>
      <c r="Q57" s="28"/>
      <c r="R57" s="28"/>
      <c r="S57" s="28"/>
      <c r="T57" s="28"/>
      <c r="U57" s="28"/>
      <c r="V57" s="2">
        <f>W57*SUMIFS('base de donnée JCO '!H$173:H$1080,'base de donnée JCO '!F$173:F$1080,I57,'base de donnée JCO '!G$173:G$1080,J57)</f>
        <v>0</v>
      </c>
      <c r="W57" s="2">
        <f t="shared" si="0"/>
        <v>0</v>
      </c>
      <c r="X57" s="2">
        <f>W57*SUMIFS('base de donnée JCO '!J$173:J$1080,'base de donnée JCO '!F$173:F$1080,I57,'base de donnée JCO '!G$173:G$1080,J57)</f>
        <v>0</v>
      </c>
      <c r="Z57" s="7" t="str">
        <f t="shared" si="200"/>
        <v/>
      </c>
      <c r="AA57" s="7" t="str">
        <f t="shared" si="201"/>
        <v/>
      </c>
      <c r="AB57" s="7" t="str">
        <f t="shared" si="71"/>
        <v/>
      </c>
      <c r="AD57" s="7" t="str">
        <f t="shared" si="24"/>
        <v/>
      </c>
      <c r="AE57" s="7" t="str">
        <f t="shared" si="202"/>
        <v/>
      </c>
      <c r="AF57" s="7" t="str">
        <f t="shared" si="203"/>
        <v/>
      </c>
      <c r="AG57" s="7" t="str">
        <f t="shared" si="204"/>
        <v/>
      </c>
      <c r="AH57" s="7" t="str">
        <f t="shared" si="205"/>
        <v/>
      </c>
      <c r="AJ57" s="7" t="str">
        <f t="shared" si="9"/>
        <v/>
      </c>
      <c r="AK57" s="7" t="str">
        <f t="shared" si="206"/>
        <v/>
      </c>
      <c r="AL57" s="7" t="str">
        <f t="shared" si="207"/>
        <v/>
      </c>
      <c r="AM57" s="7" t="str">
        <f t="shared" si="208"/>
        <v/>
      </c>
      <c r="AO57" s="7" t="str">
        <f t="shared" si="13"/>
        <v/>
      </c>
      <c r="AP57" s="7" t="str">
        <f t="shared" si="209"/>
        <v/>
      </c>
      <c r="AQ57" s="7" t="str">
        <f t="shared" si="210"/>
        <v/>
      </c>
      <c r="AS57" s="7" t="str">
        <f t="shared" si="16"/>
        <v/>
      </c>
      <c r="AT57" s="7" t="str">
        <f t="shared" si="211"/>
        <v/>
      </c>
      <c r="AU57" s="7" t="str">
        <f t="shared" si="212"/>
        <v/>
      </c>
      <c r="AW57" s="7" t="str">
        <f t="shared" si="19"/>
        <v/>
      </c>
      <c r="AY57" s="7" t="str">
        <f t="shared" si="20"/>
        <v/>
      </c>
      <c r="AZ57" s="7" t="str">
        <f t="shared" si="21"/>
        <v/>
      </c>
      <c r="BA57" s="7" t="str">
        <f t="shared" si="22"/>
        <v/>
      </c>
    </row>
    <row r="58" spans="1:53">
      <c r="A58" s="224"/>
      <c r="B58" s="24"/>
      <c r="C58" s="25"/>
      <c r="D58" s="26"/>
      <c r="E58" s="27"/>
      <c r="F58" s="28"/>
      <c r="G58" s="28"/>
      <c r="H58" s="27"/>
      <c r="I58" s="29"/>
      <c r="J58" s="30"/>
      <c r="K58" s="31"/>
      <c r="L58" s="32"/>
      <c r="M58" s="223"/>
      <c r="N58" s="12" t="str">
        <f>IF(ISBLANK(I58),"",IF(COUNTIF(I58,"*bombe*"),(G58-1)*SUMIF('base de donnée JCO '!C$3:C$10,K58,'base de donnée JCO '!D$3:D$10)+SUMIF(entete,L58,'base de donnée JCO '!D$14:D$20),SUMIFS('base de donnée JCO '!I$173:I$1080,'base de donnée JCO '!F$173:F$1080,I58,'base de donnée JCO '!G$173:G$1080,J58)))</f>
        <v/>
      </c>
      <c r="O58" s="12" t="str">
        <f>IF(ISBLANK(I58),"",IF(ISBLANK(D58),D56+N58,D58+N58))</f>
        <v/>
      </c>
      <c r="P58" s="223"/>
      <c r="Q58" s="234" t="s">
        <v>789</v>
      </c>
      <c r="R58" s="28"/>
      <c r="S58" s="28"/>
      <c r="T58" s="28"/>
      <c r="U58" s="234" t="s">
        <v>789</v>
      </c>
      <c r="V58" s="2">
        <f>W58*SUMIFS('base de donnée JCO '!H$173:H$1080,'base de donnée JCO '!F$173:F$1080,I58,'base de donnée JCO '!G$173:G$1080,J58)</f>
        <v>0</v>
      </c>
      <c r="W58" s="2">
        <f t="shared" ref="W58" si="237">F58*G58</f>
        <v>0</v>
      </c>
      <c r="X58" s="2">
        <f>W58*SUMIFS('base de donnée JCO '!J$173:J$1080,'base de donnée JCO '!F$173:F$1080,I58,'base de donnée JCO '!G$173:G$1080,J58)</f>
        <v>0</v>
      </c>
      <c r="Z58" s="7" t="str">
        <f t="shared" ref="Z58" si="238">IF(ISBLANK(I58),"",IF(COUNTIF(I58,"*BOMBE_50MM*"),IF(COUNTIF(K58,"*TR*"),IF(G58&gt;=6,F58*1,0.5*F58),""),""))</f>
        <v/>
      </c>
      <c r="AA58" s="7" t="str">
        <f t="shared" ref="AA58" si="239">IF(ISBLANK(I58),"",IF(COUNTIF(I58,"*BOMBE_50MM*"),IF(COUNTIF(K58,"*\*"),IF(G58&gt;1,F58*1,""),""),""))</f>
        <v/>
      </c>
      <c r="AB58" s="7" t="str">
        <f t="shared" ref="AB58" si="240">IF(ISBLANK(I58),"",IF(COUNTIF(I58,"*BOMBE_50MM*"),IF(G58=1,F58,""),""))</f>
        <v/>
      </c>
      <c r="AD58" s="7" t="str">
        <f t="shared" ref="AD58" si="241">IF(ISBLANK(I58),"",IF(COUNTIF(I58,"*BOMBE_75MM*"),IF(G58=1,F58,""),""))</f>
        <v/>
      </c>
      <c r="AE58" s="7" t="str">
        <f t="shared" ref="AE58" si="242">IF(ISBLANK(I58),"",IF(COUNTIF(I58,"*BOMBE_75MM*"),IF(COUNTIF(K58,"*TR*"),IF(G58&lt;=5,F58,""),""),""))</f>
        <v/>
      </c>
      <c r="AF58" s="7" t="str">
        <f t="shared" ref="AF58" si="243">IF(ISBLANK(I58),"",IF(COUNTIF(I58,"*BOMBE_75MM*"),IF(COUNTIF(K58,"*TR*"),IF(G58&gt;5,F58,""),""),""))</f>
        <v/>
      </c>
      <c r="AG58" s="7" t="str">
        <f t="shared" ref="AG58" si="244">IF(ISBLANK(I58),"",IF(COUNTIF(I58,"*BOMBE_75MM*"),IF(COUNTIF(K58,"*\*"),IF(AND(G58&lt;=3,G58&gt;=2),F58,""),""),""))</f>
        <v/>
      </c>
      <c r="AH58" s="7" t="str">
        <f t="shared" ref="AH58" si="245">IF(ISBLANK(I58),"",IF(COUNTIF(I58,"*BOMBE_75MM*"),IF(COUNTIF(K58,"*\*"),IF(AND(G58&lt;=7,G58&gt;=4),F58,""),""),""))</f>
        <v/>
      </c>
      <c r="AJ58" s="7" t="str">
        <f t="shared" ref="AJ58" si="246">IF(ISBLANK(I58),"",IF(COUNTIF(I58,"*BOMBE_100MM*"),IF(G58=1,F58,""),""))</f>
        <v/>
      </c>
      <c r="AK58" s="7" t="str">
        <f t="shared" ref="AK58" si="247">IF(ISBLANK(I58),"",IF(COUNTIF(I58,"*BOMBE_100MM*"),IF(COUNTIF(K58,"*TR*"),IF(G58&lt;=5,F58,F58*2),""),""))</f>
        <v/>
      </c>
      <c r="AL58" s="7" t="str">
        <f t="shared" ref="AL58" si="248">IF(ISBLANK(I58),"",IF(COUNTIF(I58,"*BOMBE_100MM*"),IF(COUNTIF(K58,"*\*"),IF(AND(G58&lt;=3,G58&gt;=2),F58,""),""),""))</f>
        <v/>
      </c>
      <c r="AM58" s="7" t="str">
        <f t="shared" ref="AM58" si="249">IF(ISBLANK(I58),"",IF(COUNTIF(I58,"*BOMBE_100MM*"),IF(COUNTIF(K58,"*\*"),IF(AND(G58&lt;=5,G58&gt;=4),F58,""),""),""))</f>
        <v/>
      </c>
      <c r="AO58" s="7" t="str">
        <f t="shared" ref="AO58" si="250">IF(ISBLANK(I58),"",IF(COUNTIF(I58,"*BOMBE_125MM*"),IF(G58=1,F58,""),""))</f>
        <v/>
      </c>
      <c r="AP58" s="7" t="str">
        <f t="shared" ref="AP58" si="251">IF(ISBLANK(I58),"",IF(COUNTIF(I58,"*BOMBE_125MM*"),IF(COUNTIF(K58,"*TR*"),IF(G58&lt;=5,F58,""),""),""))</f>
        <v/>
      </c>
      <c r="AQ58" s="7" t="str">
        <f t="shared" ref="AQ58" si="252">IF(ISBLANK(I58),"",IF(COUNTIF(I58,"*BOMBE_125MM*"),IF(COUNTIF(K58,"*\*"),IF(AND(G58&lt;=3,G58&gt;=2),F58,""),""),""))</f>
        <v/>
      </c>
      <c r="AS58" s="7" t="str">
        <f t="shared" ref="AS58" si="253">IF(ISBLANK(I58),"",IF(COUNTIF(I58,"*BOMBE_150MM*"),IF(G58=1,F58,""),""))</f>
        <v/>
      </c>
      <c r="AT58" s="7" t="str">
        <f t="shared" ref="AT58" si="254">IF(ISBLANK(I58),"",IF(COUNTIF(I58,"*BOMBE_150MM*"),IF(COUNTIF(K58,"*TR*"),IF(G58&lt;=4,F58,""),""),""))</f>
        <v/>
      </c>
      <c r="AU58" s="7" t="str">
        <f t="shared" ref="AU58" si="255">IF(ISBLANK(I58),"",IF(COUNTIF(I58,"*BOMBE_150MM*"),IF(COUNTIF(K58,"*\*"),IF(AND(G58&lt;=3,G58&gt;=2),F58,""),""),""))</f>
        <v/>
      </c>
      <c r="AW58" s="7" t="str">
        <f t="shared" ref="AW58" si="256">IF(ISBLANK(I58),"",IF(COUNTIF(I58,"*BOMBE_200MM*"),F58*G58,""))</f>
        <v/>
      </c>
      <c r="AY58" s="7" t="str">
        <f t="shared" ref="AY58" si="257">IF(ISBLANK(I58),"",IF(COUNTIF(I58,"*BOMBE_*"),F58*20,F58*15))</f>
        <v/>
      </c>
      <c r="AZ58" s="7" t="str">
        <f t="shared" ref="AZ58" si="258">IF(ISBLANK(I58),"",IF(COUNTIF(I58,"*BOMBE_*"),F58*15,F58*10))</f>
        <v/>
      </c>
      <c r="BA58" s="7" t="str">
        <f t="shared" ref="BA58" si="259">IF(ISBLANK(I58),"",IF(COUNTIF(I58,"*BOMBE_*"),F58*10,F58*5))</f>
        <v/>
      </c>
    </row>
    <row r="59" spans="1:53">
      <c r="A59" s="224"/>
      <c r="B59" s="24"/>
      <c r="C59" s="25"/>
      <c r="D59" s="26"/>
      <c r="E59" s="27"/>
      <c r="F59" s="28"/>
      <c r="G59" s="28"/>
      <c r="H59" s="27"/>
      <c r="I59" s="29"/>
      <c r="J59" s="30"/>
      <c r="K59" s="31"/>
      <c r="L59" s="32"/>
      <c r="M59" s="223"/>
      <c r="N59" s="12" t="str">
        <f>IF(ISBLANK(I59),"",IF(COUNTIF(I59,"*bombe*"),(G59-1)*SUMIF('base de donnée JCO '!C$3:C$10,K59,'base de donnée JCO '!D$3:D$10)+SUMIF(entete,L59,'base de donnée JCO '!D$14:D$20),SUMIFS('base de donnée JCO '!I$173:I$1080,'base de donnée JCO '!F$173:F$1080,I59,'base de donnée JCO '!G$173:G$1080,J59)))</f>
        <v/>
      </c>
      <c r="O59" s="12" t="str">
        <f>IF(ISBLANK(I59),"",IF(ISBLANK(D59),#REF!+N59,D59+N59))</f>
        <v/>
      </c>
      <c r="P59" s="223"/>
      <c r="Q59" s="28"/>
      <c r="R59" s="28"/>
      <c r="S59" s="28"/>
      <c r="T59" s="28"/>
      <c r="U59" s="28"/>
      <c r="V59" s="2">
        <f>W59*SUMIFS('base de donnée JCO '!H$173:H$1080,'base de donnée JCO '!F$173:F$1080,I59,'base de donnée JCO '!G$173:G$1080,J59)</f>
        <v>0</v>
      </c>
      <c r="W59" s="2">
        <f t="shared" si="0"/>
        <v>0</v>
      </c>
      <c r="X59" s="2">
        <f>W59*SUMIFS('base de donnée JCO '!J$173:J$1080,'base de donnée JCO '!F$173:F$1080,I59,'base de donnée JCO '!G$173:G$1080,J59)</f>
        <v>0</v>
      </c>
      <c r="Z59" s="7" t="str">
        <f t="shared" si="200"/>
        <v/>
      </c>
      <c r="AA59" s="7" t="str">
        <f t="shared" si="201"/>
        <v/>
      </c>
      <c r="AB59" s="7" t="str">
        <f t="shared" si="71"/>
        <v/>
      </c>
      <c r="AD59" s="7" t="str">
        <f t="shared" si="24"/>
        <v/>
      </c>
      <c r="AE59" s="7" t="str">
        <f t="shared" si="202"/>
        <v/>
      </c>
      <c r="AF59" s="7" t="str">
        <f t="shared" si="203"/>
        <v/>
      </c>
      <c r="AG59" s="7" t="str">
        <f t="shared" si="204"/>
        <v/>
      </c>
      <c r="AH59" s="7" t="str">
        <f t="shared" si="205"/>
        <v/>
      </c>
      <c r="AJ59" s="7" t="str">
        <f t="shared" si="9"/>
        <v/>
      </c>
      <c r="AK59" s="7" t="str">
        <f t="shared" si="206"/>
        <v/>
      </c>
      <c r="AL59" s="7" t="str">
        <f t="shared" si="207"/>
        <v/>
      </c>
      <c r="AM59" s="7" t="str">
        <f t="shared" si="208"/>
        <v/>
      </c>
      <c r="AO59" s="7" t="str">
        <f t="shared" si="13"/>
        <v/>
      </c>
      <c r="AP59" s="7" t="str">
        <f t="shared" si="209"/>
        <v/>
      </c>
      <c r="AQ59" s="7" t="str">
        <f t="shared" si="210"/>
        <v/>
      </c>
      <c r="AS59" s="7" t="str">
        <f t="shared" si="16"/>
        <v/>
      </c>
      <c r="AT59" s="7" t="str">
        <f t="shared" si="211"/>
        <v/>
      </c>
      <c r="AU59" s="7" t="str">
        <f t="shared" si="212"/>
        <v/>
      </c>
      <c r="AW59" s="7" t="str">
        <f t="shared" si="19"/>
        <v/>
      </c>
      <c r="AY59" s="7" t="str">
        <f t="shared" si="20"/>
        <v/>
      </c>
      <c r="AZ59" s="7" t="str">
        <f t="shared" si="21"/>
        <v/>
      </c>
      <c r="BA59" s="7" t="str">
        <f t="shared" si="22"/>
        <v/>
      </c>
    </row>
    <row r="60" spans="1:53">
      <c r="A60" s="224"/>
      <c r="B60" s="24"/>
      <c r="C60" s="25"/>
      <c r="D60" s="26"/>
      <c r="E60" s="27"/>
      <c r="F60" s="28"/>
      <c r="G60" s="28"/>
      <c r="H60" s="27"/>
      <c r="I60" s="29"/>
      <c r="J60" s="30"/>
      <c r="K60" s="31"/>
      <c r="L60" s="32"/>
      <c r="M60" s="223"/>
      <c r="N60" s="12" t="str">
        <f>IF(ISBLANK(I60),"",IF(COUNTIF(I60,"*bombe*"),(G60-1)*SUMIF('base de donnée JCO '!C$3:C$10,K60,'base de donnée JCO '!D$3:D$10)+SUMIF(entete,L60,'base de donnée JCO '!D$14:D$20),SUMIFS('base de donnée JCO '!I$173:I$1080,'base de donnée JCO '!F$173:F$1080,I60,'base de donnée JCO '!G$173:G$1080,J60)))</f>
        <v/>
      </c>
      <c r="O60" s="226" t="str">
        <f t="shared" si="23"/>
        <v/>
      </c>
      <c r="P60" s="223"/>
      <c r="Q60" s="28"/>
      <c r="R60" s="28"/>
      <c r="S60" s="28" t="s">
        <v>65</v>
      </c>
      <c r="T60" s="28"/>
      <c r="U60" s="28"/>
      <c r="V60" s="2">
        <f>W60*SUMIFS('base de donnée JCO '!H$173:H$1080,'base de donnée JCO '!F$173:F$1080,I60,'base de donnée JCO '!G$173:G$1080,J60)</f>
        <v>0</v>
      </c>
      <c r="W60" s="2">
        <f t="shared" si="0"/>
        <v>0</v>
      </c>
      <c r="X60" s="2">
        <f>W60*SUMIFS('base de donnée JCO '!J$173:J$1080,'base de donnée JCO '!F$173:F$1080,I60,'base de donnée JCO '!G$173:G$1080,J60)</f>
        <v>0</v>
      </c>
      <c r="Z60" s="7" t="str">
        <f t="shared" si="200"/>
        <v/>
      </c>
      <c r="AA60" s="7" t="str">
        <f t="shared" si="201"/>
        <v/>
      </c>
      <c r="AB60" s="7" t="str">
        <f t="shared" si="71"/>
        <v/>
      </c>
      <c r="AD60" s="7" t="str">
        <f t="shared" si="24"/>
        <v/>
      </c>
      <c r="AE60" s="7" t="str">
        <f t="shared" si="202"/>
        <v/>
      </c>
      <c r="AF60" s="7" t="str">
        <f t="shared" si="203"/>
        <v/>
      </c>
      <c r="AG60" s="7" t="str">
        <f t="shared" si="204"/>
        <v/>
      </c>
      <c r="AH60" s="7" t="str">
        <f t="shared" si="205"/>
        <v/>
      </c>
      <c r="AJ60" s="7" t="str">
        <f t="shared" si="9"/>
        <v/>
      </c>
      <c r="AK60" s="7" t="str">
        <f t="shared" si="206"/>
        <v/>
      </c>
      <c r="AL60" s="7" t="str">
        <f t="shared" si="207"/>
        <v/>
      </c>
      <c r="AM60" s="7" t="str">
        <f t="shared" si="208"/>
        <v/>
      </c>
      <c r="AO60" s="7" t="str">
        <f t="shared" si="13"/>
        <v/>
      </c>
      <c r="AP60" s="7" t="str">
        <f t="shared" si="209"/>
        <v/>
      </c>
      <c r="AQ60" s="7" t="str">
        <f t="shared" si="210"/>
        <v/>
      </c>
      <c r="AS60" s="7" t="str">
        <f t="shared" si="16"/>
        <v/>
      </c>
      <c r="AT60" s="7" t="str">
        <f t="shared" si="211"/>
        <v/>
      </c>
      <c r="AU60" s="7" t="str">
        <f t="shared" si="212"/>
        <v/>
      </c>
      <c r="AW60" s="7" t="str">
        <f t="shared" si="19"/>
        <v/>
      </c>
      <c r="AY60" s="7" t="str">
        <f t="shared" si="20"/>
        <v/>
      </c>
      <c r="AZ60" s="7" t="str">
        <f t="shared" si="21"/>
        <v/>
      </c>
      <c r="BA60" s="7" t="str">
        <f t="shared" si="22"/>
        <v/>
      </c>
    </row>
    <row r="61" spans="1:53">
      <c r="A61" s="224"/>
      <c r="B61" s="24"/>
      <c r="C61" s="25"/>
      <c r="D61" s="26"/>
      <c r="E61" s="27"/>
      <c r="F61" s="28"/>
      <c r="G61" s="28"/>
      <c r="H61" s="27"/>
      <c r="I61" s="29"/>
      <c r="J61" s="30"/>
      <c r="K61" s="31"/>
      <c r="L61" s="32"/>
      <c r="M61" s="223"/>
      <c r="N61" s="12" t="str">
        <f>IF(ISBLANK(I61),"",IF(COUNTIF(I61,"*bombe*"),(G61-1)*SUMIF('base de donnée JCO '!C$3:C$10,K61,'base de donnée JCO '!D$3:D$10)+SUMIF(entete,L61,'base de donnée JCO '!D$14:D$20),SUMIFS('base de donnée JCO '!I$173:I$1080,'base de donnée JCO '!F$173:F$1080,I61,'base de donnée JCO '!G$173:G$1080,J61)))</f>
        <v/>
      </c>
      <c r="O61" s="12" t="str">
        <f t="shared" si="23"/>
        <v/>
      </c>
      <c r="P61" s="223"/>
      <c r="Q61" s="28"/>
      <c r="R61" s="28"/>
      <c r="S61" s="28"/>
      <c r="T61" s="28"/>
      <c r="U61" s="28"/>
      <c r="V61" s="2">
        <f>W61*SUMIFS('base de donnée JCO '!H$173:H$1080,'base de donnée JCO '!F$173:F$1080,I61,'base de donnée JCO '!G$173:G$1080,J61)</f>
        <v>0</v>
      </c>
      <c r="W61" s="2">
        <f t="shared" si="0"/>
        <v>0</v>
      </c>
      <c r="X61" s="2">
        <f>W61*SUMIFS('base de donnée JCO '!J$173:J$1080,'base de donnée JCO '!F$173:F$1080,I61,'base de donnée JCO '!G$173:G$1080,J61)</f>
        <v>0</v>
      </c>
      <c r="Z61" s="7" t="str">
        <f t="shared" si="200"/>
        <v/>
      </c>
      <c r="AA61" s="7" t="str">
        <f t="shared" si="201"/>
        <v/>
      </c>
      <c r="AB61" s="7" t="str">
        <f t="shared" si="71"/>
        <v/>
      </c>
      <c r="AD61" s="7" t="str">
        <f t="shared" si="24"/>
        <v/>
      </c>
      <c r="AE61" s="7" t="str">
        <f t="shared" si="202"/>
        <v/>
      </c>
      <c r="AF61" s="7" t="str">
        <f t="shared" si="203"/>
        <v/>
      </c>
      <c r="AG61" s="7" t="str">
        <f t="shared" si="204"/>
        <v/>
      </c>
      <c r="AH61" s="7" t="str">
        <f t="shared" si="205"/>
        <v/>
      </c>
      <c r="AJ61" s="7" t="str">
        <f t="shared" si="9"/>
        <v/>
      </c>
      <c r="AK61" s="7" t="str">
        <f t="shared" si="206"/>
        <v/>
      </c>
      <c r="AL61" s="7" t="str">
        <f t="shared" si="207"/>
        <v/>
      </c>
      <c r="AM61" s="7" t="str">
        <f t="shared" si="208"/>
        <v/>
      </c>
      <c r="AO61" s="7" t="str">
        <f t="shared" si="13"/>
        <v/>
      </c>
      <c r="AP61" s="7" t="str">
        <f t="shared" si="209"/>
        <v/>
      </c>
      <c r="AQ61" s="7" t="str">
        <f t="shared" si="210"/>
        <v/>
      </c>
      <c r="AS61" s="7" t="str">
        <f t="shared" si="16"/>
        <v/>
      </c>
      <c r="AT61" s="7" t="str">
        <f t="shared" si="211"/>
        <v/>
      </c>
      <c r="AU61" s="7" t="str">
        <f t="shared" si="212"/>
        <v/>
      </c>
      <c r="AW61" s="7" t="str">
        <f t="shared" si="19"/>
        <v/>
      </c>
      <c r="AY61" s="7" t="str">
        <f t="shared" si="20"/>
        <v/>
      </c>
      <c r="AZ61" s="7" t="str">
        <f t="shared" si="21"/>
        <v/>
      </c>
      <c r="BA61" s="7" t="str">
        <f t="shared" si="22"/>
        <v/>
      </c>
    </row>
    <row r="62" spans="1:53">
      <c r="A62" s="224"/>
      <c r="B62" s="24"/>
      <c r="C62" s="25"/>
      <c r="D62" s="26"/>
      <c r="E62" s="27"/>
      <c r="F62" s="28"/>
      <c r="G62" s="28"/>
      <c r="H62" s="27"/>
      <c r="I62" s="29"/>
      <c r="J62" s="30"/>
      <c r="K62" s="31"/>
      <c r="L62" s="32"/>
      <c r="M62" s="223"/>
      <c r="N62" s="12" t="str">
        <f>IF(ISBLANK(I62),"",IF(COUNTIF(I62,"*bombe*"),(G62-1)*SUMIF('base de donnée JCO '!C$3:C$10,K62,'base de donnée JCO '!D$3:D$10)+SUMIF(entete,L62,'base de donnée JCO '!D$14:D$20),SUMIFS('base de donnée JCO '!I$173:I$1080,'base de donnée JCO '!F$173:F$1080,I62,'base de donnée JCO '!G$173:G$1080,J62)))</f>
        <v/>
      </c>
      <c r="O62" s="12" t="str">
        <f t="shared" ref="O62:O64" si="260">IF(ISBLANK(I62),"",IF(ISBLANK(D62),D61+N62,D62+N62))</f>
        <v/>
      </c>
      <c r="P62" s="223"/>
      <c r="Q62" s="28"/>
      <c r="R62" s="28"/>
      <c r="S62" s="28" t="s">
        <v>65</v>
      </c>
      <c r="T62" s="28"/>
      <c r="U62" s="28"/>
      <c r="Z62" s="7"/>
      <c r="AA62" s="7"/>
      <c r="AB62" s="7"/>
      <c r="AD62" s="7"/>
      <c r="AE62" s="7"/>
      <c r="AF62" s="7"/>
      <c r="AG62" s="7"/>
      <c r="AH62" s="7"/>
      <c r="AJ62" s="7"/>
      <c r="AK62" s="7"/>
      <c r="AL62" s="7"/>
      <c r="AM62" s="7"/>
      <c r="AO62" s="7"/>
      <c r="AP62" s="7"/>
      <c r="AQ62" s="7"/>
      <c r="AS62" s="7"/>
      <c r="AT62" s="7"/>
      <c r="AU62" s="7"/>
      <c r="AW62" s="7"/>
      <c r="AY62" s="7"/>
      <c r="AZ62" s="7"/>
      <c r="BA62" s="7"/>
    </row>
    <row r="63" spans="1:53">
      <c r="A63" s="224"/>
      <c r="B63" s="24"/>
      <c r="C63" s="25"/>
      <c r="D63" s="26"/>
      <c r="E63" s="27"/>
      <c r="F63" s="28"/>
      <c r="G63" s="28"/>
      <c r="H63" s="27"/>
      <c r="I63" s="29"/>
      <c r="J63" s="30"/>
      <c r="K63" s="31"/>
      <c r="L63" s="32"/>
      <c r="M63" s="223"/>
      <c r="N63" s="12" t="str">
        <f>IF(ISBLANK(I63),"",IF(COUNTIF(I63,"*bombe*"),(G63-1)*SUMIF('base de donnée JCO '!C$3:C$10,K63,'base de donnée JCO '!D$3:D$10)+SUMIF(entete,L63,'base de donnée JCO '!D$14:D$20),SUMIFS('base de donnée JCO '!I$173:I$1080,'base de donnée JCO '!F$173:F$1080,I63,'base de donnée JCO '!G$173:G$1080,J63)))</f>
        <v/>
      </c>
      <c r="O63" s="12" t="str">
        <f t="shared" si="260"/>
        <v/>
      </c>
      <c r="P63" s="223"/>
      <c r="Q63" s="28"/>
      <c r="R63" s="28"/>
      <c r="S63" s="28" t="s">
        <v>70</v>
      </c>
      <c r="T63" s="28"/>
      <c r="U63" s="28"/>
      <c r="V63" s="2">
        <f>W63*SUMIFS('base de donnée JCO '!H$173:H$1080,'base de donnée JCO '!F$173:F$1080,I63,'base de donnée JCO '!G$173:G$1080,J63)</f>
        <v>0</v>
      </c>
      <c r="W63" s="2">
        <f t="shared" si="0"/>
        <v>0</v>
      </c>
      <c r="X63" s="2">
        <f>W63*SUMIFS('base de donnée JCO '!J$173:J$1080,'base de donnée JCO '!F$173:F$1080,I63,'base de donnée JCO '!G$173:G$1080,J63)</f>
        <v>0</v>
      </c>
      <c r="Z63" s="7" t="str">
        <f t="shared" si="200"/>
        <v/>
      </c>
      <c r="AA63" s="7" t="str">
        <f t="shared" si="201"/>
        <v/>
      </c>
      <c r="AB63" s="7" t="str">
        <f t="shared" si="71"/>
        <v/>
      </c>
      <c r="AD63" s="7" t="str">
        <f t="shared" si="24"/>
        <v/>
      </c>
      <c r="AE63" s="7" t="str">
        <f t="shared" si="202"/>
        <v/>
      </c>
      <c r="AF63" s="7" t="str">
        <f t="shared" si="203"/>
        <v/>
      </c>
      <c r="AG63" s="7" t="str">
        <f t="shared" si="204"/>
        <v/>
      </c>
      <c r="AH63" s="7" t="str">
        <f t="shared" si="205"/>
        <v/>
      </c>
      <c r="AJ63" s="7" t="str">
        <f t="shared" si="9"/>
        <v/>
      </c>
      <c r="AK63" s="7" t="str">
        <f t="shared" si="206"/>
        <v/>
      </c>
      <c r="AL63" s="7" t="str">
        <f t="shared" si="207"/>
        <v/>
      </c>
      <c r="AM63" s="7" t="str">
        <f t="shared" si="208"/>
        <v/>
      </c>
      <c r="AO63" s="7" t="str">
        <f t="shared" si="13"/>
        <v/>
      </c>
      <c r="AP63" s="7" t="str">
        <f t="shared" si="209"/>
        <v/>
      </c>
      <c r="AQ63" s="7" t="str">
        <f t="shared" si="210"/>
        <v/>
      </c>
      <c r="AS63" s="7" t="str">
        <f t="shared" si="16"/>
        <v/>
      </c>
      <c r="AT63" s="7" t="str">
        <f t="shared" si="211"/>
        <v/>
      </c>
      <c r="AU63" s="7" t="str">
        <f t="shared" si="212"/>
        <v/>
      </c>
      <c r="AW63" s="7" t="str">
        <f t="shared" si="19"/>
        <v/>
      </c>
      <c r="AY63" s="7" t="str">
        <f t="shared" si="20"/>
        <v/>
      </c>
      <c r="AZ63" s="7" t="str">
        <f t="shared" si="21"/>
        <v/>
      </c>
      <c r="BA63" s="7" t="str">
        <f t="shared" si="22"/>
        <v/>
      </c>
    </row>
    <row r="64" spans="1:53">
      <c r="A64" s="224"/>
      <c r="B64" s="24"/>
      <c r="C64" s="25"/>
      <c r="D64" s="26"/>
      <c r="E64" s="27"/>
      <c r="F64" s="28"/>
      <c r="G64" s="28"/>
      <c r="H64" s="27"/>
      <c r="I64" s="29"/>
      <c r="J64" s="30"/>
      <c r="K64" s="31"/>
      <c r="L64" s="32"/>
      <c r="M64" s="223"/>
      <c r="N64" s="12" t="str">
        <f>IF(ISBLANK(I64),"",IF(COUNTIF(I64,"*bombe*"),(G64-1)*SUMIF('base de donnée JCO '!C$3:C$10,K64,'base de donnée JCO '!D$3:D$10)+SUMIF(entete,L64,'base de donnée JCO '!D$14:D$20),SUMIFS('base de donnée JCO '!I$173:I$1080,'base de donnée JCO '!F$173:F$1080,I64,'base de donnée JCO '!G$173:G$1080,J64)))</f>
        <v/>
      </c>
      <c r="O64" s="12" t="str">
        <f t="shared" si="260"/>
        <v/>
      </c>
      <c r="P64" s="223"/>
      <c r="Q64" s="28"/>
      <c r="R64" s="28"/>
      <c r="S64" s="28"/>
      <c r="T64" s="28"/>
      <c r="U64" s="28"/>
      <c r="V64" s="2">
        <f>W64*SUMIFS('base de donnée JCO '!H$173:H$1080,'base de donnée JCO '!F$173:F$1080,I64,'base de donnée JCO '!G$173:G$1080,J64)</f>
        <v>0</v>
      </c>
      <c r="W64" s="2">
        <f t="shared" si="0"/>
        <v>0</v>
      </c>
      <c r="X64" s="2">
        <f>W64*SUMIFS('base de donnée JCO '!J$173:J$1080,'base de donnée JCO '!F$173:F$1080,I64,'base de donnée JCO '!G$173:G$1080,J64)</f>
        <v>0</v>
      </c>
      <c r="Z64" s="7" t="str">
        <f t="shared" si="200"/>
        <v/>
      </c>
      <c r="AA64" s="7" t="str">
        <f t="shared" si="201"/>
        <v/>
      </c>
      <c r="AB64" s="7" t="str">
        <f t="shared" si="71"/>
        <v/>
      </c>
      <c r="AD64" s="7" t="str">
        <f t="shared" si="24"/>
        <v/>
      </c>
      <c r="AE64" s="7" t="str">
        <f t="shared" si="202"/>
        <v/>
      </c>
      <c r="AF64" s="7" t="str">
        <f t="shared" si="203"/>
        <v/>
      </c>
      <c r="AG64" s="7" t="str">
        <f t="shared" si="204"/>
        <v/>
      </c>
      <c r="AH64" s="7" t="str">
        <f t="shared" si="205"/>
        <v/>
      </c>
      <c r="AJ64" s="7" t="str">
        <f t="shared" si="9"/>
        <v/>
      </c>
      <c r="AK64" s="7" t="str">
        <f t="shared" si="206"/>
        <v/>
      </c>
      <c r="AL64" s="7" t="str">
        <f t="shared" si="207"/>
        <v/>
      </c>
      <c r="AM64" s="7" t="str">
        <f t="shared" si="208"/>
        <v/>
      </c>
      <c r="AO64" s="7" t="str">
        <f t="shared" si="13"/>
        <v/>
      </c>
      <c r="AP64" s="7" t="str">
        <f t="shared" si="209"/>
        <v/>
      </c>
      <c r="AQ64" s="7" t="str">
        <f t="shared" si="210"/>
        <v/>
      </c>
      <c r="AS64" s="7" t="str">
        <f t="shared" si="16"/>
        <v/>
      </c>
      <c r="AT64" s="7" t="str">
        <f t="shared" si="211"/>
        <v/>
      </c>
      <c r="AU64" s="7" t="str">
        <f t="shared" si="212"/>
        <v/>
      </c>
      <c r="AW64" s="7" t="str">
        <f t="shared" si="19"/>
        <v/>
      </c>
      <c r="AY64" s="7" t="str">
        <f t="shared" si="20"/>
        <v/>
      </c>
      <c r="AZ64" s="7" t="str">
        <f t="shared" si="21"/>
        <v/>
      </c>
      <c r="BA64" s="7" t="str">
        <f t="shared" si="22"/>
        <v/>
      </c>
    </row>
    <row r="65" spans="1:53">
      <c r="A65" s="224"/>
      <c r="B65" s="24"/>
      <c r="C65" s="25"/>
      <c r="D65" s="26"/>
      <c r="E65" s="27"/>
      <c r="F65" s="28"/>
      <c r="G65" s="28"/>
      <c r="H65" s="27"/>
      <c r="I65" s="29"/>
      <c r="J65" s="30"/>
      <c r="K65" s="31"/>
      <c r="L65" s="32"/>
      <c r="M65" s="223"/>
      <c r="N65" s="12" t="str">
        <f>IF(ISBLANK(I65),"",IF(COUNTIF(I65,"*bombe*"),(G65-1)*SUMIF('base de donnée JCO '!C$3:C$10,K65,'base de donnée JCO '!D$3:D$10)+SUMIF(entete,L65,'base de donnée JCO '!D$14:D$20),SUMIFS('base de donnée JCO '!I$173:I$1080,'base de donnée JCO '!F$173:F$1080,I65,'base de donnée JCO '!G$173:G$1080,J65)))</f>
        <v/>
      </c>
      <c r="O65" s="12" t="str">
        <f>IF(ISBLANK(I65),"",IF(ISBLANK(D65),D63+N65,D65+N65))</f>
        <v/>
      </c>
      <c r="P65" s="223"/>
      <c r="Q65" s="225" t="s">
        <v>5</v>
      </c>
      <c r="R65" s="28"/>
      <c r="S65" s="28"/>
      <c r="T65" s="28"/>
      <c r="U65" s="225" t="s">
        <v>5</v>
      </c>
      <c r="V65" s="2">
        <f>W65*SUMIFS('base de donnée JCO '!H$173:H$1080,'base de donnée JCO '!F$173:F$1080,I65,'base de donnée JCO '!G$173:G$1080,J65)</f>
        <v>0</v>
      </c>
      <c r="W65" s="2">
        <f t="shared" si="0"/>
        <v>0</v>
      </c>
      <c r="X65" s="2">
        <f>W65*SUMIFS('base de donnée JCO '!J$173:J$1080,'base de donnée JCO '!F$173:F$1080,I65,'base de donnée JCO '!G$173:G$1080,J65)</f>
        <v>0</v>
      </c>
      <c r="Z65" s="7" t="str">
        <f t="shared" si="200"/>
        <v/>
      </c>
      <c r="AA65" s="7" t="str">
        <f t="shared" si="201"/>
        <v/>
      </c>
      <c r="AB65" s="7" t="str">
        <f t="shared" si="71"/>
        <v/>
      </c>
      <c r="AD65" s="7" t="str">
        <f t="shared" si="24"/>
        <v/>
      </c>
      <c r="AE65" s="7" t="str">
        <f t="shared" si="202"/>
        <v/>
      </c>
      <c r="AF65" s="7" t="str">
        <f t="shared" si="203"/>
        <v/>
      </c>
      <c r="AG65" s="7" t="str">
        <f t="shared" si="204"/>
        <v/>
      </c>
      <c r="AH65" s="7" t="str">
        <f t="shared" si="205"/>
        <v/>
      </c>
      <c r="AJ65" s="7" t="str">
        <f t="shared" si="9"/>
        <v/>
      </c>
      <c r="AK65" s="7" t="str">
        <f t="shared" si="206"/>
        <v/>
      </c>
      <c r="AL65" s="7" t="str">
        <f t="shared" si="207"/>
        <v/>
      </c>
      <c r="AM65" s="7" t="str">
        <f t="shared" si="208"/>
        <v/>
      </c>
      <c r="AO65" s="7" t="str">
        <f t="shared" si="13"/>
        <v/>
      </c>
      <c r="AP65" s="7" t="str">
        <f t="shared" si="209"/>
        <v/>
      </c>
      <c r="AQ65" s="7" t="str">
        <f t="shared" si="210"/>
        <v/>
      </c>
      <c r="AS65" s="7" t="str">
        <f t="shared" si="16"/>
        <v/>
      </c>
      <c r="AT65" s="7" t="str">
        <f t="shared" si="211"/>
        <v/>
      </c>
      <c r="AU65" s="7" t="str">
        <f t="shared" si="212"/>
        <v/>
      </c>
      <c r="AW65" s="7" t="str">
        <f t="shared" si="19"/>
        <v/>
      </c>
      <c r="AY65" s="7" t="str">
        <f t="shared" si="20"/>
        <v/>
      </c>
      <c r="AZ65" s="7" t="str">
        <f t="shared" si="21"/>
        <v/>
      </c>
      <c r="BA65" s="7" t="str">
        <f t="shared" si="22"/>
        <v/>
      </c>
    </row>
    <row r="66" spans="1:53">
      <c r="A66" s="224">
        <v>21</v>
      </c>
      <c r="B66" s="24"/>
      <c r="C66" s="25"/>
      <c r="D66" s="26"/>
      <c r="E66" s="27"/>
      <c r="F66" s="28">
        <v>2</v>
      </c>
      <c r="G66" s="28">
        <v>2</v>
      </c>
      <c r="H66" s="27"/>
      <c r="I66" s="29" t="s">
        <v>59</v>
      </c>
      <c r="J66" s="30" t="s">
        <v>154</v>
      </c>
      <c r="K66" s="31"/>
      <c r="L66" s="32"/>
      <c r="M66" s="223"/>
      <c r="N66" s="12">
        <f>IF(ISBLANK(I66),"",IF(COUNTIF(I66,"*bombe*"),(G66-1)*SUMIF('base de donnée JCO '!C$3:C$10,K66,'base de donnée JCO '!D$3:D$10)+SUMIF(entete,L66,'base de donnée JCO '!D$14:D$20),SUMIFS('base de donnée JCO '!I$173:I$1080,'base de donnée JCO '!F$173:F$1080,I66,'base de donnée JCO '!G$173:G$1080,J66)))</f>
        <v>0</v>
      </c>
      <c r="O66" s="12">
        <f t="shared" si="23"/>
        <v>0</v>
      </c>
      <c r="P66" s="223"/>
      <c r="Q66" s="227" t="s">
        <v>65</v>
      </c>
      <c r="R66" s="28"/>
      <c r="S66" s="28"/>
      <c r="T66" s="28"/>
      <c r="U66" s="227" t="s">
        <v>65</v>
      </c>
      <c r="V66" s="2">
        <f>W66*SUMIFS('base de donnée JCO '!H$173:H$1080,'base de donnée JCO '!F$173:F$1080,I66,'base de donnée JCO '!G$173:G$1080,J66)</f>
        <v>0</v>
      </c>
      <c r="W66" s="2">
        <f t="shared" si="0"/>
        <v>4</v>
      </c>
      <c r="X66" s="2">
        <f>W66*SUMIFS('base de donnée JCO '!J$173:J$1080,'base de donnée JCO '!F$173:F$1080,I66,'base de donnée JCO '!G$173:G$1080,J66)</f>
        <v>0</v>
      </c>
      <c r="Z66" s="7" t="str">
        <f t="shared" si="200"/>
        <v/>
      </c>
      <c r="AA66" s="7" t="str">
        <f t="shared" si="201"/>
        <v/>
      </c>
      <c r="AB66" s="7" t="str">
        <f t="shared" si="71"/>
        <v/>
      </c>
      <c r="AD66" s="7" t="str">
        <f t="shared" si="24"/>
        <v/>
      </c>
      <c r="AE66" s="7" t="str">
        <f t="shared" si="202"/>
        <v/>
      </c>
      <c r="AF66" s="7" t="str">
        <f t="shared" si="203"/>
        <v/>
      </c>
      <c r="AG66" s="7" t="str">
        <f t="shared" si="204"/>
        <v/>
      </c>
      <c r="AH66" s="7" t="str">
        <f t="shared" si="205"/>
        <v/>
      </c>
      <c r="AJ66" s="7" t="str">
        <f t="shared" si="9"/>
        <v/>
      </c>
      <c r="AK66" s="7" t="str">
        <f t="shared" si="206"/>
        <v/>
      </c>
      <c r="AL66" s="7" t="str">
        <f t="shared" si="207"/>
        <v/>
      </c>
      <c r="AM66" s="7" t="str">
        <f t="shared" si="208"/>
        <v/>
      </c>
      <c r="AO66" s="7" t="str">
        <f t="shared" si="13"/>
        <v/>
      </c>
      <c r="AP66" s="7" t="str">
        <f t="shared" si="209"/>
        <v/>
      </c>
      <c r="AQ66" s="7" t="str">
        <f t="shared" si="210"/>
        <v/>
      </c>
      <c r="AS66" s="7" t="str">
        <f t="shared" si="16"/>
        <v/>
      </c>
      <c r="AT66" s="7" t="str">
        <f t="shared" si="211"/>
        <v/>
      </c>
      <c r="AU66" s="7" t="str">
        <f t="shared" si="212"/>
        <v/>
      </c>
      <c r="AW66" s="7" t="str">
        <f t="shared" si="19"/>
        <v/>
      </c>
      <c r="AY66" s="7">
        <f t="shared" si="20"/>
        <v>30</v>
      </c>
      <c r="AZ66" s="7">
        <f t="shared" si="21"/>
        <v>20</v>
      </c>
      <c r="BA66" s="7">
        <f t="shared" si="22"/>
        <v>10</v>
      </c>
    </row>
    <row r="67" spans="1:53">
      <c r="A67" s="224"/>
      <c r="B67" s="24"/>
      <c r="C67" s="25"/>
      <c r="D67" s="26"/>
      <c r="E67" s="27"/>
      <c r="F67" s="28"/>
      <c r="G67" s="28"/>
      <c r="H67" s="27"/>
      <c r="I67" s="29"/>
      <c r="J67" s="30"/>
      <c r="K67" s="31"/>
      <c r="L67" s="32"/>
      <c r="M67" s="223"/>
      <c r="N67" s="12" t="str">
        <f>IF(ISBLANK(I67),"",IF(COUNTIF(I67,"*bombe*"),(G67-1)*SUMIF('base de donnée JCO '!C$3:C$10,K67,'base de donnée JCO '!D$3:D$10)+SUMIF(entete,L67,'base de donnée JCO '!D$14:D$20),SUMIFS('base de donnée JCO '!I$173:I$1080,'base de donnée JCO '!F$173:F$1080,I67,'base de donnée JCO '!G$173:G$1080,J67)))</f>
        <v/>
      </c>
      <c r="O67" s="12" t="str">
        <f t="shared" si="23"/>
        <v/>
      </c>
      <c r="P67" s="223"/>
      <c r="Q67" s="28"/>
      <c r="R67" s="28"/>
      <c r="S67" s="28"/>
      <c r="T67" s="28"/>
      <c r="U67" s="28"/>
      <c r="V67" s="2">
        <f>W67*SUMIFS('base de donnée JCO '!H$173:H$1080,'base de donnée JCO '!F$173:F$1080,I67,'base de donnée JCO '!G$173:G$1080,J67)</f>
        <v>0</v>
      </c>
      <c r="W67" s="2">
        <f t="shared" ref="W67:W114" si="261">F67*G67</f>
        <v>0</v>
      </c>
      <c r="X67" s="2">
        <f>W67*SUMIFS('base de donnée JCO '!J$173:J$1080,'base de donnée JCO '!F$173:F$1080,I67,'base de donnée JCO '!G$173:G$1080,J67)</f>
        <v>0</v>
      </c>
      <c r="Z67" s="7" t="str">
        <f t="shared" ref="Z67:Z114" si="262">IF(ISBLANK(I67),"",IF(COUNTIF(I67,"*BOMBE_50MM*"),IF(COUNTIF(K67,"*TR*"),IF(G67&gt;=6,F67*1,0.5*F67),""),""))</f>
        <v/>
      </c>
      <c r="AA67" s="7" t="str">
        <f t="shared" ref="AA67:AA114" si="263">IF(ISBLANK(I67),"",IF(COUNTIF(I67,"*BOMBE_50MM*"),IF(COUNTIF(K67,"*\*"),IF(G67&gt;1,F67*1,""),""),""))</f>
        <v/>
      </c>
      <c r="AB67" s="7" t="str">
        <f t="shared" ref="AB67:AB114" si="264">IF(ISBLANK(I67),"",IF(COUNTIF(I67,"*BOMBE_50MM*"),IF(G67=1,F67,""),""))</f>
        <v/>
      </c>
      <c r="AD67" s="7" t="str">
        <f t="shared" ref="AD67:AD114" si="265">IF(ISBLANK(I67),"",IF(COUNTIF(I67,"*BOMBE_75MM*"),IF(G67=1,F67,""),""))</f>
        <v/>
      </c>
      <c r="AE67" s="7" t="str">
        <f t="shared" ref="AE67:AE114" si="266">IF(ISBLANK(I67),"",IF(COUNTIF(I67,"*BOMBE_75MM*"),IF(COUNTIF(K67,"*TR*"),IF(G67&lt;=5,F67,""),""),""))</f>
        <v/>
      </c>
      <c r="AF67" s="7" t="str">
        <f t="shared" ref="AF67:AF114" si="267">IF(ISBLANK(I67),"",IF(COUNTIF(I67,"*BOMBE_75MM*"),IF(COUNTIF(K67,"*TR*"),IF(G67&gt;5,F67,""),""),""))</f>
        <v/>
      </c>
      <c r="AG67" s="7" t="str">
        <f t="shared" ref="AG67:AG114" si="268">IF(ISBLANK(I67),"",IF(COUNTIF(I67,"*BOMBE_75MM*"),IF(COUNTIF(K67,"*\*"),IF(AND(G67&lt;=3,G67&gt;=2),F67,""),""),""))</f>
        <v/>
      </c>
      <c r="AH67" s="7" t="str">
        <f t="shared" ref="AH67:AH114" si="269">IF(ISBLANK(I67),"",IF(COUNTIF(I67,"*BOMBE_75MM*"),IF(COUNTIF(K67,"*\*"),IF(AND(G67&lt;=7,G67&gt;=4),F67,""),""),""))</f>
        <v/>
      </c>
      <c r="AJ67" s="7" t="str">
        <f t="shared" ref="AJ67:AJ114" si="270">IF(ISBLANK(I67),"",IF(COUNTIF(I67,"*BOMBE_100MM*"),IF(G67=1,F67,""),""))</f>
        <v/>
      </c>
      <c r="AK67" s="7" t="str">
        <f t="shared" ref="AK67:AK114" si="271">IF(ISBLANK(I67),"",IF(COUNTIF(I67,"*BOMBE_100MM*"),IF(COUNTIF(K67,"*TR*"),IF(G67&lt;=5,F67,F67*2),""),""))</f>
        <v/>
      </c>
      <c r="AL67" s="7" t="str">
        <f t="shared" ref="AL67:AL114" si="272">IF(ISBLANK(I67),"",IF(COUNTIF(I67,"*BOMBE_100MM*"),IF(COUNTIF(K67,"*\*"),IF(AND(G67&lt;=3,G67&gt;=2),F67,""),""),""))</f>
        <v/>
      </c>
      <c r="AM67" s="7" t="str">
        <f t="shared" ref="AM67:AM114" si="273">IF(ISBLANK(I67),"",IF(COUNTIF(I67,"*BOMBE_100MM*"),IF(COUNTIF(K67,"*\*"),IF(AND(G67&lt;=5,G67&gt;=4),F67,""),""),""))</f>
        <v/>
      </c>
      <c r="AO67" s="7" t="str">
        <f t="shared" ref="AO67:AO114" si="274">IF(ISBLANK(I67),"",IF(COUNTIF(I67,"*BOMBE_125MM*"),IF(G67=1,F67,""),""))</f>
        <v/>
      </c>
      <c r="AP67" s="7" t="str">
        <f t="shared" ref="AP67:AP114" si="275">IF(ISBLANK(I67),"",IF(COUNTIF(I67,"*BOMBE_125MM*"),IF(COUNTIF(K67,"*TR*"),IF(G67&lt;=5,F67,""),""),""))</f>
        <v/>
      </c>
      <c r="AQ67" s="7" t="str">
        <f t="shared" ref="AQ67:AQ114" si="276">IF(ISBLANK(I67),"",IF(COUNTIF(I67,"*BOMBE_125MM*"),IF(COUNTIF(K67,"*\*"),IF(AND(G67&lt;=3,G67&gt;=2),F67,""),""),""))</f>
        <v/>
      </c>
      <c r="AS67" s="7" t="str">
        <f t="shared" ref="AS67:AS114" si="277">IF(ISBLANK(I67),"",IF(COUNTIF(I67,"*BOMBE_150MM*"),IF(G67=1,F67,""),""))</f>
        <v/>
      </c>
      <c r="AT67" s="7" t="str">
        <f t="shared" ref="AT67:AT114" si="278">IF(ISBLANK(I67),"",IF(COUNTIF(I67,"*BOMBE_150MM*"),IF(COUNTIF(K67,"*TR*"),IF(G67&lt;=4,F67,""),""),""))</f>
        <v/>
      </c>
      <c r="AU67" s="7" t="str">
        <f t="shared" ref="AU67:AU114" si="279">IF(ISBLANK(I67),"",IF(COUNTIF(I67,"*BOMBE_150MM*"),IF(COUNTIF(K67,"*\*"),IF(AND(G67&lt;=3,G67&gt;=2),F67,""),""),""))</f>
        <v/>
      </c>
      <c r="AW67" s="7" t="str">
        <f t="shared" ref="AW67:AW114" si="280">IF(ISBLANK(I67),"",IF(COUNTIF(I67,"*BOMBE_200MM*"),F67*G67,""))</f>
        <v/>
      </c>
      <c r="AY67" s="7" t="str">
        <f t="shared" ref="AY67:AY114" si="281">IF(ISBLANK(I67),"",IF(COUNTIF(I67,"*BOMBE_*"),F67*20,F67*15))</f>
        <v/>
      </c>
      <c r="AZ67" s="7" t="str">
        <f t="shared" ref="AZ67:AZ114" si="282">IF(ISBLANK(I67),"",IF(COUNTIF(I67,"*BOMBE_*"),F67*15,F67*10))</f>
        <v/>
      </c>
      <c r="BA67" s="7" t="str">
        <f t="shared" ref="BA67:BA114" si="283">IF(ISBLANK(I67),"",IF(COUNTIF(I67,"*BOMBE_*"),F67*10,F67*5))</f>
        <v/>
      </c>
    </row>
    <row r="68" spans="1:53">
      <c r="A68" s="224">
        <v>22</v>
      </c>
      <c r="B68" s="24"/>
      <c r="C68" s="25"/>
      <c r="D68" s="26">
        <v>2.6388888888888885E-3</v>
      </c>
      <c r="E68" s="27"/>
      <c r="F68" s="28">
        <v>2</v>
      </c>
      <c r="G68" s="28">
        <v>10</v>
      </c>
      <c r="H68" s="27"/>
      <c r="I68" s="29" t="s">
        <v>35</v>
      </c>
      <c r="J68" s="30" t="s">
        <v>418</v>
      </c>
      <c r="K68" s="31" t="s">
        <v>10</v>
      </c>
      <c r="L68" s="32"/>
      <c r="M68" s="223"/>
      <c r="N68" s="12">
        <f>IF(ISBLANK(I68),"",IF(COUNTIF(I68,"*bombe*"),(G68-1)*SUMIF('base de donnée JCO '!C$3:C$10,K68,'base de donnée JCO '!D$3:D$10)+SUMIF(entete,L68,'base de donnée JCO '!D$14:D$20),SUMIFS('base de donnée JCO '!I$173:I$1080,'base de donnée JCO '!F$173:F$1080,I68,'base de donnée JCO '!G$173:G$1080,J68)))</f>
        <v>27.0003125</v>
      </c>
      <c r="O68" s="226">
        <f>IF(ISBLANK(I68),"",IF(ISBLANK(D68),D66+N68,D68+N68))</f>
        <v>27.002951388888889</v>
      </c>
      <c r="P68" s="223"/>
      <c r="Q68" s="28"/>
      <c r="R68" s="28"/>
      <c r="S68" s="28" t="s">
        <v>65</v>
      </c>
      <c r="T68" s="28"/>
      <c r="U68" s="28"/>
      <c r="V68" s="2">
        <f>W68*SUMIFS('base de donnée JCO '!H$173:H$1080,'base de donnée JCO '!F$173:F$1080,I68,'base de donnée JCO '!G$173:G$1080,J68)</f>
        <v>0</v>
      </c>
      <c r="W68" s="2">
        <f t="shared" ref="W68:W70" si="284">F68*G68</f>
        <v>20</v>
      </c>
      <c r="X68" s="2">
        <f>W68*SUMIFS('base de donnée JCO '!J$173:J$1080,'base de donnée JCO '!F$173:F$1080,I68,'base de donnée JCO '!G$173:G$1080,J68)</f>
        <v>0</v>
      </c>
      <c r="Z68" s="7" t="str">
        <f t="shared" ref="Z68:Z70" si="285">IF(ISBLANK(I68),"",IF(COUNTIF(I68,"*BOMBE_50MM*"),IF(COUNTIF(K68,"*TR*"),IF(G68&gt;=6,F68*1,0.5*F68),""),""))</f>
        <v/>
      </c>
      <c r="AA68" s="7" t="str">
        <f t="shared" ref="AA68:AA70" si="286">IF(ISBLANK(I68),"",IF(COUNTIF(I68,"*BOMBE_50MM*"),IF(COUNTIF(K68,"*\*"),IF(G68&gt;1,F68*1,""),""),""))</f>
        <v/>
      </c>
      <c r="AB68" s="7" t="str">
        <f t="shared" ref="AB68:AB70" si="287">IF(ISBLANK(I68),"",IF(COUNTIF(I68,"*BOMBE_50MM*"),IF(G68=1,F68,""),""))</f>
        <v/>
      </c>
      <c r="AD68" s="7" t="str">
        <f t="shared" ref="AD68:AD70" si="288">IF(ISBLANK(I68),"",IF(COUNTIF(I68,"*BOMBE_75MM*"),IF(G68=1,F68,""),""))</f>
        <v/>
      </c>
      <c r="AE68" s="7" t="str">
        <f t="shared" ref="AE68:AE70" si="289">IF(ISBLANK(I68),"",IF(COUNTIF(I68,"*BOMBE_75MM*"),IF(COUNTIF(K68,"*TR*"),IF(G68&lt;=5,F68,""),""),""))</f>
        <v/>
      </c>
      <c r="AF68" s="7">
        <f t="shared" ref="AF68:AF70" si="290">IF(ISBLANK(I68),"",IF(COUNTIF(I68,"*BOMBE_75MM*"),IF(COUNTIF(K68,"*TR*"),IF(G68&gt;5,F68,""),""),""))</f>
        <v>2</v>
      </c>
      <c r="AG68" s="7" t="str">
        <f t="shared" ref="AG68:AG70" si="291">IF(ISBLANK(I68),"",IF(COUNTIF(I68,"*BOMBE_75MM*"),IF(COUNTIF(K68,"*\*"),IF(AND(G68&lt;=3,G68&gt;=2),F68,""),""),""))</f>
        <v/>
      </c>
      <c r="AH68" s="7" t="str">
        <f t="shared" ref="AH68:AH70" si="292">IF(ISBLANK(I68),"",IF(COUNTIF(I68,"*BOMBE_75MM*"),IF(COUNTIF(K68,"*\*"),IF(AND(G68&lt;=7,G68&gt;=4),F68,""),""),""))</f>
        <v/>
      </c>
      <c r="AJ68" s="7" t="str">
        <f t="shared" ref="AJ68:AJ70" si="293">IF(ISBLANK(I68),"",IF(COUNTIF(I68,"*BOMBE_100MM*"),IF(G68=1,F68,""),""))</f>
        <v/>
      </c>
      <c r="AK68" s="7" t="str">
        <f t="shared" ref="AK68:AK70" si="294">IF(ISBLANK(I68),"",IF(COUNTIF(I68,"*BOMBE_100MM*"),IF(COUNTIF(K68,"*TR*"),IF(G68&lt;=5,F68,F68*2),""),""))</f>
        <v/>
      </c>
      <c r="AL68" s="7" t="str">
        <f t="shared" ref="AL68:AL70" si="295">IF(ISBLANK(I68),"",IF(COUNTIF(I68,"*BOMBE_100MM*"),IF(COUNTIF(K68,"*\*"),IF(AND(G68&lt;=3,G68&gt;=2),F68,""),""),""))</f>
        <v/>
      </c>
      <c r="AM68" s="7" t="str">
        <f t="shared" ref="AM68:AM70" si="296">IF(ISBLANK(I68),"",IF(COUNTIF(I68,"*BOMBE_100MM*"),IF(COUNTIF(K68,"*\*"),IF(AND(G68&lt;=5,G68&gt;=4),F68,""),""),""))</f>
        <v/>
      </c>
      <c r="AO68" s="7" t="str">
        <f t="shared" ref="AO68:AO70" si="297">IF(ISBLANK(I68),"",IF(COUNTIF(I68,"*BOMBE_125MM*"),IF(G68=1,F68,""),""))</f>
        <v/>
      </c>
      <c r="AP68" s="7" t="str">
        <f t="shared" ref="AP68:AP70" si="298">IF(ISBLANK(I68),"",IF(COUNTIF(I68,"*BOMBE_125MM*"),IF(COUNTIF(K68,"*TR*"),IF(G68&lt;=5,F68,""),""),""))</f>
        <v/>
      </c>
      <c r="AQ68" s="7" t="str">
        <f t="shared" ref="AQ68:AQ70" si="299">IF(ISBLANK(I68),"",IF(COUNTIF(I68,"*BOMBE_125MM*"),IF(COUNTIF(K68,"*\*"),IF(AND(G68&lt;=3,G68&gt;=2),F68,""),""),""))</f>
        <v/>
      </c>
      <c r="AS68" s="7" t="str">
        <f t="shared" ref="AS68:AS70" si="300">IF(ISBLANK(I68),"",IF(COUNTIF(I68,"*BOMBE_150MM*"),IF(G68=1,F68,""),""))</f>
        <v/>
      </c>
      <c r="AT68" s="7" t="str">
        <f t="shared" ref="AT68:AT70" si="301">IF(ISBLANK(I68),"",IF(COUNTIF(I68,"*BOMBE_150MM*"),IF(COUNTIF(K68,"*TR*"),IF(G68&lt;=4,F68,""),""),""))</f>
        <v/>
      </c>
      <c r="AU68" s="7" t="str">
        <f t="shared" ref="AU68:AU70" si="302">IF(ISBLANK(I68),"",IF(COUNTIF(I68,"*BOMBE_150MM*"),IF(COUNTIF(K68,"*\*"),IF(AND(G68&lt;=3,G68&gt;=2),F68,""),""),""))</f>
        <v/>
      </c>
      <c r="AW68" s="7" t="str">
        <f t="shared" ref="AW68:AW70" si="303">IF(ISBLANK(I68),"",IF(COUNTIF(I68,"*BOMBE_200MM*"),F68*G68,""))</f>
        <v/>
      </c>
      <c r="AY68" s="7">
        <f t="shared" ref="AY68:AY70" si="304">IF(ISBLANK(I68),"",IF(COUNTIF(I68,"*BOMBE_*"),F68*20,F68*15))</f>
        <v>40</v>
      </c>
      <c r="AZ68" s="7">
        <f t="shared" ref="AZ68:AZ70" si="305">IF(ISBLANK(I68),"",IF(COUNTIF(I68,"*BOMBE_*"),F68*15,F68*10))</f>
        <v>30</v>
      </c>
      <c r="BA68" s="7">
        <f t="shared" ref="BA68:BA70" si="306">IF(ISBLANK(I68),"",IF(COUNTIF(I68,"*BOMBE_*"),F68*10,F68*5))</f>
        <v>20</v>
      </c>
    </row>
    <row r="69" spans="1:53">
      <c r="A69" s="224"/>
      <c r="B69" s="24"/>
      <c r="C69" s="25"/>
      <c r="D69" s="26"/>
      <c r="E69" s="27"/>
      <c r="F69" s="28"/>
      <c r="G69" s="28"/>
      <c r="H69" s="27"/>
      <c r="I69" s="29"/>
      <c r="J69" s="30"/>
      <c r="K69" s="31"/>
      <c r="L69" s="32"/>
      <c r="M69" s="223"/>
      <c r="N69" s="12" t="str">
        <f>IF(ISBLANK(I69),"",IF(COUNTIF(I69,"*bombe*"),(G69-1)*SUMIF('base de donnée JCO '!C$3:C$10,K69,'base de donnée JCO '!D$3:D$10)+SUMIF(entete,L69,'base de donnée JCO '!D$14:D$20),SUMIFS('base de donnée JCO '!I$173:I$1080,'base de donnée JCO '!F$173:F$1080,I69,'base de donnée JCO '!G$173:G$1080,J69)))</f>
        <v/>
      </c>
      <c r="O69" s="12" t="str">
        <f>IF(ISBLANK(I69),"",IF(ISBLANK(D69),D66+N69,D69+N69))</f>
        <v/>
      </c>
      <c r="P69" s="223"/>
      <c r="Q69" s="28"/>
      <c r="R69" s="28"/>
      <c r="S69" s="28"/>
      <c r="T69" s="28"/>
      <c r="U69" s="28"/>
      <c r="V69" s="2">
        <f>W69*SUMIFS('base de donnée JCO '!H$173:H$1080,'base de donnée JCO '!F$173:F$1080,I69,'base de donnée JCO '!G$173:G$1080,J69)</f>
        <v>0</v>
      </c>
      <c r="W69" s="2">
        <f t="shared" si="284"/>
        <v>0</v>
      </c>
      <c r="X69" s="2">
        <f>W69*SUMIFS('base de donnée JCO '!J$173:J$1080,'base de donnée JCO '!F$173:F$1080,I69,'base de donnée JCO '!G$173:G$1080,J69)</f>
        <v>0</v>
      </c>
      <c r="Z69" s="7" t="str">
        <f t="shared" si="285"/>
        <v/>
      </c>
      <c r="AA69" s="7" t="str">
        <f t="shared" si="286"/>
        <v/>
      </c>
      <c r="AB69" s="7" t="str">
        <f t="shared" si="287"/>
        <v/>
      </c>
      <c r="AD69" s="7" t="str">
        <f t="shared" si="288"/>
        <v/>
      </c>
      <c r="AE69" s="7" t="str">
        <f t="shared" si="289"/>
        <v/>
      </c>
      <c r="AF69" s="7" t="str">
        <f t="shared" si="290"/>
        <v/>
      </c>
      <c r="AG69" s="7" t="str">
        <f t="shared" si="291"/>
        <v/>
      </c>
      <c r="AH69" s="7" t="str">
        <f t="shared" si="292"/>
        <v/>
      </c>
      <c r="AJ69" s="7" t="str">
        <f t="shared" si="293"/>
        <v/>
      </c>
      <c r="AK69" s="7" t="str">
        <f t="shared" si="294"/>
        <v/>
      </c>
      <c r="AL69" s="7" t="str">
        <f t="shared" si="295"/>
        <v/>
      </c>
      <c r="AM69" s="7" t="str">
        <f t="shared" si="296"/>
        <v/>
      </c>
      <c r="AO69" s="7" t="str">
        <f t="shared" si="297"/>
        <v/>
      </c>
      <c r="AP69" s="7" t="str">
        <f t="shared" si="298"/>
        <v/>
      </c>
      <c r="AQ69" s="7" t="str">
        <f t="shared" si="299"/>
        <v/>
      </c>
      <c r="AS69" s="7" t="str">
        <f t="shared" si="300"/>
        <v/>
      </c>
      <c r="AT69" s="7" t="str">
        <f t="shared" si="301"/>
        <v/>
      </c>
      <c r="AU69" s="7" t="str">
        <f t="shared" si="302"/>
        <v/>
      </c>
      <c r="AW69" s="7" t="str">
        <f t="shared" si="303"/>
        <v/>
      </c>
      <c r="AY69" s="7" t="str">
        <f t="shared" si="304"/>
        <v/>
      </c>
      <c r="AZ69" s="7" t="str">
        <f t="shared" si="305"/>
        <v/>
      </c>
      <c r="BA69" s="7" t="str">
        <f t="shared" si="306"/>
        <v/>
      </c>
    </row>
    <row r="70" spans="1:53">
      <c r="A70" s="224">
        <v>789</v>
      </c>
      <c r="B70" s="24"/>
      <c r="C70" s="25"/>
      <c r="D70" s="26"/>
      <c r="E70" s="27"/>
      <c r="F70" s="28">
        <v>5</v>
      </c>
      <c r="G70" s="28">
        <v>5</v>
      </c>
      <c r="H70" s="27"/>
      <c r="I70" s="29" t="s">
        <v>39</v>
      </c>
      <c r="J70" s="30" t="s">
        <v>540</v>
      </c>
      <c r="K70" s="31" t="s">
        <v>12</v>
      </c>
      <c r="L70" s="32" t="s">
        <v>18</v>
      </c>
      <c r="M70" s="223"/>
      <c r="N70" s="12">
        <f>IF(ISBLANK(I70),"",IF(COUNTIF(I70,"*bombe*"),(G70-1)*SUMIF('base de donnée JCO '!C$3:C$10,K70,'base de donnée JCO '!D$3:D$10)+SUMIF(entete,L70,'base de donnée JCO '!D$14:D$20),SUMIFS('base de donnée JCO '!I$173:I$1080,'base de donnée JCO '!F$173:F$1080,I70,'base de donnée JCO '!G$173:G$1080,J70)))</f>
        <v>22.000277777777779</v>
      </c>
      <c r="O70" s="12">
        <f>IF(ISBLANK(I70),"",IF(ISBLANK(D70),D66+N70,D70+N70))</f>
        <v>22.000277777777779</v>
      </c>
      <c r="P70" s="223"/>
      <c r="Q70" s="28"/>
      <c r="R70" s="28"/>
      <c r="S70" s="28"/>
      <c r="T70" s="28"/>
      <c r="U70" s="28"/>
      <c r="V70" s="2">
        <f>W70*SUMIFS('base de donnée JCO '!H$173:H$1080,'base de donnée JCO '!F$173:F$1080,I70,'base de donnée JCO '!G$173:G$1080,J70)</f>
        <v>0</v>
      </c>
      <c r="W70" s="2">
        <f t="shared" si="284"/>
        <v>25</v>
      </c>
      <c r="X70" s="2">
        <f>W70*SUMIFS('base de donnée JCO '!J$173:J$1080,'base de donnée JCO '!F$173:F$1080,I70,'base de donnée JCO '!G$173:G$1080,J70)</f>
        <v>0</v>
      </c>
      <c r="Z70" s="7" t="str">
        <f t="shared" si="285"/>
        <v/>
      </c>
      <c r="AA70" s="7" t="str">
        <f t="shared" si="286"/>
        <v/>
      </c>
      <c r="AB70" s="7" t="str">
        <f t="shared" si="287"/>
        <v/>
      </c>
      <c r="AD70" s="7" t="str">
        <f t="shared" si="288"/>
        <v/>
      </c>
      <c r="AE70" s="7" t="str">
        <f t="shared" si="289"/>
        <v/>
      </c>
      <c r="AF70" s="7" t="str">
        <f t="shared" si="290"/>
        <v/>
      </c>
      <c r="AG70" s="7" t="str">
        <f t="shared" si="291"/>
        <v/>
      </c>
      <c r="AH70" s="7" t="str">
        <f t="shared" si="292"/>
        <v/>
      </c>
      <c r="AJ70" s="7" t="str">
        <f t="shared" si="293"/>
        <v/>
      </c>
      <c r="AK70" s="7">
        <f t="shared" si="294"/>
        <v>5</v>
      </c>
      <c r="AL70" s="7" t="str">
        <f t="shared" si="295"/>
        <v/>
      </c>
      <c r="AM70" s="7" t="str">
        <f t="shared" si="296"/>
        <v/>
      </c>
      <c r="AO70" s="7" t="str">
        <f t="shared" si="297"/>
        <v/>
      </c>
      <c r="AP70" s="7" t="str">
        <f t="shared" si="298"/>
        <v/>
      </c>
      <c r="AQ70" s="7" t="str">
        <f t="shared" si="299"/>
        <v/>
      </c>
      <c r="AS70" s="7" t="str">
        <f t="shared" si="300"/>
        <v/>
      </c>
      <c r="AT70" s="7" t="str">
        <f t="shared" si="301"/>
        <v/>
      </c>
      <c r="AU70" s="7" t="str">
        <f t="shared" si="302"/>
        <v/>
      </c>
      <c r="AW70" s="7" t="str">
        <f t="shared" si="303"/>
        <v/>
      </c>
      <c r="AY70" s="7">
        <f t="shared" si="304"/>
        <v>100</v>
      </c>
      <c r="AZ70" s="7">
        <f t="shared" si="305"/>
        <v>75</v>
      </c>
      <c r="BA70" s="7">
        <f t="shared" si="306"/>
        <v>50</v>
      </c>
    </row>
    <row r="71" spans="1:53">
      <c r="A71" s="224">
        <v>790</v>
      </c>
      <c r="B71" s="24"/>
      <c r="C71" s="25"/>
      <c r="D71" s="26"/>
      <c r="E71" s="27"/>
      <c r="F71" s="28">
        <v>1</v>
      </c>
      <c r="G71" s="28">
        <v>1</v>
      </c>
      <c r="H71" s="27"/>
      <c r="I71" s="29" t="s">
        <v>56</v>
      </c>
      <c r="J71" s="30" t="s">
        <v>130</v>
      </c>
      <c r="K71" s="31" t="s">
        <v>66</v>
      </c>
      <c r="L71" s="32"/>
      <c r="M71" s="223"/>
      <c r="N71" s="12">
        <f>IF(ISBLANK(I71),"",IF(COUNTIF(I71,"*bombe*"),(G71-1)*SUMIF('base de donnée JCO '!C$3:C$10,K71,'base de donnée JCO '!D$3:D$10)+SUMIF(entete,L71,'base de donnée JCO '!D$14:D$20),SUMIFS('base de donnée JCO '!I$173:I$1080,'base de donnée JCO '!F$173:F$1080,I71,'base de donnée JCO '!G$173:G$1080,J71)))</f>
        <v>0</v>
      </c>
      <c r="O71" s="12">
        <f>IF(ISBLANK(I71),"",IF(ISBLANK(D71),D67+N71,D71+N71))</f>
        <v>0</v>
      </c>
      <c r="P71" s="223"/>
      <c r="Q71" s="28"/>
      <c r="R71" s="28"/>
      <c r="S71" s="28"/>
      <c r="T71" s="28"/>
      <c r="U71" s="28"/>
      <c r="V71" s="2">
        <f>W71*SUMIFS('base de donnée JCO '!H$173:H$1080,'base de donnée JCO '!F$173:F$1080,I71,'base de donnée JCO '!G$173:G$1080,J71)</f>
        <v>0</v>
      </c>
      <c r="W71" s="2">
        <f t="shared" si="261"/>
        <v>1</v>
      </c>
      <c r="X71" s="2">
        <f>W71*SUMIFS('base de donnée JCO '!J$173:J$1080,'base de donnée JCO '!F$173:F$1080,I71,'base de donnée JCO '!G$173:G$1080,J71)</f>
        <v>0</v>
      </c>
      <c r="Z71" s="7" t="str">
        <f t="shared" si="262"/>
        <v/>
      </c>
      <c r="AA71" s="7" t="str">
        <f t="shared" si="263"/>
        <v/>
      </c>
      <c r="AB71" s="7" t="str">
        <f t="shared" si="264"/>
        <v/>
      </c>
      <c r="AD71" s="7" t="str">
        <f t="shared" si="265"/>
        <v/>
      </c>
      <c r="AE71" s="7" t="str">
        <f t="shared" si="266"/>
        <v/>
      </c>
      <c r="AF71" s="7" t="str">
        <f t="shared" si="267"/>
        <v/>
      </c>
      <c r="AG71" s="7" t="str">
        <f t="shared" si="268"/>
        <v/>
      </c>
      <c r="AH71" s="7" t="str">
        <f t="shared" si="269"/>
        <v/>
      </c>
      <c r="AJ71" s="7" t="str">
        <f t="shared" si="270"/>
        <v/>
      </c>
      <c r="AK71" s="7" t="str">
        <f t="shared" si="271"/>
        <v/>
      </c>
      <c r="AL71" s="7" t="str">
        <f t="shared" si="272"/>
        <v/>
      </c>
      <c r="AM71" s="7" t="str">
        <f t="shared" si="273"/>
        <v/>
      </c>
      <c r="AO71" s="7" t="str">
        <f t="shared" si="274"/>
        <v/>
      </c>
      <c r="AP71" s="7" t="str">
        <f t="shared" si="275"/>
        <v/>
      </c>
      <c r="AQ71" s="7" t="str">
        <f t="shared" si="276"/>
        <v/>
      </c>
      <c r="AS71" s="7" t="str">
        <f t="shared" si="277"/>
        <v/>
      </c>
      <c r="AT71" s="7" t="str">
        <f t="shared" si="278"/>
        <v/>
      </c>
      <c r="AU71" s="7" t="str">
        <f t="shared" si="279"/>
        <v/>
      </c>
      <c r="AW71" s="7">
        <f t="shared" si="280"/>
        <v>1</v>
      </c>
      <c r="AY71" s="7">
        <f t="shared" si="281"/>
        <v>20</v>
      </c>
      <c r="AZ71" s="7">
        <f t="shared" si="282"/>
        <v>15</v>
      </c>
      <c r="BA71" s="7">
        <f t="shared" si="283"/>
        <v>10</v>
      </c>
    </row>
    <row r="72" spans="1:53">
      <c r="A72" s="224">
        <v>23</v>
      </c>
      <c r="B72" s="24"/>
      <c r="C72" s="25"/>
      <c r="D72" s="26">
        <v>2.8587962962962963E-3</v>
      </c>
      <c r="E72" s="27"/>
      <c r="F72" s="28">
        <v>2</v>
      </c>
      <c r="G72" s="28">
        <v>5</v>
      </c>
      <c r="H72" s="27"/>
      <c r="I72" s="29" t="s">
        <v>35</v>
      </c>
      <c r="J72" s="30" t="s">
        <v>418</v>
      </c>
      <c r="K72" s="31" t="s">
        <v>9</v>
      </c>
      <c r="L72" s="32"/>
      <c r="M72" s="223"/>
      <c r="N72" s="12">
        <f>IF(ISBLANK(I72),"",IF(COUNTIF(I72,"*bombe*"),(G72-1)*SUMIF('base de donnée JCO '!C$3:C$10,K72,'base de donnée JCO '!D$3:D$10)+SUMIF(entete,L72,'base de donnée JCO '!D$14:D$20),SUMIFS('base de donnée JCO '!I$173:I$1080,'base de donnée JCO '!F$173:F$1080,I72,'base de donnée JCO '!G$173:G$1080,J72)))</f>
        <v>8.0000925925925923</v>
      </c>
      <c r="O72" s="226">
        <f>IF(ISBLANK(I72),"",IF(ISBLANK(D72),D67+N72,D72+N72))</f>
        <v>8.0029513888888886</v>
      </c>
      <c r="P72" s="223"/>
      <c r="Q72" s="28"/>
      <c r="R72" s="28"/>
      <c r="S72" s="28" t="s">
        <v>65</v>
      </c>
      <c r="T72" s="28"/>
      <c r="U72" s="28"/>
      <c r="V72" s="2">
        <f>W72*SUMIFS('base de donnée JCO '!H$173:H$1080,'base de donnée JCO '!F$173:F$1080,I72,'base de donnée JCO '!G$173:G$1080,J72)</f>
        <v>0</v>
      </c>
      <c r="W72" s="2">
        <f t="shared" si="261"/>
        <v>10</v>
      </c>
      <c r="X72" s="2">
        <f>W72*SUMIFS('base de donnée JCO '!J$173:J$1080,'base de donnée JCO '!F$173:F$1080,I72,'base de donnée JCO '!G$173:G$1080,J72)</f>
        <v>0</v>
      </c>
      <c r="Z72" s="7" t="str">
        <f t="shared" si="262"/>
        <v/>
      </c>
      <c r="AA72" s="7" t="str">
        <f t="shared" si="263"/>
        <v/>
      </c>
      <c r="AB72" s="7" t="str">
        <f t="shared" si="264"/>
        <v/>
      </c>
      <c r="AD72" s="7" t="str">
        <f t="shared" si="265"/>
        <v/>
      </c>
      <c r="AE72" s="7">
        <f t="shared" si="266"/>
        <v>2</v>
      </c>
      <c r="AF72" s="7" t="str">
        <f t="shared" si="267"/>
        <v/>
      </c>
      <c r="AG72" s="7" t="str">
        <f t="shared" si="268"/>
        <v/>
      </c>
      <c r="AH72" s="7" t="str">
        <f t="shared" si="269"/>
        <v/>
      </c>
      <c r="AJ72" s="7" t="str">
        <f t="shared" si="270"/>
        <v/>
      </c>
      <c r="AK72" s="7" t="str">
        <f t="shared" si="271"/>
        <v/>
      </c>
      <c r="AL72" s="7" t="str">
        <f t="shared" si="272"/>
        <v/>
      </c>
      <c r="AM72" s="7" t="str">
        <f t="shared" si="273"/>
        <v/>
      </c>
      <c r="AO72" s="7" t="str">
        <f t="shared" si="274"/>
        <v/>
      </c>
      <c r="AP72" s="7" t="str">
        <f t="shared" si="275"/>
        <v/>
      </c>
      <c r="AQ72" s="7" t="str">
        <f t="shared" si="276"/>
        <v/>
      </c>
      <c r="AS72" s="7" t="str">
        <f t="shared" si="277"/>
        <v/>
      </c>
      <c r="AT72" s="7" t="str">
        <f t="shared" si="278"/>
        <v/>
      </c>
      <c r="AU72" s="7" t="str">
        <f t="shared" si="279"/>
        <v/>
      </c>
      <c r="AW72" s="7" t="str">
        <f t="shared" si="280"/>
        <v/>
      </c>
      <c r="AY72" s="7">
        <f t="shared" si="281"/>
        <v>40</v>
      </c>
      <c r="AZ72" s="7">
        <f t="shared" si="282"/>
        <v>30</v>
      </c>
      <c r="BA72" s="7">
        <f t="shared" si="283"/>
        <v>20</v>
      </c>
    </row>
    <row r="73" spans="1:53">
      <c r="A73" s="224">
        <v>23</v>
      </c>
      <c r="B73" s="24"/>
      <c r="C73" s="25"/>
      <c r="D73" s="26"/>
      <c r="E73" s="27"/>
      <c r="F73" s="28">
        <v>1</v>
      </c>
      <c r="G73" s="28">
        <v>5</v>
      </c>
      <c r="H73" s="27"/>
      <c r="I73" s="29" t="s">
        <v>39</v>
      </c>
      <c r="J73" s="30" t="s">
        <v>490</v>
      </c>
      <c r="K73" s="31" t="s">
        <v>9</v>
      </c>
      <c r="L73" s="32"/>
      <c r="M73" s="223"/>
      <c r="N73" s="12">
        <f>IF(ISBLANK(I73),"",IF(COUNTIF(I73,"*bombe*"),(G73-1)*SUMIF('base de donnée JCO '!C$3:C$10,K73,'base de donnée JCO '!D$3:D$10)+SUMIF(entete,L73,'base de donnée JCO '!D$14:D$20),SUMIFS('base de donnée JCO '!I$173:I$1080,'base de donnée JCO '!F$173:F$1080,I73,'base de donnée JCO '!G$173:G$1080,J73)))</f>
        <v>8.0000925925925923</v>
      </c>
      <c r="O73" s="226">
        <f>IF(ISBLANK(I73),"",IF(ISBLANK(D73),D72+N73,D73+N73))</f>
        <v>8.0029513888888886</v>
      </c>
      <c r="P73" s="223"/>
      <c r="Q73" s="28"/>
      <c r="R73" s="28"/>
      <c r="S73" s="28" t="s">
        <v>70</v>
      </c>
      <c r="T73" s="28"/>
      <c r="U73" s="28"/>
      <c r="V73" s="2">
        <f>W73*SUMIFS('base de donnée JCO '!H$173:H$1080,'base de donnée JCO '!F$173:F$1080,I73,'base de donnée JCO '!G$173:G$1080,J73)</f>
        <v>0</v>
      </c>
      <c r="W73" s="2">
        <f t="shared" ref="W73" si="307">F73*G73</f>
        <v>5</v>
      </c>
      <c r="X73" s="2">
        <f>W73*SUMIFS('base de donnée JCO '!J$173:J$1080,'base de donnée JCO '!F$173:F$1080,I73,'base de donnée JCO '!G$173:G$1080,J73)</f>
        <v>0</v>
      </c>
      <c r="Z73" s="7" t="str">
        <f t="shared" ref="Z73" si="308">IF(ISBLANK(I73),"",IF(COUNTIF(I73,"*BOMBE_50MM*"),IF(COUNTIF(K73,"*TR*"),IF(G73&gt;=6,F73*1,0.5*F73),""),""))</f>
        <v/>
      </c>
      <c r="AA73" s="7" t="str">
        <f t="shared" ref="AA73" si="309">IF(ISBLANK(I73),"",IF(COUNTIF(I73,"*BOMBE_50MM*"),IF(COUNTIF(K73,"*\*"),IF(G73&gt;1,F73*1,""),""),""))</f>
        <v/>
      </c>
      <c r="AB73" s="7" t="str">
        <f t="shared" ref="AB73" si="310">IF(ISBLANK(I73),"",IF(COUNTIF(I73,"*BOMBE_50MM*"),IF(G73=1,F73,""),""))</f>
        <v/>
      </c>
      <c r="AD73" s="7" t="str">
        <f t="shared" ref="AD73" si="311">IF(ISBLANK(I73),"",IF(COUNTIF(I73,"*BOMBE_75MM*"),IF(G73=1,F73,""),""))</f>
        <v/>
      </c>
      <c r="AE73" s="7" t="str">
        <f t="shared" ref="AE73" si="312">IF(ISBLANK(I73),"",IF(COUNTIF(I73,"*BOMBE_75MM*"),IF(COUNTIF(K73,"*TR*"),IF(G73&lt;=5,F73,""),""),""))</f>
        <v/>
      </c>
      <c r="AF73" s="7" t="str">
        <f t="shared" ref="AF73" si="313">IF(ISBLANK(I73),"",IF(COUNTIF(I73,"*BOMBE_75MM*"),IF(COUNTIF(K73,"*TR*"),IF(G73&gt;5,F73,""),""),""))</f>
        <v/>
      </c>
      <c r="AG73" s="7" t="str">
        <f t="shared" ref="AG73" si="314">IF(ISBLANK(I73),"",IF(COUNTIF(I73,"*BOMBE_75MM*"),IF(COUNTIF(K73,"*\*"),IF(AND(G73&lt;=3,G73&gt;=2),F73,""),""),""))</f>
        <v/>
      </c>
      <c r="AH73" s="7" t="str">
        <f t="shared" ref="AH73" si="315">IF(ISBLANK(I73),"",IF(COUNTIF(I73,"*BOMBE_75MM*"),IF(COUNTIF(K73,"*\*"),IF(AND(G73&lt;=7,G73&gt;=4),F73,""),""),""))</f>
        <v/>
      </c>
      <c r="AJ73" s="7" t="str">
        <f t="shared" ref="AJ73" si="316">IF(ISBLANK(I73),"",IF(COUNTIF(I73,"*BOMBE_100MM*"),IF(G73=1,F73,""),""))</f>
        <v/>
      </c>
      <c r="AK73" s="7">
        <f t="shared" ref="AK73" si="317">IF(ISBLANK(I73),"",IF(COUNTIF(I73,"*BOMBE_100MM*"),IF(COUNTIF(K73,"*TR*"),IF(G73&lt;=5,F73,F73*2),""),""))</f>
        <v>1</v>
      </c>
      <c r="AL73" s="7" t="str">
        <f t="shared" ref="AL73" si="318">IF(ISBLANK(I73),"",IF(COUNTIF(I73,"*BOMBE_100MM*"),IF(COUNTIF(K73,"*\*"),IF(AND(G73&lt;=3,G73&gt;=2),F73,""),""),""))</f>
        <v/>
      </c>
      <c r="AM73" s="7" t="str">
        <f t="shared" ref="AM73" si="319">IF(ISBLANK(I73),"",IF(COUNTIF(I73,"*BOMBE_100MM*"),IF(COUNTIF(K73,"*\*"),IF(AND(G73&lt;=5,G73&gt;=4),F73,""),""),""))</f>
        <v/>
      </c>
      <c r="AO73" s="7" t="str">
        <f t="shared" ref="AO73" si="320">IF(ISBLANK(I73),"",IF(COUNTIF(I73,"*BOMBE_125MM*"),IF(G73=1,F73,""),""))</f>
        <v/>
      </c>
      <c r="AP73" s="7" t="str">
        <f t="shared" ref="AP73" si="321">IF(ISBLANK(I73),"",IF(COUNTIF(I73,"*BOMBE_125MM*"),IF(COUNTIF(K73,"*TR*"),IF(G73&lt;=5,F73,""),""),""))</f>
        <v/>
      </c>
      <c r="AQ73" s="7" t="str">
        <f t="shared" ref="AQ73" si="322">IF(ISBLANK(I73),"",IF(COUNTIF(I73,"*BOMBE_125MM*"),IF(COUNTIF(K73,"*\*"),IF(AND(G73&lt;=3,G73&gt;=2),F73,""),""),""))</f>
        <v/>
      </c>
      <c r="AS73" s="7" t="str">
        <f t="shared" ref="AS73" si="323">IF(ISBLANK(I73),"",IF(COUNTIF(I73,"*BOMBE_150MM*"),IF(G73=1,F73,""),""))</f>
        <v/>
      </c>
      <c r="AT73" s="7" t="str">
        <f t="shared" ref="AT73" si="324">IF(ISBLANK(I73),"",IF(COUNTIF(I73,"*BOMBE_150MM*"),IF(COUNTIF(K73,"*TR*"),IF(G73&lt;=4,F73,""),""),""))</f>
        <v/>
      </c>
      <c r="AU73" s="7" t="str">
        <f t="shared" ref="AU73" si="325">IF(ISBLANK(I73),"",IF(COUNTIF(I73,"*BOMBE_150MM*"),IF(COUNTIF(K73,"*\*"),IF(AND(G73&lt;=3,G73&gt;=2),F73,""),""),""))</f>
        <v/>
      </c>
      <c r="AW73" s="7" t="str">
        <f t="shared" ref="AW73" si="326">IF(ISBLANK(I73),"",IF(COUNTIF(I73,"*BOMBE_200MM*"),F73*G73,""))</f>
        <v/>
      </c>
      <c r="AY73" s="7">
        <f t="shared" ref="AY73" si="327">IF(ISBLANK(I73),"",IF(COUNTIF(I73,"*BOMBE_*"),F73*20,F73*15))</f>
        <v>20</v>
      </c>
      <c r="AZ73" s="7">
        <f t="shared" ref="AZ73" si="328">IF(ISBLANK(I73),"",IF(COUNTIF(I73,"*BOMBE_*"),F73*15,F73*10))</f>
        <v>15</v>
      </c>
      <c r="BA73" s="7">
        <f t="shared" ref="BA73" si="329">IF(ISBLANK(I73),"",IF(COUNTIF(I73,"*BOMBE_*"),F73*10,F73*5))</f>
        <v>10</v>
      </c>
    </row>
    <row r="74" spans="1:53">
      <c r="A74" s="224"/>
      <c r="B74" s="24"/>
      <c r="C74" s="25"/>
      <c r="D74" s="26"/>
      <c r="E74" s="27"/>
      <c r="F74" s="28"/>
      <c r="G74" s="28"/>
      <c r="H74" s="27"/>
      <c r="I74" s="29"/>
      <c r="J74" s="30"/>
      <c r="K74" s="31"/>
      <c r="L74" s="32"/>
      <c r="M74" s="223"/>
      <c r="N74" s="12" t="str">
        <f>IF(ISBLANK(I74),"",IF(COUNTIF(I74,"*bombe*"),(G74-1)*SUMIF('base de donnée JCO '!C$3:C$10,K74,'base de donnée JCO '!D$3:D$10)+SUMIF(entete,L74,'base de donnée JCO '!D$14:D$20),SUMIFS('base de donnée JCO '!I$173:I$1080,'base de donnée JCO '!F$173:F$1080,I74,'base de donnée JCO '!G$173:G$1080,J74)))</f>
        <v/>
      </c>
      <c r="O74" s="12" t="str">
        <f>IF(ISBLANK(I74),"",IF(ISBLANK(D74),D67+N74,D74+N74))</f>
        <v/>
      </c>
      <c r="P74" s="223"/>
      <c r="Q74" s="28"/>
      <c r="R74" s="28"/>
      <c r="S74" s="28"/>
      <c r="T74" s="28"/>
      <c r="U74" s="28"/>
      <c r="V74" s="2">
        <f>W74*SUMIFS('base de donnée JCO '!H$173:H$1080,'base de donnée JCO '!F$173:F$1080,I74,'base de donnée JCO '!G$173:G$1080,J74)</f>
        <v>0</v>
      </c>
      <c r="W74" s="2">
        <f t="shared" si="261"/>
        <v>0</v>
      </c>
      <c r="X74" s="2">
        <f>W74*SUMIFS('base de donnée JCO '!J$173:J$1080,'base de donnée JCO '!F$173:F$1080,I74,'base de donnée JCO '!G$173:G$1080,J74)</f>
        <v>0</v>
      </c>
      <c r="Z74" s="7" t="str">
        <f t="shared" si="262"/>
        <v/>
      </c>
      <c r="AA74" s="7" t="str">
        <f t="shared" si="263"/>
        <v/>
      </c>
      <c r="AB74" s="7" t="str">
        <f t="shared" si="264"/>
        <v/>
      </c>
      <c r="AD74" s="7" t="str">
        <f t="shared" si="265"/>
        <v/>
      </c>
      <c r="AE74" s="7" t="str">
        <f t="shared" si="266"/>
        <v/>
      </c>
      <c r="AF74" s="7" t="str">
        <f t="shared" si="267"/>
        <v/>
      </c>
      <c r="AG74" s="7" t="str">
        <f t="shared" si="268"/>
        <v/>
      </c>
      <c r="AH74" s="7" t="str">
        <f t="shared" si="269"/>
        <v/>
      </c>
      <c r="AJ74" s="7" t="str">
        <f t="shared" si="270"/>
        <v/>
      </c>
      <c r="AK74" s="7" t="str">
        <f t="shared" si="271"/>
        <v/>
      </c>
      <c r="AL74" s="7" t="str">
        <f t="shared" si="272"/>
        <v/>
      </c>
      <c r="AM74" s="7" t="str">
        <f t="shared" si="273"/>
        <v/>
      </c>
      <c r="AO74" s="7" t="str">
        <f t="shared" si="274"/>
        <v/>
      </c>
      <c r="AP74" s="7" t="str">
        <f t="shared" si="275"/>
        <v/>
      </c>
      <c r="AQ74" s="7" t="str">
        <f t="shared" si="276"/>
        <v/>
      </c>
      <c r="AS74" s="7" t="str">
        <f t="shared" si="277"/>
        <v/>
      </c>
      <c r="AT74" s="7" t="str">
        <f t="shared" si="278"/>
        <v/>
      </c>
      <c r="AU74" s="7" t="str">
        <f t="shared" si="279"/>
        <v/>
      </c>
      <c r="AW74" s="7" t="str">
        <f t="shared" si="280"/>
        <v/>
      </c>
      <c r="AY74" s="7" t="str">
        <f t="shared" si="281"/>
        <v/>
      </c>
      <c r="AZ74" s="7" t="str">
        <f t="shared" si="282"/>
        <v/>
      </c>
      <c r="BA74" s="7" t="str">
        <f t="shared" si="283"/>
        <v/>
      </c>
    </row>
    <row r="75" spans="1:53">
      <c r="A75" s="224">
        <v>24</v>
      </c>
      <c r="B75" s="24"/>
      <c r="C75" s="25"/>
      <c r="D75" s="26">
        <v>2.8935185185185188E-3</v>
      </c>
      <c r="E75" s="27"/>
      <c r="F75" s="28">
        <v>2</v>
      </c>
      <c r="G75" s="28">
        <v>1</v>
      </c>
      <c r="H75" s="27"/>
      <c r="I75" s="29" t="s">
        <v>158</v>
      </c>
      <c r="J75" s="30" t="s">
        <v>174</v>
      </c>
      <c r="K75" s="31"/>
      <c r="L75" s="32"/>
      <c r="M75" s="223"/>
      <c r="N75" s="12">
        <f>IF(ISBLANK(I75),"",IF(COUNTIF(I75,"*bombe*"),(G75-1)*SUMIF('base de donnée JCO '!C$3:C$10,K75,'base de donnée JCO '!D$3:D$10)+SUMIF(entete,L75,'base de donnée JCO '!D$14:D$20),SUMIFS('base de donnée JCO '!I$173:I$1080,'base de donnée JCO '!F$173:F$1080,I75,'base de donnée JCO '!G$173:G$1080,J75)))</f>
        <v>0</v>
      </c>
      <c r="O75" s="12">
        <f>IF(ISBLANK(I75),"",IF(ISBLANK(D75),D71+N75,D75+N75))</f>
        <v>2.8935185185185188E-3</v>
      </c>
      <c r="P75" s="223"/>
      <c r="Q75" s="28" t="s">
        <v>780</v>
      </c>
      <c r="R75" s="28"/>
      <c r="S75" s="28"/>
      <c r="T75" s="28"/>
      <c r="U75" s="28" t="s">
        <v>780</v>
      </c>
      <c r="V75" s="2">
        <f>W75*SUMIFS('base de donnée JCO '!H$173:H$1080,'base de donnée JCO '!F$173:F$1080,I75,'base de donnée JCO '!G$173:G$1080,J75)</f>
        <v>0</v>
      </c>
      <c r="W75" s="2">
        <f t="shared" si="261"/>
        <v>2</v>
      </c>
      <c r="X75" s="2">
        <f>W75*SUMIFS('base de donnée JCO '!J$173:J$1080,'base de donnée JCO '!F$173:F$1080,I75,'base de donnée JCO '!G$173:G$1080,J75)</f>
        <v>0</v>
      </c>
      <c r="Z75" s="7" t="str">
        <f t="shared" si="262"/>
        <v/>
      </c>
      <c r="AA75" s="7" t="str">
        <f t="shared" si="263"/>
        <v/>
      </c>
      <c r="AB75" s="7" t="str">
        <f t="shared" si="264"/>
        <v/>
      </c>
      <c r="AD75" s="7" t="str">
        <f t="shared" si="265"/>
        <v/>
      </c>
      <c r="AE75" s="7" t="str">
        <f t="shared" si="266"/>
        <v/>
      </c>
      <c r="AF75" s="7" t="str">
        <f t="shared" si="267"/>
        <v/>
      </c>
      <c r="AG75" s="7" t="str">
        <f t="shared" si="268"/>
        <v/>
      </c>
      <c r="AH75" s="7" t="str">
        <f t="shared" si="269"/>
        <v/>
      </c>
      <c r="AJ75" s="7" t="str">
        <f t="shared" si="270"/>
        <v/>
      </c>
      <c r="AK75" s="7" t="str">
        <f t="shared" si="271"/>
        <v/>
      </c>
      <c r="AL75" s="7" t="str">
        <f t="shared" si="272"/>
        <v/>
      </c>
      <c r="AM75" s="7" t="str">
        <f t="shared" si="273"/>
        <v/>
      </c>
      <c r="AO75" s="7" t="str">
        <f t="shared" si="274"/>
        <v/>
      </c>
      <c r="AP75" s="7" t="str">
        <f t="shared" si="275"/>
        <v/>
      </c>
      <c r="AQ75" s="7" t="str">
        <f t="shared" si="276"/>
        <v/>
      </c>
      <c r="AS75" s="7" t="str">
        <f t="shared" si="277"/>
        <v/>
      </c>
      <c r="AT75" s="7" t="str">
        <f t="shared" si="278"/>
        <v/>
      </c>
      <c r="AU75" s="7" t="str">
        <f t="shared" si="279"/>
        <v/>
      </c>
      <c r="AW75" s="7" t="str">
        <f t="shared" si="280"/>
        <v/>
      </c>
      <c r="AY75" s="7">
        <f t="shared" si="281"/>
        <v>30</v>
      </c>
      <c r="AZ75" s="7">
        <f t="shared" si="282"/>
        <v>20</v>
      </c>
      <c r="BA75" s="7">
        <f t="shared" si="283"/>
        <v>10</v>
      </c>
    </row>
    <row r="76" spans="1:53">
      <c r="A76" s="224"/>
      <c r="B76" s="24"/>
      <c r="C76" s="25"/>
      <c r="D76" s="26"/>
      <c r="E76" s="27"/>
      <c r="F76" s="28"/>
      <c r="G76" s="28"/>
      <c r="H76" s="27"/>
      <c r="I76" s="29"/>
      <c r="J76" s="30"/>
      <c r="K76" s="31"/>
      <c r="L76" s="32"/>
      <c r="M76" s="223"/>
      <c r="N76" s="12" t="str">
        <f>IF(ISBLANK(I76),"",IF(COUNTIF(I76,"*bombe*"),(G76-1)*SUMIF('base de donnée JCO '!C$3:C$10,K76,'base de donnée JCO '!D$3:D$10)+SUMIF(entete,L76,'base de donnée JCO '!D$14:D$20),SUMIFS('base de donnée JCO '!I$173:I$1080,'base de donnée JCO '!F$173:F$1080,I76,'base de donnée JCO '!G$173:G$1080,J76)))</f>
        <v/>
      </c>
      <c r="O76" s="12" t="str">
        <f>IF(ISBLANK(I76),"",IF(ISBLANK(D76),#REF!+N76,D76+N76))</f>
        <v/>
      </c>
      <c r="P76" s="223"/>
      <c r="Q76" s="28"/>
      <c r="R76" s="28"/>
      <c r="S76" s="28"/>
      <c r="T76" s="28"/>
      <c r="U76" s="28"/>
      <c r="V76" s="2">
        <f>W76*SUMIFS('base de donnée JCO '!H$173:H$1080,'base de donnée JCO '!F$173:F$1080,I76,'base de donnée JCO '!G$173:G$1080,J76)</f>
        <v>0</v>
      </c>
      <c r="W76" s="2">
        <f t="shared" ref="W76:W77" si="330">F76*G76</f>
        <v>0</v>
      </c>
      <c r="X76" s="2">
        <f>W76*SUMIFS('base de donnée JCO '!J$173:J$1080,'base de donnée JCO '!F$173:F$1080,I76,'base de donnée JCO '!G$173:G$1080,J76)</f>
        <v>0</v>
      </c>
      <c r="Z76" s="7" t="str">
        <f t="shared" ref="Z76:Z77" si="331">IF(ISBLANK(I76),"",IF(COUNTIF(I76,"*BOMBE_50MM*"),IF(COUNTIF(K76,"*TR*"),IF(G76&gt;=6,F76*1,0.5*F76),""),""))</f>
        <v/>
      </c>
      <c r="AA76" s="7" t="str">
        <f t="shared" ref="AA76:AA77" si="332">IF(ISBLANK(I76),"",IF(COUNTIF(I76,"*BOMBE_50MM*"),IF(COUNTIF(K76,"*\*"),IF(G76&gt;1,F76*1,""),""),""))</f>
        <v/>
      </c>
      <c r="AB76" s="7" t="str">
        <f t="shared" ref="AB76:AB77" si="333">IF(ISBLANK(I76),"",IF(COUNTIF(I76,"*BOMBE_50MM*"),IF(G76=1,F76,""),""))</f>
        <v/>
      </c>
      <c r="AD76" s="7" t="str">
        <f t="shared" ref="AD76:AD77" si="334">IF(ISBLANK(I76),"",IF(COUNTIF(I76,"*BOMBE_75MM*"),IF(G76=1,F76,""),""))</f>
        <v/>
      </c>
      <c r="AE76" s="7" t="str">
        <f t="shared" ref="AE76:AE77" si="335">IF(ISBLANK(I76),"",IF(COUNTIF(I76,"*BOMBE_75MM*"),IF(COUNTIF(K76,"*TR*"),IF(G76&lt;=5,F76,""),""),""))</f>
        <v/>
      </c>
      <c r="AF76" s="7" t="str">
        <f t="shared" ref="AF76:AF77" si="336">IF(ISBLANK(I76),"",IF(COUNTIF(I76,"*BOMBE_75MM*"),IF(COUNTIF(K76,"*TR*"),IF(G76&gt;5,F76,""),""),""))</f>
        <v/>
      </c>
      <c r="AG76" s="7" t="str">
        <f t="shared" ref="AG76:AG77" si="337">IF(ISBLANK(I76),"",IF(COUNTIF(I76,"*BOMBE_75MM*"),IF(COUNTIF(K76,"*\*"),IF(AND(G76&lt;=3,G76&gt;=2),F76,""),""),""))</f>
        <v/>
      </c>
      <c r="AH76" s="7" t="str">
        <f t="shared" ref="AH76:AH77" si="338">IF(ISBLANK(I76),"",IF(COUNTIF(I76,"*BOMBE_75MM*"),IF(COUNTIF(K76,"*\*"),IF(AND(G76&lt;=7,G76&gt;=4),F76,""),""),""))</f>
        <v/>
      </c>
      <c r="AJ76" s="7" t="str">
        <f t="shared" ref="AJ76:AJ77" si="339">IF(ISBLANK(I76),"",IF(COUNTIF(I76,"*BOMBE_100MM*"),IF(G76=1,F76,""),""))</f>
        <v/>
      </c>
      <c r="AK76" s="7" t="str">
        <f t="shared" ref="AK76:AK77" si="340">IF(ISBLANK(I76),"",IF(COUNTIF(I76,"*BOMBE_100MM*"),IF(COUNTIF(K76,"*TR*"),IF(G76&lt;=5,F76,F76*2),""),""))</f>
        <v/>
      </c>
      <c r="AL76" s="7" t="str">
        <f t="shared" ref="AL76:AL77" si="341">IF(ISBLANK(I76),"",IF(COUNTIF(I76,"*BOMBE_100MM*"),IF(COUNTIF(K76,"*\*"),IF(AND(G76&lt;=3,G76&gt;=2),F76,""),""),""))</f>
        <v/>
      </c>
      <c r="AM76" s="7" t="str">
        <f t="shared" ref="AM76:AM77" si="342">IF(ISBLANK(I76),"",IF(COUNTIF(I76,"*BOMBE_100MM*"),IF(COUNTIF(K76,"*\*"),IF(AND(G76&lt;=5,G76&gt;=4),F76,""),""),""))</f>
        <v/>
      </c>
      <c r="AO76" s="7" t="str">
        <f t="shared" ref="AO76:AO77" si="343">IF(ISBLANK(I76),"",IF(COUNTIF(I76,"*BOMBE_125MM*"),IF(G76=1,F76,""),""))</f>
        <v/>
      </c>
      <c r="AP76" s="7" t="str">
        <f t="shared" ref="AP76:AP77" si="344">IF(ISBLANK(I76),"",IF(COUNTIF(I76,"*BOMBE_125MM*"),IF(COUNTIF(K76,"*TR*"),IF(G76&lt;=5,F76,""),""),""))</f>
        <v/>
      </c>
      <c r="AQ76" s="7" t="str">
        <f t="shared" ref="AQ76:AQ77" si="345">IF(ISBLANK(I76),"",IF(COUNTIF(I76,"*BOMBE_125MM*"),IF(COUNTIF(K76,"*\*"),IF(AND(G76&lt;=3,G76&gt;=2),F76,""),""),""))</f>
        <v/>
      </c>
      <c r="AS76" s="7" t="str">
        <f t="shared" ref="AS76:AS77" si="346">IF(ISBLANK(I76),"",IF(COUNTIF(I76,"*BOMBE_150MM*"),IF(G76=1,F76,""),""))</f>
        <v/>
      </c>
      <c r="AT76" s="7" t="str">
        <f t="shared" ref="AT76:AT77" si="347">IF(ISBLANK(I76),"",IF(COUNTIF(I76,"*BOMBE_150MM*"),IF(COUNTIF(K76,"*TR*"),IF(G76&lt;=4,F76,""),""),""))</f>
        <v/>
      </c>
      <c r="AU76" s="7" t="str">
        <f t="shared" ref="AU76:AU77" si="348">IF(ISBLANK(I76),"",IF(COUNTIF(I76,"*BOMBE_150MM*"),IF(COUNTIF(K76,"*\*"),IF(AND(G76&lt;=3,G76&gt;=2),F76,""),""),""))</f>
        <v/>
      </c>
      <c r="AW76" s="7" t="str">
        <f t="shared" ref="AW76:AW77" si="349">IF(ISBLANK(I76),"",IF(COUNTIF(I76,"*BOMBE_200MM*"),F76*G76,""))</f>
        <v/>
      </c>
      <c r="AY76" s="7" t="str">
        <f t="shared" ref="AY76:AY77" si="350">IF(ISBLANK(I76),"",IF(COUNTIF(I76,"*BOMBE_*"),F76*20,F76*15))</f>
        <v/>
      </c>
      <c r="AZ76" s="7" t="str">
        <f t="shared" ref="AZ76:AZ77" si="351">IF(ISBLANK(I76),"",IF(COUNTIF(I76,"*BOMBE_*"),F76*15,F76*10))</f>
        <v/>
      </c>
      <c r="BA76" s="7" t="str">
        <f t="shared" ref="BA76:BA77" si="352">IF(ISBLANK(I76),"",IF(COUNTIF(I76,"*BOMBE_*"),F76*10,F76*5))</f>
        <v/>
      </c>
    </row>
    <row r="77" spans="1:53">
      <c r="A77" s="23">
        <v>25</v>
      </c>
      <c r="B77" s="24"/>
      <c r="C77" s="25"/>
      <c r="D77" s="26">
        <v>2.9050925925925928E-3</v>
      </c>
      <c r="E77" s="27"/>
      <c r="F77" s="28">
        <v>2</v>
      </c>
      <c r="G77" s="28">
        <v>5</v>
      </c>
      <c r="H77" s="27"/>
      <c r="I77" s="29" t="s">
        <v>35</v>
      </c>
      <c r="J77" s="30" t="s">
        <v>418</v>
      </c>
      <c r="K77" s="31" t="s">
        <v>8</v>
      </c>
      <c r="L77" s="32"/>
      <c r="M77" s="223"/>
      <c r="N77" s="12">
        <f>IF(ISBLANK(I77),"",IF(COUNTIF(I77,"*bombe*"),(G77-1)*SUMIF('base de donnée JCO '!C$3:C$10,K77,'base de donnée JCO '!D$3:D$10)+SUMIF(entete,L77,'base de donnée JCO '!D$14:D$20),SUMIFS('base de donnée JCO '!I$173:I$1080,'base de donnée JCO '!F$173:F$1080,I77,'base de donnée JCO '!G$173:G$1080,J77)))</f>
        <v>4.0000462962962962</v>
      </c>
      <c r="O77" s="226">
        <f>IF(ISBLANK(I77),"",IF(ISBLANK(D77),#REF!+N77,D77+N77))</f>
        <v>4.0029513888888886</v>
      </c>
      <c r="P77" s="223"/>
      <c r="Q77" s="28"/>
      <c r="R77" s="28"/>
      <c r="S77" s="28" t="s">
        <v>65</v>
      </c>
      <c r="T77" s="28"/>
      <c r="U77" s="28"/>
      <c r="V77" s="2">
        <f>W77*SUMIFS('base de donnée JCO '!H$173:H$1080,'base de donnée JCO '!F$173:F$1080,I77,'base de donnée JCO '!G$173:G$1080,J77)</f>
        <v>0</v>
      </c>
      <c r="W77" s="2">
        <f t="shared" si="330"/>
        <v>10</v>
      </c>
      <c r="X77" s="2">
        <f>W77*SUMIFS('base de donnée JCO '!J$173:J$1080,'base de donnée JCO '!F$173:F$1080,I77,'base de donnée JCO '!G$173:G$1080,J77)</f>
        <v>0</v>
      </c>
      <c r="Z77" s="7" t="str">
        <f t="shared" si="331"/>
        <v/>
      </c>
      <c r="AA77" s="7" t="str">
        <f t="shared" si="332"/>
        <v/>
      </c>
      <c r="AB77" s="7" t="str">
        <f t="shared" si="333"/>
        <v/>
      </c>
      <c r="AD77" s="7" t="str">
        <f t="shared" si="334"/>
        <v/>
      </c>
      <c r="AE77" s="7">
        <f t="shared" si="335"/>
        <v>2</v>
      </c>
      <c r="AF77" s="7" t="str">
        <f t="shared" si="336"/>
        <v/>
      </c>
      <c r="AG77" s="7" t="str">
        <f t="shared" si="337"/>
        <v/>
      </c>
      <c r="AH77" s="7" t="str">
        <f t="shared" si="338"/>
        <v/>
      </c>
      <c r="AJ77" s="7" t="str">
        <f t="shared" si="339"/>
        <v/>
      </c>
      <c r="AK77" s="7" t="str">
        <f t="shared" si="340"/>
        <v/>
      </c>
      <c r="AL77" s="7" t="str">
        <f t="shared" si="341"/>
        <v/>
      </c>
      <c r="AM77" s="7" t="str">
        <f t="shared" si="342"/>
        <v/>
      </c>
      <c r="AO77" s="7" t="str">
        <f t="shared" si="343"/>
        <v/>
      </c>
      <c r="AP77" s="7" t="str">
        <f t="shared" si="344"/>
        <v/>
      </c>
      <c r="AQ77" s="7" t="str">
        <f t="shared" si="345"/>
        <v/>
      </c>
      <c r="AS77" s="7" t="str">
        <f t="shared" si="346"/>
        <v/>
      </c>
      <c r="AT77" s="7" t="str">
        <f t="shared" si="347"/>
        <v/>
      </c>
      <c r="AU77" s="7" t="str">
        <f t="shared" si="348"/>
        <v/>
      </c>
      <c r="AW77" s="7" t="str">
        <f t="shared" si="349"/>
        <v/>
      </c>
      <c r="AY77" s="7">
        <f t="shared" si="350"/>
        <v>40</v>
      </c>
      <c r="AZ77" s="7">
        <f t="shared" si="351"/>
        <v>30</v>
      </c>
      <c r="BA77" s="7">
        <f t="shared" si="352"/>
        <v>20</v>
      </c>
    </row>
    <row r="78" spans="1:53">
      <c r="A78" s="224">
        <v>25</v>
      </c>
      <c r="B78" s="24"/>
      <c r="C78" s="25"/>
      <c r="D78" s="26"/>
      <c r="E78" s="27"/>
      <c r="F78" s="28">
        <v>1</v>
      </c>
      <c r="G78" s="28">
        <v>5</v>
      </c>
      <c r="H78" s="27"/>
      <c r="I78" s="29" t="s">
        <v>39</v>
      </c>
      <c r="J78" s="30" t="s">
        <v>489</v>
      </c>
      <c r="K78" s="31" t="s">
        <v>8</v>
      </c>
      <c r="L78" s="32"/>
      <c r="M78" s="223"/>
      <c r="N78" s="12">
        <f>IF(ISBLANK(I78),"",IF(COUNTIF(I78,"*bombe*"),(G78-1)*SUMIF('base de donnée JCO '!C$3:C$10,K78,'base de donnée JCO '!D$3:D$10)+SUMIF(entete,L78,'base de donnée JCO '!D$14:D$20),SUMIFS('base de donnée JCO '!I$173:I$1080,'base de donnée JCO '!F$173:F$1080,I78,'base de donnée JCO '!G$173:G$1080,J78)))</f>
        <v>4.0000462962962962</v>
      </c>
      <c r="O78" s="226">
        <f>IF(ISBLANK(I78),"",IF(ISBLANK(D78),D77+N78,D78+N78))</f>
        <v>4.0029513888888886</v>
      </c>
      <c r="P78" s="223"/>
      <c r="Q78" s="28"/>
      <c r="R78" s="28"/>
      <c r="S78" s="28" t="s">
        <v>64</v>
      </c>
      <c r="T78" s="28"/>
      <c r="U78" s="28"/>
      <c r="V78" s="2">
        <f>W78*SUMIFS('base de donnée JCO '!H$173:H$1080,'base de donnée JCO '!F$173:F$1080,I78,'base de donnée JCO '!G$173:G$1080,J78)</f>
        <v>0</v>
      </c>
      <c r="W78" s="2">
        <f t="shared" si="261"/>
        <v>5</v>
      </c>
      <c r="X78" s="2">
        <f>W78*SUMIFS('base de donnée JCO '!J$173:J$1080,'base de donnée JCO '!F$173:F$1080,I78,'base de donnée JCO '!G$173:G$1080,J78)</f>
        <v>0</v>
      </c>
      <c r="Z78" s="7" t="str">
        <f t="shared" si="262"/>
        <v/>
      </c>
      <c r="AA78" s="7" t="str">
        <f t="shared" si="263"/>
        <v/>
      </c>
      <c r="AB78" s="7" t="str">
        <f t="shared" si="264"/>
        <v/>
      </c>
      <c r="AD78" s="7" t="str">
        <f t="shared" si="265"/>
        <v/>
      </c>
      <c r="AE78" s="7" t="str">
        <f t="shared" si="266"/>
        <v/>
      </c>
      <c r="AF78" s="7" t="str">
        <f t="shared" si="267"/>
        <v/>
      </c>
      <c r="AG78" s="7" t="str">
        <f t="shared" si="268"/>
        <v/>
      </c>
      <c r="AH78" s="7" t="str">
        <f t="shared" si="269"/>
        <v/>
      </c>
      <c r="AJ78" s="7" t="str">
        <f t="shared" si="270"/>
        <v/>
      </c>
      <c r="AK78" s="7">
        <f t="shared" si="271"/>
        <v>1</v>
      </c>
      <c r="AL78" s="7" t="str">
        <f t="shared" si="272"/>
        <v/>
      </c>
      <c r="AM78" s="7" t="str">
        <f t="shared" si="273"/>
        <v/>
      </c>
      <c r="AO78" s="7" t="str">
        <f t="shared" si="274"/>
        <v/>
      </c>
      <c r="AP78" s="7" t="str">
        <f t="shared" si="275"/>
        <v/>
      </c>
      <c r="AQ78" s="7" t="str">
        <f t="shared" si="276"/>
        <v/>
      </c>
      <c r="AS78" s="7" t="str">
        <f t="shared" si="277"/>
        <v/>
      </c>
      <c r="AT78" s="7" t="str">
        <f t="shared" si="278"/>
        <v/>
      </c>
      <c r="AU78" s="7" t="str">
        <f t="shared" si="279"/>
        <v/>
      </c>
      <c r="AW78" s="7" t="str">
        <f t="shared" si="280"/>
        <v/>
      </c>
      <c r="AY78" s="7">
        <f t="shared" si="281"/>
        <v>20</v>
      </c>
      <c r="AZ78" s="7">
        <f t="shared" si="282"/>
        <v>15</v>
      </c>
      <c r="BA78" s="7">
        <f t="shared" si="283"/>
        <v>10</v>
      </c>
    </row>
    <row r="79" spans="1:53">
      <c r="A79" s="23"/>
      <c r="B79" s="24"/>
      <c r="C79" s="25"/>
      <c r="D79" s="26"/>
      <c r="E79" s="27"/>
      <c r="F79" s="28"/>
      <c r="G79" s="28"/>
      <c r="H79" s="27"/>
      <c r="I79" s="29"/>
      <c r="J79" s="30"/>
      <c r="K79" s="31"/>
      <c r="L79" s="32"/>
      <c r="M79" s="223"/>
      <c r="N79" s="12" t="str">
        <f>IF(ISBLANK(I79),"",IF(COUNTIF(I79,"*bombe*"),(G79-1)*SUMIF('base de donnée JCO '!C$3:C$10,K79,'base de donnée JCO '!D$3:D$10)+SUMIF(entete,L79,'base de donnée JCO '!D$14:D$20),SUMIFS('base de donnée JCO '!I$173:I$1080,'base de donnée JCO '!F$173:F$1080,I79,'base de donnée JCO '!G$173:G$1080,J79)))</f>
        <v/>
      </c>
      <c r="O79" s="12" t="str">
        <f>IF(ISBLANK(I79),"",IF(ISBLANK(D79),#REF!+N79,D79+N79))</f>
        <v/>
      </c>
      <c r="P79" s="223"/>
      <c r="Q79" s="28"/>
      <c r="R79" s="28"/>
      <c r="S79" s="28"/>
      <c r="T79" s="28"/>
      <c r="U79" s="28"/>
      <c r="V79" s="2">
        <f>W79*SUMIFS('base de donnée JCO '!H$173:H$1080,'base de donnée JCO '!F$173:F$1080,I79,'base de donnée JCO '!G$173:G$1080,J79)</f>
        <v>0</v>
      </c>
      <c r="W79" s="2">
        <f t="shared" si="261"/>
        <v>0</v>
      </c>
      <c r="X79" s="2">
        <f>W79*SUMIFS('base de donnée JCO '!J$173:J$1080,'base de donnée JCO '!F$173:F$1080,I79,'base de donnée JCO '!G$173:G$1080,J79)</f>
        <v>0</v>
      </c>
      <c r="Z79" s="7" t="str">
        <f t="shared" si="262"/>
        <v/>
      </c>
      <c r="AA79" s="7" t="str">
        <f t="shared" si="263"/>
        <v/>
      </c>
      <c r="AB79" s="7" t="str">
        <f t="shared" si="264"/>
        <v/>
      </c>
      <c r="AD79" s="7" t="str">
        <f t="shared" si="265"/>
        <v/>
      </c>
      <c r="AE79" s="7" t="str">
        <f t="shared" si="266"/>
        <v/>
      </c>
      <c r="AF79" s="7" t="str">
        <f t="shared" si="267"/>
        <v/>
      </c>
      <c r="AG79" s="7" t="str">
        <f t="shared" si="268"/>
        <v/>
      </c>
      <c r="AH79" s="7" t="str">
        <f t="shared" si="269"/>
        <v/>
      </c>
      <c r="AJ79" s="7" t="str">
        <f t="shared" si="270"/>
        <v/>
      </c>
      <c r="AK79" s="7" t="str">
        <f t="shared" si="271"/>
        <v/>
      </c>
      <c r="AL79" s="7" t="str">
        <f t="shared" si="272"/>
        <v/>
      </c>
      <c r="AM79" s="7" t="str">
        <f t="shared" si="273"/>
        <v/>
      </c>
      <c r="AO79" s="7" t="str">
        <f t="shared" si="274"/>
        <v/>
      </c>
      <c r="AP79" s="7" t="str">
        <f t="shared" si="275"/>
        <v/>
      </c>
      <c r="AQ79" s="7" t="str">
        <f t="shared" si="276"/>
        <v/>
      </c>
      <c r="AS79" s="7" t="str">
        <f t="shared" si="277"/>
        <v/>
      </c>
      <c r="AT79" s="7" t="str">
        <f t="shared" si="278"/>
        <v/>
      </c>
      <c r="AU79" s="7" t="str">
        <f t="shared" si="279"/>
        <v/>
      </c>
      <c r="AW79" s="7" t="str">
        <f t="shared" si="280"/>
        <v/>
      </c>
      <c r="AY79" s="7" t="str">
        <f t="shared" si="281"/>
        <v/>
      </c>
      <c r="AZ79" s="7" t="str">
        <f t="shared" si="282"/>
        <v/>
      </c>
      <c r="BA79" s="7" t="str">
        <f t="shared" si="283"/>
        <v/>
      </c>
    </row>
    <row r="80" spans="1:53">
      <c r="A80" s="23">
        <v>26</v>
      </c>
      <c r="B80" s="24"/>
      <c r="C80" s="25"/>
      <c r="D80" s="26">
        <v>2.9745370370370373E-3</v>
      </c>
      <c r="E80" s="27"/>
      <c r="F80" s="28">
        <v>1</v>
      </c>
      <c r="G80" s="28">
        <v>5</v>
      </c>
      <c r="H80" s="27"/>
      <c r="I80" s="29" t="s">
        <v>39</v>
      </c>
      <c r="J80" s="30" t="s">
        <v>491</v>
      </c>
      <c r="K80" s="31" t="s">
        <v>5</v>
      </c>
      <c r="L80" s="32"/>
      <c r="M80" s="223"/>
      <c r="N80" s="12"/>
      <c r="O80" s="12"/>
      <c r="P80" s="223"/>
      <c r="Q80" s="28"/>
      <c r="R80" s="28"/>
      <c r="S80" s="28" t="s">
        <v>5</v>
      </c>
      <c r="T80" s="28"/>
      <c r="U80" s="28"/>
      <c r="V80" s="2">
        <f>W80*SUMIFS('base de donnée JCO '!H$173:H$1080,'base de donnée JCO '!F$173:F$1080,I80,'base de donnée JCO '!G$173:G$1080,J80)</f>
        <v>0</v>
      </c>
      <c r="W80" s="2">
        <f t="shared" si="261"/>
        <v>5</v>
      </c>
      <c r="X80" s="2">
        <f>W80*SUMIFS('base de donnée JCO '!J$173:J$1080,'base de donnée JCO '!F$173:F$1080,I80,'base de donnée JCO '!G$173:G$1080,J80)</f>
        <v>0</v>
      </c>
      <c r="Z80" s="7" t="str">
        <f t="shared" si="262"/>
        <v/>
      </c>
      <c r="AA80" s="7" t="str">
        <f t="shared" si="263"/>
        <v/>
      </c>
      <c r="AB80" s="7" t="str">
        <f t="shared" si="264"/>
        <v/>
      </c>
      <c r="AD80" s="7" t="str">
        <f t="shared" si="265"/>
        <v/>
      </c>
      <c r="AE80" s="7" t="str">
        <f t="shared" si="266"/>
        <v/>
      </c>
      <c r="AF80" s="7" t="str">
        <f t="shared" si="267"/>
        <v/>
      </c>
      <c r="AG80" s="7" t="str">
        <f t="shared" si="268"/>
        <v/>
      </c>
      <c r="AH80" s="7" t="str">
        <f t="shared" si="269"/>
        <v/>
      </c>
      <c r="AJ80" s="7" t="str">
        <f t="shared" si="270"/>
        <v/>
      </c>
      <c r="AK80" s="7" t="str">
        <f t="shared" si="271"/>
        <v/>
      </c>
      <c r="AL80" s="7" t="str">
        <f t="shared" si="272"/>
        <v/>
      </c>
      <c r="AM80" s="7">
        <f t="shared" si="273"/>
        <v>1</v>
      </c>
      <c r="AO80" s="7" t="str">
        <f t="shared" si="274"/>
        <v/>
      </c>
      <c r="AP80" s="7" t="str">
        <f t="shared" si="275"/>
        <v/>
      </c>
      <c r="AQ80" s="7" t="str">
        <f t="shared" si="276"/>
        <v/>
      </c>
      <c r="AS80" s="7" t="str">
        <f t="shared" si="277"/>
        <v/>
      </c>
      <c r="AT80" s="7" t="str">
        <f t="shared" si="278"/>
        <v/>
      </c>
      <c r="AU80" s="7" t="str">
        <f t="shared" si="279"/>
        <v/>
      </c>
      <c r="AW80" s="7" t="str">
        <f t="shared" si="280"/>
        <v/>
      </c>
      <c r="AY80" s="7">
        <f t="shared" si="281"/>
        <v>20</v>
      </c>
      <c r="AZ80" s="7">
        <f t="shared" si="282"/>
        <v>15</v>
      </c>
      <c r="BA80" s="7">
        <f t="shared" si="283"/>
        <v>10</v>
      </c>
    </row>
    <row r="81" spans="1:53">
      <c r="A81" s="23">
        <v>26</v>
      </c>
      <c r="B81" s="24"/>
      <c r="C81" s="25"/>
      <c r="D81" s="26"/>
      <c r="E81" s="27"/>
      <c r="F81" s="28">
        <v>1</v>
      </c>
      <c r="G81" s="28">
        <v>3</v>
      </c>
      <c r="H81" s="27"/>
      <c r="I81" s="29" t="s">
        <v>40</v>
      </c>
      <c r="J81" s="30" t="s">
        <v>792</v>
      </c>
      <c r="K81" s="31" t="s">
        <v>5</v>
      </c>
      <c r="L81" s="32"/>
      <c r="M81" s="223"/>
      <c r="N81" s="12"/>
      <c r="O81" s="12"/>
      <c r="P81" s="223"/>
      <c r="Q81" s="28"/>
      <c r="R81" s="28"/>
      <c r="S81" s="28" t="s">
        <v>5</v>
      </c>
      <c r="T81" s="28"/>
      <c r="U81" s="28"/>
      <c r="V81" s="2">
        <f>W81*SUMIFS('base de donnée JCO '!H$173:H$1080,'base de donnée JCO '!F$173:F$1080,I81,'base de donnée JCO '!G$173:G$1080,J81)</f>
        <v>0</v>
      </c>
      <c r="W81" s="2">
        <f t="shared" si="261"/>
        <v>3</v>
      </c>
      <c r="X81" s="2">
        <f>W81*SUMIFS('base de donnée JCO '!J$173:J$1080,'base de donnée JCO '!F$173:F$1080,I81,'base de donnée JCO '!G$173:G$1080,J81)</f>
        <v>0</v>
      </c>
      <c r="Z81" s="7" t="str">
        <f t="shared" si="262"/>
        <v/>
      </c>
      <c r="AA81" s="7" t="str">
        <f t="shared" si="263"/>
        <v/>
      </c>
      <c r="AB81" s="7" t="str">
        <f t="shared" si="264"/>
        <v/>
      </c>
      <c r="AD81" s="7" t="str">
        <f t="shared" si="265"/>
        <v/>
      </c>
      <c r="AE81" s="7" t="str">
        <f t="shared" si="266"/>
        <v/>
      </c>
      <c r="AF81" s="7" t="str">
        <f t="shared" si="267"/>
        <v/>
      </c>
      <c r="AG81" s="7" t="str">
        <f t="shared" si="268"/>
        <v/>
      </c>
      <c r="AH81" s="7" t="str">
        <f t="shared" si="269"/>
        <v/>
      </c>
      <c r="AJ81" s="7" t="str">
        <f t="shared" si="270"/>
        <v/>
      </c>
      <c r="AK81" s="7" t="str">
        <f t="shared" si="271"/>
        <v/>
      </c>
      <c r="AL81" s="7" t="str">
        <f t="shared" si="272"/>
        <v/>
      </c>
      <c r="AM81" s="7" t="str">
        <f t="shared" si="273"/>
        <v/>
      </c>
      <c r="AO81" s="7" t="str">
        <f t="shared" si="274"/>
        <v/>
      </c>
      <c r="AP81" s="7" t="str">
        <f t="shared" si="275"/>
        <v/>
      </c>
      <c r="AQ81" s="7">
        <f t="shared" si="276"/>
        <v>1</v>
      </c>
      <c r="AS81" s="7" t="str">
        <f t="shared" si="277"/>
        <v/>
      </c>
      <c r="AT81" s="7" t="str">
        <f t="shared" si="278"/>
        <v/>
      </c>
      <c r="AU81" s="7" t="str">
        <f t="shared" si="279"/>
        <v/>
      </c>
      <c r="AW81" s="7" t="str">
        <f t="shared" si="280"/>
        <v/>
      </c>
      <c r="AY81" s="7">
        <f t="shared" si="281"/>
        <v>20</v>
      </c>
      <c r="AZ81" s="7">
        <f t="shared" si="282"/>
        <v>15</v>
      </c>
      <c r="BA81" s="7">
        <f t="shared" si="283"/>
        <v>10</v>
      </c>
    </row>
    <row r="82" spans="1:53">
      <c r="A82" s="23"/>
      <c r="B82" s="24"/>
      <c r="C82" s="25"/>
      <c r="D82" s="26"/>
      <c r="E82" s="27"/>
      <c r="F82" s="28"/>
      <c r="G82" s="28"/>
      <c r="H82" s="27"/>
      <c r="I82" s="29"/>
      <c r="J82" s="30"/>
      <c r="K82" s="31"/>
      <c r="L82" s="32"/>
      <c r="M82" s="223"/>
      <c r="N82" s="12" t="str">
        <f>IF(ISBLANK(I82),"",IF(COUNTIF(I82,"*bombe*"),(G82-1)*SUMIF('base de donnée JCO '!C$3:C$10,K82,'base de donnée JCO '!D$3:D$10)+SUMIF(entete,L82,'base de donnée JCO '!D$14:D$20),SUMIFS('base de donnée JCO '!I$173:I$1080,'base de donnée JCO '!F$173:F$1080,I82,'base de donnée JCO '!G$173:G$1080,J82)))</f>
        <v/>
      </c>
      <c r="O82" s="12" t="str">
        <f>IF(ISBLANK(I82),"",IF(ISBLANK(D82),#REF!+N82,D82+N82))</f>
        <v/>
      </c>
      <c r="P82" s="223"/>
      <c r="Q82" s="28"/>
      <c r="R82" s="28"/>
      <c r="S82" s="28"/>
      <c r="T82" s="28"/>
      <c r="U82" s="28"/>
      <c r="V82" s="2">
        <f>W82*SUMIFS('base de donnée JCO '!H$173:H$1080,'base de donnée JCO '!F$173:F$1080,I82,'base de donnée JCO '!G$173:G$1080,J82)</f>
        <v>0</v>
      </c>
      <c r="W82" s="2">
        <f t="shared" si="261"/>
        <v>0</v>
      </c>
      <c r="X82" s="2">
        <f>W82*SUMIFS('base de donnée JCO '!J$173:J$1080,'base de donnée JCO '!F$173:F$1080,I82,'base de donnée JCO '!G$173:G$1080,J82)</f>
        <v>0</v>
      </c>
      <c r="Z82" s="7" t="str">
        <f t="shared" si="262"/>
        <v/>
      </c>
      <c r="AA82" s="7" t="str">
        <f t="shared" si="263"/>
        <v/>
      </c>
      <c r="AB82" s="7" t="str">
        <f t="shared" si="264"/>
        <v/>
      </c>
      <c r="AD82" s="7" t="str">
        <f t="shared" si="265"/>
        <v/>
      </c>
      <c r="AE82" s="7" t="str">
        <f t="shared" si="266"/>
        <v/>
      </c>
      <c r="AF82" s="7" t="str">
        <f t="shared" si="267"/>
        <v/>
      </c>
      <c r="AG82" s="7" t="str">
        <f t="shared" si="268"/>
        <v/>
      </c>
      <c r="AH82" s="7" t="str">
        <f t="shared" si="269"/>
        <v/>
      </c>
      <c r="AJ82" s="7" t="str">
        <f t="shared" si="270"/>
        <v/>
      </c>
      <c r="AK82" s="7" t="str">
        <f t="shared" si="271"/>
        <v/>
      </c>
      <c r="AL82" s="7" t="str">
        <f t="shared" si="272"/>
        <v/>
      </c>
      <c r="AM82" s="7" t="str">
        <f t="shared" si="273"/>
        <v/>
      </c>
      <c r="AO82" s="7" t="str">
        <f t="shared" si="274"/>
        <v/>
      </c>
      <c r="AP82" s="7" t="str">
        <f t="shared" si="275"/>
        <v/>
      </c>
      <c r="AQ82" s="7" t="str">
        <f t="shared" si="276"/>
        <v/>
      </c>
      <c r="AS82" s="7" t="str">
        <f t="shared" si="277"/>
        <v/>
      </c>
      <c r="AT82" s="7" t="str">
        <f t="shared" si="278"/>
        <v/>
      </c>
      <c r="AU82" s="7" t="str">
        <f t="shared" si="279"/>
        <v/>
      </c>
      <c r="AW82" s="7" t="str">
        <f t="shared" si="280"/>
        <v/>
      </c>
      <c r="AY82" s="7" t="str">
        <f t="shared" si="281"/>
        <v/>
      </c>
      <c r="AZ82" s="7" t="str">
        <f t="shared" si="282"/>
        <v/>
      </c>
      <c r="BA82" s="7" t="str">
        <f t="shared" si="283"/>
        <v/>
      </c>
    </row>
    <row r="83" spans="1:53">
      <c r="A83" s="23"/>
      <c r="B83" s="24"/>
      <c r="C83" s="25"/>
      <c r="D83" s="26"/>
      <c r="E83" s="27"/>
      <c r="F83" s="28"/>
      <c r="G83" s="28"/>
      <c r="H83" s="27"/>
      <c r="I83" s="253" t="s">
        <v>791</v>
      </c>
      <c r="J83" s="254"/>
      <c r="K83" s="31"/>
      <c r="L83" s="32"/>
      <c r="M83" s="223"/>
      <c r="N83" s="12"/>
      <c r="O83" s="12"/>
      <c r="P83" s="223"/>
      <c r="Q83" s="28"/>
      <c r="R83" s="28"/>
      <c r="S83" s="28"/>
      <c r="T83" s="28"/>
      <c r="U83" s="28"/>
      <c r="V83" s="2">
        <f>W83*SUMIFS('base de donnée JCO '!H$173:H$1080,'base de donnée JCO '!F$173:F$1080,I83,'base de donnée JCO '!G$173:G$1080,J83)</f>
        <v>0</v>
      </c>
      <c r="W83" s="2">
        <f t="shared" si="261"/>
        <v>0</v>
      </c>
      <c r="X83" s="2">
        <f>W83*SUMIFS('base de donnée JCO '!J$173:J$1080,'base de donnée JCO '!F$173:F$1080,I83,'base de donnée JCO '!G$173:G$1080,J83)</f>
        <v>0</v>
      </c>
      <c r="Z83" s="7" t="str">
        <f t="shared" si="262"/>
        <v/>
      </c>
      <c r="AA83" s="7" t="str">
        <f t="shared" si="263"/>
        <v/>
      </c>
      <c r="AB83" s="7" t="str">
        <f t="shared" si="264"/>
        <v/>
      </c>
      <c r="AD83" s="7" t="str">
        <f t="shared" si="265"/>
        <v/>
      </c>
      <c r="AE83" s="7" t="str">
        <f t="shared" si="266"/>
        <v/>
      </c>
      <c r="AF83" s="7" t="str">
        <f t="shared" si="267"/>
        <v/>
      </c>
      <c r="AG83" s="7" t="str">
        <f t="shared" si="268"/>
        <v/>
      </c>
      <c r="AH83" s="7" t="str">
        <f t="shared" si="269"/>
        <v/>
      </c>
      <c r="AJ83" s="7" t="str">
        <f t="shared" si="270"/>
        <v/>
      </c>
      <c r="AK83" s="7" t="str">
        <f t="shared" si="271"/>
        <v/>
      </c>
      <c r="AL83" s="7" t="str">
        <f t="shared" si="272"/>
        <v/>
      </c>
      <c r="AM83" s="7" t="str">
        <f t="shared" si="273"/>
        <v/>
      </c>
      <c r="AO83" s="7" t="str">
        <f t="shared" si="274"/>
        <v/>
      </c>
      <c r="AP83" s="7" t="str">
        <f t="shared" si="275"/>
        <v/>
      </c>
      <c r="AQ83" s="7" t="str">
        <f t="shared" si="276"/>
        <v/>
      </c>
      <c r="AS83" s="7" t="str">
        <f t="shared" si="277"/>
        <v/>
      </c>
      <c r="AT83" s="7" t="str">
        <f t="shared" si="278"/>
        <v/>
      </c>
      <c r="AU83" s="7" t="str">
        <f t="shared" si="279"/>
        <v/>
      </c>
      <c r="AW83" s="7" t="str">
        <f t="shared" si="280"/>
        <v/>
      </c>
      <c r="AY83" s="7">
        <f t="shared" si="281"/>
        <v>0</v>
      </c>
      <c r="AZ83" s="7">
        <f t="shared" si="282"/>
        <v>0</v>
      </c>
      <c r="BA83" s="7">
        <f t="shared" si="283"/>
        <v>0</v>
      </c>
    </row>
    <row r="84" spans="1:53">
      <c r="A84" s="23">
        <v>27</v>
      </c>
      <c r="B84" s="235"/>
      <c r="C84" s="25"/>
      <c r="D84" s="26">
        <v>3.0671296296296297E-3</v>
      </c>
      <c r="E84" s="27"/>
      <c r="F84" s="28">
        <v>1</v>
      </c>
      <c r="G84" s="28">
        <v>1</v>
      </c>
      <c r="H84" s="27"/>
      <c r="I84" s="29" t="s">
        <v>160</v>
      </c>
      <c r="J84" s="30" t="s">
        <v>250</v>
      </c>
      <c r="K84" s="31"/>
      <c r="L84" s="32"/>
      <c r="M84" s="223"/>
      <c r="N84" s="12">
        <f>IF(ISBLANK(I84),"",IF(COUNTIF(I84,"*bombe*"),(G84-1)*SUMIF('base de donnée JCO '!C$3:C$10,K84,'base de donnée JCO '!D$3:D$10)+SUMIF(entete,L84,'base de donnée JCO '!D$14:D$20),SUMIFS('base de donnée JCO '!I$173:I$1080,'base de donnée JCO '!F$173:F$1080,I84,'base de donnée JCO '!G$173:G$1080,J84)))</f>
        <v>0</v>
      </c>
      <c r="O84" s="12">
        <f t="shared" ref="O84:O105" si="353">IF(ISBLANK(I84),"",IF(ISBLANK(D84),D83+N84,D84+N84))</f>
        <v>3.0671296296296297E-3</v>
      </c>
      <c r="P84" s="223"/>
      <c r="Q84" s="28"/>
      <c r="R84" s="28"/>
      <c r="S84" s="234" t="s">
        <v>789</v>
      </c>
      <c r="T84" s="28"/>
      <c r="U84" s="28"/>
      <c r="V84" s="2">
        <f>W84*SUMIFS('base de donnée JCO '!H$173:H$1080,'base de donnée JCO '!F$173:F$1080,I84,'base de donnée JCO '!G$173:G$1080,J84)</f>
        <v>0</v>
      </c>
      <c r="W84" s="2">
        <f t="shared" si="261"/>
        <v>1</v>
      </c>
      <c r="X84" s="2">
        <f>W84*SUMIFS('base de donnée JCO '!J$173:J$1080,'base de donnée JCO '!F$173:F$1080,I84,'base de donnée JCO '!G$173:G$1080,J84)</f>
        <v>0</v>
      </c>
      <c r="Z84" s="7" t="str">
        <f t="shared" si="262"/>
        <v/>
      </c>
      <c r="AA84" s="7" t="str">
        <f t="shared" si="263"/>
        <v/>
      </c>
      <c r="AB84" s="7" t="str">
        <f t="shared" si="264"/>
        <v/>
      </c>
      <c r="AD84" s="7" t="str">
        <f t="shared" si="265"/>
        <v/>
      </c>
      <c r="AE84" s="7" t="str">
        <f t="shared" si="266"/>
        <v/>
      </c>
      <c r="AF84" s="7" t="str">
        <f t="shared" si="267"/>
        <v/>
      </c>
      <c r="AG84" s="7" t="str">
        <f t="shared" si="268"/>
        <v/>
      </c>
      <c r="AH84" s="7" t="str">
        <f t="shared" si="269"/>
        <v/>
      </c>
      <c r="AJ84" s="7" t="str">
        <f t="shared" si="270"/>
        <v/>
      </c>
      <c r="AK84" s="7" t="str">
        <f t="shared" si="271"/>
        <v/>
      </c>
      <c r="AL84" s="7" t="str">
        <f t="shared" si="272"/>
        <v/>
      </c>
      <c r="AM84" s="7" t="str">
        <f t="shared" si="273"/>
        <v/>
      </c>
      <c r="AO84" s="7" t="str">
        <f t="shared" si="274"/>
        <v/>
      </c>
      <c r="AP84" s="7" t="str">
        <f t="shared" si="275"/>
        <v/>
      </c>
      <c r="AQ84" s="7" t="str">
        <f t="shared" si="276"/>
        <v/>
      </c>
      <c r="AS84" s="7" t="str">
        <f t="shared" si="277"/>
        <v/>
      </c>
      <c r="AT84" s="7" t="str">
        <f t="shared" si="278"/>
        <v/>
      </c>
      <c r="AU84" s="7" t="str">
        <f t="shared" si="279"/>
        <v/>
      </c>
      <c r="AW84" s="7" t="str">
        <f t="shared" si="280"/>
        <v/>
      </c>
      <c r="AY84" s="7">
        <f t="shared" si="281"/>
        <v>15</v>
      </c>
      <c r="AZ84" s="7">
        <f t="shared" si="282"/>
        <v>10</v>
      </c>
      <c r="BA84" s="7">
        <f t="shared" si="283"/>
        <v>5</v>
      </c>
    </row>
    <row r="85" spans="1:53">
      <c r="A85" s="23"/>
      <c r="B85" s="235"/>
      <c r="C85" s="25"/>
      <c r="D85" s="26"/>
      <c r="E85" s="27"/>
      <c r="F85" s="28"/>
      <c r="G85" s="28"/>
      <c r="H85" s="27"/>
      <c r="I85" s="29"/>
      <c r="J85" s="30"/>
      <c r="K85" s="31"/>
      <c r="L85" s="32"/>
      <c r="M85" s="223"/>
      <c r="N85" s="12" t="str">
        <f>IF(ISBLANK(I85),"",IF(COUNTIF(I85,"*bombe*"),(G85-1)*SUMIF('base de donnée JCO '!C$3:C$10,K85,'base de donnée JCO '!D$3:D$10)+SUMIF(entete,L85,'base de donnée JCO '!D$14:D$20),SUMIFS('base de donnée JCO '!I$173:I$1080,'base de donnée JCO '!F$173:F$1080,I85,'base de donnée JCO '!G$173:G$1080,J85)))</f>
        <v/>
      </c>
      <c r="O85" s="12" t="str">
        <f>IF(ISBLANK(I85),"",IF(ISBLANK(D85),#REF!+N85,D85+N85))</f>
        <v/>
      </c>
      <c r="P85" s="223"/>
      <c r="Q85" s="28"/>
      <c r="R85" s="28"/>
      <c r="S85" s="28"/>
      <c r="T85" s="28"/>
      <c r="U85" s="28"/>
      <c r="V85" s="2">
        <f>W85*SUMIFS('base de donnée JCO '!H$173:H$1080,'base de donnée JCO '!F$173:F$1080,I85,'base de donnée JCO '!G$173:G$1080,J85)</f>
        <v>0</v>
      </c>
      <c r="W85" s="2">
        <f t="shared" si="261"/>
        <v>0</v>
      </c>
      <c r="X85" s="2">
        <f>W85*SUMIFS('base de donnée JCO '!J$173:J$1080,'base de donnée JCO '!F$173:F$1080,I85,'base de donnée JCO '!G$173:G$1080,J85)</f>
        <v>0</v>
      </c>
      <c r="Z85" s="7" t="str">
        <f t="shared" si="262"/>
        <v/>
      </c>
      <c r="AA85" s="7" t="str">
        <f t="shared" si="263"/>
        <v/>
      </c>
      <c r="AB85" s="7" t="str">
        <f t="shared" si="264"/>
        <v/>
      </c>
      <c r="AD85" s="7" t="str">
        <f t="shared" si="265"/>
        <v/>
      </c>
      <c r="AE85" s="7" t="str">
        <f t="shared" si="266"/>
        <v/>
      </c>
      <c r="AF85" s="7" t="str">
        <f t="shared" si="267"/>
        <v/>
      </c>
      <c r="AG85" s="7" t="str">
        <f t="shared" si="268"/>
        <v/>
      </c>
      <c r="AH85" s="7" t="str">
        <f t="shared" si="269"/>
        <v/>
      </c>
      <c r="AJ85" s="7" t="str">
        <f t="shared" si="270"/>
        <v/>
      </c>
      <c r="AK85" s="7" t="str">
        <f t="shared" si="271"/>
        <v/>
      </c>
      <c r="AL85" s="7" t="str">
        <f t="shared" si="272"/>
        <v/>
      </c>
      <c r="AM85" s="7" t="str">
        <f t="shared" si="273"/>
        <v/>
      </c>
      <c r="AO85" s="7" t="str">
        <f t="shared" si="274"/>
        <v/>
      </c>
      <c r="AP85" s="7" t="str">
        <f t="shared" si="275"/>
        <v/>
      </c>
      <c r="AQ85" s="7" t="str">
        <f t="shared" si="276"/>
        <v/>
      </c>
      <c r="AS85" s="7" t="str">
        <f t="shared" si="277"/>
        <v/>
      </c>
      <c r="AT85" s="7" t="str">
        <f t="shared" si="278"/>
        <v/>
      </c>
      <c r="AU85" s="7" t="str">
        <f t="shared" si="279"/>
        <v/>
      </c>
      <c r="AW85" s="7" t="str">
        <f t="shared" si="280"/>
        <v/>
      </c>
      <c r="AY85" s="7" t="str">
        <f t="shared" si="281"/>
        <v/>
      </c>
      <c r="AZ85" s="7" t="str">
        <f t="shared" si="282"/>
        <v/>
      </c>
      <c r="BA85" s="7" t="str">
        <f t="shared" si="283"/>
        <v/>
      </c>
    </row>
    <row r="86" spans="1:53">
      <c r="A86" s="23">
        <v>28</v>
      </c>
      <c r="B86" s="235"/>
      <c r="C86" s="25"/>
      <c r="D86" s="26">
        <v>3.1828703703703702E-3</v>
      </c>
      <c r="E86" s="27"/>
      <c r="F86" s="28">
        <v>3</v>
      </c>
      <c r="G86" s="28">
        <v>9</v>
      </c>
      <c r="H86" s="27"/>
      <c r="I86" s="29" t="s">
        <v>35</v>
      </c>
      <c r="J86" s="30" t="s">
        <v>32</v>
      </c>
      <c r="K86" s="31" t="s">
        <v>11</v>
      </c>
      <c r="L86" s="32"/>
      <c r="M86" s="223"/>
      <c r="N86" s="12">
        <f>IF(ISBLANK(I86),"",IF(COUNTIF(I86,"*bombe*"),(G86-1)*SUMIF('base de donnée JCO '!C$3:C$10,K86,'base de donnée JCO '!D$3:D$10)+SUMIF(entete,L86,'base de donnée JCO '!D$14:D$20),SUMIFS('base de donnée JCO '!I$173:I$1080,'base de donnée JCO '!F$173:F$1080,I86,'base de donnée JCO '!G$173:G$1080,J86)))</f>
        <v>32.000370370370369</v>
      </c>
      <c r="O86" s="226">
        <f t="shared" si="353"/>
        <v>32.003553240740743</v>
      </c>
      <c r="P86" s="223"/>
      <c r="Q86" s="28"/>
      <c r="R86" s="28"/>
      <c r="S86" s="28" t="s">
        <v>5</v>
      </c>
      <c r="T86" s="28"/>
      <c r="U86" s="28"/>
      <c r="V86" s="2">
        <f>W86*SUMIFS('base de donnée JCO '!H$173:H$1080,'base de donnée JCO '!F$173:F$1080,I86,'base de donnée JCO '!G$173:G$1080,J86)</f>
        <v>0</v>
      </c>
      <c r="W86" s="2">
        <f t="shared" si="261"/>
        <v>27</v>
      </c>
      <c r="X86" s="2">
        <f>W86*SUMIFS('base de donnée JCO '!J$173:J$1080,'base de donnée JCO '!F$173:F$1080,I86,'base de donnée JCO '!G$173:G$1080,J86)</f>
        <v>0</v>
      </c>
      <c r="Z86" s="7" t="str">
        <f t="shared" si="262"/>
        <v/>
      </c>
      <c r="AA86" s="7" t="str">
        <f t="shared" si="263"/>
        <v/>
      </c>
      <c r="AB86" s="7" t="str">
        <f t="shared" si="264"/>
        <v/>
      </c>
      <c r="AD86" s="7" t="str">
        <f t="shared" si="265"/>
        <v/>
      </c>
      <c r="AE86" s="7" t="str">
        <f t="shared" si="266"/>
        <v/>
      </c>
      <c r="AF86" s="7">
        <f t="shared" si="267"/>
        <v>3</v>
      </c>
      <c r="AG86" s="7" t="str">
        <f t="shared" si="268"/>
        <v/>
      </c>
      <c r="AH86" s="7" t="str">
        <f t="shared" si="269"/>
        <v/>
      </c>
      <c r="AJ86" s="7" t="str">
        <f t="shared" si="270"/>
        <v/>
      </c>
      <c r="AK86" s="7" t="str">
        <f t="shared" si="271"/>
        <v/>
      </c>
      <c r="AL86" s="7" t="str">
        <f t="shared" si="272"/>
        <v/>
      </c>
      <c r="AM86" s="7" t="str">
        <f t="shared" si="273"/>
        <v/>
      </c>
      <c r="AO86" s="7" t="str">
        <f t="shared" si="274"/>
        <v/>
      </c>
      <c r="AP86" s="7" t="str">
        <f t="shared" si="275"/>
        <v/>
      </c>
      <c r="AQ86" s="7" t="str">
        <f t="shared" si="276"/>
        <v/>
      </c>
      <c r="AS86" s="7" t="str">
        <f t="shared" si="277"/>
        <v/>
      </c>
      <c r="AT86" s="7" t="str">
        <f t="shared" si="278"/>
        <v/>
      </c>
      <c r="AU86" s="7" t="str">
        <f t="shared" si="279"/>
        <v/>
      </c>
      <c r="AW86" s="7" t="str">
        <f t="shared" si="280"/>
        <v/>
      </c>
      <c r="AY86" s="7">
        <f t="shared" si="281"/>
        <v>60</v>
      </c>
      <c r="AZ86" s="7">
        <f t="shared" si="282"/>
        <v>45</v>
      </c>
      <c r="BA86" s="7">
        <f t="shared" si="283"/>
        <v>30</v>
      </c>
    </row>
    <row r="87" spans="1:53">
      <c r="A87" s="23">
        <v>28</v>
      </c>
      <c r="B87" s="235"/>
      <c r="C87" s="25"/>
      <c r="D87" s="26"/>
      <c r="E87" s="27"/>
      <c r="F87" s="28">
        <v>2</v>
      </c>
      <c r="G87" s="28">
        <v>5</v>
      </c>
      <c r="H87" s="27"/>
      <c r="I87" s="29" t="s">
        <v>39</v>
      </c>
      <c r="J87" s="30" t="s">
        <v>478</v>
      </c>
      <c r="K87" s="31" t="s">
        <v>11</v>
      </c>
      <c r="L87" s="32"/>
      <c r="M87" s="223"/>
      <c r="N87" s="12">
        <f>IF(ISBLANK(I87),"",IF(COUNTIF(I87,"*bombe*"),(G87-1)*SUMIF('base de donnée JCO '!C$3:C$10,K87,'base de donnée JCO '!D$3:D$10)+SUMIF(entete,L87,'base de donnée JCO '!D$14:D$20),SUMIFS('base de donnée JCO '!I$173:I$1080,'base de donnée JCO '!F$173:F$1080,I87,'base de donnée JCO '!G$173:G$1080,J87)))</f>
        <v>16.000185185185185</v>
      </c>
      <c r="O87" s="12">
        <f>IF(ISBLANK(I87),"",IF(ISBLANK(D87),D86+N87,D87+N87))</f>
        <v>16.003368055555555</v>
      </c>
      <c r="P87" s="223"/>
      <c r="Q87" s="28"/>
      <c r="R87" s="28"/>
      <c r="S87" s="28" t="s">
        <v>65</v>
      </c>
      <c r="T87" s="28"/>
      <c r="U87" s="28"/>
      <c r="V87" s="2">
        <f>W87*SUMIFS('base de donnée JCO '!H$173:H$1080,'base de donnée JCO '!F$173:F$1080,I87,'base de donnée JCO '!G$173:G$1080,J87)</f>
        <v>0</v>
      </c>
      <c r="W87" s="2">
        <f t="shared" si="261"/>
        <v>10</v>
      </c>
      <c r="X87" s="2">
        <f>W87*SUMIFS('base de donnée JCO '!J$173:J$1080,'base de donnée JCO '!F$173:F$1080,I87,'base de donnée JCO '!G$173:G$1080,J87)</f>
        <v>0</v>
      </c>
      <c r="Z87" s="7" t="str">
        <f t="shared" si="262"/>
        <v/>
      </c>
      <c r="AA87" s="7" t="str">
        <f t="shared" si="263"/>
        <v/>
      </c>
      <c r="AB87" s="7" t="str">
        <f t="shared" si="264"/>
        <v/>
      </c>
      <c r="AD87" s="7" t="str">
        <f t="shared" si="265"/>
        <v/>
      </c>
      <c r="AE87" s="7" t="str">
        <f t="shared" si="266"/>
        <v/>
      </c>
      <c r="AF87" s="7" t="str">
        <f t="shared" si="267"/>
        <v/>
      </c>
      <c r="AG87" s="7" t="str">
        <f t="shared" si="268"/>
        <v/>
      </c>
      <c r="AH87" s="7" t="str">
        <f t="shared" si="269"/>
        <v/>
      </c>
      <c r="AJ87" s="7" t="str">
        <f t="shared" si="270"/>
        <v/>
      </c>
      <c r="AK87" s="7">
        <f t="shared" si="271"/>
        <v>2</v>
      </c>
      <c r="AL87" s="7" t="str">
        <f t="shared" si="272"/>
        <v/>
      </c>
      <c r="AM87" s="7" t="str">
        <f t="shared" si="273"/>
        <v/>
      </c>
      <c r="AO87" s="7" t="str">
        <f t="shared" si="274"/>
        <v/>
      </c>
      <c r="AP87" s="7" t="str">
        <f t="shared" si="275"/>
        <v/>
      </c>
      <c r="AQ87" s="7" t="str">
        <f t="shared" si="276"/>
        <v/>
      </c>
      <c r="AS87" s="7" t="str">
        <f t="shared" si="277"/>
        <v/>
      </c>
      <c r="AT87" s="7" t="str">
        <f t="shared" si="278"/>
        <v/>
      </c>
      <c r="AU87" s="7" t="str">
        <f t="shared" si="279"/>
        <v/>
      </c>
      <c r="AW87" s="7" t="str">
        <f t="shared" si="280"/>
        <v/>
      </c>
      <c r="AY87" s="7">
        <f t="shared" si="281"/>
        <v>40</v>
      </c>
      <c r="AZ87" s="7">
        <f t="shared" si="282"/>
        <v>30</v>
      </c>
      <c r="BA87" s="7">
        <f t="shared" si="283"/>
        <v>20</v>
      </c>
    </row>
    <row r="88" spans="1:53">
      <c r="A88" s="23"/>
      <c r="B88" s="235"/>
      <c r="C88" s="25"/>
      <c r="D88" s="26"/>
      <c r="E88" s="27"/>
      <c r="F88" s="28"/>
      <c r="G88" s="28"/>
      <c r="H88" s="27"/>
      <c r="I88" s="29"/>
      <c r="J88" s="30"/>
      <c r="K88" s="31"/>
      <c r="L88" s="32"/>
      <c r="M88" s="223"/>
      <c r="N88" s="12" t="str">
        <f>IF(ISBLANK(I88),"",IF(COUNTIF(I88,"*bombe*"),(G88-1)*SUMIF('base de donnée JCO '!C$3:C$10,K88,'base de donnée JCO '!D$3:D$10)+SUMIF(entete,L88,'base de donnée JCO '!D$14:D$20),SUMIFS('base de donnée JCO '!I$173:I$1080,'base de donnée JCO '!F$173:F$1080,I88,'base de donnée JCO '!G$173:G$1080,J88)))</f>
        <v/>
      </c>
      <c r="O88" s="12" t="str">
        <f t="shared" si="353"/>
        <v/>
      </c>
      <c r="P88" s="223"/>
      <c r="Q88" s="28"/>
      <c r="R88" s="28"/>
      <c r="S88" s="28"/>
      <c r="T88" s="28"/>
      <c r="U88" s="28"/>
      <c r="V88" s="2">
        <f>W88*SUMIFS('base de donnée JCO '!H$173:H$1080,'base de donnée JCO '!F$173:F$1080,I88,'base de donnée JCO '!G$173:G$1080,J88)</f>
        <v>0</v>
      </c>
      <c r="W88" s="2">
        <f t="shared" si="261"/>
        <v>0</v>
      </c>
      <c r="X88" s="2">
        <f>W88*SUMIFS('base de donnée JCO '!J$173:J$1080,'base de donnée JCO '!F$173:F$1080,I88,'base de donnée JCO '!G$173:G$1080,J88)</f>
        <v>0</v>
      </c>
      <c r="Z88" s="7" t="str">
        <f t="shared" si="262"/>
        <v/>
      </c>
      <c r="AA88" s="7" t="str">
        <f t="shared" si="263"/>
        <v/>
      </c>
      <c r="AB88" s="7" t="str">
        <f t="shared" si="264"/>
        <v/>
      </c>
      <c r="AD88" s="7" t="str">
        <f t="shared" si="265"/>
        <v/>
      </c>
      <c r="AE88" s="7" t="str">
        <f t="shared" si="266"/>
        <v/>
      </c>
      <c r="AF88" s="7" t="str">
        <f t="shared" si="267"/>
        <v/>
      </c>
      <c r="AG88" s="7" t="str">
        <f t="shared" si="268"/>
        <v/>
      </c>
      <c r="AH88" s="7" t="str">
        <f t="shared" si="269"/>
        <v/>
      </c>
      <c r="AJ88" s="7" t="str">
        <f t="shared" si="270"/>
        <v/>
      </c>
      <c r="AK88" s="7" t="str">
        <f t="shared" si="271"/>
        <v/>
      </c>
      <c r="AL88" s="7" t="str">
        <f t="shared" si="272"/>
        <v/>
      </c>
      <c r="AM88" s="7" t="str">
        <f t="shared" si="273"/>
        <v/>
      </c>
      <c r="AO88" s="7" t="str">
        <f t="shared" si="274"/>
        <v/>
      </c>
      <c r="AP88" s="7" t="str">
        <f t="shared" si="275"/>
        <v/>
      </c>
      <c r="AQ88" s="7" t="str">
        <f t="shared" si="276"/>
        <v/>
      </c>
      <c r="AS88" s="7" t="str">
        <f t="shared" si="277"/>
        <v/>
      </c>
      <c r="AT88" s="7" t="str">
        <f t="shared" si="278"/>
        <v/>
      </c>
      <c r="AU88" s="7" t="str">
        <f t="shared" si="279"/>
        <v/>
      </c>
      <c r="AW88" s="7" t="str">
        <f t="shared" si="280"/>
        <v/>
      </c>
      <c r="AY88" s="7" t="str">
        <f t="shared" si="281"/>
        <v/>
      </c>
      <c r="AZ88" s="7" t="str">
        <f t="shared" si="282"/>
        <v/>
      </c>
      <c r="BA88" s="7" t="str">
        <f t="shared" si="283"/>
        <v/>
      </c>
    </row>
    <row r="89" spans="1:53">
      <c r="A89" s="23">
        <v>29</v>
      </c>
      <c r="B89" s="235"/>
      <c r="C89" s="25"/>
      <c r="D89" s="26">
        <v>3.2175925925925926E-3</v>
      </c>
      <c r="E89" s="27"/>
      <c r="F89" s="28">
        <v>2</v>
      </c>
      <c r="G89" s="28">
        <v>3</v>
      </c>
      <c r="H89" s="27"/>
      <c r="I89" s="29" t="s">
        <v>58</v>
      </c>
      <c r="J89" s="30" t="s">
        <v>793</v>
      </c>
      <c r="K89" s="31"/>
      <c r="L89" s="32"/>
      <c r="M89" s="223"/>
      <c r="N89" s="12">
        <f>IF(ISBLANK(I89),"",IF(COUNTIF(I89,"*bombe*"),(G89-1)*SUMIF('base de donnée JCO '!C$3:C$10,K89,'base de donnée JCO '!D$3:D$10)+SUMIF(entete,L89,'base de donnée JCO '!D$14:D$20),SUMIFS('base de donnée JCO '!I$173:I$1080,'base de donnée JCO '!F$173:F$1080,I89,'base de donnée JCO '!G$173:G$1080,J89)))</f>
        <v>0</v>
      </c>
      <c r="O89" s="12">
        <f t="shared" si="353"/>
        <v>3.2175925925925926E-3</v>
      </c>
      <c r="P89" s="223"/>
      <c r="Q89" s="234" t="s">
        <v>789</v>
      </c>
      <c r="R89" s="28"/>
      <c r="S89" s="28"/>
      <c r="T89" s="28"/>
      <c r="U89" s="234" t="s">
        <v>789</v>
      </c>
      <c r="V89" s="2">
        <f>W89*SUMIFS('base de donnée JCO '!H$173:H$1080,'base de donnée JCO '!F$173:F$1080,I89,'base de donnée JCO '!G$173:G$1080,J89)</f>
        <v>0</v>
      </c>
      <c r="W89" s="2">
        <f t="shared" si="261"/>
        <v>6</v>
      </c>
      <c r="X89" s="2">
        <f>W89*SUMIFS('base de donnée JCO '!J$173:J$1080,'base de donnée JCO '!F$173:F$1080,I89,'base de donnée JCO '!G$173:G$1080,J89)</f>
        <v>0</v>
      </c>
      <c r="Z89" s="7" t="str">
        <f t="shared" si="262"/>
        <v/>
      </c>
      <c r="AA89" s="7" t="str">
        <f t="shared" si="263"/>
        <v/>
      </c>
      <c r="AB89" s="7" t="str">
        <f t="shared" si="264"/>
        <v/>
      </c>
      <c r="AD89" s="7" t="str">
        <f t="shared" si="265"/>
        <v/>
      </c>
      <c r="AE89" s="7" t="str">
        <f t="shared" si="266"/>
        <v/>
      </c>
      <c r="AF89" s="7" t="str">
        <f t="shared" si="267"/>
        <v/>
      </c>
      <c r="AG89" s="7" t="str">
        <f t="shared" si="268"/>
        <v/>
      </c>
      <c r="AH89" s="7" t="str">
        <f t="shared" si="269"/>
        <v/>
      </c>
      <c r="AJ89" s="7" t="str">
        <f t="shared" si="270"/>
        <v/>
      </c>
      <c r="AK89" s="7" t="str">
        <f t="shared" si="271"/>
        <v/>
      </c>
      <c r="AL89" s="7" t="str">
        <f t="shared" si="272"/>
        <v/>
      </c>
      <c r="AM89" s="7" t="str">
        <f t="shared" si="273"/>
        <v/>
      </c>
      <c r="AO89" s="7" t="str">
        <f t="shared" si="274"/>
        <v/>
      </c>
      <c r="AP89" s="7" t="str">
        <f t="shared" si="275"/>
        <v/>
      </c>
      <c r="AQ89" s="7" t="str">
        <f t="shared" si="276"/>
        <v/>
      </c>
      <c r="AS89" s="7" t="str">
        <f t="shared" si="277"/>
        <v/>
      </c>
      <c r="AT89" s="7" t="str">
        <f t="shared" si="278"/>
        <v/>
      </c>
      <c r="AU89" s="7" t="str">
        <f t="shared" si="279"/>
        <v/>
      </c>
      <c r="AW89" s="7" t="str">
        <f t="shared" si="280"/>
        <v/>
      </c>
      <c r="AY89" s="7">
        <f t="shared" si="281"/>
        <v>30</v>
      </c>
      <c r="AZ89" s="7">
        <f t="shared" si="282"/>
        <v>20</v>
      </c>
      <c r="BA89" s="7">
        <f t="shared" si="283"/>
        <v>10</v>
      </c>
    </row>
    <row r="90" spans="1:53">
      <c r="A90" s="23"/>
      <c r="B90" s="235"/>
      <c r="C90" s="25"/>
      <c r="D90" s="26"/>
      <c r="E90" s="27"/>
      <c r="F90" s="28"/>
      <c r="G90" s="28"/>
      <c r="H90" s="27"/>
      <c r="I90" s="29"/>
      <c r="J90" s="30"/>
      <c r="K90" s="31"/>
      <c r="L90" s="32"/>
      <c r="M90" s="223"/>
      <c r="N90" s="12" t="str">
        <f>IF(ISBLANK(I90),"",IF(COUNTIF(I90,"*bombe*"),(G90-1)*SUMIF('base de donnée JCO '!C$3:C$10,K90,'base de donnée JCO '!D$3:D$10)+SUMIF(entete,L90,'base de donnée JCO '!D$14:D$20),SUMIFS('base de donnée JCO '!I$173:I$1080,'base de donnée JCO '!F$173:F$1080,I90,'base de donnée JCO '!G$173:G$1080,J90)))</f>
        <v/>
      </c>
      <c r="O90" s="12" t="str">
        <f>IF(ISBLANK(I90),"",IF(ISBLANK(D90),#REF!+N90,D90+N90))</f>
        <v/>
      </c>
      <c r="P90" s="223"/>
      <c r="Q90" s="28"/>
      <c r="R90" s="28"/>
      <c r="S90" s="28"/>
      <c r="T90" s="28"/>
      <c r="U90" s="28"/>
      <c r="V90" s="2">
        <f>W90*SUMIFS('base de donnée JCO '!H$173:H$1080,'base de donnée JCO '!F$173:F$1080,I90,'base de donnée JCO '!G$173:G$1080,J90)</f>
        <v>0</v>
      </c>
      <c r="W90" s="2">
        <f t="shared" ref="W90" si="354">F90*G90</f>
        <v>0</v>
      </c>
      <c r="X90" s="2">
        <f>W90*SUMIFS('base de donnée JCO '!J$173:J$1080,'base de donnée JCO '!F$173:F$1080,I90,'base de donnée JCO '!G$173:G$1080,J90)</f>
        <v>0</v>
      </c>
      <c r="Z90" s="7" t="str">
        <f t="shared" ref="Z90" si="355">IF(ISBLANK(I90),"",IF(COUNTIF(I90,"*BOMBE_50MM*"),IF(COUNTIF(K90,"*TR*"),IF(G90&gt;=6,F90*1,0.5*F90),""),""))</f>
        <v/>
      </c>
      <c r="AA90" s="7" t="str">
        <f t="shared" ref="AA90" si="356">IF(ISBLANK(I90),"",IF(COUNTIF(I90,"*BOMBE_50MM*"),IF(COUNTIF(K90,"*\*"),IF(G90&gt;1,F90*1,""),""),""))</f>
        <v/>
      </c>
      <c r="AB90" s="7" t="str">
        <f t="shared" ref="AB90" si="357">IF(ISBLANK(I90),"",IF(COUNTIF(I90,"*BOMBE_50MM*"),IF(G90=1,F90,""),""))</f>
        <v/>
      </c>
      <c r="AD90" s="7" t="str">
        <f t="shared" ref="AD90" si="358">IF(ISBLANK(I90),"",IF(COUNTIF(I90,"*BOMBE_75MM*"),IF(G90=1,F90,""),""))</f>
        <v/>
      </c>
      <c r="AE90" s="7" t="str">
        <f t="shared" ref="AE90" si="359">IF(ISBLANK(I90),"",IF(COUNTIF(I90,"*BOMBE_75MM*"),IF(COUNTIF(K90,"*TR*"),IF(G90&lt;=5,F90,""),""),""))</f>
        <v/>
      </c>
      <c r="AF90" s="7" t="str">
        <f t="shared" ref="AF90" si="360">IF(ISBLANK(I90),"",IF(COUNTIF(I90,"*BOMBE_75MM*"),IF(COUNTIF(K90,"*TR*"),IF(G90&gt;5,F90,""),""),""))</f>
        <v/>
      </c>
      <c r="AG90" s="7" t="str">
        <f t="shared" ref="AG90" si="361">IF(ISBLANK(I90),"",IF(COUNTIF(I90,"*BOMBE_75MM*"),IF(COUNTIF(K90,"*\*"),IF(AND(G90&lt;=3,G90&gt;=2),F90,""),""),""))</f>
        <v/>
      </c>
      <c r="AH90" s="7" t="str">
        <f t="shared" ref="AH90" si="362">IF(ISBLANK(I90),"",IF(COUNTIF(I90,"*BOMBE_75MM*"),IF(COUNTIF(K90,"*\*"),IF(AND(G90&lt;=7,G90&gt;=4),F90,""),""),""))</f>
        <v/>
      </c>
      <c r="AJ90" s="7" t="str">
        <f t="shared" ref="AJ90" si="363">IF(ISBLANK(I90),"",IF(COUNTIF(I90,"*BOMBE_100MM*"),IF(G90=1,F90,""),""))</f>
        <v/>
      </c>
      <c r="AK90" s="7" t="str">
        <f t="shared" ref="AK90" si="364">IF(ISBLANK(I90),"",IF(COUNTIF(I90,"*BOMBE_100MM*"),IF(COUNTIF(K90,"*TR*"),IF(G90&lt;=5,F90,F90*2),""),""))</f>
        <v/>
      </c>
      <c r="AL90" s="7" t="str">
        <f t="shared" ref="AL90" si="365">IF(ISBLANK(I90),"",IF(COUNTIF(I90,"*BOMBE_100MM*"),IF(COUNTIF(K90,"*\*"),IF(AND(G90&lt;=3,G90&gt;=2),F90,""),""),""))</f>
        <v/>
      </c>
      <c r="AM90" s="7" t="str">
        <f t="shared" ref="AM90" si="366">IF(ISBLANK(I90),"",IF(COUNTIF(I90,"*BOMBE_100MM*"),IF(COUNTIF(K90,"*\*"),IF(AND(G90&lt;=5,G90&gt;=4),F90,""),""),""))</f>
        <v/>
      </c>
      <c r="AO90" s="7" t="str">
        <f t="shared" ref="AO90" si="367">IF(ISBLANK(I90),"",IF(COUNTIF(I90,"*BOMBE_125MM*"),IF(G90=1,F90,""),""))</f>
        <v/>
      </c>
      <c r="AP90" s="7" t="str">
        <f t="shared" ref="AP90" si="368">IF(ISBLANK(I90),"",IF(COUNTIF(I90,"*BOMBE_125MM*"),IF(COUNTIF(K90,"*TR*"),IF(G90&lt;=5,F90,""),""),""))</f>
        <v/>
      </c>
      <c r="AQ90" s="7" t="str">
        <f t="shared" ref="AQ90" si="369">IF(ISBLANK(I90),"",IF(COUNTIF(I90,"*BOMBE_125MM*"),IF(COUNTIF(K90,"*\*"),IF(AND(G90&lt;=3,G90&gt;=2),F90,""),""),""))</f>
        <v/>
      </c>
      <c r="AS90" s="7" t="str">
        <f t="shared" ref="AS90" si="370">IF(ISBLANK(I90),"",IF(COUNTIF(I90,"*BOMBE_150MM*"),IF(G90=1,F90,""),""))</f>
        <v/>
      </c>
      <c r="AT90" s="7" t="str">
        <f t="shared" ref="AT90" si="371">IF(ISBLANK(I90),"",IF(COUNTIF(I90,"*BOMBE_150MM*"),IF(COUNTIF(K90,"*TR*"),IF(G90&lt;=4,F90,""),""),""))</f>
        <v/>
      </c>
      <c r="AU90" s="7" t="str">
        <f t="shared" ref="AU90" si="372">IF(ISBLANK(I90),"",IF(COUNTIF(I90,"*BOMBE_150MM*"),IF(COUNTIF(K90,"*\*"),IF(AND(G90&lt;=3,G90&gt;=2),F90,""),""),""))</f>
        <v/>
      </c>
      <c r="AW90" s="7" t="str">
        <f t="shared" ref="AW90" si="373">IF(ISBLANK(I90),"",IF(COUNTIF(I90,"*BOMBE_200MM*"),F90*G90,""))</f>
        <v/>
      </c>
      <c r="AY90" s="7" t="str">
        <f t="shared" ref="AY90" si="374">IF(ISBLANK(I90),"",IF(COUNTIF(I90,"*BOMBE_*"),F90*20,F90*15))</f>
        <v/>
      </c>
      <c r="AZ90" s="7" t="str">
        <f t="shared" ref="AZ90" si="375">IF(ISBLANK(I90),"",IF(COUNTIF(I90,"*BOMBE_*"),F90*15,F90*10))</f>
        <v/>
      </c>
      <c r="BA90" s="7" t="str">
        <f t="shared" ref="BA90" si="376">IF(ISBLANK(I90),"",IF(COUNTIF(I90,"*BOMBE_*"),F90*10,F90*5))</f>
        <v/>
      </c>
    </row>
    <row r="91" spans="1:53">
      <c r="A91" s="23">
        <v>30</v>
      </c>
      <c r="B91" s="235"/>
      <c r="C91" s="25"/>
      <c r="D91" s="26">
        <v>3.37962962962963E-3</v>
      </c>
      <c r="E91" s="27"/>
      <c r="F91" s="28">
        <v>1</v>
      </c>
      <c r="G91" s="28">
        <v>4</v>
      </c>
      <c r="H91" s="27"/>
      <c r="I91" s="29" t="s">
        <v>40</v>
      </c>
      <c r="J91" s="30" t="s">
        <v>554</v>
      </c>
      <c r="K91" s="31" t="s">
        <v>12</v>
      </c>
      <c r="L91" s="32"/>
      <c r="M91" s="223"/>
      <c r="N91" s="12">
        <f>IF(ISBLANK(I91),"",IF(COUNTIF(I91,"*bombe*"),(G91-1)*SUMIF('base de donnée JCO '!C$3:C$10,K91,'base de donnée JCO '!D$3:D$10)+SUMIF(entete,L91,'base de donnée JCO '!D$14:D$20),SUMIFS('base de donnée JCO '!I$173:I$1080,'base de donnée JCO '!F$173:F$1080,I91,'base de donnée JCO '!G$173:G$1080,J91)))</f>
        <v>15.000173611111112</v>
      </c>
      <c r="O91" s="226">
        <f>IF(ISBLANK(I91),"",IF(ISBLANK(D91),#REF!+N91,D91+N91))</f>
        <v>15.003553240740741</v>
      </c>
      <c r="P91" s="223"/>
      <c r="Q91" s="28"/>
      <c r="R91" s="28"/>
      <c r="S91" s="28" t="s">
        <v>70</v>
      </c>
      <c r="T91" s="28"/>
      <c r="U91" s="28"/>
      <c r="V91" s="2">
        <f>W91*SUMIFS('base de donnée JCO '!H$173:H$1080,'base de donnée JCO '!F$173:F$1080,I91,'base de donnée JCO '!G$173:G$1080,J91)</f>
        <v>0</v>
      </c>
      <c r="W91" s="2">
        <f t="shared" si="261"/>
        <v>4</v>
      </c>
      <c r="X91" s="2">
        <f>W91*SUMIFS('base de donnée JCO '!J$173:J$1080,'base de donnée JCO '!F$173:F$1080,I91,'base de donnée JCO '!G$173:G$1080,J91)</f>
        <v>0</v>
      </c>
      <c r="Z91" s="7" t="str">
        <f t="shared" si="262"/>
        <v/>
      </c>
      <c r="AA91" s="7" t="str">
        <f t="shared" si="263"/>
        <v/>
      </c>
      <c r="AB91" s="7" t="str">
        <f t="shared" si="264"/>
        <v/>
      </c>
      <c r="AD91" s="7" t="str">
        <f t="shared" si="265"/>
        <v/>
      </c>
      <c r="AE91" s="7" t="str">
        <f t="shared" si="266"/>
        <v/>
      </c>
      <c r="AF91" s="7" t="str">
        <f t="shared" si="267"/>
        <v/>
      </c>
      <c r="AG91" s="7" t="str">
        <f t="shared" si="268"/>
        <v/>
      </c>
      <c r="AH91" s="7" t="str">
        <f t="shared" si="269"/>
        <v/>
      </c>
      <c r="AJ91" s="7" t="str">
        <f t="shared" si="270"/>
        <v/>
      </c>
      <c r="AK91" s="7" t="str">
        <f t="shared" si="271"/>
        <v/>
      </c>
      <c r="AL91" s="7" t="str">
        <f t="shared" si="272"/>
        <v/>
      </c>
      <c r="AM91" s="7" t="str">
        <f t="shared" si="273"/>
        <v/>
      </c>
      <c r="AO91" s="7" t="str">
        <f t="shared" si="274"/>
        <v/>
      </c>
      <c r="AP91" s="7">
        <f t="shared" si="275"/>
        <v>1</v>
      </c>
      <c r="AQ91" s="7" t="str">
        <f t="shared" si="276"/>
        <v/>
      </c>
      <c r="AS91" s="7" t="str">
        <f t="shared" si="277"/>
        <v/>
      </c>
      <c r="AT91" s="7" t="str">
        <f t="shared" si="278"/>
        <v/>
      </c>
      <c r="AU91" s="7" t="str">
        <f t="shared" si="279"/>
        <v/>
      </c>
      <c r="AW91" s="7" t="str">
        <f t="shared" si="280"/>
        <v/>
      </c>
      <c r="AY91" s="7">
        <f t="shared" si="281"/>
        <v>20</v>
      </c>
      <c r="AZ91" s="7">
        <f t="shared" si="282"/>
        <v>15</v>
      </c>
      <c r="BA91" s="7">
        <f t="shared" si="283"/>
        <v>10</v>
      </c>
    </row>
    <row r="92" spans="1:53">
      <c r="A92" s="23"/>
      <c r="B92" s="235"/>
      <c r="C92" s="25"/>
      <c r="D92" s="26"/>
      <c r="E92" s="27"/>
      <c r="F92" s="28"/>
      <c r="G92" s="28"/>
      <c r="H92" s="27"/>
      <c r="I92" s="29"/>
      <c r="J92" s="30"/>
      <c r="K92" s="31"/>
      <c r="L92" s="32"/>
      <c r="M92" s="223"/>
      <c r="N92" s="12" t="str">
        <f>IF(ISBLANK(I92),"",IF(COUNTIF(I92,"*bombe*"),(G92-1)*SUMIF('base de donnée JCO '!C$3:C$10,K92,'base de donnée JCO '!D$3:D$10)+SUMIF(entete,L92,'base de donnée JCO '!D$14:D$20),SUMIFS('base de donnée JCO '!I$173:I$1080,'base de donnée JCO '!F$173:F$1080,I92,'base de donnée JCO '!G$173:G$1080,J92)))</f>
        <v/>
      </c>
      <c r="O92" s="12" t="str">
        <f t="shared" si="353"/>
        <v/>
      </c>
      <c r="P92" s="223"/>
      <c r="Q92" s="28"/>
      <c r="R92" s="28"/>
      <c r="S92" s="28"/>
      <c r="T92" s="28"/>
      <c r="U92" s="28"/>
      <c r="V92" s="2">
        <f>W92*SUMIFS('base de donnée JCO '!H$173:H$1080,'base de donnée JCO '!F$173:F$1080,I92,'base de donnée JCO '!G$173:G$1080,J92)</f>
        <v>0</v>
      </c>
      <c r="W92" s="2">
        <f t="shared" si="261"/>
        <v>0</v>
      </c>
      <c r="X92" s="2">
        <f>W92*SUMIFS('base de donnée JCO '!J$173:J$1080,'base de donnée JCO '!F$173:F$1080,I92,'base de donnée JCO '!G$173:G$1080,J92)</f>
        <v>0</v>
      </c>
      <c r="Z92" s="7" t="str">
        <f t="shared" si="262"/>
        <v/>
      </c>
      <c r="AA92" s="7" t="str">
        <f t="shared" si="263"/>
        <v/>
      </c>
      <c r="AB92" s="7" t="str">
        <f t="shared" si="264"/>
        <v/>
      </c>
      <c r="AD92" s="7" t="str">
        <f t="shared" si="265"/>
        <v/>
      </c>
      <c r="AE92" s="7" t="str">
        <f t="shared" si="266"/>
        <v/>
      </c>
      <c r="AF92" s="7" t="str">
        <f t="shared" si="267"/>
        <v/>
      </c>
      <c r="AG92" s="7" t="str">
        <f t="shared" si="268"/>
        <v/>
      </c>
      <c r="AH92" s="7" t="str">
        <f t="shared" si="269"/>
        <v/>
      </c>
      <c r="AJ92" s="7" t="str">
        <f t="shared" si="270"/>
        <v/>
      </c>
      <c r="AK92" s="7" t="str">
        <f t="shared" si="271"/>
        <v/>
      </c>
      <c r="AL92" s="7" t="str">
        <f t="shared" si="272"/>
        <v/>
      </c>
      <c r="AM92" s="7" t="str">
        <f t="shared" si="273"/>
        <v/>
      </c>
      <c r="AO92" s="7" t="str">
        <f t="shared" si="274"/>
        <v/>
      </c>
      <c r="AP92" s="7" t="str">
        <f t="shared" si="275"/>
        <v/>
      </c>
      <c r="AQ92" s="7" t="str">
        <f t="shared" si="276"/>
        <v/>
      </c>
      <c r="AS92" s="7" t="str">
        <f t="shared" si="277"/>
        <v/>
      </c>
      <c r="AT92" s="7" t="str">
        <f t="shared" si="278"/>
        <v/>
      </c>
      <c r="AU92" s="7" t="str">
        <f t="shared" si="279"/>
        <v/>
      </c>
      <c r="AW92" s="7" t="str">
        <f t="shared" si="280"/>
        <v/>
      </c>
      <c r="AY92" s="7" t="str">
        <f t="shared" si="281"/>
        <v/>
      </c>
      <c r="AZ92" s="7" t="str">
        <f t="shared" si="282"/>
        <v/>
      </c>
      <c r="BA92" s="7" t="str">
        <f t="shared" si="283"/>
        <v/>
      </c>
    </row>
    <row r="93" spans="1:53">
      <c r="A93" s="23">
        <v>31</v>
      </c>
      <c r="B93" s="235"/>
      <c r="C93" s="25"/>
      <c r="D93" s="26">
        <v>3.414351851851852E-3</v>
      </c>
      <c r="E93" s="27"/>
      <c r="F93" s="28">
        <v>2</v>
      </c>
      <c r="G93" s="28">
        <v>5</v>
      </c>
      <c r="H93" s="27"/>
      <c r="I93" s="29" t="s">
        <v>39</v>
      </c>
      <c r="J93" s="30" t="s">
        <v>478</v>
      </c>
      <c r="K93" s="31" t="s">
        <v>10</v>
      </c>
      <c r="L93" s="32"/>
      <c r="M93" s="223"/>
      <c r="N93" s="12">
        <f>IF(ISBLANK(I93),"",IF(COUNTIF(I93,"*bombe*"),(G93-1)*SUMIF('base de donnée JCO '!C$3:C$10,K93,'base de donnée JCO '!D$3:D$10)+SUMIF(entete,L93,'base de donnée JCO '!D$14:D$20),SUMIFS('base de donnée JCO '!I$173:I$1080,'base de donnée JCO '!F$173:F$1080,I93,'base de donnée JCO '!G$173:G$1080,J93)))</f>
        <v>12.000138888888889</v>
      </c>
      <c r="O93" s="226">
        <f t="shared" si="353"/>
        <v>12.003553240740741</v>
      </c>
      <c r="P93" s="223"/>
      <c r="Q93" s="28"/>
      <c r="R93" s="28"/>
      <c r="S93" s="28" t="s">
        <v>65</v>
      </c>
      <c r="T93" s="28"/>
      <c r="U93" s="28"/>
      <c r="V93" s="2">
        <f>W93*SUMIFS('base de donnée JCO '!H$173:H$1080,'base de donnée JCO '!F$173:F$1080,I93,'base de donnée JCO '!G$173:G$1080,J93)</f>
        <v>0</v>
      </c>
      <c r="W93" s="2">
        <f t="shared" si="261"/>
        <v>10</v>
      </c>
      <c r="X93" s="2">
        <f>W93*SUMIFS('base de donnée JCO '!J$173:J$1080,'base de donnée JCO '!F$173:F$1080,I93,'base de donnée JCO '!G$173:G$1080,J93)</f>
        <v>0</v>
      </c>
      <c r="Z93" s="7" t="str">
        <f t="shared" si="262"/>
        <v/>
      </c>
      <c r="AA93" s="7" t="str">
        <f t="shared" si="263"/>
        <v/>
      </c>
      <c r="AB93" s="7" t="str">
        <f t="shared" si="264"/>
        <v/>
      </c>
      <c r="AD93" s="7" t="str">
        <f t="shared" si="265"/>
        <v/>
      </c>
      <c r="AE93" s="7" t="str">
        <f t="shared" si="266"/>
        <v/>
      </c>
      <c r="AF93" s="7" t="str">
        <f t="shared" si="267"/>
        <v/>
      </c>
      <c r="AG93" s="7" t="str">
        <f t="shared" si="268"/>
        <v/>
      </c>
      <c r="AH93" s="7" t="str">
        <f t="shared" si="269"/>
        <v/>
      </c>
      <c r="AJ93" s="7" t="str">
        <f t="shared" si="270"/>
        <v/>
      </c>
      <c r="AK93" s="7">
        <f t="shared" si="271"/>
        <v>2</v>
      </c>
      <c r="AL93" s="7" t="str">
        <f t="shared" si="272"/>
        <v/>
      </c>
      <c r="AM93" s="7" t="str">
        <f t="shared" si="273"/>
        <v/>
      </c>
      <c r="AO93" s="7" t="str">
        <f t="shared" si="274"/>
        <v/>
      </c>
      <c r="AP93" s="7" t="str">
        <f t="shared" si="275"/>
        <v/>
      </c>
      <c r="AQ93" s="7" t="str">
        <f t="shared" si="276"/>
        <v/>
      </c>
      <c r="AS93" s="7" t="str">
        <f t="shared" si="277"/>
        <v/>
      </c>
      <c r="AT93" s="7" t="str">
        <f t="shared" si="278"/>
        <v/>
      </c>
      <c r="AU93" s="7" t="str">
        <f t="shared" si="279"/>
        <v/>
      </c>
      <c r="AW93" s="7" t="str">
        <f t="shared" si="280"/>
        <v/>
      </c>
      <c r="AY93" s="7">
        <f t="shared" si="281"/>
        <v>40</v>
      </c>
      <c r="AZ93" s="7">
        <f t="shared" si="282"/>
        <v>30</v>
      </c>
      <c r="BA93" s="7">
        <f t="shared" si="283"/>
        <v>20</v>
      </c>
    </row>
    <row r="94" spans="1:53">
      <c r="A94" s="23">
        <v>31</v>
      </c>
      <c r="B94" s="235"/>
      <c r="C94" s="25"/>
      <c r="D94" s="26"/>
      <c r="E94" s="27"/>
      <c r="F94" s="28">
        <v>3</v>
      </c>
      <c r="G94" s="28">
        <v>5</v>
      </c>
      <c r="H94" s="27"/>
      <c r="I94" s="29" t="s">
        <v>35</v>
      </c>
      <c r="J94" s="30" t="s">
        <v>32</v>
      </c>
      <c r="K94" s="31" t="s">
        <v>10</v>
      </c>
      <c r="L94" s="32"/>
      <c r="M94" s="223"/>
      <c r="N94" s="12">
        <f>IF(ISBLANK(I94),"",IF(COUNTIF(I94,"*bombe*"),(G94-1)*SUMIF('base de donnée JCO '!C$3:C$10,K94,'base de donnée JCO '!D$3:D$10)+SUMIF(entete,L94,'base de donnée JCO '!D$14:D$20),SUMIFS('base de donnée JCO '!I$173:I$1080,'base de donnée JCO '!F$173:F$1080,I94,'base de donnée JCO '!G$173:G$1080,J94)))</f>
        <v>12.000138888888889</v>
      </c>
      <c r="O94" s="226">
        <f>IF(ISBLANK(I94),"",IF(ISBLANK(D94),D93+N94,D94+N94))</f>
        <v>12.003553240740741</v>
      </c>
      <c r="P94" s="223"/>
      <c r="Q94" s="28"/>
      <c r="R94" s="28"/>
      <c r="S94" s="28" t="s">
        <v>5</v>
      </c>
      <c r="T94" s="28"/>
      <c r="U94" s="28"/>
      <c r="V94" s="2">
        <f>W94*SUMIFS('base de donnée JCO '!H$173:H$1080,'base de donnée JCO '!F$173:F$1080,I94,'base de donnée JCO '!G$173:G$1080,J94)</f>
        <v>0</v>
      </c>
      <c r="W94" s="2">
        <f t="shared" ref="W94" si="377">F94*G94</f>
        <v>15</v>
      </c>
      <c r="X94" s="2">
        <f>W94*SUMIFS('base de donnée JCO '!J$173:J$1080,'base de donnée JCO '!F$173:F$1080,I94,'base de donnée JCO '!G$173:G$1080,J94)</f>
        <v>0</v>
      </c>
      <c r="Z94" s="7" t="str">
        <f t="shared" ref="Z94" si="378">IF(ISBLANK(I94),"",IF(COUNTIF(I94,"*BOMBE_50MM*"),IF(COUNTIF(K94,"*TR*"),IF(G94&gt;=6,F94*1,0.5*F94),""),""))</f>
        <v/>
      </c>
      <c r="AA94" s="7" t="str">
        <f t="shared" ref="AA94" si="379">IF(ISBLANK(I94),"",IF(COUNTIF(I94,"*BOMBE_50MM*"),IF(COUNTIF(K94,"*\*"),IF(G94&gt;1,F94*1,""),""),""))</f>
        <v/>
      </c>
      <c r="AB94" s="7" t="str">
        <f t="shared" ref="AB94" si="380">IF(ISBLANK(I94),"",IF(COUNTIF(I94,"*BOMBE_50MM*"),IF(G94=1,F94,""),""))</f>
        <v/>
      </c>
      <c r="AD94" s="7" t="str">
        <f t="shared" ref="AD94" si="381">IF(ISBLANK(I94),"",IF(COUNTIF(I94,"*BOMBE_75MM*"),IF(G94=1,F94,""),""))</f>
        <v/>
      </c>
      <c r="AE94" s="7">
        <f t="shared" ref="AE94" si="382">IF(ISBLANK(I94),"",IF(COUNTIF(I94,"*BOMBE_75MM*"),IF(COUNTIF(K94,"*TR*"),IF(G94&lt;=5,F94,""),""),""))</f>
        <v>3</v>
      </c>
      <c r="AF94" s="7" t="str">
        <f t="shared" ref="AF94" si="383">IF(ISBLANK(I94),"",IF(COUNTIF(I94,"*BOMBE_75MM*"),IF(COUNTIF(K94,"*TR*"),IF(G94&gt;5,F94,""),""),""))</f>
        <v/>
      </c>
      <c r="AG94" s="7" t="str">
        <f t="shared" ref="AG94" si="384">IF(ISBLANK(I94),"",IF(COUNTIF(I94,"*BOMBE_75MM*"),IF(COUNTIF(K94,"*\*"),IF(AND(G94&lt;=3,G94&gt;=2),F94,""),""),""))</f>
        <v/>
      </c>
      <c r="AH94" s="7" t="str">
        <f t="shared" ref="AH94" si="385">IF(ISBLANK(I94),"",IF(COUNTIF(I94,"*BOMBE_75MM*"),IF(COUNTIF(K94,"*\*"),IF(AND(G94&lt;=7,G94&gt;=4),F94,""),""),""))</f>
        <v/>
      </c>
      <c r="AJ94" s="7" t="str">
        <f t="shared" ref="AJ94" si="386">IF(ISBLANK(I94),"",IF(COUNTIF(I94,"*BOMBE_100MM*"),IF(G94=1,F94,""),""))</f>
        <v/>
      </c>
      <c r="AK94" s="7" t="str">
        <f t="shared" ref="AK94" si="387">IF(ISBLANK(I94),"",IF(COUNTIF(I94,"*BOMBE_100MM*"),IF(COUNTIF(K94,"*TR*"),IF(G94&lt;=5,F94,F94*2),""),""))</f>
        <v/>
      </c>
      <c r="AL94" s="7" t="str">
        <f t="shared" ref="AL94" si="388">IF(ISBLANK(I94),"",IF(COUNTIF(I94,"*BOMBE_100MM*"),IF(COUNTIF(K94,"*\*"),IF(AND(G94&lt;=3,G94&gt;=2),F94,""),""),""))</f>
        <v/>
      </c>
      <c r="AM94" s="7" t="str">
        <f t="shared" ref="AM94" si="389">IF(ISBLANK(I94),"",IF(COUNTIF(I94,"*BOMBE_100MM*"),IF(COUNTIF(K94,"*\*"),IF(AND(G94&lt;=5,G94&gt;=4),F94,""),""),""))</f>
        <v/>
      </c>
      <c r="AO94" s="7" t="str">
        <f t="shared" ref="AO94" si="390">IF(ISBLANK(I94),"",IF(COUNTIF(I94,"*BOMBE_125MM*"),IF(G94=1,F94,""),""))</f>
        <v/>
      </c>
      <c r="AP94" s="7" t="str">
        <f t="shared" ref="AP94" si="391">IF(ISBLANK(I94),"",IF(COUNTIF(I94,"*BOMBE_125MM*"),IF(COUNTIF(K94,"*TR*"),IF(G94&lt;=5,F94,""),""),""))</f>
        <v/>
      </c>
      <c r="AQ94" s="7" t="str">
        <f t="shared" ref="AQ94" si="392">IF(ISBLANK(I94),"",IF(COUNTIF(I94,"*BOMBE_125MM*"),IF(COUNTIF(K94,"*\*"),IF(AND(G94&lt;=3,G94&gt;=2),F94,""),""),""))</f>
        <v/>
      </c>
      <c r="AS94" s="7" t="str">
        <f t="shared" ref="AS94" si="393">IF(ISBLANK(I94),"",IF(COUNTIF(I94,"*BOMBE_150MM*"),IF(G94=1,F94,""),""))</f>
        <v/>
      </c>
      <c r="AT94" s="7" t="str">
        <f t="shared" ref="AT94" si="394">IF(ISBLANK(I94),"",IF(COUNTIF(I94,"*BOMBE_150MM*"),IF(COUNTIF(K94,"*TR*"),IF(G94&lt;=4,F94,""),""),""))</f>
        <v/>
      </c>
      <c r="AU94" s="7" t="str">
        <f t="shared" ref="AU94" si="395">IF(ISBLANK(I94),"",IF(COUNTIF(I94,"*BOMBE_150MM*"),IF(COUNTIF(K94,"*\*"),IF(AND(G94&lt;=3,G94&gt;=2),F94,""),""),""))</f>
        <v/>
      </c>
      <c r="AW94" s="7" t="str">
        <f t="shared" ref="AW94" si="396">IF(ISBLANK(I94),"",IF(COUNTIF(I94,"*BOMBE_200MM*"),F94*G94,""))</f>
        <v/>
      </c>
      <c r="AY94" s="7">
        <f t="shared" ref="AY94" si="397">IF(ISBLANK(I94),"",IF(COUNTIF(I94,"*BOMBE_*"),F94*20,F94*15))</f>
        <v>60</v>
      </c>
      <c r="AZ94" s="7">
        <f t="shared" ref="AZ94" si="398">IF(ISBLANK(I94),"",IF(COUNTIF(I94,"*BOMBE_*"),F94*15,F94*10))</f>
        <v>45</v>
      </c>
      <c r="BA94" s="7">
        <f t="shared" ref="BA94" si="399">IF(ISBLANK(I94),"",IF(COUNTIF(I94,"*BOMBE_*"),F94*10,F94*5))</f>
        <v>30</v>
      </c>
    </row>
    <row r="95" spans="1:53">
      <c r="A95" s="23"/>
      <c r="B95" s="235"/>
      <c r="C95" s="25"/>
      <c r="D95" s="26"/>
      <c r="E95" s="27"/>
      <c r="F95" s="28"/>
      <c r="G95" s="28"/>
      <c r="H95" s="27"/>
      <c r="I95" s="29"/>
      <c r="J95" s="30"/>
      <c r="K95" s="31"/>
      <c r="L95" s="32"/>
      <c r="M95" s="223"/>
      <c r="N95" s="12" t="str">
        <f>IF(ISBLANK(I95),"",IF(COUNTIF(I95,"*bombe*"),(G95-1)*SUMIF('base de donnée JCO '!C$3:C$10,K95,'base de donnée JCO '!D$3:D$10)+SUMIF(entete,L95,'base de donnée JCO '!D$14:D$20),SUMIFS('base de donnée JCO '!I$173:I$1080,'base de donnée JCO '!F$173:F$1080,I95,'base de donnée JCO '!G$173:G$1080,J95)))</f>
        <v/>
      </c>
      <c r="O95" s="12" t="str">
        <f>IF(ISBLANK(I95),"",IF(ISBLANK(D95),#REF!+N95,D95+N95))</f>
        <v/>
      </c>
      <c r="P95" s="223"/>
      <c r="Q95" s="28"/>
      <c r="R95" s="28"/>
      <c r="S95" s="28"/>
      <c r="T95" s="28"/>
      <c r="U95" s="28"/>
      <c r="V95" s="2">
        <f>W95*SUMIFS('base de donnée JCO '!H$173:H$1080,'base de donnée JCO '!F$173:F$1080,I95,'base de donnée JCO '!G$173:G$1080,J95)</f>
        <v>0</v>
      </c>
      <c r="W95" s="2">
        <f t="shared" si="261"/>
        <v>0</v>
      </c>
      <c r="X95" s="2">
        <f>W95*SUMIFS('base de donnée JCO '!J$173:J$1080,'base de donnée JCO '!F$173:F$1080,I95,'base de donnée JCO '!G$173:G$1080,J95)</f>
        <v>0</v>
      </c>
      <c r="Z95" s="7" t="str">
        <f t="shared" si="262"/>
        <v/>
      </c>
      <c r="AA95" s="7" t="str">
        <f t="shared" si="263"/>
        <v/>
      </c>
      <c r="AB95" s="7" t="str">
        <f t="shared" si="264"/>
        <v/>
      </c>
      <c r="AD95" s="7" t="str">
        <f t="shared" si="265"/>
        <v/>
      </c>
      <c r="AE95" s="7" t="str">
        <f t="shared" si="266"/>
        <v/>
      </c>
      <c r="AF95" s="7" t="str">
        <f t="shared" si="267"/>
        <v/>
      </c>
      <c r="AG95" s="7" t="str">
        <f t="shared" si="268"/>
        <v/>
      </c>
      <c r="AH95" s="7" t="str">
        <f t="shared" si="269"/>
        <v/>
      </c>
      <c r="AJ95" s="7" t="str">
        <f t="shared" si="270"/>
        <v/>
      </c>
      <c r="AK95" s="7" t="str">
        <f t="shared" si="271"/>
        <v/>
      </c>
      <c r="AL95" s="7" t="str">
        <f t="shared" si="272"/>
        <v/>
      </c>
      <c r="AM95" s="7" t="str">
        <f t="shared" si="273"/>
        <v/>
      </c>
      <c r="AO95" s="7" t="str">
        <f t="shared" si="274"/>
        <v/>
      </c>
      <c r="AP95" s="7" t="str">
        <f t="shared" si="275"/>
        <v/>
      </c>
      <c r="AQ95" s="7" t="str">
        <f t="shared" si="276"/>
        <v/>
      </c>
      <c r="AS95" s="7" t="str">
        <f t="shared" si="277"/>
        <v/>
      </c>
      <c r="AT95" s="7" t="str">
        <f t="shared" si="278"/>
        <v/>
      </c>
      <c r="AU95" s="7" t="str">
        <f t="shared" si="279"/>
        <v/>
      </c>
      <c r="AW95" s="7" t="str">
        <f t="shared" si="280"/>
        <v/>
      </c>
      <c r="AY95" s="7" t="str">
        <f t="shared" si="281"/>
        <v/>
      </c>
      <c r="AZ95" s="7" t="str">
        <f t="shared" si="282"/>
        <v/>
      </c>
      <c r="BA95" s="7" t="str">
        <f t="shared" si="283"/>
        <v/>
      </c>
    </row>
    <row r="96" spans="1:53">
      <c r="A96" s="23">
        <v>32</v>
      </c>
      <c r="B96" s="232"/>
      <c r="C96" s="25"/>
      <c r="D96" s="26">
        <v>3.5763888888888894E-3</v>
      </c>
      <c r="E96" s="27"/>
      <c r="F96" s="28">
        <v>2</v>
      </c>
      <c r="G96" s="28">
        <v>10</v>
      </c>
      <c r="H96" s="27"/>
      <c r="I96" s="29" t="s">
        <v>35</v>
      </c>
      <c r="J96" s="30" t="s">
        <v>361</v>
      </c>
      <c r="K96" s="31" t="s">
        <v>10</v>
      </c>
      <c r="L96" s="32"/>
      <c r="M96" s="223"/>
      <c r="N96" s="12">
        <f>IF(ISBLANK(I96),"",IF(COUNTIF(I96,"*bombe*"),(G96-1)*SUMIF('base de donnée JCO '!C$3:C$10,K96,'base de donnée JCO '!D$3:D$10)+SUMIF(entete,L96,'base de donnée JCO '!D$14:D$20),SUMIFS('base de donnée JCO '!I$173:I$1080,'base de donnée JCO '!F$173:F$1080,I96,'base de donnée JCO '!G$173:G$1080,J96)))</f>
        <v>27.0003125</v>
      </c>
      <c r="O96" s="12">
        <f t="shared" si="353"/>
        <v>27.003888888888888</v>
      </c>
      <c r="P96" s="223"/>
      <c r="Q96" s="28"/>
      <c r="R96" s="28"/>
      <c r="S96" s="28" t="s">
        <v>65</v>
      </c>
      <c r="T96" s="28"/>
      <c r="U96" s="28"/>
      <c r="V96" s="2">
        <f>W96*SUMIFS('base de donnée JCO '!H$173:H$1080,'base de donnée JCO '!F$173:F$1080,I96,'base de donnée JCO '!G$173:G$1080,J96)</f>
        <v>0</v>
      </c>
      <c r="W96" s="2">
        <f t="shared" si="261"/>
        <v>20</v>
      </c>
      <c r="X96" s="2">
        <f>W96*SUMIFS('base de donnée JCO '!J$173:J$1080,'base de donnée JCO '!F$173:F$1080,I96,'base de donnée JCO '!G$173:G$1080,J96)</f>
        <v>0</v>
      </c>
      <c r="Z96" s="7" t="str">
        <f t="shared" si="262"/>
        <v/>
      </c>
      <c r="AA96" s="7" t="str">
        <f t="shared" si="263"/>
        <v/>
      </c>
      <c r="AB96" s="7" t="str">
        <f t="shared" si="264"/>
        <v/>
      </c>
      <c r="AD96" s="7" t="str">
        <f t="shared" si="265"/>
        <v/>
      </c>
      <c r="AE96" s="7" t="str">
        <f t="shared" si="266"/>
        <v/>
      </c>
      <c r="AF96" s="7">
        <f t="shared" si="267"/>
        <v>2</v>
      </c>
      <c r="AG96" s="7" t="str">
        <f t="shared" si="268"/>
        <v/>
      </c>
      <c r="AH96" s="7" t="str">
        <f t="shared" si="269"/>
        <v/>
      </c>
      <c r="AJ96" s="7" t="str">
        <f t="shared" si="270"/>
        <v/>
      </c>
      <c r="AK96" s="7" t="str">
        <f t="shared" si="271"/>
        <v/>
      </c>
      <c r="AL96" s="7" t="str">
        <f t="shared" si="272"/>
        <v/>
      </c>
      <c r="AM96" s="7" t="str">
        <f t="shared" si="273"/>
        <v/>
      </c>
      <c r="AO96" s="7" t="str">
        <f t="shared" si="274"/>
        <v/>
      </c>
      <c r="AP96" s="7" t="str">
        <f t="shared" si="275"/>
        <v/>
      </c>
      <c r="AQ96" s="7" t="str">
        <f t="shared" si="276"/>
        <v/>
      </c>
      <c r="AS96" s="7" t="str">
        <f t="shared" si="277"/>
        <v/>
      </c>
      <c r="AT96" s="7" t="str">
        <f t="shared" si="278"/>
        <v/>
      </c>
      <c r="AU96" s="7" t="str">
        <f t="shared" si="279"/>
        <v/>
      </c>
      <c r="AW96" s="7" t="str">
        <f t="shared" si="280"/>
        <v/>
      </c>
      <c r="AY96" s="7">
        <f t="shared" si="281"/>
        <v>40</v>
      </c>
      <c r="AZ96" s="7">
        <f t="shared" si="282"/>
        <v>30</v>
      </c>
      <c r="BA96" s="7">
        <f t="shared" si="283"/>
        <v>20</v>
      </c>
    </row>
    <row r="97" spans="1:53">
      <c r="A97" s="23">
        <v>32</v>
      </c>
      <c r="B97" s="232"/>
      <c r="C97" s="25"/>
      <c r="D97" s="26"/>
      <c r="E97" s="27"/>
      <c r="F97" s="28">
        <v>2</v>
      </c>
      <c r="G97" s="28">
        <v>10</v>
      </c>
      <c r="H97" s="27"/>
      <c r="I97" s="29" t="s">
        <v>39</v>
      </c>
      <c r="J97" s="30" t="s">
        <v>361</v>
      </c>
      <c r="K97" s="31" t="s">
        <v>10</v>
      </c>
      <c r="L97" s="32"/>
      <c r="M97" s="223"/>
      <c r="N97" s="12">
        <f>IF(ISBLANK(I97),"",IF(COUNTIF(I97,"*bombe*"),(G97-1)*SUMIF('base de donnée JCO '!C$3:C$10,K97,'base de donnée JCO '!D$3:D$10)+SUMIF(entete,L97,'base de donnée JCO '!D$14:D$20),SUMIFS('base de donnée JCO '!I$173:I$1080,'base de donnée JCO '!F$173:F$1080,I97,'base de donnée JCO '!G$173:G$1080,J97)))</f>
        <v>27.0003125</v>
      </c>
      <c r="O97" s="12">
        <f>IF(ISBLANK(I97),"",IF(ISBLANK(D97),D96+N97,D97+N97))</f>
        <v>27.003888888888888</v>
      </c>
      <c r="P97" s="223"/>
      <c r="Q97" s="28"/>
      <c r="R97" s="28"/>
      <c r="S97" s="28" t="s">
        <v>65</v>
      </c>
      <c r="T97" s="28"/>
      <c r="U97" s="28"/>
      <c r="V97" s="2">
        <f>W97*SUMIFS('base de donnée JCO '!H$173:H$1080,'base de donnée JCO '!F$173:F$1080,I97,'base de donnée JCO '!G$173:G$1080,J97)</f>
        <v>0</v>
      </c>
      <c r="W97" s="2">
        <f t="shared" ref="W97:W98" si="400">F97*G97</f>
        <v>20</v>
      </c>
      <c r="X97" s="2">
        <f>W97*SUMIFS('base de donnée JCO '!J$173:J$1080,'base de donnée JCO '!F$173:F$1080,I97,'base de donnée JCO '!G$173:G$1080,J97)</f>
        <v>0</v>
      </c>
      <c r="Z97" s="7" t="str">
        <f t="shared" ref="Z97:Z98" si="401">IF(ISBLANK(I97),"",IF(COUNTIF(I97,"*BOMBE_50MM*"),IF(COUNTIF(K97,"*TR*"),IF(G97&gt;=6,F97*1,0.5*F97),""),""))</f>
        <v/>
      </c>
      <c r="AA97" s="7" t="str">
        <f t="shared" ref="AA97:AA98" si="402">IF(ISBLANK(I97),"",IF(COUNTIF(I97,"*BOMBE_50MM*"),IF(COUNTIF(K97,"*\*"),IF(G97&gt;1,F97*1,""),""),""))</f>
        <v/>
      </c>
      <c r="AB97" s="7" t="str">
        <f t="shared" ref="AB97:AB98" si="403">IF(ISBLANK(I97),"",IF(COUNTIF(I97,"*BOMBE_50MM*"),IF(G97=1,F97,""),""))</f>
        <v/>
      </c>
      <c r="AD97" s="7" t="str">
        <f t="shared" ref="AD97:AD98" si="404">IF(ISBLANK(I97),"",IF(COUNTIF(I97,"*BOMBE_75MM*"),IF(G97=1,F97,""),""))</f>
        <v/>
      </c>
      <c r="AE97" s="7" t="str">
        <f t="shared" ref="AE97:AE98" si="405">IF(ISBLANK(I97),"",IF(COUNTIF(I97,"*BOMBE_75MM*"),IF(COUNTIF(K97,"*TR*"),IF(G97&lt;=5,F97,""),""),""))</f>
        <v/>
      </c>
      <c r="AF97" s="7" t="str">
        <f t="shared" ref="AF97:AF98" si="406">IF(ISBLANK(I97),"",IF(COUNTIF(I97,"*BOMBE_75MM*"),IF(COUNTIF(K97,"*TR*"),IF(G97&gt;5,F97,""),""),""))</f>
        <v/>
      </c>
      <c r="AG97" s="7" t="str">
        <f t="shared" ref="AG97:AG98" si="407">IF(ISBLANK(I97),"",IF(COUNTIF(I97,"*BOMBE_75MM*"),IF(COUNTIF(K97,"*\*"),IF(AND(G97&lt;=3,G97&gt;=2),F97,""),""),""))</f>
        <v/>
      </c>
      <c r="AH97" s="7" t="str">
        <f t="shared" ref="AH97:AH98" si="408">IF(ISBLANK(I97),"",IF(COUNTIF(I97,"*BOMBE_75MM*"),IF(COUNTIF(K97,"*\*"),IF(AND(G97&lt;=7,G97&gt;=4),F97,""),""),""))</f>
        <v/>
      </c>
      <c r="AJ97" s="7" t="str">
        <f t="shared" ref="AJ97:AJ98" si="409">IF(ISBLANK(I97),"",IF(COUNTIF(I97,"*BOMBE_100MM*"),IF(G97=1,F97,""),""))</f>
        <v/>
      </c>
      <c r="AK97" s="7">
        <f t="shared" ref="AK97:AK98" si="410">IF(ISBLANK(I97),"",IF(COUNTIF(I97,"*BOMBE_100MM*"),IF(COUNTIF(K97,"*TR*"),IF(G97&lt;=5,F97,F97*2),""),""))</f>
        <v>4</v>
      </c>
      <c r="AL97" s="7" t="str">
        <f t="shared" ref="AL97:AL98" si="411">IF(ISBLANK(I97),"",IF(COUNTIF(I97,"*BOMBE_100MM*"),IF(COUNTIF(K97,"*\*"),IF(AND(G97&lt;=3,G97&gt;=2),F97,""),""),""))</f>
        <v/>
      </c>
      <c r="AM97" s="7" t="str">
        <f t="shared" ref="AM97:AM98" si="412">IF(ISBLANK(I97),"",IF(COUNTIF(I97,"*BOMBE_100MM*"),IF(COUNTIF(K97,"*\*"),IF(AND(G97&lt;=5,G97&gt;=4),F97,""),""),""))</f>
        <v/>
      </c>
      <c r="AO97" s="7" t="str">
        <f t="shared" ref="AO97:AO98" si="413">IF(ISBLANK(I97),"",IF(COUNTIF(I97,"*BOMBE_125MM*"),IF(G97=1,F97,""),""))</f>
        <v/>
      </c>
      <c r="AP97" s="7" t="str">
        <f t="shared" ref="AP97:AP98" si="414">IF(ISBLANK(I97),"",IF(COUNTIF(I97,"*BOMBE_125MM*"),IF(COUNTIF(K97,"*TR*"),IF(G97&lt;=5,F97,""),""),""))</f>
        <v/>
      </c>
      <c r="AQ97" s="7" t="str">
        <f t="shared" ref="AQ97:AQ98" si="415">IF(ISBLANK(I97),"",IF(COUNTIF(I97,"*BOMBE_125MM*"),IF(COUNTIF(K97,"*\*"),IF(AND(G97&lt;=3,G97&gt;=2),F97,""),""),""))</f>
        <v/>
      </c>
      <c r="AS97" s="7" t="str">
        <f t="shared" ref="AS97:AS98" si="416">IF(ISBLANK(I97),"",IF(COUNTIF(I97,"*BOMBE_150MM*"),IF(G97=1,F97,""),""))</f>
        <v/>
      </c>
      <c r="AT97" s="7" t="str">
        <f t="shared" ref="AT97:AT98" si="417">IF(ISBLANK(I97),"",IF(COUNTIF(I97,"*BOMBE_150MM*"),IF(COUNTIF(K97,"*TR*"),IF(G97&lt;=4,F97,""),""),""))</f>
        <v/>
      </c>
      <c r="AU97" s="7" t="str">
        <f t="shared" ref="AU97:AU98" si="418">IF(ISBLANK(I97),"",IF(COUNTIF(I97,"*BOMBE_150MM*"),IF(COUNTIF(K97,"*\*"),IF(AND(G97&lt;=3,G97&gt;=2),F97,""),""),""))</f>
        <v/>
      </c>
      <c r="AW97" s="7" t="str">
        <f t="shared" ref="AW97:AW98" si="419">IF(ISBLANK(I97),"",IF(COUNTIF(I97,"*BOMBE_200MM*"),F97*G97,""))</f>
        <v/>
      </c>
      <c r="AY97" s="7">
        <f t="shared" ref="AY97:AY98" si="420">IF(ISBLANK(I97),"",IF(COUNTIF(I97,"*BOMBE_*"),F97*20,F97*15))</f>
        <v>40</v>
      </c>
      <c r="AZ97" s="7">
        <f t="shared" ref="AZ97:AZ98" si="421">IF(ISBLANK(I97),"",IF(COUNTIF(I97,"*BOMBE_*"),F97*15,F97*10))</f>
        <v>30</v>
      </c>
      <c r="BA97" s="7">
        <f t="shared" ref="BA97:BA98" si="422">IF(ISBLANK(I97),"",IF(COUNTIF(I97,"*BOMBE_*"),F97*10,F97*5))</f>
        <v>20</v>
      </c>
    </row>
    <row r="98" spans="1:53">
      <c r="A98" s="23"/>
      <c r="B98" s="232"/>
      <c r="C98" s="25"/>
      <c r="D98" s="26"/>
      <c r="E98" s="27"/>
      <c r="F98" s="28"/>
      <c r="G98" s="28"/>
      <c r="H98" s="27"/>
      <c r="I98" s="29"/>
      <c r="J98" s="30"/>
      <c r="K98" s="31"/>
      <c r="L98" s="32"/>
      <c r="M98" s="223"/>
      <c r="N98" s="12" t="str">
        <f>IF(ISBLANK(I98),"",IF(COUNTIF(I98,"*bombe*"),(G98-1)*SUMIF('base de donnée JCO '!C$3:C$10,K98,'base de donnée JCO '!D$3:D$10)+SUMIF(entete,L98,'base de donnée JCO '!D$14:D$20),SUMIFS('base de donnée JCO '!I$173:I$1080,'base de donnée JCO '!F$173:F$1080,I98,'base de donnée JCO '!G$173:G$1080,J98)))</f>
        <v/>
      </c>
      <c r="O98" s="12" t="str">
        <f>IF(ISBLANK(I98),"",IF(ISBLANK(D98),D95+N98,D98+N98))</f>
        <v/>
      </c>
      <c r="P98" s="223"/>
      <c r="Q98" s="28"/>
      <c r="R98" s="28"/>
      <c r="S98" s="28"/>
      <c r="T98" s="28"/>
      <c r="U98" s="28"/>
      <c r="V98" s="2">
        <f>W98*SUMIFS('base de donnée JCO '!H$173:H$1080,'base de donnée JCO '!F$173:F$1080,I98,'base de donnée JCO '!G$173:G$1080,J98)</f>
        <v>0</v>
      </c>
      <c r="W98" s="2">
        <f t="shared" si="400"/>
        <v>0</v>
      </c>
      <c r="X98" s="2">
        <f>W98*SUMIFS('base de donnée JCO '!J$173:J$1080,'base de donnée JCO '!F$173:F$1080,I98,'base de donnée JCO '!G$173:G$1080,J98)</f>
        <v>0</v>
      </c>
      <c r="Z98" s="7" t="str">
        <f t="shared" si="401"/>
        <v/>
      </c>
      <c r="AA98" s="7" t="str">
        <f t="shared" si="402"/>
        <v/>
      </c>
      <c r="AB98" s="7" t="str">
        <f t="shared" si="403"/>
        <v/>
      </c>
      <c r="AD98" s="7" t="str">
        <f t="shared" si="404"/>
        <v/>
      </c>
      <c r="AE98" s="7" t="str">
        <f t="shared" si="405"/>
        <v/>
      </c>
      <c r="AF98" s="7" t="str">
        <f t="shared" si="406"/>
        <v/>
      </c>
      <c r="AG98" s="7" t="str">
        <f t="shared" si="407"/>
        <v/>
      </c>
      <c r="AH98" s="7" t="str">
        <f t="shared" si="408"/>
        <v/>
      </c>
      <c r="AJ98" s="7" t="str">
        <f t="shared" si="409"/>
        <v/>
      </c>
      <c r="AK98" s="7" t="str">
        <f t="shared" si="410"/>
        <v/>
      </c>
      <c r="AL98" s="7" t="str">
        <f t="shared" si="411"/>
        <v/>
      </c>
      <c r="AM98" s="7" t="str">
        <f t="shared" si="412"/>
        <v/>
      </c>
      <c r="AO98" s="7" t="str">
        <f t="shared" si="413"/>
        <v/>
      </c>
      <c r="AP98" s="7" t="str">
        <f t="shared" si="414"/>
        <v/>
      </c>
      <c r="AQ98" s="7" t="str">
        <f t="shared" si="415"/>
        <v/>
      </c>
      <c r="AS98" s="7" t="str">
        <f t="shared" si="416"/>
        <v/>
      </c>
      <c r="AT98" s="7" t="str">
        <f t="shared" si="417"/>
        <v/>
      </c>
      <c r="AU98" s="7" t="str">
        <f t="shared" si="418"/>
        <v/>
      </c>
      <c r="AW98" s="7" t="str">
        <f t="shared" si="419"/>
        <v/>
      </c>
      <c r="AY98" s="7" t="str">
        <f t="shared" si="420"/>
        <v/>
      </c>
      <c r="AZ98" s="7" t="str">
        <f t="shared" si="421"/>
        <v/>
      </c>
      <c r="BA98" s="7" t="str">
        <f t="shared" si="422"/>
        <v/>
      </c>
    </row>
    <row r="99" spans="1:53">
      <c r="A99" s="23">
        <v>33</v>
      </c>
      <c r="B99" s="236"/>
      <c r="C99" s="25"/>
      <c r="D99" s="26">
        <v>3.5879629629629629E-3</v>
      </c>
      <c r="E99" s="27"/>
      <c r="F99" s="28">
        <v>1</v>
      </c>
      <c r="G99" s="28">
        <v>5</v>
      </c>
      <c r="H99" s="27"/>
      <c r="I99" s="29" t="s">
        <v>40</v>
      </c>
      <c r="J99" s="30" t="s">
        <v>380</v>
      </c>
      <c r="K99" s="31" t="s">
        <v>11</v>
      </c>
      <c r="L99" s="32"/>
      <c r="M99" s="223"/>
      <c r="N99" s="12">
        <f>IF(ISBLANK(I99),"",IF(COUNTIF(I99,"*bombe*"),(G99-1)*SUMIF('base de donnée JCO '!C$3:C$10,K99,'base de donnée JCO '!D$3:D$10)+SUMIF(entete,L99,'base de donnée JCO '!D$14:D$20),SUMIFS('base de donnée JCO '!I$173:I$1080,'base de donnée JCO '!F$173:F$1080,I99,'base de donnée JCO '!G$173:G$1080,J99)))</f>
        <v>16.000185185185185</v>
      </c>
      <c r="O99" s="12">
        <f>IF(ISBLANK(I99),"",IF(ISBLANK(D99),D96+N99,D99+N99))</f>
        <v>16.003773148148149</v>
      </c>
      <c r="P99" s="223"/>
      <c r="Q99" s="28"/>
      <c r="R99" s="28"/>
      <c r="S99" s="28" t="s">
        <v>70</v>
      </c>
      <c r="T99" s="28"/>
      <c r="U99" s="28"/>
      <c r="V99" s="2">
        <f>W99*SUMIFS('base de donnée JCO '!H$173:H$1080,'base de donnée JCO '!F$173:F$1080,I99,'base de donnée JCO '!G$173:G$1080,J99)</f>
        <v>0</v>
      </c>
      <c r="W99" s="2">
        <f t="shared" si="261"/>
        <v>5</v>
      </c>
      <c r="X99" s="2">
        <f>W99*SUMIFS('base de donnée JCO '!J$173:J$1080,'base de donnée JCO '!F$173:F$1080,I99,'base de donnée JCO '!G$173:G$1080,J99)</f>
        <v>0</v>
      </c>
      <c r="Z99" s="7" t="str">
        <f t="shared" si="262"/>
        <v/>
      </c>
      <c r="AA99" s="7" t="str">
        <f t="shared" si="263"/>
        <v/>
      </c>
      <c r="AB99" s="7" t="str">
        <f t="shared" si="264"/>
        <v/>
      </c>
      <c r="AD99" s="7" t="str">
        <f t="shared" si="265"/>
        <v/>
      </c>
      <c r="AE99" s="7" t="str">
        <f t="shared" si="266"/>
        <v/>
      </c>
      <c r="AF99" s="7" t="str">
        <f t="shared" si="267"/>
        <v/>
      </c>
      <c r="AG99" s="7" t="str">
        <f t="shared" si="268"/>
        <v/>
      </c>
      <c r="AH99" s="7" t="str">
        <f t="shared" si="269"/>
        <v/>
      </c>
      <c r="AJ99" s="7" t="str">
        <f t="shared" si="270"/>
        <v/>
      </c>
      <c r="AK99" s="7" t="str">
        <f t="shared" si="271"/>
        <v/>
      </c>
      <c r="AL99" s="7" t="str">
        <f t="shared" si="272"/>
        <v/>
      </c>
      <c r="AM99" s="7" t="str">
        <f t="shared" si="273"/>
        <v/>
      </c>
      <c r="AO99" s="7" t="str">
        <f t="shared" si="274"/>
        <v/>
      </c>
      <c r="AP99" s="7">
        <f t="shared" si="275"/>
        <v>1</v>
      </c>
      <c r="AQ99" s="7" t="str">
        <f t="shared" si="276"/>
        <v/>
      </c>
      <c r="AS99" s="7" t="str">
        <f t="shared" si="277"/>
        <v/>
      </c>
      <c r="AT99" s="7" t="str">
        <f t="shared" si="278"/>
        <v/>
      </c>
      <c r="AU99" s="7" t="str">
        <f t="shared" si="279"/>
        <v/>
      </c>
      <c r="AW99" s="7" t="str">
        <f t="shared" si="280"/>
        <v/>
      </c>
      <c r="AY99" s="7">
        <f t="shared" si="281"/>
        <v>20</v>
      </c>
      <c r="AZ99" s="7">
        <f t="shared" si="282"/>
        <v>15</v>
      </c>
      <c r="BA99" s="7">
        <f t="shared" si="283"/>
        <v>10</v>
      </c>
    </row>
    <row r="100" spans="1:53">
      <c r="A100" s="23"/>
      <c r="B100" s="232"/>
      <c r="C100" s="25"/>
      <c r="D100" s="26"/>
      <c r="E100" s="27"/>
      <c r="F100" s="28"/>
      <c r="G100" s="28"/>
      <c r="H100" s="27"/>
      <c r="I100" s="29"/>
      <c r="J100" s="30"/>
      <c r="K100" s="31"/>
      <c r="L100" s="32"/>
      <c r="M100" s="223"/>
      <c r="N100" s="12" t="str">
        <f>IF(ISBLANK(I100),"",IF(COUNTIF(I100,"*bombe*"),(G100-1)*SUMIF('base de donnée JCO '!C$3:C$10,K100,'base de donnée JCO '!D$3:D$10)+SUMIF(entete,L100,'base de donnée JCO '!D$14:D$20),SUMIFS('base de donnée JCO '!I$173:I$1080,'base de donnée JCO '!F$173:F$1080,I100,'base de donnée JCO '!G$173:G$1080,J100)))</f>
        <v/>
      </c>
      <c r="O100" s="12" t="str">
        <f t="shared" si="353"/>
        <v/>
      </c>
      <c r="P100" s="223"/>
      <c r="Q100" s="28"/>
      <c r="R100" s="28"/>
      <c r="S100" s="28"/>
      <c r="T100" s="28"/>
      <c r="U100" s="28"/>
      <c r="V100" s="2">
        <f>W100*SUMIFS('base de donnée JCO '!H$173:H$1080,'base de donnée JCO '!F$173:F$1080,I100,'base de donnée JCO '!G$173:G$1080,J100)</f>
        <v>0</v>
      </c>
      <c r="W100" s="2">
        <f t="shared" si="261"/>
        <v>0</v>
      </c>
      <c r="X100" s="2">
        <f>W100*SUMIFS('base de donnée JCO '!J$173:J$1080,'base de donnée JCO '!F$173:F$1080,I100,'base de donnée JCO '!G$173:G$1080,J100)</f>
        <v>0</v>
      </c>
      <c r="Z100" s="7" t="str">
        <f t="shared" si="262"/>
        <v/>
      </c>
      <c r="AA100" s="7" t="str">
        <f t="shared" si="263"/>
        <v/>
      </c>
      <c r="AB100" s="7" t="str">
        <f t="shared" si="264"/>
        <v/>
      </c>
      <c r="AD100" s="7" t="str">
        <f t="shared" si="265"/>
        <v/>
      </c>
      <c r="AE100" s="7" t="str">
        <f t="shared" si="266"/>
        <v/>
      </c>
      <c r="AF100" s="7" t="str">
        <f t="shared" si="267"/>
        <v/>
      </c>
      <c r="AG100" s="7" t="str">
        <f t="shared" si="268"/>
        <v/>
      </c>
      <c r="AH100" s="7" t="str">
        <f t="shared" si="269"/>
        <v/>
      </c>
      <c r="AJ100" s="7" t="str">
        <f t="shared" si="270"/>
        <v/>
      </c>
      <c r="AK100" s="7" t="str">
        <f t="shared" si="271"/>
        <v/>
      </c>
      <c r="AL100" s="7" t="str">
        <f t="shared" si="272"/>
        <v/>
      </c>
      <c r="AM100" s="7" t="str">
        <f t="shared" si="273"/>
        <v/>
      </c>
      <c r="AO100" s="7" t="str">
        <f t="shared" si="274"/>
        <v/>
      </c>
      <c r="AP100" s="7" t="str">
        <f t="shared" si="275"/>
        <v/>
      </c>
      <c r="AQ100" s="7" t="str">
        <f t="shared" si="276"/>
        <v/>
      </c>
      <c r="AS100" s="7" t="str">
        <f t="shared" si="277"/>
        <v/>
      </c>
      <c r="AT100" s="7" t="str">
        <f t="shared" si="278"/>
        <v/>
      </c>
      <c r="AU100" s="7" t="str">
        <f t="shared" si="279"/>
        <v/>
      </c>
      <c r="AW100" s="7" t="str">
        <f t="shared" si="280"/>
        <v/>
      </c>
      <c r="AY100" s="7" t="str">
        <f t="shared" si="281"/>
        <v/>
      </c>
      <c r="AZ100" s="7" t="str">
        <f t="shared" si="282"/>
        <v/>
      </c>
      <c r="BA100" s="7" t="str">
        <f t="shared" si="283"/>
        <v/>
      </c>
    </row>
    <row r="101" spans="1:53">
      <c r="A101" s="23">
        <v>34</v>
      </c>
      <c r="B101" s="232"/>
      <c r="C101" s="25"/>
      <c r="D101" s="26">
        <v>3.6111111111111114E-3</v>
      </c>
      <c r="E101" s="27"/>
      <c r="F101" s="28">
        <v>3</v>
      </c>
      <c r="G101" s="28">
        <v>1</v>
      </c>
      <c r="H101" s="27"/>
      <c r="I101" s="29" t="s">
        <v>160</v>
      </c>
      <c r="J101" s="30" t="s">
        <v>253</v>
      </c>
      <c r="K101" s="31"/>
      <c r="L101" s="32"/>
      <c r="M101" s="223"/>
      <c r="N101" s="12">
        <f>IF(ISBLANK(I101),"",IF(COUNTIF(I101,"*bombe*"),(G101-1)*SUMIF('base de donnée JCO '!C$3:C$10,K101,'base de donnée JCO '!D$3:D$10)+SUMIF(entete,L101,'base de donnée JCO '!D$14:D$20),SUMIFS('base de donnée JCO '!I$173:I$1080,'base de donnée JCO '!F$173:F$1080,I101,'base de donnée JCO '!G$173:G$1080,J101)))</f>
        <v>0</v>
      </c>
      <c r="O101" s="12">
        <f t="shared" ref="O101" si="423">IF(ISBLANK(I101),"",IF(ISBLANK(D101),D100+N101,D101+N101))</f>
        <v>3.6111111111111114E-3</v>
      </c>
      <c r="P101" s="223"/>
      <c r="Q101" s="234" t="s">
        <v>789</v>
      </c>
      <c r="R101" s="28"/>
      <c r="S101" s="234" t="s">
        <v>789</v>
      </c>
      <c r="T101" s="28"/>
      <c r="U101" s="234" t="s">
        <v>789</v>
      </c>
      <c r="V101" s="2">
        <f>W101*SUMIFS('base de donnée JCO '!H$173:H$1080,'base de donnée JCO '!F$173:F$1080,I101,'base de donnée JCO '!G$173:G$1080,J101)</f>
        <v>0</v>
      </c>
      <c r="W101" s="2">
        <f t="shared" ref="W101" si="424">F101*G101</f>
        <v>3</v>
      </c>
      <c r="X101" s="2">
        <f>W101*SUMIFS('base de donnée JCO '!J$173:J$1080,'base de donnée JCO '!F$173:F$1080,I101,'base de donnée JCO '!G$173:G$1080,J101)</f>
        <v>0</v>
      </c>
      <c r="Z101" s="7" t="str">
        <f t="shared" ref="Z101" si="425">IF(ISBLANK(I101),"",IF(COUNTIF(I101,"*BOMBE_50MM*"),IF(COUNTIF(K101,"*TR*"),IF(G101&gt;=6,F101*1,0.5*F101),""),""))</f>
        <v/>
      </c>
      <c r="AA101" s="7" t="str">
        <f t="shared" ref="AA101" si="426">IF(ISBLANK(I101),"",IF(COUNTIF(I101,"*BOMBE_50MM*"),IF(COUNTIF(K101,"*\*"),IF(G101&gt;1,F101*1,""),""),""))</f>
        <v/>
      </c>
      <c r="AB101" s="7" t="str">
        <f t="shared" ref="AB101" si="427">IF(ISBLANK(I101),"",IF(COUNTIF(I101,"*BOMBE_50MM*"),IF(G101=1,F101,""),""))</f>
        <v/>
      </c>
      <c r="AD101" s="7" t="str">
        <f t="shared" ref="AD101" si="428">IF(ISBLANK(I101),"",IF(COUNTIF(I101,"*BOMBE_75MM*"),IF(G101=1,F101,""),""))</f>
        <v/>
      </c>
      <c r="AE101" s="7" t="str">
        <f t="shared" ref="AE101" si="429">IF(ISBLANK(I101),"",IF(COUNTIF(I101,"*BOMBE_75MM*"),IF(COUNTIF(K101,"*TR*"),IF(G101&lt;=5,F101,""),""),""))</f>
        <v/>
      </c>
      <c r="AF101" s="7" t="str">
        <f t="shared" ref="AF101" si="430">IF(ISBLANK(I101),"",IF(COUNTIF(I101,"*BOMBE_75MM*"),IF(COUNTIF(K101,"*TR*"),IF(G101&gt;5,F101,""),""),""))</f>
        <v/>
      </c>
      <c r="AG101" s="7" t="str">
        <f t="shared" ref="AG101" si="431">IF(ISBLANK(I101),"",IF(COUNTIF(I101,"*BOMBE_75MM*"),IF(COUNTIF(K101,"*\*"),IF(AND(G101&lt;=3,G101&gt;=2),F101,""),""),""))</f>
        <v/>
      </c>
      <c r="AH101" s="7" t="str">
        <f t="shared" ref="AH101" si="432">IF(ISBLANK(I101),"",IF(COUNTIF(I101,"*BOMBE_75MM*"),IF(COUNTIF(K101,"*\*"),IF(AND(G101&lt;=7,G101&gt;=4),F101,""),""),""))</f>
        <v/>
      </c>
      <c r="AJ101" s="7" t="str">
        <f t="shared" ref="AJ101" si="433">IF(ISBLANK(I101),"",IF(COUNTIF(I101,"*BOMBE_100MM*"),IF(G101=1,F101,""),""))</f>
        <v/>
      </c>
      <c r="AK101" s="7" t="str">
        <f t="shared" ref="AK101" si="434">IF(ISBLANK(I101),"",IF(COUNTIF(I101,"*BOMBE_100MM*"),IF(COUNTIF(K101,"*TR*"),IF(G101&lt;=5,F101,F101*2),""),""))</f>
        <v/>
      </c>
      <c r="AL101" s="7" t="str">
        <f t="shared" ref="AL101" si="435">IF(ISBLANK(I101),"",IF(COUNTIF(I101,"*BOMBE_100MM*"),IF(COUNTIF(K101,"*\*"),IF(AND(G101&lt;=3,G101&gt;=2),F101,""),""),""))</f>
        <v/>
      </c>
      <c r="AM101" s="7" t="str">
        <f t="shared" ref="AM101" si="436">IF(ISBLANK(I101),"",IF(COUNTIF(I101,"*BOMBE_100MM*"),IF(COUNTIF(K101,"*\*"),IF(AND(G101&lt;=5,G101&gt;=4),F101,""),""),""))</f>
        <v/>
      </c>
      <c r="AO101" s="7" t="str">
        <f t="shared" ref="AO101" si="437">IF(ISBLANK(I101),"",IF(COUNTIF(I101,"*BOMBE_125MM*"),IF(G101=1,F101,""),""))</f>
        <v/>
      </c>
      <c r="AP101" s="7" t="str">
        <f t="shared" ref="AP101" si="438">IF(ISBLANK(I101),"",IF(COUNTIF(I101,"*BOMBE_125MM*"),IF(COUNTIF(K101,"*TR*"),IF(G101&lt;=5,F101,""),""),""))</f>
        <v/>
      </c>
      <c r="AQ101" s="7" t="str">
        <f t="shared" ref="AQ101" si="439">IF(ISBLANK(I101),"",IF(COUNTIF(I101,"*BOMBE_125MM*"),IF(COUNTIF(K101,"*\*"),IF(AND(G101&lt;=3,G101&gt;=2),F101,""),""),""))</f>
        <v/>
      </c>
      <c r="AS101" s="7" t="str">
        <f t="shared" ref="AS101" si="440">IF(ISBLANK(I101),"",IF(COUNTIF(I101,"*BOMBE_150MM*"),IF(G101=1,F101,""),""))</f>
        <v/>
      </c>
      <c r="AT101" s="7" t="str">
        <f t="shared" ref="AT101" si="441">IF(ISBLANK(I101),"",IF(COUNTIF(I101,"*BOMBE_150MM*"),IF(COUNTIF(K101,"*TR*"),IF(G101&lt;=4,F101,""),""),""))</f>
        <v/>
      </c>
      <c r="AU101" s="7" t="str">
        <f t="shared" ref="AU101" si="442">IF(ISBLANK(I101),"",IF(COUNTIF(I101,"*BOMBE_150MM*"),IF(COUNTIF(K101,"*\*"),IF(AND(G101&lt;=3,G101&gt;=2),F101,""),""),""))</f>
        <v/>
      </c>
      <c r="AW101" s="7" t="str">
        <f t="shared" ref="AW101" si="443">IF(ISBLANK(I101),"",IF(COUNTIF(I101,"*BOMBE_200MM*"),F101*G101,""))</f>
        <v/>
      </c>
      <c r="AY101" s="7">
        <f t="shared" ref="AY101" si="444">IF(ISBLANK(I101),"",IF(COUNTIF(I101,"*BOMBE_*"),F101*20,F101*15))</f>
        <v>45</v>
      </c>
      <c r="AZ101" s="7">
        <f t="shared" ref="AZ101" si="445">IF(ISBLANK(I101),"",IF(COUNTIF(I101,"*BOMBE_*"),F101*15,F101*10))</f>
        <v>30</v>
      </c>
      <c r="BA101" s="7">
        <f t="shared" ref="BA101" si="446">IF(ISBLANK(I101),"",IF(COUNTIF(I101,"*BOMBE_*"),F101*10,F101*5))</f>
        <v>15</v>
      </c>
    </row>
    <row r="102" spans="1:53">
      <c r="A102" s="23"/>
      <c r="B102" s="232"/>
      <c r="C102" s="25"/>
      <c r="D102" s="26"/>
      <c r="E102" s="27"/>
      <c r="F102" s="28"/>
      <c r="G102" s="28"/>
      <c r="H102" s="27"/>
      <c r="I102" s="29"/>
      <c r="J102" s="30"/>
      <c r="K102" s="31"/>
      <c r="L102" s="32"/>
      <c r="M102" s="223"/>
      <c r="N102" s="12" t="str">
        <f>IF(ISBLANK(I102),"",IF(COUNTIF(I102,"*bombe*"),(G102-1)*SUMIF('base de donnée JCO '!C$3:C$10,K102,'base de donnée JCO '!D$3:D$10)+SUMIF(entete,L102,'base de donnée JCO '!D$14:D$20),SUMIFS('base de donnée JCO '!I$173:I$1080,'base de donnée JCO '!F$173:F$1080,I102,'base de donnée JCO '!G$173:G$1080,J102)))</f>
        <v/>
      </c>
      <c r="O102" s="12" t="str">
        <f>IF(ISBLANK(I102),"",IF(ISBLANK(D102),D101+N102,D102+N102))</f>
        <v/>
      </c>
      <c r="P102" s="223"/>
      <c r="Q102" s="28"/>
      <c r="R102" s="28"/>
      <c r="S102" s="28"/>
      <c r="T102" s="28"/>
      <c r="U102" s="28"/>
      <c r="V102" s="2">
        <f>W102*SUMIFS('base de donnée JCO '!H$173:H$1080,'base de donnée JCO '!F$173:F$1080,I102,'base de donnée JCO '!G$173:G$1080,J102)</f>
        <v>0</v>
      </c>
      <c r="W102" s="2">
        <f t="shared" si="261"/>
        <v>0</v>
      </c>
      <c r="X102" s="2">
        <f>W102*SUMIFS('base de donnée JCO '!J$173:J$1080,'base de donnée JCO '!F$173:F$1080,I102,'base de donnée JCO '!G$173:G$1080,J102)</f>
        <v>0</v>
      </c>
      <c r="Z102" s="7" t="str">
        <f t="shared" si="262"/>
        <v/>
      </c>
      <c r="AA102" s="7" t="str">
        <f t="shared" si="263"/>
        <v/>
      </c>
      <c r="AB102" s="7" t="str">
        <f t="shared" si="264"/>
        <v/>
      </c>
      <c r="AD102" s="7" t="str">
        <f t="shared" si="265"/>
        <v/>
      </c>
      <c r="AE102" s="7" t="str">
        <f t="shared" si="266"/>
        <v/>
      </c>
      <c r="AF102" s="7" t="str">
        <f t="shared" si="267"/>
        <v/>
      </c>
      <c r="AG102" s="7" t="str">
        <f t="shared" si="268"/>
        <v/>
      </c>
      <c r="AH102" s="7" t="str">
        <f t="shared" si="269"/>
        <v/>
      </c>
      <c r="AJ102" s="7" t="str">
        <f t="shared" si="270"/>
        <v/>
      </c>
      <c r="AK102" s="7" t="str">
        <f t="shared" si="271"/>
        <v/>
      </c>
      <c r="AL102" s="7" t="str">
        <f t="shared" si="272"/>
        <v/>
      </c>
      <c r="AM102" s="7" t="str">
        <f t="shared" si="273"/>
        <v/>
      </c>
      <c r="AO102" s="7" t="str">
        <f t="shared" si="274"/>
        <v/>
      </c>
      <c r="AP102" s="7" t="str">
        <f t="shared" si="275"/>
        <v/>
      </c>
      <c r="AQ102" s="7" t="str">
        <f t="shared" si="276"/>
        <v/>
      </c>
      <c r="AS102" s="7" t="str">
        <f t="shared" si="277"/>
        <v/>
      </c>
      <c r="AT102" s="7" t="str">
        <f t="shared" si="278"/>
        <v/>
      </c>
      <c r="AU102" s="7" t="str">
        <f t="shared" si="279"/>
        <v/>
      </c>
      <c r="AW102" s="7" t="str">
        <f t="shared" si="280"/>
        <v/>
      </c>
      <c r="AY102" s="7" t="str">
        <f t="shared" si="281"/>
        <v/>
      </c>
      <c r="AZ102" s="7" t="str">
        <f t="shared" si="282"/>
        <v/>
      </c>
      <c r="BA102" s="7" t="str">
        <f t="shared" si="283"/>
        <v/>
      </c>
    </row>
    <row r="103" spans="1:53">
      <c r="A103" s="23">
        <v>35</v>
      </c>
      <c r="B103" s="236"/>
      <c r="C103" s="25"/>
      <c r="D103" s="26">
        <v>3.8194444444444443E-3</v>
      </c>
      <c r="E103" s="27"/>
      <c r="F103" s="28">
        <v>1</v>
      </c>
      <c r="G103" s="28">
        <v>5</v>
      </c>
      <c r="H103" s="27"/>
      <c r="I103" s="29" t="s">
        <v>40</v>
      </c>
      <c r="J103" s="30" t="s">
        <v>378</v>
      </c>
      <c r="K103" s="31" t="s">
        <v>11</v>
      </c>
      <c r="L103" s="32"/>
      <c r="M103" s="223"/>
      <c r="N103" s="12">
        <f>IF(ISBLANK(I103),"",IF(COUNTIF(I103,"*bombe*"),(G103-1)*SUMIF('base de donnée JCO '!C$3:C$10,K103,'base de donnée JCO '!D$3:D$10)+SUMIF(entete,L103,'base de donnée JCO '!D$14:D$20),SUMIFS('base de donnée JCO '!I$173:I$1080,'base de donnée JCO '!F$173:F$1080,I103,'base de donnée JCO '!G$173:G$1080,J103)))</f>
        <v>16.000185185185185</v>
      </c>
      <c r="O103" s="12">
        <f>IF(ISBLANK(I103),"",IF(ISBLANK(D103),D100+N103,D103+N103))</f>
        <v>16.00400462962963</v>
      </c>
      <c r="P103" s="223"/>
      <c r="Q103" s="28"/>
      <c r="R103" s="28"/>
      <c r="S103" s="28" t="s">
        <v>70</v>
      </c>
      <c r="T103" s="28"/>
      <c r="U103" s="28"/>
      <c r="V103" s="2">
        <f>W103*SUMIFS('base de donnée JCO '!H$173:H$1080,'base de donnée JCO '!F$173:F$1080,I103,'base de donnée JCO '!G$173:G$1080,J103)</f>
        <v>0</v>
      </c>
      <c r="W103" s="2">
        <f t="shared" ref="W103" si="447">F103*G103</f>
        <v>5</v>
      </c>
      <c r="X103" s="2">
        <f>W103*SUMIFS('base de donnée JCO '!J$173:J$1080,'base de donnée JCO '!F$173:F$1080,I103,'base de donnée JCO '!G$173:G$1080,J103)</f>
        <v>0</v>
      </c>
      <c r="Z103" s="7" t="str">
        <f t="shared" ref="Z103" si="448">IF(ISBLANK(I103),"",IF(COUNTIF(I103,"*BOMBE_50MM*"),IF(COUNTIF(K103,"*TR*"),IF(G103&gt;=6,F103*1,0.5*F103),""),""))</f>
        <v/>
      </c>
      <c r="AA103" s="7" t="str">
        <f t="shared" ref="AA103" si="449">IF(ISBLANK(I103),"",IF(COUNTIF(I103,"*BOMBE_50MM*"),IF(COUNTIF(K103,"*\*"),IF(G103&gt;1,F103*1,""),""),""))</f>
        <v/>
      </c>
      <c r="AB103" s="7" t="str">
        <f t="shared" ref="AB103" si="450">IF(ISBLANK(I103),"",IF(COUNTIF(I103,"*BOMBE_50MM*"),IF(G103=1,F103,""),""))</f>
        <v/>
      </c>
      <c r="AD103" s="7" t="str">
        <f t="shared" ref="AD103" si="451">IF(ISBLANK(I103),"",IF(COUNTIF(I103,"*BOMBE_75MM*"),IF(G103=1,F103,""),""))</f>
        <v/>
      </c>
      <c r="AE103" s="7" t="str">
        <f t="shared" ref="AE103" si="452">IF(ISBLANK(I103),"",IF(COUNTIF(I103,"*BOMBE_75MM*"),IF(COUNTIF(K103,"*TR*"),IF(G103&lt;=5,F103,""),""),""))</f>
        <v/>
      </c>
      <c r="AF103" s="7" t="str">
        <f t="shared" ref="AF103" si="453">IF(ISBLANK(I103),"",IF(COUNTIF(I103,"*BOMBE_75MM*"),IF(COUNTIF(K103,"*TR*"),IF(G103&gt;5,F103,""),""),""))</f>
        <v/>
      </c>
      <c r="AG103" s="7" t="str">
        <f t="shared" ref="AG103" si="454">IF(ISBLANK(I103),"",IF(COUNTIF(I103,"*BOMBE_75MM*"),IF(COUNTIF(K103,"*\*"),IF(AND(G103&lt;=3,G103&gt;=2),F103,""),""),""))</f>
        <v/>
      </c>
      <c r="AH103" s="7" t="str">
        <f t="shared" ref="AH103" si="455">IF(ISBLANK(I103),"",IF(COUNTIF(I103,"*BOMBE_75MM*"),IF(COUNTIF(K103,"*\*"),IF(AND(G103&lt;=7,G103&gt;=4),F103,""),""),""))</f>
        <v/>
      </c>
      <c r="AJ103" s="7" t="str">
        <f t="shared" ref="AJ103" si="456">IF(ISBLANK(I103),"",IF(COUNTIF(I103,"*BOMBE_100MM*"),IF(G103=1,F103,""),""))</f>
        <v/>
      </c>
      <c r="AK103" s="7" t="str">
        <f t="shared" ref="AK103" si="457">IF(ISBLANK(I103),"",IF(COUNTIF(I103,"*BOMBE_100MM*"),IF(COUNTIF(K103,"*TR*"),IF(G103&lt;=5,F103,F103*2),""),""))</f>
        <v/>
      </c>
      <c r="AL103" s="7" t="str">
        <f t="shared" ref="AL103" si="458">IF(ISBLANK(I103),"",IF(COUNTIF(I103,"*BOMBE_100MM*"),IF(COUNTIF(K103,"*\*"),IF(AND(G103&lt;=3,G103&gt;=2),F103,""),""),""))</f>
        <v/>
      </c>
      <c r="AM103" s="7" t="str">
        <f t="shared" ref="AM103" si="459">IF(ISBLANK(I103),"",IF(COUNTIF(I103,"*BOMBE_100MM*"),IF(COUNTIF(K103,"*\*"),IF(AND(G103&lt;=5,G103&gt;=4),F103,""),""),""))</f>
        <v/>
      </c>
      <c r="AO103" s="7" t="str">
        <f t="shared" ref="AO103" si="460">IF(ISBLANK(I103),"",IF(COUNTIF(I103,"*BOMBE_125MM*"),IF(G103=1,F103,""),""))</f>
        <v/>
      </c>
      <c r="AP103" s="7">
        <f t="shared" ref="AP103" si="461">IF(ISBLANK(I103),"",IF(COUNTIF(I103,"*BOMBE_125MM*"),IF(COUNTIF(K103,"*TR*"),IF(G103&lt;=5,F103,""),""),""))</f>
        <v>1</v>
      </c>
      <c r="AQ103" s="7" t="str">
        <f t="shared" ref="AQ103" si="462">IF(ISBLANK(I103),"",IF(COUNTIF(I103,"*BOMBE_125MM*"),IF(COUNTIF(K103,"*\*"),IF(AND(G103&lt;=3,G103&gt;=2),F103,""),""),""))</f>
        <v/>
      </c>
      <c r="AS103" s="7" t="str">
        <f t="shared" ref="AS103" si="463">IF(ISBLANK(I103),"",IF(COUNTIF(I103,"*BOMBE_150MM*"),IF(G103=1,F103,""),""))</f>
        <v/>
      </c>
      <c r="AT103" s="7" t="str">
        <f t="shared" ref="AT103" si="464">IF(ISBLANK(I103),"",IF(COUNTIF(I103,"*BOMBE_150MM*"),IF(COUNTIF(K103,"*TR*"),IF(G103&lt;=4,F103,""),""),""))</f>
        <v/>
      </c>
      <c r="AU103" s="7" t="str">
        <f t="shared" ref="AU103" si="465">IF(ISBLANK(I103),"",IF(COUNTIF(I103,"*BOMBE_150MM*"),IF(COUNTIF(K103,"*\*"),IF(AND(G103&lt;=3,G103&gt;=2),F103,""),""),""))</f>
        <v/>
      </c>
      <c r="AW103" s="7" t="str">
        <f t="shared" ref="AW103" si="466">IF(ISBLANK(I103),"",IF(COUNTIF(I103,"*BOMBE_200MM*"),F103*G103,""))</f>
        <v/>
      </c>
      <c r="AY103" s="7">
        <f t="shared" ref="AY103" si="467">IF(ISBLANK(I103),"",IF(COUNTIF(I103,"*BOMBE_*"),F103*20,F103*15))</f>
        <v>20</v>
      </c>
      <c r="AZ103" s="7">
        <f t="shared" ref="AZ103" si="468">IF(ISBLANK(I103),"",IF(COUNTIF(I103,"*BOMBE_*"),F103*15,F103*10))</f>
        <v>15</v>
      </c>
      <c r="BA103" s="7">
        <f t="shared" ref="BA103" si="469">IF(ISBLANK(I103),"",IF(COUNTIF(I103,"*BOMBE_*"),F103*10,F103*5))</f>
        <v>10</v>
      </c>
    </row>
    <row r="104" spans="1:53">
      <c r="A104" s="23"/>
      <c r="B104" s="232"/>
      <c r="C104" s="25"/>
      <c r="D104" s="26"/>
      <c r="E104" s="27"/>
      <c r="F104" s="28"/>
      <c r="G104" s="28"/>
      <c r="H104" s="27"/>
      <c r="I104" s="29"/>
      <c r="J104" s="30"/>
      <c r="K104" s="31"/>
      <c r="L104" s="32"/>
      <c r="M104" s="223"/>
      <c r="N104" s="12" t="str">
        <f>IF(ISBLANK(I104),"",IF(COUNTIF(I104,"*bombe*"),(G104-1)*SUMIF('base de donnée JCO '!C$3:C$10,K104,'base de donnée JCO '!D$3:D$10)+SUMIF(entete,L104,'base de donnée JCO '!D$14:D$20),SUMIFS('base de donnée JCO '!I$173:I$1080,'base de donnée JCO '!F$173:F$1080,I104,'base de donnée JCO '!G$173:G$1080,J104)))</f>
        <v/>
      </c>
      <c r="O104" s="12" t="str">
        <f>IF(ISBLANK(I104),"",IF(ISBLANK(D104),D101+N104,D104+N104))</f>
        <v/>
      </c>
      <c r="P104" s="223"/>
      <c r="Q104" s="28"/>
      <c r="R104" s="28"/>
      <c r="S104" s="28"/>
      <c r="T104" s="28"/>
      <c r="U104" s="28"/>
      <c r="V104" s="2">
        <f>W104*SUMIFS('base de donnée JCO '!H$173:H$1080,'base de donnée JCO '!F$173:F$1080,I104,'base de donnée JCO '!G$173:G$1080,J104)</f>
        <v>0</v>
      </c>
      <c r="W104" s="2">
        <f t="shared" si="261"/>
        <v>0</v>
      </c>
      <c r="X104" s="2">
        <f>W104*SUMIFS('base de donnée JCO '!J$173:J$1080,'base de donnée JCO '!F$173:F$1080,I104,'base de donnée JCO '!G$173:G$1080,J104)</f>
        <v>0</v>
      </c>
      <c r="Z104" s="7" t="str">
        <f t="shared" si="262"/>
        <v/>
      </c>
      <c r="AA104" s="7" t="str">
        <f t="shared" si="263"/>
        <v/>
      </c>
      <c r="AB104" s="7" t="str">
        <f t="shared" si="264"/>
        <v/>
      </c>
      <c r="AD104" s="7" t="str">
        <f t="shared" si="265"/>
        <v/>
      </c>
      <c r="AE104" s="7" t="str">
        <f t="shared" si="266"/>
        <v/>
      </c>
      <c r="AF104" s="7" t="str">
        <f t="shared" si="267"/>
        <v/>
      </c>
      <c r="AG104" s="7" t="str">
        <f t="shared" si="268"/>
        <v/>
      </c>
      <c r="AH104" s="7" t="str">
        <f t="shared" si="269"/>
        <v/>
      </c>
      <c r="AJ104" s="7" t="str">
        <f t="shared" si="270"/>
        <v/>
      </c>
      <c r="AK104" s="7" t="str">
        <f t="shared" si="271"/>
        <v/>
      </c>
      <c r="AL104" s="7" t="str">
        <f t="shared" si="272"/>
        <v/>
      </c>
      <c r="AM104" s="7" t="str">
        <f t="shared" si="273"/>
        <v/>
      </c>
      <c r="AO104" s="7" t="str">
        <f t="shared" si="274"/>
        <v/>
      </c>
      <c r="AP104" s="7" t="str">
        <f t="shared" si="275"/>
        <v/>
      </c>
      <c r="AQ104" s="7" t="str">
        <f t="shared" si="276"/>
        <v/>
      </c>
      <c r="AS104" s="7" t="str">
        <f t="shared" si="277"/>
        <v/>
      </c>
      <c r="AT104" s="7" t="str">
        <f t="shared" si="278"/>
        <v/>
      </c>
      <c r="AU104" s="7" t="str">
        <f t="shared" si="279"/>
        <v/>
      </c>
      <c r="AW104" s="7" t="str">
        <f t="shared" si="280"/>
        <v/>
      </c>
      <c r="AY104" s="7" t="str">
        <f t="shared" si="281"/>
        <v/>
      </c>
      <c r="AZ104" s="7" t="str">
        <f t="shared" si="282"/>
        <v/>
      </c>
      <c r="BA104" s="7" t="str">
        <f t="shared" si="283"/>
        <v/>
      </c>
    </row>
    <row r="105" spans="1:53">
      <c r="A105" s="23">
        <v>36</v>
      </c>
      <c r="B105" s="232"/>
      <c r="C105" s="25"/>
      <c r="D105" s="26">
        <v>3.8888888888888883E-3</v>
      </c>
      <c r="E105" s="27"/>
      <c r="F105" s="28">
        <v>2</v>
      </c>
      <c r="G105" s="28">
        <v>10</v>
      </c>
      <c r="H105" s="27"/>
      <c r="I105" s="29" t="s">
        <v>35</v>
      </c>
      <c r="J105" s="30" t="s">
        <v>361</v>
      </c>
      <c r="K105" s="31" t="s">
        <v>9</v>
      </c>
      <c r="L105" s="32"/>
      <c r="M105" s="223"/>
      <c r="N105" s="12">
        <f>IF(ISBLANK(I105),"",IF(COUNTIF(I105,"*bombe*"),(G105-1)*SUMIF('base de donnée JCO '!C$3:C$10,K105,'base de donnée JCO '!D$3:D$10)+SUMIF(entete,L105,'base de donnée JCO '!D$14:D$20),SUMIFS('base de donnée JCO '!I$173:I$1080,'base de donnée JCO '!F$173:F$1080,I105,'base de donnée JCO '!G$173:G$1080,J105)))</f>
        <v>18.000208333333333</v>
      </c>
      <c r="O105" s="12">
        <f t="shared" si="353"/>
        <v>18.004097222222221</v>
      </c>
      <c r="P105" s="223"/>
      <c r="Q105" s="28"/>
      <c r="R105" s="28"/>
      <c r="S105" s="28" t="s">
        <v>65</v>
      </c>
      <c r="T105" s="28"/>
      <c r="U105" s="28"/>
      <c r="V105" s="2">
        <f>W105*SUMIFS('base de donnée JCO '!H$173:H$1080,'base de donnée JCO '!F$173:F$1080,I105,'base de donnée JCO '!G$173:G$1080,J105)</f>
        <v>0</v>
      </c>
      <c r="W105" s="2">
        <f t="shared" si="261"/>
        <v>20</v>
      </c>
      <c r="X105" s="2">
        <f>W105*SUMIFS('base de donnée JCO '!J$173:J$1080,'base de donnée JCO '!F$173:F$1080,I105,'base de donnée JCO '!G$173:G$1080,J105)</f>
        <v>0</v>
      </c>
      <c r="Z105" s="7" t="str">
        <f t="shared" si="262"/>
        <v/>
      </c>
      <c r="AA105" s="7" t="str">
        <f t="shared" si="263"/>
        <v/>
      </c>
      <c r="AB105" s="7" t="str">
        <f t="shared" si="264"/>
        <v/>
      </c>
      <c r="AD105" s="7" t="str">
        <f t="shared" si="265"/>
        <v/>
      </c>
      <c r="AE105" s="7" t="str">
        <f t="shared" si="266"/>
        <v/>
      </c>
      <c r="AF105" s="7">
        <f t="shared" si="267"/>
        <v>2</v>
      </c>
      <c r="AG105" s="7" t="str">
        <f t="shared" si="268"/>
        <v/>
      </c>
      <c r="AH105" s="7" t="str">
        <f t="shared" si="269"/>
        <v/>
      </c>
      <c r="AJ105" s="7" t="str">
        <f t="shared" si="270"/>
        <v/>
      </c>
      <c r="AK105" s="7" t="str">
        <f t="shared" si="271"/>
        <v/>
      </c>
      <c r="AL105" s="7" t="str">
        <f t="shared" si="272"/>
        <v/>
      </c>
      <c r="AM105" s="7" t="str">
        <f t="shared" si="273"/>
        <v/>
      </c>
      <c r="AO105" s="7" t="str">
        <f t="shared" si="274"/>
        <v/>
      </c>
      <c r="AP105" s="7" t="str">
        <f t="shared" si="275"/>
        <v/>
      </c>
      <c r="AQ105" s="7" t="str">
        <f t="shared" si="276"/>
        <v/>
      </c>
      <c r="AS105" s="7" t="str">
        <f t="shared" si="277"/>
        <v/>
      </c>
      <c r="AT105" s="7" t="str">
        <f t="shared" si="278"/>
        <v/>
      </c>
      <c r="AU105" s="7" t="str">
        <f t="shared" si="279"/>
        <v/>
      </c>
      <c r="AW105" s="7" t="str">
        <f t="shared" si="280"/>
        <v/>
      </c>
      <c r="AY105" s="7">
        <f t="shared" si="281"/>
        <v>40</v>
      </c>
      <c r="AZ105" s="7">
        <f t="shared" si="282"/>
        <v>30</v>
      </c>
      <c r="BA105" s="7">
        <f t="shared" si="283"/>
        <v>20</v>
      </c>
    </row>
    <row r="106" spans="1:53">
      <c r="A106" s="23"/>
      <c r="B106" s="232"/>
      <c r="C106" s="25"/>
      <c r="D106" s="26"/>
      <c r="E106" s="27"/>
      <c r="F106" s="28"/>
      <c r="G106" s="28"/>
      <c r="H106" s="27"/>
      <c r="I106" s="29"/>
      <c r="J106" s="30"/>
      <c r="K106" s="31"/>
      <c r="L106" s="32"/>
      <c r="M106" s="223"/>
      <c r="N106" s="12"/>
      <c r="O106" s="12"/>
      <c r="P106" s="223"/>
      <c r="Q106" s="28"/>
      <c r="R106" s="28"/>
      <c r="S106" s="28"/>
      <c r="T106" s="28"/>
      <c r="U106" s="28"/>
      <c r="Z106" s="7"/>
      <c r="AA106" s="7"/>
      <c r="AB106" s="7"/>
      <c r="AD106" s="7"/>
      <c r="AE106" s="7"/>
      <c r="AF106" s="7"/>
      <c r="AG106" s="7"/>
      <c r="AH106" s="7"/>
      <c r="AJ106" s="7"/>
      <c r="AK106" s="7"/>
      <c r="AL106" s="7"/>
      <c r="AM106" s="7"/>
      <c r="AO106" s="7"/>
      <c r="AP106" s="7"/>
      <c r="AQ106" s="7"/>
      <c r="AS106" s="7"/>
      <c r="AT106" s="7"/>
      <c r="AU106" s="7"/>
      <c r="AW106" s="7"/>
      <c r="AY106" s="7"/>
      <c r="AZ106" s="7"/>
      <c r="BA106" s="7"/>
    </row>
    <row r="107" spans="1:53">
      <c r="A107" s="23">
        <v>37</v>
      </c>
      <c r="B107" s="232"/>
      <c r="C107" s="25"/>
      <c r="D107" s="26">
        <v>3.9004629629629632E-3</v>
      </c>
      <c r="E107" s="27"/>
      <c r="F107" s="28">
        <v>2</v>
      </c>
      <c r="G107" s="28">
        <v>10</v>
      </c>
      <c r="H107" s="27"/>
      <c r="I107" s="29" t="s">
        <v>39</v>
      </c>
      <c r="J107" s="30" t="s">
        <v>361</v>
      </c>
      <c r="K107" s="31" t="s">
        <v>9</v>
      </c>
      <c r="L107" s="32"/>
      <c r="M107" s="223"/>
      <c r="N107" s="12">
        <f>IF(ISBLANK(I107),"",IF(COUNTIF(I107,"*bombe*"),(G107-1)*SUMIF('base de donnée JCO '!C$3:C$10,K107,'base de donnée JCO '!D$3:D$10)+SUMIF(entete,L107,'base de donnée JCO '!D$14:D$20),SUMIFS('base de donnée JCO '!I$173:I$1080,'base de donnée JCO '!F$173:F$1080,I107,'base de donnée JCO '!G$173:G$1080,J107)))</f>
        <v>18.000208333333333</v>
      </c>
      <c r="O107" s="12">
        <f>IF(ISBLANK(I107),"",IF(ISBLANK(D107),D105+N107,D107+N107))</f>
        <v>18.004108796296297</v>
      </c>
      <c r="P107" s="223"/>
      <c r="Q107" s="28"/>
      <c r="R107" s="28"/>
      <c r="S107" s="28" t="s">
        <v>65</v>
      </c>
      <c r="T107" s="28"/>
      <c r="U107" s="28"/>
      <c r="V107" s="2">
        <f>W107*SUMIFS('base de donnée JCO '!H$173:H$1080,'base de donnée JCO '!F$173:F$1080,I107,'base de donnée JCO '!G$173:G$1080,J107)</f>
        <v>0</v>
      </c>
      <c r="W107" s="2">
        <f t="shared" ref="W107:W108" si="470">F107*G107</f>
        <v>20</v>
      </c>
      <c r="X107" s="2">
        <f>W107*SUMIFS('base de donnée JCO '!J$173:J$1080,'base de donnée JCO '!F$173:F$1080,I107,'base de donnée JCO '!G$173:G$1080,J107)</f>
        <v>0</v>
      </c>
      <c r="Z107" s="7" t="str">
        <f t="shared" ref="Z107:Z108" si="471">IF(ISBLANK(I107),"",IF(COUNTIF(I107,"*BOMBE_50MM*"),IF(COUNTIF(K107,"*TR*"),IF(G107&gt;=6,F107*1,0.5*F107),""),""))</f>
        <v/>
      </c>
      <c r="AA107" s="7" t="str">
        <f t="shared" ref="AA107:AA108" si="472">IF(ISBLANK(I107),"",IF(COUNTIF(I107,"*BOMBE_50MM*"),IF(COUNTIF(K107,"*\*"),IF(G107&gt;1,F107*1,""),""),""))</f>
        <v/>
      </c>
      <c r="AB107" s="7" t="str">
        <f t="shared" ref="AB107:AB108" si="473">IF(ISBLANK(I107),"",IF(COUNTIF(I107,"*BOMBE_50MM*"),IF(G107=1,F107,""),""))</f>
        <v/>
      </c>
      <c r="AD107" s="7" t="str">
        <f t="shared" ref="AD107:AD108" si="474">IF(ISBLANK(I107),"",IF(COUNTIF(I107,"*BOMBE_75MM*"),IF(G107=1,F107,""),""))</f>
        <v/>
      </c>
      <c r="AE107" s="7" t="str">
        <f t="shared" ref="AE107:AE108" si="475">IF(ISBLANK(I107),"",IF(COUNTIF(I107,"*BOMBE_75MM*"),IF(COUNTIF(K107,"*TR*"),IF(G107&lt;=5,F107,""),""),""))</f>
        <v/>
      </c>
      <c r="AF107" s="7" t="str">
        <f t="shared" ref="AF107:AF108" si="476">IF(ISBLANK(I107),"",IF(COUNTIF(I107,"*BOMBE_75MM*"),IF(COUNTIF(K107,"*TR*"),IF(G107&gt;5,F107,""),""),""))</f>
        <v/>
      </c>
      <c r="AG107" s="7" t="str">
        <f t="shared" ref="AG107:AG108" si="477">IF(ISBLANK(I107),"",IF(COUNTIF(I107,"*BOMBE_75MM*"),IF(COUNTIF(K107,"*\*"),IF(AND(G107&lt;=3,G107&gt;=2),F107,""),""),""))</f>
        <v/>
      </c>
      <c r="AH107" s="7" t="str">
        <f t="shared" ref="AH107:AH108" si="478">IF(ISBLANK(I107),"",IF(COUNTIF(I107,"*BOMBE_75MM*"),IF(COUNTIF(K107,"*\*"),IF(AND(G107&lt;=7,G107&gt;=4),F107,""),""),""))</f>
        <v/>
      </c>
      <c r="AJ107" s="7" t="str">
        <f t="shared" ref="AJ107:AJ108" si="479">IF(ISBLANK(I107),"",IF(COUNTIF(I107,"*BOMBE_100MM*"),IF(G107=1,F107,""),""))</f>
        <v/>
      </c>
      <c r="AK107" s="7">
        <f t="shared" ref="AK107:AK108" si="480">IF(ISBLANK(I107),"",IF(COUNTIF(I107,"*BOMBE_100MM*"),IF(COUNTIF(K107,"*TR*"),IF(G107&lt;=5,F107,F107*2),""),""))</f>
        <v>4</v>
      </c>
      <c r="AL107" s="7" t="str">
        <f t="shared" ref="AL107:AL108" si="481">IF(ISBLANK(I107),"",IF(COUNTIF(I107,"*BOMBE_100MM*"),IF(COUNTIF(K107,"*\*"),IF(AND(G107&lt;=3,G107&gt;=2),F107,""),""),""))</f>
        <v/>
      </c>
      <c r="AM107" s="7" t="str">
        <f t="shared" ref="AM107:AM108" si="482">IF(ISBLANK(I107),"",IF(COUNTIF(I107,"*BOMBE_100MM*"),IF(COUNTIF(K107,"*\*"),IF(AND(G107&lt;=5,G107&gt;=4),F107,""),""),""))</f>
        <v/>
      </c>
      <c r="AO107" s="7" t="str">
        <f t="shared" ref="AO107:AO108" si="483">IF(ISBLANK(I107),"",IF(COUNTIF(I107,"*BOMBE_125MM*"),IF(G107=1,F107,""),""))</f>
        <v/>
      </c>
      <c r="AP107" s="7" t="str">
        <f t="shared" ref="AP107:AP108" si="484">IF(ISBLANK(I107),"",IF(COUNTIF(I107,"*BOMBE_125MM*"),IF(COUNTIF(K107,"*TR*"),IF(G107&lt;=5,F107,""),""),""))</f>
        <v/>
      </c>
      <c r="AQ107" s="7" t="str">
        <f t="shared" ref="AQ107:AQ108" si="485">IF(ISBLANK(I107),"",IF(COUNTIF(I107,"*BOMBE_125MM*"),IF(COUNTIF(K107,"*\*"),IF(AND(G107&lt;=3,G107&gt;=2),F107,""),""),""))</f>
        <v/>
      </c>
      <c r="AS107" s="7" t="str">
        <f t="shared" ref="AS107:AS108" si="486">IF(ISBLANK(I107),"",IF(COUNTIF(I107,"*BOMBE_150MM*"),IF(G107=1,F107,""),""))</f>
        <v/>
      </c>
      <c r="AT107" s="7" t="str">
        <f t="shared" ref="AT107:AT108" si="487">IF(ISBLANK(I107),"",IF(COUNTIF(I107,"*BOMBE_150MM*"),IF(COUNTIF(K107,"*TR*"),IF(G107&lt;=4,F107,""),""),""))</f>
        <v/>
      </c>
      <c r="AU107" s="7" t="str">
        <f t="shared" ref="AU107:AU108" si="488">IF(ISBLANK(I107),"",IF(COUNTIF(I107,"*BOMBE_150MM*"),IF(COUNTIF(K107,"*\*"),IF(AND(G107&lt;=3,G107&gt;=2),F107,""),""),""))</f>
        <v/>
      </c>
      <c r="AW107" s="7" t="str">
        <f t="shared" ref="AW107:AW108" si="489">IF(ISBLANK(I107),"",IF(COUNTIF(I107,"*BOMBE_200MM*"),F107*G107,""))</f>
        <v/>
      </c>
      <c r="AY107" s="7">
        <f t="shared" ref="AY107:AY108" si="490">IF(ISBLANK(I107),"",IF(COUNTIF(I107,"*BOMBE_*"),F107*20,F107*15))</f>
        <v>40</v>
      </c>
      <c r="AZ107" s="7">
        <f t="shared" ref="AZ107:AZ108" si="491">IF(ISBLANK(I107),"",IF(COUNTIF(I107,"*BOMBE_*"),F107*15,F107*10))</f>
        <v>30</v>
      </c>
      <c r="BA107" s="7">
        <f t="shared" ref="BA107:BA108" si="492">IF(ISBLANK(I107),"",IF(COUNTIF(I107,"*BOMBE_*"),F107*10,F107*5))</f>
        <v>20</v>
      </c>
    </row>
    <row r="108" spans="1:53">
      <c r="A108" s="23"/>
      <c r="B108" s="232"/>
      <c r="C108" s="25"/>
      <c r="D108" s="26"/>
      <c r="E108" s="27"/>
      <c r="F108" s="28"/>
      <c r="G108" s="28"/>
      <c r="H108" s="27"/>
      <c r="I108" s="29"/>
      <c r="J108" s="30"/>
      <c r="K108" s="31"/>
      <c r="L108" s="32"/>
      <c r="M108" s="223"/>
      <c r="N108" s="12" t="str">
        <f>IF(ISBLANK(I108),"",IF(COUNTIF(I108,"*bombe*"),(G108-1)*SUMIF('base de donnée JCO '!C$3:C$10,K108,'base de donnée JCO '!D$3:D$10)+SUMIF(entete,L108,'base de donnée JCO '!D$14:D$20),SUMIFS('base de donnée JCO '!I$173:I$1080,'base de donnée JCO '!F$173:F$1080,I108,'base de donnée JCO '!G$173:G$1080,J108)))</f>
        <v/>
      </c>
      <c r="O108" s="12" t="str">
        <f>IF(ISBLANK(I108),"",IF(ISBLANK(D108),D104+N108,D108+N108))</f>
        <v/>
      </c>
      <c r="P108" s="223"/>
      <c r="Q108" s="28"/>
      <c r="R108" s="28"/>
      <c r="S108" s="28"/>
      <c r="T108" s="28"/>
      <c r="U108" s="28"/>
      <c r="V108" s="2">
        <f>W108*SUMIFS('base de donnée JCO '!H$173:H$1080,'base de donnée JCO '!F$173:F$1080,I108,'base de donnée JCO '!G$173:G$1080,J108)</f>
        <v>0</v>
      </c>
      <c r="W108" s="2">
        <f t="shared" si="470"/>
        <v>0</v>
      </c>
      <c r="X108" s="2">
        <f>W108*SUMIFS('base de donnée JCO '!J$173:J$1080,'base de donnée JCO '!F$173:F$1080,I108,'base de donnée JCO '!G$173:G$1080,J108)</f>
        <v>0</v>
      </c>
      <c r="Z108" s="7" t="str">
        <f t="shared" si="471"/>
        <v/>
      </c>
      <c r="AA108" s="7" t="str">
        <f t="shared" si="472"/>
        <v/>
      </c>
      <c r="AB108" s="7" t="str">
        <f t="shared" si="473"/>
        <v/>
      </c>
      <c r="AD108" s="7" t="str">
        <f t="shared" si="474"/>
        <v/>
      </c>
      <c r="AE108" s="7" t="str">
        <f t="shared" si="475"/>
        <v/>
      </c>
      <c r="AF108" s="7" t="str">
        <f t="shared" si="476"/>
        <v/>
      </c>
      <c r="AG108" s="7" t="str">
        <f t="shared" si="477"/>
        <v/>
      </c>
      <c r="AH108" s="7" t="str">
        <f t="shared" si="478"/>
        <v/>
      </c>
      <c r="AJ108" s="7" t="str">
        <f t="shared" si="479"/>
        <v/>
      </c>
      <c r="AK108" s="7" t="str">
        <f t="shared" si="480"/>
        <v/>
      </c>
      <c r="AL108" s="7" t="str">
        <f t="shared" si="481"/>
        <v/>
      </c>
      <c r="AM108" s="7" t="str">
        <f t="shared" si="482"/>
        <v/>
      </c>
      <c r="AO108" s="7" t="str">
        <f t="shared" si="483"/>
        <v/>
      </c>
      <c r="AP108" s="7" t="str">
        <f t="shared" si="484"/>
        <v/>
      </c>
      <c r="AQ108" s="7" t="str">
        <f t="shared" si="485"/>
        <v/>
      </c>
      <c r="AS108" s="7" t="str">
        <f t="shared" si="486"/>
        <v/>
      </c>
      <c r="AT108" s="7" t="str">
        <f t="shared" si="487"/>
        <v/>
      </c>
      <c r="AU108" s="7" t="str">
        <f t="shared" si="488"/>
        <v/>
      </c>
      <c r="AW108" s="7" t="str">
        <f t="shared" si="489"/>
        <v/>
      </c>
      <c r="AY108" s="7" t="str">
        <f t="shared" si="490"/>
        <v/>
      </c>
      <c r="AZ108" s="7" t="str">
        <f t="shared" si="491"/>
        <v/>
      </c>
      <c r="BA108" s="7" t="str">
        <f t="shared" si="492"/>
        <v/>
      </c>
    </row>
    <row r="109" spans="1:53">
      <c r="A109" s="23">
        <v>38</v>
      </c>
      <c r="B109" s="232"/>
      <c r="C109" s="25"/>
      <c r="D109" s="26">
        <v>3.9120370370370368E-3</v>
      </c>
      <c r="E109" s="27"/>
      <c r="F109" s="28">
        <v>3</v>
      </c>
      <c r="G109" s="28">
        <v>4</v>
      </c>
      <c r="H109" s="27"/>
      <c r="I109" s="29" t="s">
        <v>58</v>
      </c>
      <c r="J109" s="30" t="s">
        <v>699</v>
      </c>
      <c r="K109" s="31"/>
      <c r="L109" s="32"/>
      <c r="M109" s="223"/>
      <c r="N109" s="12">
        <f>IF(ISBLANK(I109),"",IF(COUNTIF(I109,"*bombe*"),(G109-1)*SUMIF('base de donnée JCO '!C$3:C$10,K109,'base de donnée JCO '!D$3:D$10)+SUMIF(entete,L109,'base de donnée JCO '!D$14:D$20),SUMIFS('base de donnée JCO '!I$173:I$1080,'base de donnée JCO '!F$173:F$1080,I109,'base de donnée JCO '!G$173:G$1080,J109)))</f>
        <v>0</v>
      </c>
      <c r="O109" s="226">
        <f>IF(ISBLANK(I109),"",IF(ISBLANK(D109),D105+N109,D109+N109))</f>
        <v>3.9120370370370368E-3</v>
      </c>
      <c r="P109" s="223"/>
      <c r="Q109" s="234" t="s">
        <v>789</v>
      </c>
      <c r="R109" s="28"/>
      <c r="S109" s="234" t="s">
        <v>789</v>
      </c>
      <c r="T109" s="28"/>
      <c r="U109" s="234" t="s">
        <v>789</v>
      </c>
      <c r="V109" s="2">
        <f>W109*SUMIFS('base de donnée JCO '!H$173:H$1080,'base de donnée JCO '!F$173:F$1080,I109,'base de donnée JCO '!G$173:G$1080,J109)</f>
        <v>0</v>
      </c>
      <c r="W109" s="2">
        <f t="shared" si="261"/>
        <v>12</v>
      </c>
      <c r="X109" s="2">
        <f>W109*SUMIFS('base de donnée JCO '!J$173:J$1080,'base de donnée JCO '!F$173:F$1080,I109,'base de donnée JCO '!G$173:G$1080,J109)</f>
        <v>0</v>
      </c>
      <c r="Z109" s="7" t="str">
        <f t="shared" si="262"/>
        <v/>
      </c>
      <c r="AA109" s="7" t="str">
        <f t="shared" si="263"/>
        <v/>
      </c>
      <c r="AB109" s="7" t="str">
        <f t="shared" si="264"/>
        <v/>
      </c>
      <c r="AD109" s="7" t="str">
        <f t="shared" si="265"/>
        <v/>
      </c>
      <c r="AE109" s="7" t="str">
        <f t="shared" si="266"/>
        <v/>
      </c>
      <c r="AF109" s="7" t="str">
        <f t="shared" si="267"/>
        <v/>
      </c>
      <c r="AG109" s="7" t="str">
        <f t="shared" si="268"/>
        <v/>
      </c>
      <c r="AH109" s="7" t="str">
        <f t="shared" si="269"/>
        <v/>
      </c>
      <c r="AJ109" s="7" t="str">
        <f t="shared" si="270"/>
        <v/>
      </c>
      <c r="AK109" s="7" t="str">
        <f t="shared" si="271"/>
        <v/>
      </c>
      <c r="AL109" s="7" t="str">
        <f t="shared" si="272"/>
        <v/>
      </c>
      <c r="AM109" s="7" t="str">
        <f t="shared" si="273"/>
        <v/>
      </c>
      <c r="AO109" s="7" t="str">
        <f t="shared" si="274"/>
        <v/>
      </c>
      <c r="AP109" s="7" t="str">
        <f t="shared" si="275"/>
        <v/>
      </c>
      <c r="AQ109" s="7" t="str">
        <f t="shared" si="276"/>
        <v/>
      </c>
      <c r="AS109" s="7" t="str">
        <f t="shared" si="277"/>
        <v/>
      </c>
      <c r="AT109" s="7" t="str">
        <f t="shared" si="278"/>
        <v/>
      </c>
      <c r="AU109" s="7" t="str">
        <f t="shared" si="279"/>
        <v/>
      </c>
      <c r="AW109" s="7" t="str">
        <f t="shared" si="280"/>
        <v/>
      </c>
      <c r="AY109" s="7">
        <f t="shared" si="281"/>
        <v>45</v>
      </c>
      <c r="AZ109" s="7">
        <f t="shared" si="282"/>
        <v>30</v>
      </c>
      <c r="BA109" s="7">
        <f t="shared" si="283"/>
        <v>15</v>
      </c>
    </row>
    <row r="110" spans="1:53">
      <c r="A110" s="23"/>
      <c r="B110" s="232"/>
      <c r="C110" s="25"/>
      <c r="D110" s="26"/>
      <c r="E110" s="27"/>
      <c r="F110" s="28"/>
      <c r="G110" s="28"/>
      <c r="H110" s="27"/>
      <c r="I110" s="29"/>
      <c r="J110" s="30"/>
      <c r="K110" s="31"/>
      <c r="L110" s="32"/>
      <c r="M110" s="223"/>
      <c r="N110" s="12"/>
      <c r="O110" s="12"/>
      <c r="P110" s="223"/>
      <c r="Q110" s="28"/>
      <c r="R110" s="28"/>
      <c r="S110" s="28"/>
      <c r="T110" s="28"/>
      <c r="U110" s="28"/>
      <c r="V110" s="2">
        <f>W110*SUMIFS('base de donnée JCO '!H$173:H$1080,'base de donnée JCO '!F$173:F$1080,I110,'base de donnée JCO '!G$173:G$1080,J110)</f>
        <v>0</v>
      </c>
      <c r="W110" s="2">
        <f t="shared" si="261"/>
        <v>0</v>
      </c>
      <c r="X110" s="2">
        <f>W110*SUMIFS('base de donnée JCO '!J$173:J$1080,'base de donnée JCO '!F$173:F$1080,I110,'base de donnée JCO '!G$173:G$1080,J110)</f>
        <v>0</v>
      </c>
      <c r="Z110" s="7" t="str">
        <f t="shared" si="262"/>
        <v/>
      </c>
      <c r="AA110" s="7" t="str">
        <f t="shared" si="263"/>
        <v/>
      </c>
      <c r="AB110" s="7" t="str">
        <f t="shared" si="264"/>
        <v/>
      </c>
      <c r="AD110" s="7" t="str">
        <f t="shared" si="265"/>
        <v/>
      </c>
      <c r="AE110" s="7" t="str">
        <f t="shared" si="266"/>
        <v/>
      </c>
      <c r="AF110" s="7" t="str">
        <f t="shared" si="267"/>
        <v/>
      </c>
      <c r="AG110" s="7" t="str">
        <f t="shared" si="268"/>
        <v/>
      </c>
      <c r="AH110" s="7" t="str">
        <f t="shared" si="269"/>
        <v/>
      </c>
      <c r="AJ110" s="7" t="str">
        <f t="shared" si="270"/>
        <v/>
      </c>
      <c r="AK110" s="7" t="str">
        <f t="shared" si="271"/>
        <v/>
      </c>
      <c r="AL110" s="7" t="str">
        <f t="shared" si="272"/>
        <v/>
      </c>
      <c r="AM110" s="7" t="str">
        <f t="shared" si="273"/>
        <v/>
      </c>
      <c r="AO110" s="7" t="str">
        <f t="shared" si="274"/>
        <v/>
      </c>
      <c r="AP110" s="7" t="str">
        <f t="shared" si="275"/>
        <v/>
      </c>
      <c r="AQ110" s="7" t="str">
        <f t="shared" si="276"/>
        <v/>
      </c>
      <c r="AS110" s="7" t="str">
        <f t="shared" si="277"/>
        <v/>
      </c>
      <c r="AT110" s="7" t="str">
        <f t="shared" si="278"/>
        <v/>
      </c>
      <c r="AU110" s="7" t="str">
        <f t="shared" si="279"/>
        <v/>
      </c>
      <c r="AW110" s="7" t="str">
        <f t="shared" si="280"/>
        <v/>
      </c>
      <c r="AY110" s="7" t="str">
        <f t="shared" si="281"/>
        <v/>
      </c>
      <c r="AZ110" s="7" t="str">
        <f t="shared" si="282"/>
        <v/>
      </c>
      <c r="BA110" s="7" t="str">
        <f t="shared" si="283"/>
        <v/>
      </c>
    </row>
    <row r="111" spans="1:53">
      <c r="A111" s="23">
        <v>39</v>
      </c>
      <c r="B111" s="232"/>
      <c r="C111" s="25"/>
      <c r="D111" s="26">
        <v>4.0162037037037033E-3</v>
      </c>
      <c r="E111" s="27"/>
      <c r="F111" s="28">
        <v>3</v>
      </c>
      <c r="G111" s="28">
        <v>5</v>
      </c>
      <c r="H111" s="27"/>
      <c r="I111" s="29" t="s">
        <v>55</v>
      </c>
      <c r="J111" s="30" t="s">
        <v>758</v>
      </c>
      <c r="K111" s="31"/>
      <c r="L111" s="32"/>
      <c r="M111" s="223"/>
      <c r="N111" s="12">
        <f>IF(ISBLANK(I111),"",IF(COUNTIF(I111,"*bombe*"),(G111-1)*SUMIF('base de donnée JCO '!C$3:C$10,K111,'base de donnée JCO '!D$3:D$10)+SUMIF(entete,L111,'base de donnée JCO '!D$14:D$20),SUMIFS('base de donnée JCO '!I$173:I$1080,'base de donnée JCO '!F$173:F$1080,I111,'base de donnée JCO '!G$173:G$1080,J111)))</f>
        <v>0</v>
      </c>
      <c r="O111" s="226">
        <f t="shared" ref="O111" si="493">IF(ISBLANK(I111),"",IF(ISBLANK(D111),D110+N111,D111+N111))</f>
        <v>4.0162037037037033E-3</v>
      </c>
      <c r="P111" s="223"/>
      <c r="Q111" s="234" t="s">
        <v>789</v>
      </c>
      <c r="R111" s="28"/>
      <c r="S111" s="234" t="s">
        <v>789</v>
      </c>
      <c r="T111" s="28"/>
      <c r="U111" s="234" t="s">
        <v>789</v>
      </c>
      <c r="V111" s="2">
        <f>W111*SUMIFS('base de donnée JCO '!H$173:H$1080,'base de donnée JCO '!F$173:F$1080,I111,'base de donnée JCO '!G$173:G$1080,J111)</f>
        <v>0</v>
      </c>
      <c r="W111" s="2">
        <f t="shared" si="261"/>
        <v>15</v>
      </c>
      <c r="X111" s="2">
        <f>W111*SUMIFS('base de donnée JCO '!J$173:J$1080,'base de donnée JCO '!F$173:F$1080,I111,'base de donnée JCO '!G$173:G$1080,J111)</f>
        <v>0</v>
      </c>
      <c r="Z111" s="7" t="str">
        <f t="shared" si="262"/>
        <v/>
      </c>
      <c r="AA111" s="7" t="str">
        <f t="shared" si="263"/>
        <v/>
      </c>
      <c r="AB111" s="7" t="str">
        <f t="shared" si="264"/>
        <v/>
      </c>
      <c r="AD111" s="7" t="str">
        <f t="shared" si="265"/>
        <v/>
      </c>
      <c r="AE111" s="7" t="str">
        <f t="shared" si="266"/>
        <v/>
      </c>
      <c r="AF111" s="7" t="str">
        <f t="shared" si="267"/>
        <v/>
      </c>
      <c r="AG111" s="7" t="str">
        <f t="shared" si="268"/>
        <v/>
      </c>
      <c r="AH111" s="7" t="str">
        <f t="shared" si="269"/>
        <v/>
      </c>
      <c r="AJ111" s="7" t="str">
        <f t="shared" si="270"/>
        <v/>
      </c>
      <c r="AK111" s="7" t="str">
        <f t="shared" si="271"/>
        <v/>
      </c>
      <c r="AL111" s="7" t="str">
        <f t="shared" si="272"/>
        <v/>
      </c>
      <c r="AM111" s="7" t="str">
        <f t="shared" si="273"/>
        <v/>
      </c>
      <c r="AO111" s="7" t="str">
        <f t="shared" si="274"/>
        <v/>
      </c>
      <c r="AP111" s="7" t="str">
        <f t="shared" si="275"/>
        <v/>
      </c>
      <c r="AQ111" s="7" t="str">
        <f t="shared" si="276"/>
        <v/>
      </c>
      <c r="AS111" s="7" t="str">
        <f t="shared" si="277"/>
        <v/>
      </c>
      <c r="AT111" s="7" t="str">
        <f t="shared" si="278"/>
        <v/>
      </c>
      <c r="AU111" s="7" t="str">
        <f t="shared" si="279"/>
        <v/>
      </c>
      <c r="AW111" s="7" t="str">
        <f t="shared" si="280"/>
        <v/>
      </c>
      <c r="AY111" s="7">
        <f t="shared" si="281"/>
        <v>45</v>
      </c>
      <c r="AZ111" s="7">
        <f t="shared" si="282"/>
        <v>30</v>
      </c>
      <c r="BA111" s="7">
        <f t="shared" si="283"/>
        <v>15</v>
      </c>
    </row>
    <row r="112" spans="1:53">
      <c r="A112" s="23"/>
      <c r="B112" s="232"/>
      <c r="C112" s="25"/>
      <c r="D112" s="26"/>
      <c r="E112" s="27"/>
      <c r="F112" s="28"/>
      <c r="G112" s="28"/>
      <c r="H112" s="27"/>
      <c r="I112" s="29"/>
      <c r="J112" s="30"/>
      <c r="K112" s="31"/>
      <c r="L112" s="32"/>
      <c r="M112" s="223"/>
      <c r="N112" s="12" t="str">
        <f>IF(ISBLANK(I112),"",IF(COUNTIF(I112,"*bombe*"),(G112-1)*SUMIF('base de donnée JCO '!C$3:C$10,K112,'base de donnée JCO '!D$3:D$10)+SUMIF(entete,L112,'base de donnée JCO '!D$14:D$20),SUMIFS('base de donnée JCO '!I$173:I$1080,'base de donnée JCO '!F$173:F$1080,I112,'base de donnée JCO '!G$173:G$1080,J112)))</f>
        <v/>
      </c>
      <c r="O112" s="12" t="str">
        <f>IF(ISBLANK(I112),"",IF(ISBLANK(D112),D110+N112,D112+N112))</f>
        <v/>
      </c>
      <c r="P112" s="223"/>
      <c r="Q112" s="28"/>
      <c r="R112" s="28"/>
      <c r="S112" s="28"/>
      <c r="T112" s="28"/>
      <c r="U112" s="28"/>
      <c r="V112" s="2">
        <f>W112*SUMIFS('base de donnée JCO '!H$173:H$1080,'base de donnée JCO '!F$173:F$1080,I112,'base de donnée JCO '!G$173:G$1080,J112)</f>
        <v>0</v>
      </c>
      <c r="W112" s="2">
        <f t="shared" ref="W112:W113" si="494">F112*G112</f>
        <v>0</v>
      </c>
      <c r="X112" s="2">
        <f>W112*SUMIFS('base de donnée JCO '!J$173:J$1080,'base de donnée JCO '!F$173:F$1080,I112,'base de donnée JCO '!G$173:G$1080,J112)</f>
        <v>0</v>
      </c>
      <c r="Z112" s="7" t="str">
        <f t="shared" ref="Z112:Z113" si="495">IF(ISBLANK(I112),"",IF(COUNTIF(I112,"*BOMBE_50MM*"),IF(COUNTIF(K112,"*TR*"),IF(G112&gt;=6,F112*1,0.5*F112),""),""))</f>
        <v/>
      </c>
      <c r="AA112" s="7" t="str">
        <f t="shared" ref="AA112:AA113" si="496">IF(ISBLANK(I112),"",IF(COUNTIF(I112,"*BOMBE_50MM*"),IF(COUNTIF(K112,"*\*"),IF(G112&gt;1,F112*1,""),""),""))</f>
        <v/>
      </c>
      <c r="AB112" s="7" t="str">
        <f t="shared" ref="AB112:AB113" si="497">IF(ISBLANK(I112),"",IF(COUNTIF(I112,"*BOMBE_50MM*"),IF(G112=1,F112,""),""))</f>
        <v/>
      </c>
      <c r="AD112" s="7" t="str">
        <f t="shared" ref="AD112:AD113" si="498">IF(ISBLANK(I112),"",IF(COUNTIF(I112,"*BOMBE_75MM*"),IF(G112=1,F112,""),""))</f>
        <v/>
      </c>
      <c r="AE112" s="7" t="str">
        <f t="shared" ref="AE112:AE113" si="499">IF(ISBLANK(I112),"",IF(COUNTIF(I112,"*BOMBE_75MM*"),IF(COUNTIF(K112,"*TR*"),IF(G112&lt;=5,F112,""),""),""))</f>
        <v/>
      </c>
      <c r="AF112" s="7" t="str">
        <f t="shared" ref="AF112:AF113" si="500">IF(ISBLANK(I112),"",IF(COUNTIF(I112,"*BOMBE_75MM*"),IF(COUNTIF(K112,"*TR*"),IF(G112&gt;5,F112,""),""),""))</f>
        <v/>
      </c>
      <c r="AG112" s="7" t="str">
        <f t="shared" ref="AG112:AG113" si="501">IF(ISBLANK(I112),"",IF(COUNTIF(I112,"*BOMBE_75MM*"),IF(COUNTIF(K112,"*\*"),IF(AND(G112&lt;=3,G112&gt;=2),F112,""),""),""))</f>
        <v/>
      </c>
      <c r="AH112" s="7" t="str">
        <f t="shared" ref="AH112:AH113" si="502">IF(ISBLANK(I112),"",IF(COUNTIF(I112,"*BOMBE_75MM*"),IF(COUNTIF(K112,"*\*"),IF(AND(G112&lt;=7,G112&gt;=4),F112,""),""),""))</f>
        <v/>
      </c>
      <c r="AJ112" s="7" t="str">
        <f t="shared" ref="AJ112:AJ113" si="503">IF(ISBLANK(I112),"",IF(COUNTIF(I112,"*BOMBE_100MM*"),IF(G112=1,F112,""),""))</f>
        <v/>
      </c>
      <c r="AK112" s="7" t="str">
        <f t="shared" ref="AK112:AK113" si="504">IF(ISBLANK(I112),"",IF(COUNTIF(I112,"*BOMBE_100MM*"),IF(COUNTIF(K112,"*TR*"),IF(G112&lt;=5,F112,F112*2),""),""))</f>
        <v/>
      </c>
      <c r="AL112" s="7" t="str">
        <f t="shared" ref="AL112:AL113" si="505">IF(ISBLANK(I112),"",IF(COUNTIF(I112,"*BOMBE_100MM*"),IF(COUNTIF(K112,"*\*"),IF(AND(G112&lt;=3,G112&gt;=2),F112,""),""),""))</f>
        <v/>
      </c>
      <c r="AM112" s="7" t="str">
        <f t="shared" ref="AM112:AM113" si="506">IF(ISBLANK(I112),"",IF(COUNTIF(I112,"*BOMBE_100MM*"),IF(COUNTIF(K112,"*\*"),IF(AND(G112&lt;=5,G112&gt;=4),F112,""),""),""))</f>
        <v/>
      </c>
      <c r="AO112" s="7" t="str">
        <f t="shared" ref="AO112:AO113" si="507">IF(ISBLANK(I112),"",IF(COUNTIF(I112,"*BOMBE_125MM*"),IF(G112=1,F112,""),""))</f>
        <v/>
      </c>
      <c r="AP112" s="7" t="str">
        <f t="shared" ref="AP112:AP113" si="508">IF(ISBLANK(I112),"",IF(COUNTIF(I112,"*BOMBE_125MM*"),IF(COUNTIF(K112,"*TR*"),IF(G112&lt;=5,F112,""),""),""))</f>
        <v/>
      </c>
      <c r="AQ112" s="7" t="str">
        <f t="shared" ref="AQ112:AQ113" si="509">IF(ISBLANK(I112),"",IF(COUNTIF(I112,"*BOMBE_125MM*"),IF(COUNTIF(K112,"*\*"),IF(AND(G112&lt;=3,G112&gt;=2),F112,""),""),""))</f>
        <v/>
      </c>
      <c r="AS112" s="7" t="str">
        <f t="shared" ref="AS112:AS113" si="510">IF(ISBLANK(I112),"",IF(COUNTIF(I112,"*BOMBE_150MM*"),IF(G112=1,F112,""),""))</f>
        <v/>
      </c>
      <c r="AT112" s="7" t="str">
        <f t="shared" ref="AT112:AT113" si="511">IF(ISBLANK(I112),"",IF(COUNTIF(I112,"*BOMBE_150MM*"),IF(COUNTIF(K112,"*TR*"),IF(G112&lt;=4,F112,""),""),""))</f>
        <v/>
      </c>
      <c r="AU112" s="7" t="str">
        <f t="shared" ref="AU112:AU113" si="512">IF(ISBLANK(I112),"",IF(COUNTIF(I112,"*BOMBE_150MM*"),IF(COUNTIF(K112,"*\*"),IF(AND(G112&lt;=3,G112&gt;=2),F112,""),""),""))</f>
        <v/>
      </c>
      <c r="AW112" s="7" t="str">
        <f t="shared" ref="AW112:AW113" si="513">IF(ISBLANK(I112),"",IF(COUNTIF(I112,"*BOMBE_200MM*"),F112*G112,""))</f>
        <v/>
      </c>
      <c r="AY112" s="7" t="str">
        <f t="shared" ref="AY112:AY113" si="514">IF(ISBLANK(I112),"",IF(COUNTIF(I112,"*BOMBE_*"),F112*20,F112*15))</f>
        <v/>
      </c>
      <c r="AZ112" s="7" t="str">
        <f t="shared" ref="AZ112:AZ113" si="515">IF(ISBLANK(I112),"",IF(COUNTIF(I112,"*BOMBE_*"),F112*15,F112*10))</f>
        <v/>
      </c>
      <c r="BA112" s="7" t="str">
        <f t="shared" ref="BA112:BA113" si="516">IF(ISBLANK(I112),"",IF(COUNTIF(I112,"*BOMBE_*"),F112*10,F112*5))</f>
        <v/>
      </c>
    </row>
    <row r="113" spans="1:53">
      <c r="A113" s="23">
        <v>40</v>
      </c>
      <c r="B113" s="236"/>
      <c r="C113" s="25"/>
      <c r="D113" s="26">
        <v>4.0509259259259257E-3</v>
      </c>
      <c r="E113" s="27"/>
      <c r="F113" s="28">
        <v>1</v>
      </c>
      <c r="G113" s="28">
        <v>5</v>
      </c>
      <c r="H113" s="27"/>
      <c r="I113" s="29" t="s">
        <v>40</v>
      </c>
      <c r="J113" s="30" t="s">
        <v>377</v>
      </c>
      <c r="K113" s="31" t="s">
        <v>10</v>
      </c>
      <c r="L113" s="32"/>
      <c r="M113" s="223"/>
      <c r="N113" s="12">
        <f>IF(ISBLANK(I113),"",IF(COUNTIF(I113,"*bombe*"),(G113-1)*SUMIF('base de donnée JCO '!C$3:C$10,K113,'base de donnée JCO '!D$3:D$10)+SUMIF(entete,L113,'base de donnée JCO '!D$14:D$20),SUMIFS('base de donnée JCO '!I$173:I$1080,'base de donnée JCO '!F$173:F$1080,I113,'base de donnée JCO '!G$173:G$1080,J113)))</f>
        <v>12.000138888888889</v>
      </c>
      <c r="O113" s="12">
        <f>IF(ISBLANK(I113),"",IF(ISBLANK(D113),D110+N113,D113+N113))</f>
        <v>12.004189814814815</v>
      </c>
      <c r="P113" s="223"/>
      <c r="Q113" s="28"/>
      <c r="R113" s="28"/>
      <c r="S113" s="28" t="s">
        <v>70</v>
      </c>
      <c r="T113" s="28"/>
      <c r="U113" s="28"/>
      <c r="V113" s="2">
        <f>W113*SUMIFS('base de donnée JCO '!H$173:H$1080,'base de donnée JCO '!F$173:F$1080,I113,'base de donnée JCO '!G$173:G$1080,J113)</f>
        <v>0</v>
      </c>
      <c r="W113" s="2">
        <f t="shared" si="494"/>
        <v>5</v>
      </c>
      <c r="X113" s="2">
        <f>W113*SUMIFS('base de donnée JCO '!J$173:J$1080,'base de donnée JCO '!F$173:F$1080,I113,'base de donnée JCO '!G$173:G$1080,J113)</f>
        <v>0</v>
      </c>
      <c r="Z113" s="7" t="str">
        <f t="shared" si="495"/>
        <v/>
      </c>
      <c r="AA113" s="7" t="str">
        <f t="shared" si="496"/>
        <v/>
      </c>
      <c r="AB113" s="7" t="str">
        <f t="shared" si="497"/>
        <v/>
      </c>
      <c r="AD113" s="7" t="str">
        <f t="shared" si="498"/>
        <v/>
      </c>
      <c r="AE113" s="7" t="str">
        <f t="shared" si="499"/>
        <v/>
      </c>
      <c r="AF113" s="7" t="str">
        <f t="shared" si="500"/>
        <v/>
      </c>
      <c r="AG113" s="7" t="str">
        <f t="shared" si="501"/>
        <v/>
      </c>
      <c r="AH113" s="7" t="str">
        <f t="shared" si="502"/>
        <v/>
      </c>
      <c r="AJ113" s="7" t="str">
        <f t="shared" si="503"/>
        <v/>
      </c>
      <c r="AK113" s="7" t="str">
        <f t="shared" si="504"/>
        <v/>
      </c>
      <c r="AL113" s="7" t="str">
        <f t="shared" si="505"/>
        <v/>
      </c>
      <c r="AM113" s="7" t="str">
        <f t="shared" si="506"/>
        <v/>
      </c>
      <c r="AO113" s="7" t="str">
        <f t="shared" si="507"/>
        <v/>
      </c>
      <c r="AP113" s="7">
        <f t="shared" si="508"/>
        <v>1</v>
      </c>
      <c r="AQ113" s="7" t="str">
        <f t="shared" si="509"/>
        <v/>
      </c>
      <c r="AS113" s="7" t="str">
        <f t="shared" si="510"/>
        <v/>
      </c>
      <c r="AT113" s="7" t="str">
        <f t="shared" si="511"/>
        <v/>
      </c>
      <c r="AU113" s="7" t="str">
        <f t="shared" si="512"/>
        <v/>
      </c>
      <c r="AW113" s="7" t="str">
        <f t="shared" si="513"/>
        <v/>
      </c>
      <c r="AY113" s="7">
        <f t="shared" si="514"/>
        <v>20</v>
      </c>
      <c r="AZ113" s="7">
        <f t="shared" si="515"/>
        <v>15</v>
      </c>
      <c r="BA113" s="7">
        <f t="shared" si="516"/>
        <v>10</v>
      </c>
    </row>
    <row r="114" spans="1:53">
      <c r="A114" s="23"/>
      <c r="B114" s="232"/>
      <c r="C114" s="25"/>
      <c r="D114" s="26"/>
      <c r="E114" s="27"/>
      <c r="F114" s="28"/>
      <c r="G114" s="28"/>
      <c r="H114" s="27"/>
      <c r="I114" s="29"/>
      <c r="J114" s="30"/>
      <c r="K114" s="31"/>
      <c r="L114" s="32"/>
      <c r="M114" s="223"/>
      <c r="N114" s="12" t="str">
        <f>IF(ISBLANK(I114),"",IF(COUNTIF(I114,"*bombe*"),(G114-1)*SUMIF('base de donnée JCO '!C$3:C$10,K114,'base de donnée JCO '!D$3:D$10)+SUMIF(entete,L114,'base de donnée JCO '!D$14:D$20),SUMIFS('base de donnée JCO '!I$173:I$1080,'base de donnée JCO '!F$173:F$1080,I114,'base de donnée JCO '!G$173:G$1080,J114)))</f>
        <v/>
      </c>
      <c r="O114" s="12" t="str">
        <f>IF(ISBLANK(I114),"",IF(ISBLANK(D114),D111+N114,D114+N114))</f>
        <v/>
      </c>
      <c r="P114" s="223"/>
      <c r="Q114" s="28"/>
      <c r="R114" s="28"/>
      <c r="S114" s="28"/>
      <c r="T114" s="28"/>
      <c r="U114" s="28"/>
      <c r="V114" s="2">
        <f>W114*SUMIFS('base de donnée JCO '!H$173:H$1080,'base de donnée JCO '!F$173:F$1080,I114,'base de donnée JCO '!G$173:G$1080,J114)</f>
        <v>0</v>
      </c>
      <c r="W114" s="2">
        <f t="shared" si="261"/>
        <v>0</v>
      </c>
      <c r="X114" s="2">
        <f>W114*SUMIFS('base de donnée JCO '!J$173:J$1080,'base de donnée JCO '!F$173:F$1080,I114,'base de donnée JCO '!G$173:G$1080,J114)</f>
        <v>0</v>
      </c>
      <c r="Z114" s="7" t="str">
        <f t="shared" si="262"/>
        <v/>
      </c>
      <c r="AA114" s="7" t="str">
        <f t="shared" si="263"/>
        <v/>
      </c>
      <c r="AB114" s="7" t="str">
        <f t="shared" si="264"/>
        <v/>
      </c>
      <c r="AD114" s="7" t="str">
        <f t="shared" si="265"/>
        <v/>
      </c>
      <c r="AE114" s="7" t="str">
        <f t="shared" si="266"/>
        <v/>
      </c>
      <c r="AF114" s="7" t="str">
        <f t="shared" si="267"/>
        <v/>
      </c>
      <c r="AG114" s="7" t="str">
        <f t="shared" si="268"/>
        <v/>
      </c>
      <c r="AH114" s="7" t="str">
        <f t="shared" si="269"/>
        <v/>
      </c>
      <c r="AJ114" s="7" t="str">
        <f t="shared" si="270"/>
        <v/>
      </c>
      <c r="AK114" s="7" t="str">
        <f t="shared" si="271"/>
        <v/>
      </c>
      <c r="AL114" s="7" t="str">
        <f t="shared" si="272"/>
        <v/>
      </c>
      <c r="AM114" s="7" t="str">
        <f t="shared" si="273"/>
        <v/>
      </c>
      <c r="AO114" s="7" t="str">
        <f t="shared" si="274"/>
        <v/>
      </c>
      <c r="AP114" s="7" t="str">
        <f t="shared" si="275"/>
        <v/>
      </c>
      <c r="AQ114" s="7" t="str">
        <f t="shared" si="276"/>
        <v/>
      </c>
      <c r="AS114" s="7" t="str">
        <f t="shared" si="277"/>
        <v/>
      </c>
      <c r="AT114" s="7" t="str">
        <f t="shared" si="278"/>
        <v/>
      </c>
      <c r="AU114" s="7" t="str">
        <f t="shared" si="279"/>
        <v/>
      </c>
      <c r="AW114" s="7" t="str">
        <f t="shared" si="280"/>
        <v/>
      </c>
      <c r="AY114" s="7" t="str">
        <f t="shared" si="281"/>
        <v/>
      </c>
      <c r="AZ114" s="7" t="str">
        <f t="shared" si="282"/>
        <v/>
      </c>
      <c r="BA114" s="7" t="str">
        <f t="shared" si="283"/>
        <v/>
      </c>
    </row>
    <row r="115" spans="1:53">
      <c r="A115" s="23">
        <v>41</v>
      </c>
      <c r="B115" s="232"/>
      <c r="C115" s="25"/>
      <c r="D115" s="26">
        <v>4.1203703703703706E-3</v>
      </c>
      <c r="E115" s="27"/>
      <c r="F115" s="28">
        <v>3</v>
      </c>
      <c r="G115" s="28">
        <v>10</v>
      </c>
      <c r="H115" s="27"/>
      <c r="I115" s="29" t="s">
        <v>35</v>
      </c>
      <c r="J115" s="30" t="s">
        <v>361</v>
      </c>
      <c r="K115" s="31" t="s">
        <v>9</v>
      </c>
      <c r="L115" s="32"/>
      <c r="M115" s="223"/>
      <c r="N115" s="12">
        <f>IF(ISBLANK(I115),"",IF(COUNTIF(I115,"*bombe*"),(G115-1)*SUMIF('base de donnée JCO '!C$3:C$10,K115,'base de donnée JCO '!D$3:D$10)+SUMIF(entete,L115,'base de donnée JCO '!D$14:D$20),SUMIFS('base de donnée JCO '!I$173:I$1080,'base de donnée JCO '!F$173:F$1080,I115,'base de donnée JCO '!G$173:G$1080,J115)))</f>
        <v>18.000208333333333</v>
      </c>
      <c r="O115" s="226">
        <f>IF(ISBLANK(I115),"",IF(ISBLANK(D115),#REF!+N115,D115+N115))</f>
        <v>18.004328703703703</v>
      </c>
      <c r="P115" s="223"/>
      <c r="Q115" s="28"/>
      <c r="R115" s="28"/>
      <c r="S115" s="28" t="s">
        <v>65</v>
      </c>
      <c r="T115" s="28"/>
      <c r="U115" s="28"/>
      <c r="V115" s="2">
        <f>W115*SUMIFS('base de donnée JCO '!H$173:H$1080,'base de donnée JCO '!F$173:F$1080,I115,'base de donnée JCO '!G$173:G$1080,J115)</f>
        <v>0</v>
      </c>
      <c r="W115" s="2">
        <f t="shared" ref="W115:W177" si="517">F115*G115</f>
        <v>30</v>
      </c>
      <c r="X115" s="2">
        <f>W115*SUMIFS('base de donnée JCO '!J$173:J$1080,'base de donnée JCO '!F$173:F$1080,I115,'base de donnée JCO '!G$173:G$1080,J115)</f>
        <v>0</v>
      </c>
      <c r="Z115" s="7" t="str">
        <f t="shared" ref="Z115:Z177" si="518">IF(ISBLANK(I115),"",IF(COUNTIF(I115,"*BOMBE_50MM*"),IF(COUNTIF(K115,"*TR*"),IF(G115&gt;=6,F115*1,0.5*F115),""),""))</f>
        <v/>
      </c>
      <c r="AA115" s="7" t="str">
        <f t="shared" ref="AA115:AA177" si="519">IF(ISBLANK(I115),"",IF(COUNTIF(I115,"*BOMBE_50MM*"),IF(COUNTIF(K115,"*\*"),IF(G115&gt;1,F115*1,""),""),""))</f>
        <v/>
      </c>
      <c r="AB115" s="7" t="str">
        <f t="shared" ref="AB115:AB177" si="520">IF(ISBLANK(I115),"",IF(COUNTIF(I115,"*BOMBE_50MM*"),IF(G115=1,F115,""),""))</f>
        <v/>
      </c>
      <c r="AD115" s="7" t="str">
        <f t="shared" ref="AD115:AD177" si="521">IF(ISBLANK(I115),"",IF(COUNTIF(I115,"*BOMBE_75MM*"),IF(G115=1,F115,""),""))</f>
        <v/>
      </c>
      <c r="AE115" s="7" t="str">
        <f t="shared" ref="AE115:AE177" si="522">IF(ISBLANK(I115),"",IF(COUNTIF(I115,"*BOMBE_75MM*"),IF(COUNTIF(K115,"*TR*"),IF(G115&lt;=5,F115,""),""),""))</f>
        <v/>
      </c>
      <c r="AF115" s="7">
        <f t="shared" ref="AF115:AF177" si="523">IF(ISBLANK(I115),"",IF(COUNTIF(I115,"*BOMBE_75MM*"),IF(COUNTIF(K115,"*TR*"),IF(G115&gt;5,F115,""),""),""))</f>
        <v>3</v>
      </c>
      <c r="AG115" s="7" t="str">
        <f t="shared" ref="AG115:AG177" si="524">IF(ISBLANK(I115),"",IF(COUNTIF(I115,"*BOMBE_75MM*"),IF(COUNTIF(K115,"*\*"),IF(AND(G115&lt;=3,G115&gt;=2),F115,""),""),""))</f>
        <v/>
      </c>
      <c r="AH115" s="7" t="str">
        <f t="shared" ref="AH115:AH177" si="525">IF(ISBLANK(I115),"",IF(COUNTIF(I115,"*BOMBE_75MM*"),IF(COUNTIF(K115,"*\*"),IF(AND(G115&lt;=7,G115&gt;=4),F115,""),""),""))</f>
        <v/>
      </c>
      <c r="AJ115" s="7" t="str">
        <f t="shared" ref="AJ115:AJ177" si="526">IF(ISBLANK(I115),"",IF(COUNTIF(I115,"*BOMBE_100MM*"),IF(G115=1,F115,""),""))</f>
        <v/>
      </c>
      <c r="AK115" s="7" t="str">
        <f t="shared" ref="AK115:AK177" si="527">IF(ISBLANK(I115),"",IF(COUNTIF(I115,"*BOMBE_100MM*"),IF(COUNTIF(K115,"*TR*"),IF(G115&lt;=5,F115,F115*2),""),""))</f>
        <v/>
      </c>
      <c r="AL115" s="7" t="str">
        <f t="shared" ref="AL115:AL177" si="528">IF(ISBLANK(I115),"",IF(COUNTIF(I115,"*BOMBE_100MM*"),IF(COUNTIF(K115,"*\*"),IF(AND(G115&lt;=3,G115&gt;=2),F115,""),""),""))</f>
        <v/>
      </c>
      <c r="AM115" s="7" t="str">
        <f t="shared" ref="AM115:AM177" si="529">IF(ISBLANK(I115),"",IF(COUNTIF(I115,"*BOMBE_100MM*"),IF(COUNTIF(K115,"*\*"),IF(AND(G115&lt;=5,G115&gt;=4),F115,""),""),""))</f>
        <v/>
      </c>
      <c r="AO115" s="7" t="str">
        <f t="shared" ref="AO115:AO177" si="530">IF(ISBLANK(I115),"",IF(COUNTIF(I115,"*BOMBE_125MM*"),IF(G115=1,F115,""),""))</f>
        <v/>
      </c>
      <c r="AP115" s="7" t="str">
        <f t="shared" ref="AP115:AP177" si="531">IF(ISBLANK(I115),"",IF(COUNTIF(I115,"*BOMBE_125MM*"),IF(COUNTIF(K115,"*TR*"),IF(G115&lt;=5,F115,""),""),""))</f>
        <v/>
      </c>
      <c r="AQ115" s="7" t="str">
        <f t="shared" ref="AQ115:AQ177" si="532">IF(ISBLANK(I115),"",IF(COUNTIF(I115,"*BOMBE_125MM*"),IF(COUNTIF(K115,"*\*"),IF(AND(G115&lt;=3,G115&gt;=2),F115,""),""),""))</f>
        <v/>
      </c>
      <c r="AS115" s="7" t="str">
        <f t="shared" ref="AS115:AS177" si="533">IF(ISBLANK(I115),"",IF(COUNTIF(I115,"*BOMBE_150MM*"),IF(G115=1,F115,""),""))</f>
        <v/>
      </c>
      <c r="AT115" s="7" t="str">
        <f t="shared" ref="AT115:AT177" si="534">IF(ISBLANK(I115),"",IF(COUNTIF(I115,"*BOMBE_150MM*"),IF(COUNTIF(K115,"*TR*"),IF(G115&lt;=4,F115,""),""),""))</f>
        <v/>
      </c>
      <c r="AU115" s="7" t="str">
        <f t="shared" ref="AU115:AU177" si="535">IF(ISBLANK(I115),"",IF(COUNTIF(I115,"*BOMBE_150MM*"),IF(COUNTIF(K115,"*\*"),IF(AND(G115&lt;=3,G115&gt;=2),F115,""),""),""))</f>
        <v/>
      </c>
      <c r="AW115" s="7" t="str">
        <f t="shared" ref="AW115:AW177" si="536">IF(ISBLANK(I115),"",IF(COUNTIF(I115,"*BOMBE_200MM*"),F115*G115,""))</f>
        <v/>
      </c>
      <c r="AY115" s="7">
        <f t="shared" ref="AY115:AY177" si="537">IF(ISBLANK(I115),"",IF(COUNTIF(I115,"*BOMBE_*"),F115*20,F115*15))</f>
        <v>60</v>
      </c>
      <c r="AZ115" s="7">
        <f t="shared" ref="AZ115:AZ177" si="538">IF(ISBLANK(I115),"",IF(COUNTIF(I115,"*BOMBE_*"),F115*15,F115*10))</f>
        <v>45</v>
      </c>
      <c r="BA115" s="7">
        <f t="shared" ref="BA115:BA177" si="539">IF(ISBLANK(I115),"",IF(COUNTIF(I115,"*BOMBE_*"),F115*10,F115*5))</f>
        <v>30</v>
      </c>
    </row>
    <row r="116" spans="1:53">
      <c r="A116" s="23">
        <v>41</v>
      </c>
      <c r="B116" s="232"/>
      <c r="C116" s="25"/>
      <c r="D116" s="26"/>
      <c r="E116" s="27"/>
      <c r="F116" s="28">
        <v>2</v>
      </c>
      <c r="G116" s="28">
        <v>10</v>
      </c>
      <c r="H116" s="27"/>
      <c r="I116" s="29" t="s">
        <v>39</v>
      </c>
      <c r="J116" s="30" t="s">
        <v>361</v>
      </c>
      <c r="K116" s="31" t="s">
        <v>9</v>
      </c>
      <c r="L116" s="32"/>
      <c r="M116" s="223"/>
      <c r="N116" s="12">
        <f>IF(ISBLANK(I116),"",IF(COUNTIF(I116,"*bombe*"),(G116-1)*SUMIF('base de donnée JCO '!C$3:C$10,K116,'base de donnée JCO '!D$3:D$10)+SUMIF(entete,L116,'base de donnée JCO '!D$14:D$20),SUMIFS('base de donnée JCO '!I$173:I$1080,'base de donnée JCO '!F$173:F$1080,I116,'base de donnée JCO '!G$173:G$1080,J116)))</f>
        <v>18.000208333333333</v>
      </c>
      <c r="O116" s="226">
        <f>IF(ISBLANK(I116),"",IF(ISBLANK(D116),D115+N116,D116+N116))</f>
        <v>18.004328703703703</v>
      </c>
      <c r="P116" s="223"/>
      <c r="Q116" s="28"/>
      <c r="R116" s="28"/>
      <c r="S116" s="28" t="s">
        <v>5</v>
      </c>
      <c r="T116" s="28"/>
      <c r="U116" s="28"/>
      <c r="V116" s="2">
        <f>W116*SUMIFS('base de donnée JCO '!H$173:H$1080,'base de donnée JCO '!F$173:F$1080,I116,'base de donnée JCO '!G$173:G$1080,J116)</f>
        <v>0</v>
      </c>
      <c r="W116" s="2">
        <f t="shared" ref="W116:W128" si="540">F116*G116</f>
        <v>20</v>
      </c>
      <c r="X116" s="2">
        <f>W116*SUMIFS('base de donnée JCO '!J$173:J$1080,'base de donnée JCO '!F$173:F$1080,I116,'base de donnée JCO '!G$173:G$1080,J116)</f>
        <v>0</v>
      </c>
      <c r="Z116" s="7" t="str">
        <f t="shared" ref="Z116:Z128" si="541">IF(ISBLANK(I116),"",IF(COUNTIF(I116,"*BOMBE_50MM*"),IF(COUNTIF(K116,"*TR*"),IF(G116&gt;=6,F116*1,0.5*F116),""),""))</f>
        <v/>
      </c>
      <c r="AA116" s="7" t="str">
        <f t="shared" ref="AA116:AA128" si="542">IF(ISBLANK(I116),"",IF(COUNTIF(I116,"*BOMBE_50MM*"),IF(COUNTIF(K116,"*\*"),IF(G116&gt;1,F116*1,""),""),""))</f>
        <v/>
      </c>
      <c r="AB116" s="7" t="str">
        <f t="shared" ref="AB116:AB128" si="543">IF(ISBLANK(I116),"",IF(COUNTIF(I116,"*BOMBE_50MM*"),IF(G116=1,F116,""),""))</f>
        <v/>
      </c>
      <c r="AD116" s="7" t="str">
        <f t="shared" ref="AD116:AD128" si="544">IF(ISBLANK(I116),"",IF(COUNTIF(I116,"*BOMBE_75MM*"),IF(G116=1,F116,""),""))</f>
        <v/>
      </c>
      <c r="AE116" s="7" t="str">
        <f t="shared" ref="AE116:AE128" si="545">IF(ISBLANK(I116),"",IF(COUNTIF(I116,"*BOMBE_75MM*"),IF(COUNTIF(K116,"*TR*"),IF(G116&lt;=5,F116,""),""),""))</f>
        <v/>
      </c>
      <c r="AF116" s="7" t="str">
        <f t="shared" ref="AF116:AF128" si="546">IF(ISBLANK(I116),"",IF(COUNTIF(I116,"*BOMBE_75MM*"),IF(COUNTIF(K116,"*TR*"),IF(G116&gt;5,F116,""),""),""))</f>
        <v/>
      </c>
      <c r="AG116" s="7" t="str">
        <f t="shared" ref="AG116:AG128" si="547">IF(ISBLANK(I116),"",IF(COUNTIF(I116,"*BOMBE_75MM*"),IF(COUNTIF(K116,"*\*"),IF(AND(G116&lt;=3,G116&gt;=2),F116,""),""),""))</f>
        <v/>
      </c>
      <c r="AH116" s="7" t="str">
        <f t="shared" ref="AH116:AH128" si="548">IF(ISBLANK(I116),"",IF(COUNTIF(I116,"*BOMBE_75MM*"),IF(COUNTIF(K116,"*\*"),IF(AND(G116&lt;=7,G116&gt;=4),F116,""),""),""))</f>
        <v/>
      </c>
      <c r="AJ116" s="7" t="str">
        <f t="shared" ref="AJ116:AJ128" si="549">IF(ISBLANK(I116),"",IF(COUNTIF(I116,"*BOMBE_100MM*"),IF(G116=1,F116,""),""))</f>
        <v/>
      </c>
      <c r="AK116" s="7">
        <f t="shared" ref="AK116:AK128" si="550">IF(ISBLANK(I116),"",IF(COUNTIF(I116,"*BOMBE_100MM*"),IF(COUNTIF(K116,"*TR*"),IF(G116&lt;=5,F116,F116*2),""),""))</f>
        <v>4</v>
      </c>
      <c r="AL116" s="7" t="str">
        <f t="shared" ref="AL116:AL128" si="551">IF(ISBLANK(I116),"",IF(COUNTIF(I116,"*BOMBE_100MM*"),IF(COUNTIF(K116,"*\*"),IF(AND(G116&lt;=3,G116&gt;=2),F116,""),""),""))</f>
        <v/>
      </c>
      <c r="AM116" s="7" t="str">
        <f t="shared" ref="AM116:AM128" si="552">IF(ISBLANK(I116),"",IF(COUNTIF(I116,"*BOMBE_100MM*"),IF(COUNTIF(K116,"*\*"),IF(AND(G116&lt;=5,G116&gt;=4),F116,""),""),""))</f>
        <v/>
      </c>
      <c r="AO116" s="7" t="str">
        <f t="shared" ref="AO116:AO128" si="553">IF(ISBLANK(I116),"",IF(COUNTIF(I116,"*BOMBE_125MM*"),IF(G116=1,F116,""),""))</f>
        <v/>
      </c>
      <c r="AP116" s="7" t="str">
        <f t="shared" ref="AP116:AP128" si="554">IF(ISBLANK(I116),"",IF(COUNTIF(I116,"*BOMBE_125MM*"),IF(COUNTIF(K116,"*TR*"),IF(G116&lt;=5,F116,""),""),""))</f>
        <v/>
      </c>
      <c r="AQ116" s="7" t="str">
        <f t="shared" ref="AQ116:AQ128" si="555">IF(ISBLANK(I116),"",IF(COUNTIF(I116,"*BOMBE_125MM*"),IF(COUNTIF(K116,"*\*"),IF(AND(G116&lt;=3,G116&gt;=2),F116,""),""),""))</f>
        <v/>
      </c>
      <c r="AS116" s="7" t="str">
        <f t="shared" ref="AS116:AS128" si="556">IF(ISBLANK(I116),"",IF(COUNTIF(I116,"*BOMBE_150MM*"),IF(G116=1,F116,""),""))</f>
        <v/>
      </c>
      <c r="AT116" s="7" t="str">
        <f t="shared" ref="AT116:AT128" si="557">IF(ISBLANK(I116),"",IF(COUNTIF(I116,"*BOMBE_150MM*"),IF(COUNTIF(K116,"*TR*"),IF(G116&lt;=4,F116,""),""),""))</f>
        <v/>
      </c>
      <c r="AU116" s="7" t="str">
        <f t="shared" ref="AU116:AU128" si="558">IF(ISBLANK(I116),"",IF(COUNTIF(I116,"*BOMBE_150MM*"),IF(COUNTIF(K116,"*\*"),IF(AND(G116&lt;=3,G116&gt;=2),F116,""),""),""))</f>
        <v/>
      </c>
      <c r="AW116" s="7" t="str">
        <f t="shared" ref="AW116:AW128" si="559">IF(ISBLANK(I116),"",IF(COUNTIF(I116,"*BOMBE_200MM*"),F116*G116,""))</f>
        <v/>
      </c>
      <c r="AY116" s="7">
        <f t="shared" ref="AY116:AY128" si="560">IF(ISBLANK(I116),"",IF(COUNTIF(I116,"*BOMBE_*"),F116*20,F116*15))</f>
        <v>40</v>
      </c>
      <c r="AZ116" s="7">
        <f t="shared" ref="AZ116:AZ128" si="561">IF(ISBLANK(I116),"",IF(COUNTIF(I116,"*BOMBE_*"),F116*15,F116*10))</f>
        <v>30</v>
      </c>
      <c r="BA116" s="7">
        <f t="shared" ref="BA116:BA128" si="562">IF(ISBLANK(I116),"",IF(COUNTIF(I116,"*BOMBE_*"),F116*10,F116*5))</f>
        <v>20</v>
      </c>
    </row>
    <row r="117" spans="1:53">
      <c r="A117" s="23"/>
      <c r="B117" s="232"/>
      <c r="C117" s="25"/>
      <c r="D117" s="26"/>
      <c r="E117" s="27"/>
      <c r="F117" s="28"/>
      <c r="G117" s="28"/>
      <c r="H117" s="27"/>
      <c r="I117" s="29"/>
      <c r="J117" s="30"/>
      <c r="K117" s="31"/>
      <c r="L117" s="32"/>
      <c r="M117" s="223"/>
      <c r="N117" s="12" t="str">
        <f>IF(ISBLANK(I117),"",IF(COUNTIF(I117,"*bombe*"),(G117-1)*SUMIF('base de donnée JCO '!C$3:C$10,K117,'base de donnée JCO '!D$3:D$10)+SUMIF(entete,L117,'base de donnée JCO '!D$14:D$20),SUMIFS('base de donnée JCO '!I$173:I$1080,'base de donnée JCO '!F$173:F$1080,I117,'base de donnée JCO '!G$173:G$1080,J117)))</f>
        <v/>
      </c>
      <c r="O117" s="12" t="str">
        <f>IF(ISBLANK(I117),"",IF(ISBLANK(D117),D107+N117,D117+N117))</f>
        <v/>
      </c>
      <c r="P117" s="223"/>
      <c r="Q117" s="28"/>
      <c r="R117" s="28"/>
      <c r="S117" s="28"/>
      <c r="T117" s="28"/>
      <c r="U117" s="28"/>
      <c r="V117" s="2">
        <f>W117*SUMIFS('base de donnée JCO '!H$173:H$1080,'base de donnée JCO '!F$173:F$1080,I117,'base de donnée JCO '!G$173:G$1080,J117)</f>
        <v>0</v>
      </c>
      <c r="W117" s="2">
        <f t="shared" ref="W117:W120" si="563">F117*G117</f>
        <v>0</v>
      </c>
      <c r="X117" s="2">
        <f>W117*SUMIFS('base de donnée JCO '!J$173:J$1080,'base de donnée JCO '!F$173:F$1080,I117,'base de donnée JCO '!G$173:G$1080,J117)</f>
        <v>0</v>
      </c>
      <c r="Z117" s="7" t="str">
        <f t="shared" ref="Z117:Z120" si="564">IF(ISBLANK(I117),"",IF(COUNTIF(I117,"*BOMBE_50MM*"),IF(COUNTIF(K117,"*TR*"),IF(G117&gt;=6,F117*1,0.5*F117),""),""))</f>
        <v/>
      </c>
      <c r="AA117" s="7" t="str">
        <f t="shared" ref="AA117:AA120" si="565">IF(ISBLANK(I117),"",IF(COUNTIF(I117,"*BOMBE_50MM*"),IF(COUNTIF(K117,"*\*"),IF(G117&gt;1,F117*1,""),""),""))</f>
        <v/>
      </c>
      <c r="AB117" s="7" t="str">
        <f t="shared" ref="AB117:AB120" si="566">IF(ISBLANK(I117),"",IF(COUNTIF(I117,"*BOMBE_50MM*"),IF(G117=1,F117,""),""))</f>
        <v/>
      </c>
      <c r="AD117" s="7" t="str">
        <f t="shared" ref="AD117:AD120" si="567">IF(ISBLANK(I117),"",IF(COUNTIF(I117,"*BOMBE_75MM*"),IF(G117=1,F117,""),""))</f>
        <v/>
      </c>
      <c r="AE117" s="7" t="str">
        <f t="shared" ref="AE117:AE120" si="568">IF(ISBLANK(I117),"",IF(COUNTIF(I117,"*BOMBE_75MM*"),IF(COUNTIF(K117,"*TR*"),IF(G117&lt;=5,F117,""),""),""))</f>
        <v/>
      </c>
      <c r="AF117" s="7" t="str">
        <f t="shared" ref="AF117:AF120" si="569">IF(ISBLANK(I117),"",IF(COUNTIF(I117,"*BOMBE_75MM*"),IF(COUNTIF(K117,"*TR*"),IF(G117&gt;5,F117,""),""),""))</f>
        <v/>
      </c>
      <c r="AG117" s="7" t="str">
        <f t="shared" ref="AG117:AG120" si="570">IF(ISBLANK(I117),"",IF(COUNTIF(I117,"*BOMBE_75MM*"),IF(COUNTIF(K117,"*\*"),IF(AND(G117&lt;=3,G117&gt;=2),F117,""),""),""))</f>
        <v/>
      </c>
      <c r="AH117" s="7" t="str">
        <f t="shared" ref="AH117:AH120" si="571">IF(ISBLANK(I117),"",IF(COUNTIF(I117,"*BOMBE_75MM*"),IF(COUNTIF(K117,"*\*"),IF(AND(G117&lt;=7,G117&gt;=4),F117,""),""),""))</f>
        <v/>
      </c>
      <c r="AJ117" s="7" t="str">
        <f t="shared" ref="AJ117:AJ120" si="572">IF(ISBLANK(I117),"",IF(COUNTIF(I117,"*BOMBE_100MM*"),IF(G117=1,F117,""),""))</f>
        <v/>
      </c>
      <c r="AK117" s="7" t="str">
        <f t="shared" ref="AK117:AK120" si="573">IF(ISBLANK(I117),"",IF(COUNTIF(I117,"*BOMBE_100MM*"),IF(COUNTIF(K117,"*TR*"),IF(G117&lt;=5,F117,F117*2),""),""))</f>
        <v/>
      </c>
      <c r="AL117" s="7" t="str">
        <f t="shared" ref="AL117:AL120" si="574">IF(ISBLANK(I117),"",IF(COUNTIF(I117,"*BOMBE_100MM*"),IF(COUNTIF(K117,"*\*"),IF(AND(G117&lt;=3,G117&gt;=2),F117,""),""),""))</f>
        <v/>
      </c>
      <c r="AM117" s="7" t="str">
        <f t="shared" ref="AM117:AM120" si="575">IF(ISBLANK(I117),"",IF(COUNTIF(I117,"*BOMBE_100MM*"),IF(COUNTIF(K117,"*\*"),IF(AND(G117&lt;=5,G117&gt;=4),F117,""),""),""))</f>
        <v/>
      </c>
      <c r="AO117" s="7" t="str">
        <f t="shared" ref="AO117:AO120" si="576">IF(ISBLANK(I117),"",IF(COUNTIF(I117,"*BOMBE_125MM*"),IF(G117=1,F117,""),""))</f>
        <v/>
      </c>
      <c r="AP117" s="7" t="str">
        <f t="shared" ref="AP117:AP120" si="577">IF(ISBLANK(I117),"",IF(COUNTIF(I117,"*BOMBE_125MM*"),IF(COUNTIF(K117,"*TR*"),IF(G117&lt;=5,F117,""),""),""))</f>
        <v/>
      </c>
      <c r="AQ117" s="7" t="str">
        <f t="shared" ref="AQ117:AQ120" si="578">IF(ISBLANK(I117),"",IF(COUNTIF(I117,"*BOMBE_125MM*"),IF(COUNTIF(K117,"*\*"),IF(AND(G117&lt;=3,G117&gt;=2),F117,""),""),""))</f>
        <v/>
      </c>
      <c r="AS117" s="7" t="str">
        <f t="shared" ref="AS117:AS120" si="579">IF(ISBLANK(I117),"",IF(COUNTIF(I117,"*BOMBE_150MM*"),IF(G117=1,F117,""),""))</f>
        <v/>
      </c>
      <c r="AT117" s="7" t="str">
        <f t="shared" ref="AT117:AT120" si="580">IF(ISBLANK(I117),"",IF(COUNTIF(I117,"*BOMBE_150MM*"),IF(COUNTIF(K117,"*TR*"),IF(G117&lt;=4,F117,""),""),""))</f>
        <v/>
      </c>
      <c r="AU117" s="7" t="str">
        <f t="shared" ref="AU117:AU120" si="581">IF(ISBLANK(I117),"",IF(COUNTIF(I117,"*BOMBE_150MM*"),IF(COUNTIF(K117,"*\*"),IF(AND(G117&lt;=3,G117&gt;=2),F117,""),""),""))</f>
        <v/>
      </c>
      <c r="AW117" s="7" t="str">
        <f t="shared" ref="AW117:AW120" si="582">IF(ISBLANK(I117),"",IF(COUNTIF(I117,"*BOMBE_200MM*"),F117*G117,""))</f>
        <v/>
      </c>
      <c r="AY117" s="7" t="str">
        <f t="shared" ref="AY117:AY120" si="583">IF(ISBLANK(I117),"",IF(COUNTIF(I117,"*BOMBE_*"),F117*20,F117*15))</f>
        <v/>
      </c>
      <c r="AZ117" s="7" t="str">
        <f t="shared" ref="AZ117:AZ120" si="584">IF(ISBLANK(I117),"",IF(COUNTIF(I117,"*BOMBE_*"),F117*15,F117*10))</f>
        <v/>
      </c>
      <c r="BA117" s="7" t="str">
        <f t="shared" ref="BA117:BA120" si="585">IF(ISBLANK(I117),"",IF(COUNTIF(I117,"*BOMBE_*"),F117*10,F117*5))</f>
        <v/>
      </c>
    </row>
    <row r="118" spans="1:53">
      <c r="A118" s="23">
        <v>42</v>
      </c>
      <c r="B118" s="232"/>
      <c r="C118" s="25"/>
      <c r="D118" s="26">
        <v>4.2245370370370371E-3</v>
      </c>
      <c r="E118" s="27"/>
      <c r="F118" s="28">
        <v>2</v>
      </c>
      <c r="G118" s="28">
        <v>10</v>
      </c>
      <c r="H118" s="27"/>
      <c r="I118" s="29" t="s">
        <v>35</v>
      </c>
      <c r="J118" s="30" t="s">
        <v>361</v>
      </c>
      <c r="K118" s="31" t="s">
        <v>8</v>
      </c>
      <c r="L118" s="32"/>
      <c r="M118" s="223"/>
      <c r="N118" s="12">
        <f>IF(ISBLANK(I118),"",IF(COUNTIF(I118,"*bombe*"),(G118-1)*SUMIF('base de donnée JCO '!C$3:C$10,K118,'base de donnée JCO '!D$3:D$10)+SUMIF(entete,L118,'base de donnée JCO '!D$14:D$20),SUMIFS('base de donnée JCO '!I$173:I$1080,'base de donnée JCO '!F$173:F$1080,I118,'base de donnée JCO '!G$173:G$1080,J118)))</f>
        <v>9.0001041666666666</v>
      </c>
      <c r="O118" s="226">
        <f>IF(ISBLANK(I118),"",IF(ISBLANK(D118),D108+N118,D118+N118))</f>
        <v>9.0043287037037043</v>
      </c>
      <c r="P118" s="223"/>
      <c r="Q118" s="28"/>
      <c r="R118" s="28"/>
      <c r="S118" s="28" t="s">
        <v>65</v>
      </c>
      <c r="T118" s="28"/>
      <c r="U118" s="28"/>
      <c r="V118" s="2">
        <f>W118*SUMIFS('base de donnée JCO '!H$173:H$1080,'base de donnée JCO '!F$173:F$1080,I118,'base de donnée JCO '!G$173:G$1080,J118)</f>
        <v>0</v>
      </c>
      <c r="W118" s="2">
        <f t="shared" si="563"/>
        <v>20</v>
      </c>
      <c r="X118" s="2">
        <f>W118*SUMIFS('base de donnée JCO '!J$173:J$1080,'base de donnée JCO '!F$173:F$1080,I118,'base de donnée JCO '!G$173:G$1080,J118)</f>
        <v>0</v>
      </c>
      <c r="Z118" s="7" t="str">
        <f t="shared" si="564"/>
        <v/>
      </c>
      <c r="AA118" s="7" t="str">
        <f t="shared" si="565"/>
        <v/>
      </c>
      <c r="AB118" s="7" t="str">
        <f t="shared" si="566"/>
        <v/>
      </c>
      <c r="AD118" s="7" t="str">
        <f t="shared" si="567"/>
        <v/>
      </c>
      <c r="AE118" s="7" t="str">
        <f t="shared" si="568"/>
        <v/>
      </c>
      <c r="AF118" s="7">
        <f t="shared" si="569"/>
        <v>2</v>
      </c>
      <c r="AG118" s="7" t="str">
        <f t="shared" si="570"/>
        <v/>
      </c>
      <c r="AH118" s="7" t="str">
        <f t="shared" si="571"/>
        <v/>
      </c>
      <c r="AJ118" s="7" t="str">
        <f t="shared" si="572"/>
        <v/>
      </c>
      <c r="AK118" s="7" t="str">
        <f t="shared" si="573"/>
        <v/>
      </c>
      <c r="AL118" s="7" t="str">
        <f t="shared" si="574"/>
        <v/>
      </c>
      <c r="AM118" s="7" t="str">
        <f t="shared" si="575"/>
        <v/>
      </c>
      <c r="AO118" s="7" t="str">
        <f t="shared" si="576"/>
        <v/>
      </c>
      <c r="AP118" s="7" t="str">
        <f t="shared" si="577"/>
        <v/>
      </c>
      <c r="AQ118" s="7" t="str">
        <f t="shared" si="578"/>
        <v/>
      </c>
      <c r="AS118" s="7" t="str">
        <f t="shared" si="579"/>
        <v/>
      </c>
      <c r="AT118" s="7" t="str">
        <f t="shared" si="580"/>
        <v/>
      </c>
      <c r="AU118" s="7" t="str">
        <f t="shared" si="581"/>
        <v/>
      </c>
      <c r="AW118" s="7" t="str">
        <f t="shared" si="582"/>
        <v/>
      </c>
      <c r="AY118" s="7">
        <f t="shared" si="583"/>
        <v>40</v>
      </c>
      <c r="AZ118" s="7">
        <f t="shared" si="584"/>
        <v>30</v>
      </c>
      <c r="BA118" s="7">
        <f t="shared" si="585"/>
        <v>20</v>
      </c>
    </row>
    <row r="119" spans="1:53">
      <c r="A119" s="23">
        <v>42</v>
      </c>
      <c r="B119" s="236"/>
      <c r="C119" s="25"/>
      <c r="D119" s="26"/>
      <c r="E119" s="27"/>
      <c r="F119" s="28">
        <v>1</v>
      </c>
      <c r="G119" s="28">
        <v>5</v>
      </c>
      <c r="H119" s="27"/>
      <c r="I119" s="29" t="s">
        <v>40</v>
      </c>
      <c r="J119" s="30" t="s">
        <v>379</v>
      </c>
      <c r="K119" s="31" t="s">
        <v>9</v>
      </c>
      <c r="L119" s="32"/>
      <c r="M119" s="223"/>
      <c r="N119" s="12">
        <f>IF(ISBLANK(I119),"",IF(COUNTIF(I119,"*bombe*"),(G119-1)*SUMIF('base de donnée JCO '!C$3:C$10,K119,'base de donnée JCO '!D$3:D$10)+SUMIF(entete,L119,'base de donnée JCO '!D$14:D$20),SUMIFS('base de donnée JCO '!I$173:I$1080,'base de donnée JCO '!F$173:F$1080,I119,'base de donnée JCO '!G$173:G$1080,J119)))</f>
        <v>8.0000925925925923</v>
      </c>
      <c r="O119" s="226">
        <f>IF(ISBLANK(I119),"",IF(ISBLANK(D119),D118+N119,D119+N119))</f>
        <v>8.00431712962963</v>
      </c>
      <c r="P119" s="223"/>
      <c r="Q119" s="28"/>
      <c r="R119" s="28"/>
      <c r="S119" s="28" t="s">
        <v>70</v>
      </c>
      <c r="T119" s="28"/>
      <c r="U119" s="28"/>
      <c r="V119" s="2">
        <f>W119*SUMIFS('base de donnée JCO '!H$173:H$1080,'base de donnée JCO '!F$173:F$1080,I119,'base de donnée JCO '!G$173:G$1080,J119)</f>
        <v>0</v>
      </c>
      <c r="W119" s="2">
        <f t="shared" si="563"/>
        <v>5</v>
      </c>
      <c r="X119" s="2">
        <f>W119*SUMIFS('base de donnée JCO '!J$173:J$1080,'base de donnée JCO '!F$173:F$1080,I119,'base de donnée JCO '!G$173:G$1080,J119)</f>
        <v>0</v>
      </c>
      <c r="Z119" s="7" t="str">
        <f t="shared" si="564"/>
        <v/>
      </c>
      <c r="AA119" s="7" t="str">
        <f t="shared" si="565"/>
        <v/>
      </c>
      <c r="AB119" s="7" t="str">
        <f t="shared" si="566"/>
        <v/>
      </c>
      <c r="AD119" s="7" t="str">
        <f t="shared" si="567"/>
        <v/>
      </c>
      <c r="AE119" s="7" t="str">
        <f t="shared" si="568"/>
        <v/>
      </c>
      <c r="AF119" s="7" t="str">
        <f t="shared" si="569"/>
        <v/>
      </c>
      <c r="AG119" s="7" t="str">
        <f t="shared" si="570"/>
        <v/>
      </c>
      <c r="AH119" s="7" t="str">
        <f t="shared" si="571"/>
        <v/>
      </c>
      <c r="AJ119" s="7" t="str">
        <f t="shared" si="572"/>
        <v/>
      </c>
      <c r="AK119" s="7" t="str">
        <f t="shared" si="573"/>
        <v/>
      </c>
      <c r="AL119" s="7" t="str">
        <f t="shared" si="574"/>
        <v/>
      </c>
      <c r="AM119" s="7" t="str">
        <f t="shared" si="575"/>
        <v/>
      </c>
      <c r="AO119" s="7" t="str">
        <f t="shared" si="576"/>
        <v/>
      </c>
      <c r="AP119" s="7">
        <f t="shared" si="577"/>
        <v>1</v>
      </c>
      <c r="AQ119" s="7" t="str">
        <f t="shared" si="578"/>
        <v/>
      </c>
      <c r="AS119" s="7" t="str">
        <f t="shared" si="579"/>
        <v/>
      </c>
      <c r="AT119" s="7" t="str">
        <f t="shared" si="580"/>
        <v/>
      </c>
      <c r="AU119" s="7" t="str">
        <f t="shared" si="581"/>
        <v/>
      </c>
      <c r="AW119" s="7" t="str">
        <f t="shared" si="582"/>
        <v/>
      </c>
      <c r="AY119" s="7">
        <f t="shared" si="583"/>
        <v>20</v>
      </c>
      <c r="AZ119" s="7">
        <f t="shared" si="584"/>
        <v>15</v>
      </c>
      <c r="BA119" s="7">
        <f t="shared" si="585"/>
        <v>10</v>
      </c>
    </row>
    <row r="120" spans="1:53">
      <c r="A120" s="23"/>
      <c r="B120" s="232"/>
      <c r="C120" s="25"/>
      <c r="D120" s="26"/>
      <c r="E120" s="27"/>
      <c r="F120" s="28"/>
      <c r="G120" s="28"/>
      <c r="H120" s="27"/>
      <c r="I120" s="29"/>
      <c r="J120" s="30"/>
      <c r="K120" s="31"/>
      <c r="L120" s="32"/>
      <c r="M120" s="223"/>
      <c r="N120" s="12" t="str">
        <f>IF(ISBLANK(I120),"",IF(COUNTIF(I120,"*bombe*"),(G120-1)*SUMIF('base de donnée JCO '!C$3:C$10,K120,'base de donnée JCO '!D$3:D$10)+SUMIF(entete,L120,'base de donnée JCO '!D$14:D$20),SUMIFS('base de donnée JCO '!I$173:I$1080,'base de donnée JCO '!F$173:F$1080,I120,'base de donnée JCO '!G$173:G$1080,J120)))</f>
        <v/>
      </c>
      <c r="O120" s="12" t="str">
        <f>IF(ISBLANK(I120),"",IF(ISBLANK(D120),D110+N120,D120+N120))</f>
        <v/>
      </c>
      <c r="P120" s="223"/>
      <c r="Q120" s="28"/>
      <c r="R120" s="28"/>
      <c r="S120" s="28"/>
      <c r="T120" s="28"/>
      <c r="U120" s="28"/>
      <c r="V120" s="2">
        <f>W120*SUMIFS('base de donnée JCO '!H$173:H$1080,'base de donnée JCO '!F$173:F$1080,I120,'base de donnée JCO '!G$173:G$1080,J120)</f>
        <v>0</v>
      </c>
      <c r="W120" s="2">
        <f t="shared" si="563"/>
        <v>0</v>
      </c>
      <c r="X120" s="2">
        <f>W120*SUMIFS('base de donnée JCO '!J$173:J$1080,'base de donnée JCO '!F$173:F$1080,I120,'base de donnée JCO '!G$173:G$1080,J120)</f>
        <v>0</v>
      </c>
      <c r="Z120" s="7" t="str">
        <f t="shared" si="564"/>
        <v/>
      </c>
      <c r="AA120" s="7" t="str">
        <f t="shared" si="565"/>
        <v/>
      </c>
      <c r="AB120" s="7" t="str">
        <f t="shared" si="566"/>
        <v/>
      </c>
      <c r="AD120" s="7" t="str">
        <f t="shared" si="567"/>
        <v/>
      </c>
      <c r="AE120" s="7" t="str">
        <f t="shared" si="568"/>
        <v/>
      </c>
      <c r="AF120" s="7" t="str">
        <f t="shared" si="569"/>
        <v/>
      </c>
      <c r="AG120" s="7" t="str">
        <f t="shared" si="570"/>
        <v/>
      </c>
      <c r="AH120" s="7" t="str">
        <f t="shared" si="571"/>
        <v/>
      </c>
      <c r="AJ120" s="7" t="str">
        <f t="shared" si="572"/>
        <v/>
      </c>
      <c r="AK120" s="7" t="str">
        <f t="shared" si="573"/>
        <v/>
      </c>
      <c r="AL120" s="7" t="str">
        <f t="shared" si="574"/>
        <v/>
      </c>
      <c r="AM120" s="7" t="str">
        <f t="shared" si="575"/>
        <v/>
      </c>
      <c r="AO120" s="7" t="str">
        <f t="shared" si="576"/>
        <v/>
      </c>
      <c r="AP120" s="7" t="str">
        <f t="shared" si="577"/>
        <v/>
      </c>
      <c r="AQ120" s="7" t="str">
        <f t="shared" si="578"/>
        <v/>
      </c>
      <c r="AS120" s="7" t="str">
        <f t="shared" si="579"/>
        <v/>
      </c>
      <c r="AT120" s="7" t="str">
        <f t="shared" si="580"/>
        <v/>
      </c>
      <c r="AU120" s="7" t="str">
        <f t="shared" si="581"/>
        <v/>
      </c>
      <c r="AW120" s="7" t="str">
        <f t="shared" si="582"/>
        <v/>
      </c>
      <c r="AY120" s="7" t="str">
        <f t="shared" si="583"/>
        <v/>
      </c>
      <c r="AZ120" s="7" t="str">
        <f t="shared" si="584"/>
        <v/>
      </c>
      <c r="BA120" s="7" t="str">
        <f t="shared" si="585"/>
        <v/>
      </c>
    </row>
    <row r="121" spans="1:53">
      <c r="A121" s="23">
        <v>43</v>
      </c>
      <c r="B121" s="232"/>
      <c r="C121" s="25"/>
      <c r="D121" s="26">
        <v>4.2361111111111106E-3</v>
      </c>
      <c r="E121" s="27"/>
      <c r="F121" s="28">
        <v>3</v>
      </c>
      <c r="G121" s="28">
        <v>5</v>
      </c>
      <c r="H121" s="27"/>
      <c r="I121" s="29" t="s">
        <v>35</v>
      </c>
      <c r="J121" s="30" t="s">
        <v>782</v>
      </c>
      <c r="K121" s="31" t="s">
        <v>9</v>
      </c>
      <c r="L121" s="32"/>
      <c r="M121" s="223"/>
      <c r="N121" s="12">
        <f>IF(ISBLANK(I121),"",IF(COUNTIF(I121,"*bombe*"),(G121-1)*SUMIF('base de donnée JCO '!C$3:C$10,K121,'base de donnée JCO '!D$3:D$10)+SUMIF(entete,L121,'base de donnée JCO '!D$14:D$20),SUMIFS('base de donnée JCO '!I$173:I$1080,'base de donnée JCO '!F$173:F$1080,I121,'base de donnée JCO '!G$173:G$1080,J121)))</f>
        <v>8.0000925925925923</v>
      </c>
      <c r="O121" s="226">
        <f>IF(ISBLANK(I121),"",IF(ISBLANK(D121),D111+N121,D121+N121))</f>
        <v>8.0043287037037043</v>
      </c>
      <c r="P121" s="223"/>
      <c r="Q121" s="28"/>
      <c r="R121" s="28"/>
      <c r="S121" s="28" t="s">
        <v>5</v>
      </c>
      <c r="T121" s="28"/>
      <c r="U121" s="28"/>
      <c r="V121" s="2">
        <f>W121*SUMIFS('base de donnée JCO '!H$173:H$1080,'base de donnée JCO '!F$173:F$1080,I121,'base de donnée JCO '!G$173:G$1080,J121)</f>
        <v>0</v>
      </c>
      <c r="W121" s="2">
        <f t="shared" si="540"/>
        <v>15</v>
      </c>
      <c r="X121" s="2">
        <f>W121*SUMIFS('base de donnée JCO '!J$173:J$1080,'base de donnée JCO '!F$173:F$1080,I121,'base de donnée JCO '!G$173:G$1080,J121)</f>
        <v>0</v>
      </c>
      <c r="Z121" s="7" t="str">
        <f t="shared" si="541"/>
        <v/>
      </c>
      <c r="AA121" s="7" t="str">
        <f t="shared" si="542"/>
        <v/>
      </c>
      <c r="AB121" s="7" t="str">
        <f t="shared" si="543"/>
        <v/>
      </c>
      <c r="AD121" s="7" t="str">
        <f t="shared" si="544"/>
        <v/>
      </c>
      <c r="AE121" s="7">
        <f t="shared" si="545"/>
        <v>3</v>
      </c>
      <c r="AF121" s="7" t="str">
        <f t="shared" si="546"/>
        <v/>
      </c>
      <c r="AG121" s="7" t="str">
        <f t="shared" si="547"/>
        <v/>
      </c>
      <c r="AH121" s="7" t="str">
        <f t="shared" si="548"/>
        <v/>
      </c>
      <c r="AJ121" s="7" t="str">
        <f t="shared" si="549"/>
        <v/>
      </c>
      <c r="AK121" s="7" t="str">
        <f t="shared" si="550"/>
        <v/>
      </c>
      <c r="AL121" s="7" t="str">
        <f t="shared" si="551"/>
        <v/>
      </c>
      <c r="AM121" s="7" t="str">
        <f t="shared" si="552"/>
        <v/>
      </c>
      <c r="AO121" s="7" t="str">
        <f t="shared" si="553"/>
        <v/>
      </c>
      <c r="AP121" s="7" t="str">
        <f t="shared" si="554"/>
        <v/>
      </c>
      <c r="AQ121" s="7" t="str">
        <f t="shared" si="555"/>
        <v/>
      </c>
      <c r="AS121" s="7" t="str">
        <f t="shared" si="556"/>
        <v/>
      </c>
      <c r="AT121" s="7" t="str">
        <f t="shared" si="557"/>
        <v/>
      </c>
      <c r="AU121" s="7" t="str">
        <f t="shared" si="558"/>
        <v/>
      </c>
      <c r="AW121" s="7" t="str">
        <f t="shared" si="559"/>
        <v/>
      </c>
      <c r="AY121" s="7">
        <f t="shared" si="560"/>
        <v>60</v>
      </c>
      <c r="AZ121" s="7">
        <f t="shared" si="561"/>
        <v>45</v>
      </c>
      <c r="BA121" s="7">
        <f t="shared" si="562"/>
        <v>30</v>
      </c>
    </row>
    <row r="122" spans="1:53">
      <c r="A122" s="23">
        <v>43</v>
      </c>
      <c r="B122" s="232"/>
      <c r="C122" s="25"/>
      <c r="D122" s="26"/>
      <c r="E122" s="27"/>
      <c r="F122" s="28">
        <v>2</v>
      </c>
      <c r="G122" s="28">
        <v>5</v>
      </c>
      <c r="H122" s="27"/>
      <c r="I122" s="29" t="s">
        <v>39</v>
      </c>
      <c r="J122" s="30" t="s">
        <v>361</v>
      </c>
      <c r="K122" s="31" t="s">
        <v>9</v>
      </c>
      <c r="L122" s="32"/>
      <c r="M122" s="223"/>
      <c r="N122" s="12">
        <f>IF(ISBLANK(I122),"",IF(COUNTIF(I122,"*bombe*"),(G122-1)*SUMIF('base de donnée JCO '!C$3:C$10,K122,'base de donnée JCO '!D$3:D$10)+SUMIF(entete,L122,'base de donnée JCO '!D$14:D$20),SUMIFS('base de donnée JCO '!I$173:I$1080,'base de donnée JCO '!F$173:F$1080,I122,'base de donnée JCO '!G$173:G$1080,J122)))</f>
        <v>8.0000925925925923</v>
      </c>
      <c r="O122" s="226">
        <f>IF(ISBLANK(I122),"",IF(ISBLANK(D122),D121+N122,D122+N122))</f>
        <v>8.0043287037037043</v>
      </c>
      <c r="P122" s="223"/>
      <c r="Q122" s="28"/>
      <c r="R122" s="28"/>
      <c r="S122" s="28" t="s">
        <v>65</v>
      </c>
      <c r="T122" s="28"/>
      <c r="U122" s="28"/>
      <c r="V122" s="2">
        <f>W122*SUMIFS('base de donnée JCO '!H$173:H$1080,'base de donnée JCO '!F$173:F$1080,I122,'base de donnée JCO '!G$173:G$1080,J122)</f>
        <v>0</v>
      </c>
      <c r="W122" s="2">
        <f t="shared" ref="W122" si="586">F122*G122</f>
        <v>10</v>
      </c>
      <c r="X122" s="2">
        <f>W122*SUMIFS('base de donnée JCO '!J$173:J$1080,'base de donnée JCO '!F$173:F$1080,I122,'base de donnée JCO '!G$173:G$1080,J122)</f>
        <v>0</v>
      </c>
      <c r="Z122" s="7" t="str">
        <f t="shared" ref="Z122" si="587">IF(ISBLANK(I122),"",IF(COUNTIF(I122,"*BOMBE_50MM*"),IF(COUNTIF(K122,"*TR*"),IF(G122&gt;=6,F122*1,0.5*F122),""),""))</f>
        <v/>
      </c>
      <c r="AA122" s="7" t="str">
        <f t="shared" ref="AA122" si="588">IF(ISBLANK(I122),"",IF(COUNTIF(I122,"*BOMBE_50MM*"),IF(COUNTIF(K122,"*\*"),IF(G122&gt;1,F122*1,""),""),""))</f>
        <v/>
      </c>
      <c r="AB122" s="7" t="str">
        <f t="shared" ref="AB122" si="589">IF(ISBLANK(I122),"",IF(COUNTIF(I122,"*BOMBE_50MM*"),IF(G122=1,F122,""),""))</f>
        <v/>
      </c>
      <c r="AD122" s="7" t="str">
        <f t="shared" ref="AD122" si="590">IF(ISBLANK(I122),"",IF(COUNTIF(I122,"*BOMBE_75MM*"),IF(G122=1,F122,""),""))</f>
        <v/>
      </c>
      <c r="AE122" s="7" t="str">
        <f t="shared" ref="AE122" si="591">IF(ISBLANK(I122),"",IF(COUNTIF(I122,"*BOMBE_75MM*"),IF(COUNTIF(K122,"*TR*"),IF(G122&lt;=5,F122,""),""),""))</f>
        <v/>
      </c>
      <c r="AF122" s="7" t="str">
        <f t="shared" ref="AF122" si="592">IF(ISBLANK(I122),"",IF(COUNTIF(I122,"*BOMBE_75MM*"),IF(COUNTIF(K122,"*TR*"),IF(G122&gt;5,F122,""),""),""))</f>
        <v/>
      </c>
      <c r="AG122" s="7" t="str">
        <f t="shared" ref="AG122" si="593">IF(ISBLANK(I122),"",IF(COUNTIF(I122,"*BOMBE_75MM*"),IF(COUNTIF(K122,"*\*"),IF(AND(G122&lt;=3,G122&gt;=2),F122,""),""),""))</f>
        <v/>
      </c>
      <c r="AH122" s="7" t="str">
        <f t="shared" ref="AH122" si="594">IF(ISBLANK(I122),"",IF(COUNTIF(I122,"*BOMBE_75MM*"),IF(COUNTIF(K122,"*\*"),IF(AND(G122&lt;=7,G122&gt;=4),F122,""),""),""))</f>
        <v/>
      </c>
      <c r="AJ122" s="7" t="str">
        <f t="shared" ref="AJ122" si="595">IF(ISBLANK(I122),"",IF(COUNTIF(I122,"*BOMBE_100MM*"),IF(G122=1,F122,""),""))</f>
        <v/>
      </c>
      <c r="AK122" s="7">
        <f t="shared" ref="AK122" si="596">IF(ISBLANK(I122),"",IF(COUNTIF(I122,"*BOMBE_100MM*"),IF(COUNTIF(K122,"*TR*"),IF(G122&lt;=5,F122,F122*2),""),""))</f>
        <v>2</v>
      </c>
      <c r="AL122" s="7" t="str">
        <f t="shared" ref="AL122" si="597">IF(ISBLANK(I122),"",IF(COUNTIF(I122,"*BOMBE_100MM*"),IF(COUNTIF(K122,"*\*"),IF(AND(G122&lt;=3,G122&gt;=2),F122,""),""),""))</f>
        <v/>
      </c>
      <c r="AM122" s="7" t="str">
        <f t="shared" ref="AM122" si="598">IF(ISBLANK(I122),"",IF(COUNTIF(I122,"*BOMBE_100MM*"),IF(COUNTIF(K122,"*\*"),IF(AND(G122&lt;=5,G122&gt;=4),F122,""),""),""))</f>
        <v/>
      </c>
      <c r="AO122" s="7" t="str">
        <f t="shared" ref="AO122" si="599">IF(ISBLANK(I122),"",IF(COUNTIF(I122,"*BOMBE_125MM*"),IF(G122=1,F122,""),""))</f>
        <v/>
      </c>
      <c r="AP122" s="7" t="str">
        <f t="shared" ref="AP122" si="600">IF(ISBLANK(I122),"",IF(COUNTIF(I122,"*BOMBE_125MM*"),IF(COUNTIF(K122,"*TR*"),IF(G122&lt;=5,F122,""),""),""))</f>
        <v/>
      </c>
      <c r="AQ122" s="7" t="str">
        <f t="shared" ref="AQ122" si="601">IF(ISBLANK(I122),"",IF(COUNTIF(I122,"*BOMBE_125MM*"),IF(COUNTIF(K122,"*\*"),IF(AND(G122&lt;=3,G122&gt;=2),F122,""),""),""))</f>
        <v/>
      </c>
      <c r="AS122" s="7" t="str">
        <f t="shared" ref="AS122" si="602">IF(ISBLANK(I122),"",IF(COUNTIF(I122,"*BOMBE_150MM*"),IF(G122=1,F122,""),""))</f>
        <v/>
      </c>
      <c r="AT122" s="7" t="str">
        <f t="shared" ref="AT122" si="603">IF(ISBLANK(I122),"",IF(COUNTIF(I122,"*BOMBE_150MM*"),IF(COUNTIF(K122,"*TR*"),IF(G122&lt;=4,F122,""),""),""))</f>
        <v/>
      </c>
      <c r="AU122" s="7" t="str">
        <f t="shared" ref="AU122" si="604">IF(ISBLANK(I122),"",IF(COUNTIF(I122,"*BOMBE_150MM*"),IF(COUNTIF(K122,"*\*"),IF(AND(G122&lt;=3,G122&gt;=2),F122,""),""),""))</f>
        <v/>
      </c>
      <c r="AW122" s="7" t="str">
        <f t="shared" ref="AW122" si="605">IF(ISBLANK(I122),"",IF(COUNTIF(I122,"*BOMBE_200MM*"),F122*G122,""))</f>
        <v/>
      </c>
      <c r="AY122" s="7">
        <f t="shared" ref="AY122" si="606">IF(ISBLANK(I122),"",IF(COUNTIF(I122,"*BOMBE_*"),F122*20,F122*15))</f>
        <v>40</v>
      </c>
      <c r="AZ122" s="7">
        <f t="shared" ref="AZ122" si="607">IF(ISBLANK(I122),"",IF(COUNTIF(I122,"*BOMBE_*"),F122*15,F122*10))</f>
        <v>30</v>
      </c>
      <c r="BA122" s="7">
        <f t="shared" ref="BA122" si="608">IF(ISBLANK(I122),"",IF(COUNTIF(I122,"*BOMBE_*"),F122*10,F122*5))</f>
        <v>20</v>
      </c>
    </row>
    <row r="123" spans="1:53">
      <c r="A123" s="23">
        <v>43</v>
      </c>
      <c r="B123" s="232"/>
      <c r="C123" s="25"/>
      <c r="D123" s="26"/>
      <c r="E123" s="27"/>
      <c r="F123" s="28">
        <v>1</v>
      </c>
      <c r="G123" s="28">
        <v>10</v>
      </c>
      <c r="H123" s="27"/>
      <c r="I123" s="29" t="s">
        <v>41</v>
      </c>
      <c r="J123" s="30" t="s">
        <v>377</v>
      </c>
      <c r="K123" s="31" t="s">
        <v>15</v>
      </c>
      <c r="L123" s="32"/>
      <c r="M123" s="223"/>
      <c r="N123" s="12">
        <f>IF(ISBLANK(I123),"",IF(COUNTIF(I123,"*bombe*"),(G123-1)*SUMIF('base de donnée JCO '!C$3:C$10,K123,'base de donnée JCO '!D$3:D$10)+SUMIF(entete,L123,'base de donnée JCO '!D$14:D$20),SUMIFS('base de donnée JCO '!I$173:I$1080,'base de donnée JCO '!F$173:F$1080,I123,'base de donnée JCO '!G$173:G$1080,J123)))</f>
        <v>72.000833333333333</v>
      </c>
      <c r="O123" s="12">
        <f>IF(ISBLANK(I123),"",IF(ISBLANK(D123),D115+N123,D123+N123))</f>
        <v>72.004953703703706</v>
      </c>
      <c r="P123" s="223"/>
      <c r="Q123" s="28"/>
      <c r="R123" s="28"/>
      <c r="S123" s="28"/>
      <c r="T123" s="28"/>
      <c r="U123" s="28"/>
      <c r="V123" s="2">
        <f>W123*SUMIFS('base de donnée JCO '!H$173:H$1080,'base de donnée JCO '!F$173:F$1080,I123,'base de donnée JCO '!G$173:G$1080,J123)</f>
        <v>0</v>
      </c>
      <c r="W123" s="2">
        <f t="shared" ref="W123" si="609">F123*G123</f>
        <v>10</v>
      </c>
      <c r="X123" s="2">
        <f>W123*SUMIFS('base de donnée JCO '!J$173:J$1080,'base de donnée JCO '!F$173:F$1080,I123,'base de donnée JCO '!G$173:G$1080,J123)</f>
        <v>0</v>
      </c>
      <c r="Z123" s="7" t="str">
        <f t="shared" ref="Z123" si="610">IF(ISBLANK(I123),"",IF(COUNTIF(I123,"*BOMBE_50MM*"),IF(COUNTIF(K123,"*TR*"),IF(G123&gt;=6,F123*1,0.5*F123),""),""))</f>
        <v/>
      </c>
      <c r="AA123" s="7" t="str">
        <f t="shared" ref="AA123" si="611">IF(ISBLANK(I123),"",IF(COUNTIF(I123,"*BOMBE_50MM*"),IF(COUNTIF(K123,"*\*"),IF(G123&gt;1,F123*1,""),""),""))</f>
        <v/>
      </c>
      <c r="AB123" s="7" t="str">
        <f t="shared" ref="AB123" si="612">IF(ISBLANK(I123),"",IF(COUNTIF(I123,"*BOMBE_50MM*"),IF(G123=1,F123,""),""))</f>
        <v/>
      </c>
      <c r="AD123" s="7" t="str">
        <f t="shared" ref="AD123" si="613">IF(ISBLANK(I123),"",IF(COUNTIF(I123,"*BOMBE_75MM*"),IF(G123=1,F123,""),""))</f>
        <v/>
      </c>
      <c r="AE123" s="7" t="str">
        <f t="shared" ref="AE123" si="614">IF(ISBLANK(I123),"",IF(COUNTIF(I123,"*BOMBE_75MM*"),IF(COUNTIF(K123,"*TR*"),IF(G123&lt;=5,F123,""),""),""))</f>
        <v/>
      </c>
      <c r="AF123" s="7" t="str">
        <f t="shared" ref="AF123" si="615">IF(ISBLANK(I123),"",IF(COUNTIF(I123,"*BOMBE_75MM*"),IF(COUNTIF(K123,"*TR*"),IF(G123&gt;5,F123,""),""),""))</f>
        <v/>
      </c>
      <c r="AG123" s="7" t="str">
        <f t="shared" ref="AG123" si="616">IF(ISBLANK(I123),"",IF(COUNTIF(I123,"*BOMBE_75MM*"),IF(COUNTIF(K123,"*\*"),IF(AND(G123&lt;=3,G123&gt;=2),F123,""),""),""))</f>
        <v/>
      </c>
      <c r="AH123" s="7" t="str">
        <f t="shared" ref="AH123" si="617">IF(ISBLANK(I123),"",IF(COUNTIF(I123,"*BOMBE_75MM*"),IF(COUNTIF(K123,"*\*"),IF(AND(G123&lt;=7,G123&gt;=4),F123,""),""),""))</f>
        <v/>
      </c>
      <c r="AJ123" s="7" t="str">
        <f t="shared" ref="AJ123" si="618">IF(ISBLANK(I123),"",IF(COUNTIF(I123,"*BOMBE_100MM*"),IF(G123=1,F123,""),""))</f>
        <v/>
      </c>
      <c r="AK123" s="7" t="str">
        <f t="shared" ref="AK123" si="619">IF(ISBLANK(I123),"",IF(COUNTIF(I123,"*BOMBE_100MM*"),IF(COUNTIF(K123,"*TR*"),IF(G123&lt;=5,F123,F123*2),""),""))</f>
        <v/>
      </c>
      <c r="AL123" s="7" t="str">
        <f t="shared" ref="AL123" si="620">IF(ISBLANK(I123),"",IF(COUNTIF(I123,"*BOMBE_100MM*"),IF(COUNTIF(K123,"*\*"),IF(AND(G123&lt;=3,G123&gt;=2),F123,""),""),""))</f>
        <v/>
      </c>
      <c r="AM123" s="7" t="str">
        <f t="shared" ref="AM123" si="621">IF(ISBLANK(I123),"",IF(COUNTIF(I123,"*BOMBE_100MM*"),IF(COUNTIF(K123,"*\*"),IF(AND(G123&lt;=5,G123&gt;=4),F123,""),""),""))</f>
        <v/>
      </c>
      <c r="AO123" s="7" t="str">
        <f t="shared" ref="AO123" si="622">IF(ISBLANK(I123),"",IF(COUNTIF(I123,"*BOMBE_125MM*"),IF(G123=1,F123,""),""))</f>
        <v/>
      </c>
      <c r="AP123" s="7" t="str">
        <f t="shared" ref="AP123" si="623">IF(ISBLANK(I123),"",IF(COUNTIF(I123,"*BOMBE_125MM*"),IF(COUNTIF(K123,"*TR*"),IF(G123&lt;=5,F123,""),""),""))</f>
        <v/>
      </c>
      <c r="AQ123" s="7" t="str">
        <f t="shared" ref="AQ123" si="624">IF(ISBLANK(I123),"",IF(COUNTIF(I123,"*BOMBE_125MM*"),IF(COUNTIF(K123,"*\*"),IF(AND(G123&lt;=3,G123&gt;=2),F123,""),""),""))</f>
        <v/>
      </c>
      <c r="AS123" s="7" t="str">
        <f t="shared" ref="AS123" si="625">IF(ISBLANK(I123),"",IF(COUNTIF(I123,"*BOMBE_150MM*"),IF(G123=1,F123,""),""))</f>
        <v/>
      </c>
      <c r="AT123" s="7" t="str">
        <f t="shared" ref="AT123" si="626">IF(ISBLANK(I123),"",IF(COUNTIF(I123,"*BOMBE_150MM*"),IF(COUNTIF(K123,"*TR*"),IF(G123&lt;=4,F123,""),""),""))</f>
        <v/>
      </c>
      <c r="AU123" s="7" t="str">
        <f t="shared" ref="AU123" si="627">IF(ISBLANK(I123),"",IF(COUNTIF(I123,"*BOMBE_150MM*"),IF(COUNTIF(K123,"*\*"),IF(AND(G123&lt;=3,G123&gt;=2),F123,""),""),""))</f>
        <v/>
      </c>
      <c r="AW123" s="7" t="str">
        <f t="shared" ref="AW123" si="628">IF(ISBLANK(I123),"",IF(COUNTIF(I123,"*BOMBE_200MM*"),F123*G123,""))</f>
        <v/>
      </c>
      <c r="AY123" s="7">
        <f t="shared" ref="AY123" si="629">IF(ISBLANK(I123),"",IF(COUNTIF(I123,"*BOMBE_*"),F123*20,F123*15))</f>
        <v>20</v>
      </c>
      <c r="AZ123" s="7">
        <f t="shared" ref="AZ123" si="630">IF(ISBLANK(I123),"",IF(COUNTIF(I123,"*BOMBE_*"),F123*15,F123*10))</f>
        <v>15</v>
      </c>
      <c r="BA123" s="7">
        <f t="shared" ref="BA123" si="631">IF(ISBLANK(I123),"",IF(COUNTIF(I123,"*BOMBE_*"),F123*10,F123*5))</f>
        <v>10</v>
      </c>
    </row>
    <row r="124" spans="1:53">
      <c r="A124" s="23"/>
      <c r="B124" s="232"/>
      <c r="C124" s="25"/>
      <c r="D124" s="26"/>
      <c r="E124" s="27"/>
      <c r="F124" s="28"/>
      <c r="G124" s="28"/>
      <c r="H124" s="27"/>
      <c r="I124" s="29"/>
      <c r="J124" s="30"/>
      <c r="K124" s="31"/>
      <c r="L124" s="32"/>
      <c r="M124" s="223"/>
      <c r="N124" s="12" t="str">
        <f>IF(ISBLANK(I124),"",IF(COUNTIF(I124,"*bombe*"),(G124-1)*SUMIF('base de donnée JCO '!C$3:C$10,K124,'base de donnée JCO '!D$3:D$10)+SUMIF(entete,L124,'base de donnée JCO '!D$14:D$20),SUMIFS('base de donnée JCO '!I$173:I$1080,'base de donnée JCO '!F$173:F$1080,I124,'base de donnée JCO '!G$173:G$1080,J124)))</f>
        <v/>
      </c>
      <c r="O124" s="12" t="str">
        <f>IF(ISBLANK(I124),"",IF(ISBLANK(D124),D116+N124,D124+N124))</f>
        <v/>
      </c>
      <c r="P124" s="223"/>
      <c r="Q124" s="28"/>
      <c r="R124" s="28"/>
      <c r="S124" s="28"/>
      <c r="T124" s="28"/>
      <c r="U124" s="28"/>
      <c r="V124" s="2">
        <f>W124*SUMIFS('base de donnée JCO '!H$173:H$1080,'base de donnée JCO '!F$173:F$1080,I124,'base de donnée JCO '!G$173:G$1080,J124)</f>
        <v>0</v>
      </c>
      <c r="W124" s="2">
        <f t="shared" si="540"/>
        <v>0</v>
      </c>
      <c r="X124" s="2">
        <f>W124*SUMIFS('base de donnée JCO '!J$173:J$1080,'base de donnée JCO '!F$173:F$1080,I124,'base de donnée JCO '!G$173:G$1080,J124)</f>
        <v>0</v>
      </c>
      <c r="Z124" s="7" t="str">
        <f t="shared" si="541"/>
        <v/>
      </c>
      <c r="AA124" s="7" t="str">
        <f t="shared" si="542"/>
        <v/>
      </c>
      <c r="AB124" s="7" t="str">
        <f t="shared" si="543"/>
        <v/>
      </c>
      <c r="AD124" s="7" t="str">
        <f t="shared" si="544"/>
        <v/>
      </c>
      <c r="AE124" s="7" t="str">
        <f t="shared" si="545"/>
        <v/>
      </c>
      <c r="AF124" s="7" t="str">
        <f t="shared" si="546"/>
        <v/>
      </c>
      <c r="AG124" s="7" t="str">
        <f t="shared" si="547"/>
        <v/>
      </c>
      <c r="AH124" s="7" t="str">
        <f t="shared" si="548"/>
        <v/>
      </c>
      <c r="AJ124" s="7" t="str">
        <f t="shared" si="549"/>
        <v/>
      </c>
      <c r="AK124" s="7" t="str">
        <f t="shared" si="550"/>
        <v/>
      </c>
      <c r="AL124" s="7" t="str">
        <f t="shared" si="551"/>
        <v/>
      </c>
      <c r="AM124" s="7" t="str">
        <f t="shared" si="552"/>
        <v/>
      </c>
      <c r="AO124" s="7" t="str">
        <f t="shared" si="553"/>
        <v/>
      </c>
      <c r="AP124" s="7" t="str">
        <f t="shared" si="554"/>
        <v/>
      </c>
      <c r="AQ124" s="7" t="str">
        <f t="shared" si="555"/>
        <v/>
      </c>
      <c r="AS124" s="7" t="str">
        <f t="shared" si="556"/>
        <v/>
      </c>
      <c r="AT124" s="7" t="str">
        <f t="shared" si="557"/>
        <v/>
      </c>
      <c r="AU124" s="7" t="str">
        <f t="shared" si="558"/>
        <v/>
      </c>
      <c r="AW124" s="7" t="str">
        <f t="shared" si="559"/>
        <v/>
      </c>
      <c r="AY124" s="7" t="str">
        <f t="shared" si="560"/>
        <v/>
      </c>
      <c r="AZ124" s="7" t="str">
        <f t="shared" si="561"/>
        <v/>
      </c>
      <c r="BA124" s="7" t="str">
        <f t="shared" si="562"/>
        <v/>
      </c>
    </row>
    <row r="125" spans="1:53">
      <c r="A125" s="23">
        <v>44</v>
      </c>
      <c r="B125" s="232"/>
      <c r="C125" s="25"/>
      <c r="D125" s="26">
        <v>4.2824074074074075E-3</v>
      </c>
      <c r="E125" s="27"/>
      <c r="F125" s="28">
        <v>3</v>
      </c>
      <c r="G125" s="28">
        <v>5</v>
      </c>
      <c r="H125" s="27"/>
      <c r="I125" s="29" t="s">
        <v>35</v>
      </c>
      <c r="J125" s="30" t="s">
        <v>361</v>
      </c>
      <c r="K125" s="31" t="s">
        <v>8</v>
      </c>
      <c r="L125" s="32"/>
      <c r="M125" s="223"/>
      <c r="N125" s="12">
        <f>IF(ISBLANK(I125),"",IF(COUNTIF(I125,"*bombe*"),(G125-1)*SUMIF('base de donnée JCO '!C$3:C$10,K125,'base de donnée JCO '!D$3:D$10)+SUMIF(entete,L125,'base de donnée JCO '!D$14:D$20),SUMIFS('base de donnée JCO '!I$173:I$1080,'base de donnée JCO '!F$173:F$1080,I125,'base de donnée JCO '!G$173:G$1080,J125)))</f>
        <v>4.0000462962962962</v>
      </c>
      <c r="O125" s="226">
        <f t="shared" ref="O125:O128" si="632">IF(ISBLANK(I125),"",IF(ISBLANK(D125),D124+N125,D125+N125))</f>
        <v>4.0043287037037034</v>
      </c>
      <c r="P125" s="223"/>
      <c r="Q125" s="28"/>
      <c r="R125" s="28"/>
      <c r="S125" s="28" t="s">
        <v>5</v>
      </c>
      <c r="T125" s="28"/>
      <c r="U125" s="28"/>
      <c r="V125" s="2">
        <f>W125*SUMIFS('base de donnée JCO '!H$173:H$1080,'base de donnée JCO '!F$173:F$1080,I125,'base de donnée JCO '!G$173:G$1080,J125)</f>
        <v>0</v>
      </c>
      <c r="W125" s="2">
        <f t="shared" si="540"/>
        <v>15</v>
      </c>
      <c r="X125" s="2">
        <f>W125*SUMIFS('base de donnée JCO '!J$173:J$1080,'base de donnée JCO '!F$173:F$1080,I125,'base de donnée JCO '!G$173:G$1080,J125)</f>
        <v>0</v>
      </c>
      <c r="Z125" s="7" t="str">
        <f t="shared" si="541"/>
        <v/>
      </c>
      <c r="AA125" s="7" t="str">
        <f t="shared" si="542"/>
        <v/>
      </c>
      <c r="AB125" s="7" t="str">
        <f t="shared" si="543"/>
        <v/>
      </c>
      <c r="AD125" s="7" t="str">
        <f t="shared" si="544"/>
        <v/>
      </c>
      <c r="AE125" s="7">
        <f t="shared" si="545"/>
        <v>3</v>
      </c>
      <c r="AF125" s="7" t="str">
        <f t="shared" si="546"/>
        <v/>
      </c>
      <c r="AG125" s="7" t="str">
        <f t="shared" si="547"/>
        <v/>
      </c>
      <c r="AH125" s="7" t="str">
        <f t="shared" si="548"/>
        <v/>
      </c>
      <c r="AJ125" s="7" t="str">
        <f t="shared" si="549"/>
        <v/>
      </c>
      <c r="AK125" s="7" t="str">
        <f t="shared" si="550"/>
        <v/>
      </c>
      <c r="AL125" s="7" t="str">
        <f t="shared" si="551"/>
        <v/>
      </c>
      <c r="AM125" s="7" t="str">
        <f t="shared" si="552"/>
        <v/>
      </c>
      <c r="AO125" s="7" t="str">
        <f t="shared" si="553"/>
        <v/>
      </c>
      <c r="AP125" s="7" t="str">
        <f t="shared" si="554"/>
        <v/>
      </c>
      <c r="AQ125" s="7" t="str">
        <f t="shared" si="555"/>
        <v/>
      </c>
      <c r="AS125" s="7" t="str">
        <f t="shared" si="556"/>
        <v/>
      </c>
      <c r="AT125" s="7" t="str">
        <f t="shared" si="557"/>
        <v/>
      </c>
      <c r="AU125" s="7" t="str">
        <f t="shared" si="558"/>
        <v/>
      </c>
      <c r="AW125" s="7" t="str">
        <f t="shared" si="559"/>
        <v/>
      </c>
      <c r="AY125" s="7">
        <f t="shared" si="560"/>
        <v>60</v>
      </c>
      <c r="AZ125" s="7">
        <f t="shared" si="561"/>
        <v>45</v>
      </c>
      <c r="BA125" s="7">
        <f t="shared" si="562"/>
        <v>30</v>
      </c>
    </row>
    <row r="126" spans="1:53">
      <c r="A126" s="23">
        <v>44</v>
      </c>
      <c r="B126" s="232"/>
      <c r="C126" s="25"/>
      <c r="D126" s="26"/>
      <c r="E126" s="27"/>
      <c r="F126" s="28">
        <v>2</v>
      </c>
      <c r="G126" s="28">
        <v>5</v>
      </c>
      <c r="H126" s="27"/>
      <c r="I126" s="29" t="s">
        <v>39</v>
      </c>
      <c r="J126" s="30" t="s">
        <v>361</v>
      </c>
      <c r="K126" s="31" t="s">
        <v>8</v>
      </c>
      <c r="L126" s="32"/>
      <c r="M126" s="223"/>
      <c r="N126" s="12">
        <f>IF(ISBLANK(I126),"",IF(COUNTIF(I126,"*bombe*"),(G126-1)*SUMIF('base de donnée JCO '!C$3:C$10,K126,'base de donnée JCO '!D$3:D$10)+SUMIF(entete,L126,'base de donnée JCO '!D$14:D$20),SUMIFS('base de donnée JCO '!I$173:I$1080,'base de donnée JCO '!F$173:F$1080,I126,'base de donnée JCO '!G$173:G$1080,J126)))</f>
        <v>4.0000462962962962</v>
      </c>
      <c r="O126" s="226">
        <f>IF(ISBLANK(I126),"",IF(ISBLANK(D126),D125+N126,D126+N126))</f>
        <v>4.0043287037037034</v>
      </c>
      <c r="P126" s="223"/>
      <c r="Q126" s="28"/>
      <c r="R126" s="28"/>
      <c r="S126" s="28" t="s">
        <v>65</v>
      </c>
      <c r="T126" s="28"/>
      <c r="U126" s="28"/>
      <c r="V126" s="2">
        <f>W126*SUMIFS('base de donnée JCO '!H$173:H$1080,'base de donnée JCO '!F$173:F$1080,I126,'base de donnée JCO '!G$173:G$1080,J126)</f>
        <v>0</v>
      </c>
      <c r="W126" s="2">
        <f t="shared" ref="W126" si="633">F126*G126</f>
        <v>10</v>
      </c>
      <c r="X126" s="2">
        <f>W126*SUMIFS('base de donnée JCO '!J$173:J$1080,'base de donnée JCO '!F$173:F$1080,I126,'base de donnée JCO '!G$173:G$1080,J126)</f>
        <v>0</v>
      </c>
      <c r="Z126" s="7" t="str">
        <f t="shared" ref="Z126" si="634">IF(ISBLANK(I126),"",IF(COUNTIF(I126,"*BOMBE_50MM*"),IF(COUNTIF(K126,"*TR*"),IF(G126&gt;=6,F126*1,0.5*F126),""),""))</f>
        <v/>
      </c>
      <c r="AA126" s="7" t="str">
        <f t="shared" ref="AA126" si="635">IF(ISBLANK(I126),"",IF(COUNTIF(I126,"*BOMBE_50MM*"),IF(COUNTIF(K126,"*\*"),IF(G126&gt;1,F126*1,""),""),""))</f>
        <v/>
      </c>
      <c r="AB126" s="7" t="str">
        <f t="shared" ref="AB126" si="636">IF(ISBLANK(I126),"",IF(COUNTIF(I126,"*BOMBE_50MM*"),IF(G126=1,F126,""),""))</f>
        <v/>
      </c>
      <c r="AD126" s="7" t="str">
        <f t="shared" ref="AD126" si="637">IF(ISBLANK(I126),"",IF(COUNTIF(I126,"*BOMBE_75MM*"),IF(G126=1,F126,""),""))</f>
        <v/>
      </c>
      <c r="AE126" s="7" t="str">
        <f t="shared" ref="AE126" si="638">IF(ISBLANK(I126),"",IF(COUNTIF(I126,"*BOMBE_75MM*"),IF(COUNTIF(K126,"*TR*"),IF(G126&lt;=5,F126,""),""),""))</f>
        <v/>
      </c>
      <c r="AF126" s="7" t="str">
        <f t="shared" ref="AF126" si="639">IF(ISBLANK(I126),"",IF(COUNTIF(I126,"*BOMBE_75MM*"),IF(COUNTIF(K126,"*TR*"),IF(G126&gt;5,F126,""),""),""))</f>
        <v/>
      </c>
      <c r="AG126" s="7" t="str">
        <f t="shared" ref="AG126" si="640">IF(ISBLANK(I126),"",IF(COUNTIF(I126,"*BOMBE_75MM*"),IF(COUNTIF(K126,"*\*"),IF(AND(G126&lt;=3,G126&gt;=2),F126,""),""),""))</f>
        <v/>
      </c>
      <c r="AH126" s="7" t="str">
        <f t="shared" ref="AH126" si="641">IF(ISBLANK(I126),"",IF(COUNTIF(I126,"*BOMBE_75MM*"),IF(COUNTIF(K126,"*\*"),IF(AND(G126&lt;=7,G126&gt;=4),F126,""),""),""))</f>
        <v/>
      </c>
      <c r="AJ126" s="7" t="str">
        <f t="shared" ref="AJ126" si="642">IF(ISBLANK(I126),"",IF(COUNTIF(I126,"*BOMBE_100MM*"),IF(G126=1,F126,""),""))</f>
        <v/>
      </c>
      <c r="AK126" s="7">
        <f t="shared" ref="AK126" si="643">IF(ISBLANK(I126),"",IF(COUNTIF(I126,"*BOMBE_100MM*"),IF(COUNTIF(K126,"*TR*"),IF(G126&lt;=5,F126,F126*2),""),""))</f>
        <v>2</v>
      </c>
      <c r="AL126" s="7" t="str">
        <f t="shared" ref="AL126" si="644">IF(ISBLANK(I126),"",IF(COUNTIF(I126,"*BOMBE_100MM*"),IF(COUNTIF(K126,"*\*"),IF(AND(G126&lt;=3,G126&gt;=2),F126,""),""),""))</f>
        <v/>
      </c>
      <c r="AM126" s="7" t="str">
        <f t="shared" ref="AM126" si="645">IF(ISBLANK(I126),"",IF(COUNTIF(I126,"*BOMBE_100MM*"),IF(COUNTIF(K126,"*\*"),IF(AND(G126&lt;=5,G126&gt;=4),F126,""),""),""))</f>
        <v/>
      </c>
      <c r="AO126" s="7" t="str">
        <f t="shared" ref="AO126" si="646">IF(ISBLANK(I126),"",IF(COUNTIF(I126,"*BOMBE_125MM*"),IF(G126=1,F126,""),""))</f>
        <v/>
      </c>
      <c r="AP126" s="7" t="str">
        <f t="shared" ref="AP126" si="647">IF(ISBLANK(I126),"",IF(COUNTIF(I126,"*BOMBE_125MM*"),IF(COUNTIF(K126,"*TR*"),IF(G126&lt;=5,F126,""),""),""))</f>
        <v/>
      </c>
      <c r="AQ126" s="7" t="str">
        <f t="shared" ref="AQ126" si="648">IF(ISBLANK(I126),"",IF(COUNTIF(I126,"*BOMBE_125MM*"),IF(COUNTIF(K126,"*\*"),IF(AND(G126&lt;=3,G126&gt;=2),F126,""),""),""))</f>
        <v/>
      </c>
      <c r="AS126" s="7" t="str">
        <f t="shared" ref="AS126" si="649">IF(ISBLANK(I126),"",IF(COUNTIF(I126,"*BOMBE_150MM*"),IF(G126=1,F126,""),""))</f>
        <v/>
      </c>
      <c r="AT126" s="7" t="str">
        <f t="shared" ref="AT126" si="650">IF(ISBLANK(I126),"",IF(COUNTIF(I126,"*BOMBE_150MM*"),IF(COUNTIF(K126,"*TR*"),IF(G126&lt;=4,F126,""),""),""))</f>
        <v/>
      </c>
      <c r="AU126" s="7" t="str">
        <f t="shared" ref="AU126" si="651">IF(ISBLANK(I126),"",IF(COUNTIF(I126,"*BOMBE_150MM*"),IF(COUNTIF(K126,"*\*"),IF(AND(G126&lt;=3,G126&gt;=2),F126,""),""),""))</f>
        <v/>
      </c>
      <c r="AW126" s="7" t="str">
        <f t="shared" ref="AW126" si="652">IF(ISBLANK(I126),"",IF(COUNTIF(I126,"*BOMBE_200MM*"),F126*G126,""))</f>
        <v/>
      </c>
      <c r="AY126" s="7">
        <f t="shared" ref="AY126" si="653">IF(ISBLANK(I126),"",IF(COUNTIF(I126,"*BOMBE_*"),F126*20,F126*15))</f>
        <v>40</v>
      </c>
      <c r="AZ126" s="7">
        <f t="shared" ref="AZ126" si="654">IF(ISBLANK(I126),"",IF(COUNTIF(I126,"*BOMBE_*"),F126*15,F126*10))</f>
        <v>30</v>
      </c>
      <c r="BA126" s="7">
        <f t="shared" ref="BA126" si="655">IF(ISBLANK(I126),"",IF(COUNTIF(I126,"*BOMBE_*"),F126*10,F126*5))</f>
        <v>20</v>
      </c>
    </row>
    <row r="127" spans="1:53">
      <c r="A127" s="23"/>
      <c r="B127" s="232"/>
      <c r="C127" s="25"/>
      <c r="D127" s="26"/>
      <c r="E127" s="27"/>
      <c r="F127" s="28"/>
      <c r="G127" s="28"/>
      <c r="H127" s="27"/>
      <c r="I127" s="29"/>
      <c r="J127" s="30"/>
      <c r="K127" s="31"/>
      <c r="L127" s="32"/>
      <c r="M127" s="223"/>
      <c r="N127" s="12" t="str">
        <f>IF(ISBLANK(I127),"",IF(COUNTIF(I127,"*bombe*"),(G127-1)*SUMIF('base de donnée JCO '!C$3:C$10,K127,'base de donnée JCO '!D$3:D$10)+SUMIF(entete,L127,'base de donnée JCO '!D$14:D$20),SUMIFS('base de donnée JCO '!I$173:I$1080,'base de donnée JCO '!F$173:F$1080,I127,'base de donnée JCO '!G$173:G$1080,J127)))</f>
        <v/>
      </c>
      <c r="O127" s="12" t="str">
        <f>IF(ISBLANK(I127),"",IF(ISBLANK(D127),D125+N127,D127+N127))</f>
        <v/>
      </c>
      <c r="P127" s="223"/>
      <c r="Q127" s="28"/>
      <c r="R127" s="28"/>
      <c r="S127" s="28"/>
      <c r="T127" s="28"/>
      <c r="U127" s="28"/>
      <c r="V127" s="2">
        <f>W127*SUMIFS('base de donnée JCO '!H$173:H$1080,'base de donnée JCO '!F$173:F$1080,I127,'base de donnée JCO '!G$173:G$1080,J127)</f>
        <v>0</v>
      </c>
      <c r="W127" s="2">
        <f t="shared" si="540"/>
        <v>0</v>
      </c>
      <c r="X127" s="2">
        <f>W127*SUMIFS('base de donnée JCO '!J$173:J$1080,'base de donnée JCO '!F$173:F$1080,I127,'base de donnée JCO '!G$173:G$1080,J127)</f>
        <v>0</v>
      </c>
      <c r="Z127" s="7" t="str">
        <f t="shared" si="541"/>
        <v/>
      </c>
      <c r="AA127" s="7" t="str">
        <f t="shared" si="542"/>
        <v/>
      </c>
      <c r="AB127" s="7" t="str">
        <f t="shared" si="543"/>
        <v/>
      </c>
      <c r="AD127" s="7" t="str">
        <f t="shared" si="544"/>
        <v/>
      </c>
      <c r="AE127" s="7" t="str">
        <f t="shared" si="545"/>
        <v/>
      </c>
      <c r="AF127" s="7" t="str">
        <f t="shared" si="546"/>
        <v/>
      </c>
      <c r="AG127" s="7" t="str">
        <f t="shared" si="547"/>
        <v/>
      </c>
      <c r="AH127" s="7" t="str">
        <f t="shared" si="548"/>
        <v/>
      </c>
      <c r="AJ127" s="7" t="str">
        <f t="shared" si="549"/>
        <v/>
      </c>
      <c r="AK127" s="7" t="str">
        <f t="shared" si="550"/>
        <v/>
      </c>
      <c r="AL127" s="7" t="str">
        <f t="shared" si="551"/>
        <v/>
      </c>
      <c r="AM127" s="7" t="str">
        <f t="shared" si="552"/>
        <v/>
      </c>
      <c r="AO127" s="7" t="str">
        <f t="shared" si="553"/>
        <v/>
      </c>
      <c r="AP127" s="7" t="str">
        <f t="shared" si="554"/>
        <v/>
      </c>
      <c r="AQ127" s="7" t="str">
        <f t="shared" si="555"/>
        <v/>
      </c>
      <c r="AS127" s="7" t="str">
        <f t="shared" si="556"/>
        <v/>
      </c>
      <c r="AT127" s="7" t="str">
        <f t="shared" si="557"/>
        <v/>
      </c>
      <c r="AU127" s="7" t="str">
        <f t="shared" si="558"/>
        <v/>
      </c>
      <c r="AW127" s="7" t="str">
        <f t="shared" si="559"/>
        <v/>
      </c>
      <c r="AY127" s="7" t="str">
        <f t="shared" si="560"/>
        <v/>
      </c>
      <c r="AZ127" s="7" t="str">
        <f t="shared" si="561"/>
        <v/>
      </c>
      <c r="BA127" s="7" t="str">
        <f t="shared" si="562"/>
        <v/>
      </c>
    </row>
    <row r="128" spans="1:53">
      <c r="A128" s="23">
        <v>45</v>
      </c>
      <c r="B128" s="232"/>
      <c r="C128" s="25"/>
      <c r="D128" s="26">
        <v>4.3055555555555555E-3</v>
      </c>
      <c r="E128" s="27"/>
      <c r="F128" s="28">
        <v>3</v>
      </c>
      <c r="G128" s="28">
        <v>1</v>
      </c>
      <c r="H128" s="27"/>
      <c r="I128" s="29" t="s">
        <v>158</v>
      </c>
      <c r="J128" s="30" t="s">
        <v>176</v>
      </c>
      <c r="K128" s="31"/>
      <c r="L128" s="32"/>
      <c r="M128" s="223"/>
      <c r="N128" s="12">
        <f>IF(ISBLANK(I128),"",IF(COUNTIF(I128,"*bombe*"),(G128-1)*SUMIF('base de donnée JCO '!C$3:C$10,K128,'base de donnée JCO '!D$3:D$10)+SUMIF(entete,L128,'base de donnée JCO '!D$14:D$20),SUMIFS('base de donnée JCO '!I$173:I$1080,'base de donnée JCO '!F$173:F$1080,I128,'base de donnée JCO '!G$173:G$1080,J128)))</f>
        <v>0</v>
      </c>
      <c r="O128" s="226">
        <f t="shared" si="632"/>
        <v>4.3055555555555555E-3</v>
      </c>
      <c r="P128" s="223"/>
      <c r="Q128" s="234" t="s">
        <v>789</v>
      </c>
      <c r="R128" s="28"/>
      <c r="S128" s="234" t="s">
        <v>789</v>
      </c>
      <c r="T128" s="28"/>
      <c r="U128" s="234" t="s">
        <v>789</v>
      </c>
      <c r="V128" s="2">
        <f>W128*SUMIFS('base de donnée JCO '!H$173:H$1080,'base de donnée JCO '!F$173:F$1080,I128,'base de donnée JCO '!G$173:G$1080,J128)</f>
        <v>0</v>
      </c>
      <c r="W128" s="2">
        <f t="shared" si="540"/>
        <v>3</v>
      </c>
      <c r="X128" s="2">
        <f>W128*SUMIFS('base de donnée JCO '!J$173:J$1080,'base de donnée JCO '!F$173:F$1080,I128,'base de donnée JCO '!G$173:G$1080,J128)</f>
        <v>0</v>
      </c>
      <c r="Z128" s="7" t="str">
        <f t="shared" si="541"/>
        <v/>
      </c>
      <c r="AA128" s="7" t="str">
        <f t="shared" si="542"/>
        <v/>
      </c>
      <c r="AB128" s="7" t="str">
        <f t="shared" si="543"/>
        <v/>
      </c>
      <c r="AD128" s="7" t="str">
        <f t="shared" si="544"/>
        <v/>
      </c>
      <c r="AE128" s="7" t="str">
        <f t="shared" si="545"/>
        <v/>
      </c>
      <c r="AF128" s="7" t="str">
        <f t="shared" si="546"/>
        <v/>
      </c>
      <c r="AG128" s="7" t="str">
        <f t="shared" si="547"/>
        <v/>
      </c>
      <c r="AH128" s="7" t="str">
        <f t="shared" si="548"/>
        <v/>
      </c>
      <c r="AJ128" s="7" t="str">
        <f t="shared" si="549"/>
        <v/>
      </c>
      <c r="AK128" s="7" t="str">
        <f t="shared" si="550"/>
        <v/>
      </c>
      <c r="AL128" s="7" t="str">
        <f t="shared" si="551"/>
        <v/>
      </c>
      <c r="AM128" s="7" t="str">
        <f t="shared" si="552"/>
        <v/>
      </c>
      <c r="AO128" s="7" t="str">
        <f t="shared" si="553"/>
        <v/>
      </c>
      <c r="AP128" s="7" t="str">
        <f t="shared" si="554"/>
        <v/>
      </c>
      <c r="AQ128" s="7" t="str">
        <f t="shared" si="555"/>
        <v/>
      </c>
      <c r="AS128" s="7" t="str">
        <f t="shared" si="556"/>
        <v/>
      </c>
      <c r="AT128" s="7" t="str">
        <f t="shared" si="557"/>
        <v/>
      </c>
      <c r="AU128" s="7" t="str">
        <f t="shared" si="558"/>
        <v/>
      </c>
      <c r="AW128" s="7" t="str">
        <f t="shared" si="559"/>
        <v/>
      </c>
      <c r="AY128" s="7">
        <f t="shared" si="560"/>
        <v>45</v>
      </c>
      <c r="AZ128" s="7">
        <f t="shared" si="561"/>
        <v>30</v>
      </c>
      <c r="BA128" s="7">
        <f t="shared" si="562"/>
        <v>15</v>
      </c>
    </row>
    <row r="129" spans="1:53">
      <c r="A129" s="23"/>
      <c r="B129" s="232"/>
      <c r="C129" s="25"/>
      <c r="D129" s="26"/>
      <c r="E129" s="27"/>
      <c r="F129" s="28"/>
      <c r="G129" s="28"/>
      <c r="H129" s="27"/>
      <c r="I129" s="29"/>
      <c r="J129" s="30"/>
      <c r="K129" s="31"/>
      <c r="L129" s="32"/>
      <c r="M129" s="223"/>
      <c r="N129" s="12" t="str">
        <f>IF(ISBLANK(I129),"",IF(COUNTIF(I129,"*bombe*"),(G129-1)*SUMIF('base de donnée JCO '!C$3:C$10,K129,'base de donnée JCO '!D$3:D$10)+SUMIF(entete,L129,'base de donnée JCO '!D$14:D$20),SUMIFS('base de donnée JCO '!I$173:I$1080,'base de donnée JCO '!F$173:F$1080,I129,'base de donnée JCO '!G$173:G$1080,J129)))</f>
        <v/>
      </c>
      <c r="O129" s="12" t="str">
        <f>IF(ISBLANK(I129),"",IF(ISBLANK(D129),#REF!+N129,D129+N129))</f>
        <v/>
      </c>
      <c r="P129" s="223"/>
      <c r="Q129" s="28"/>
      <c r="R129" s="28"/>
      <c r="S129" s="28"/>
      <c r="T129" s="28"/>
      <c r="U129" s="28"/>
      <c r="V129" s="2">
        <f>W129*SUMIFS('base de donnée JCO '!H$173:H$1080,'base de donnée JCO '!F$173:F$1080,I129,'base de donnée JCO '!G$173:G$1080,J129)</f>
        <v>0</v>
      </c>
      <c r="W129" s="2">
        <f t="shared" si="517"/>
        <v>0</v>
      </c>
      <c r="X129" s="2">
        <f>W129*SUMIFS('base de donnée JCO '!J$173:J$1080,'base de donnée JCO '!F$173:F$1080,I129,'base de donnée JCO '!G$173:G$1080,J129)</f>
        <v>0</v>
      </c>
      <c r="Z129" s="7" t="str">
        <f t="shared" si="518"/>
        <v/>
      </c>
      <c r="AA129" s="7" t="str">
        <f t="shared" si="519"/>
        <v/>
      </c>
      <c r="AB129" s="7" t="str">
        <f t="shared" si="520"/>
        <v/>
      </c>
      <c r="AD129" s="7" t="str">
        <f t="shared" si="521"/>
        <v/>
      </c>
      <c r="AE129" s="7" t="str">
        <f t="shared" si="522"/>
        <v/>
      </c>
      <c r="AF129" s="7" t="str">
        <f t="shared" si="523"/>
        <v/>
      </c>
      <c r="AG129" s="7" t="str">
        <f t="shared" si="524"/>
        <v/>
      </c>
      <c r="AH129" s="7" t="str">
        <f t="shared" si="525"/>
        <v/>
      </c>
      <c r="AJ129" s="7" t="str">
        <f t="shared" si="526"/>
        <v/>
      </c>
      <c r="AK129" s="7" t="str">
        <f t="shared" si="527"/>
        <v/>
      </c>
      <c r="AL129" s="7" t="str">
        <f t="shared" si="528"/>
        <v/>
      </c>
      <c r="AM129" s="7" t="str">
        <f t="shared" si="529"/>
        <v/>
      </c>
      <c r="AO129" s="7" t="str">
        <f t="shared" si="530"/>
        <v/>
      </c>
      <c r="AP129" s="7" t="str">
        <f t="shared" si="531"/>
        <v/>
      </c>
      <c r="AQ129" s="7" t="str">
        <f t="shared" si="532"/>
        <v/>
      </c>
      <c r="AS129" s="7" t="str">
        <f t="shared" si="533"/>
        <v/>
      </c>
      <c r="AT129" s="7" t="str">
        <f t="shared" si="534"/>
        <v/>
      </c>
      <c r="AU129" s="7" t="str">
        <f t="shared" si="535"/>
        <v/>
      </c>
      <c r="AW129" s="7" t="str">
        <f t="shared" si="536"/>
        <v/>
      </c>
      <c r="AY129" s="7" t="str">
        <f t="shared" si="537"/>
        <v/>
      </c>
      <c r="AZ129" s="7" t="str">
        <f t="shared" si="538"/>
        <v/>
      </c>
      <c r="BA129" s="7" t="str">
        <f t="shared" si="539"/>
        <v/>
      </c>
    </row>
    <row r="130" spans="1:53">
      <c r="A130" s="23">
        <v>46</v>
      </c>
      <c r="B130" s="232"/>
      <c r="C130" s="25"/>
      <c r="D130" s="26">
        <v>4.3518518518518515E-3</v>
      </c>
      <c r="E130" s="27"/>
      <c r="F130" s="28">
        <v>2</v>
      </c>
      <c r="G130" s="28">
        <v>7</v>
      </c>
      <c r="H130" s="27"/>
      <c r="I130" s="29" t="s">
        <v>35</v>
      </c>
      <c r="J130" s="30" t="s">
        <v>362</v>
      </c>
      <c r="K130" s="31" t="s">
        <v>5</v>
      </c>
      <c r="L130" s="32"/>
      <c r="M130" s="223"/>
      <c r="N130" s="12"/>
      <c r="O130" s="12"/>
      <c r="P130" s="223"/>
      <c r="Q130" s="28"/>
      <c r="R130" s="28" t="s">
        <v>5</v>
      </c>
      <c r="S130" s="28"/>
      <c r="T130" s="28" t="s">
        <v>5</v>
      </c>
      <c r="U130" s="28"/>
      <c r="V130" s="2">
        <f>W130*SUMIFS('base de donnée JCO '!H$173:H$1080,'base de donnée JCO '!F$173:F$1080,I130,'base de donnée JCO '!G$173:G$1080,J130)</f>
        <v>0</v>
      </c>
      <c r="W130" s="2">
        <f t="shared" si="517"/>
        <v>14</v>
      </c>
      <c r="X130" s="2">
        <f>W130*SUMIFS('base de donnée JCO '!J$173:J$1080,'base de donnée JCO '!F$173:F$1080,I130,'base de donnée JCO '!G$173:G$1080,J130)</f>
        <v>0</v>
      </c>
      <c r="Z130" s="7" t="str">
        <f t="shared" si="518"/>
        <v/>
      </c>
      <c r="AA130" s="7" t="str">
        <f t="shared" si="519"/>
        <v/>
      </c>
      <c r="AB130" s="7" t="str">
        <f t="shared" si="520"/>
        <v/>
      </c>
      <c r="AD130" s="7" t="str">
        <f t="shared" si="521"/>
        <v/>
      </c>
      <c r="AE130" s="7" t="str">
        <f t="shared" si="522"/>
        <v/>
      </c>
      <c r="AF130" s="7" t="str">
        <f t="shared" si="523"/>
        <v/>
      </c>
      <c r="AG130" s="7" t="str">
        <f t="shared" si="524"/>
        <v/>
      </c>
      <c r="AH130" s="7">
        <f t="shared" si="525"/>
        <v>2</v>
      </c>
      <c r="AJ130" s="7" t="str">
        <f t="shared" si="526"/>
        <v/>
      </c>
      <c r="AK130" s="7" t="str">
        <f t="shared" si="527"/>
        <v/>
      </c>
      <c r="AL130" s="7" t="str">
        <f t="shared" si="528"/>
        <v/>
      </c>
      <c r="AM130" s="7" t="str">
        <f t="shared" si="529"/>
        <v/>
      </c>
      <c r="AO130" s="7" t="str">
        <f t="shared" si="530"/>
        <v/>
      </c>
      <c r="AP130" s="7" t="str">
        <f t="shared" si="531"/>
        <v/>
      </c>
      <c r="AQ130" s="7" t="str">
        <f t="shared" si="532"/>
        <v/>
      </c>
      <c r="AS130" s="7" t="str">
        <f t="shared" si="533"/>
        <v/>
      </c>
      <c r="AT130" s="7" t="str">
        <f t="shared" si="534"/>
        <v/>
      </c>
      <c r="AU130" s="7" t="str">
        <f t="shared" si="535"/>
        <v/>
      </c>
      <c r="AW130" s="7" t="str">
        <f t="shared" si="536"/>
        <v/>
      </c>
      <c r="AY130" s="7">
        <f t="shared" si="537"/>
        <v>40</v>
      </c>
      <c r="AZ130" s="7">
        <f t="shared" si="538"/>
        <v>30</v>
      </c>
      <c r="BA130" s="7">
        <f t="shared" si="539"/>
        <v>20</v>
      </c>
    </row>
    <row r="131" spans="1:53">
      <c r="A131" s="23"/>
      <c r="B131" s="232"/>
      <c r="C131" s="25"/>
      <c r="D131" s="26"/>
      <c r="E131" s="27"/>
      <c r="F131" s="28"/>
      <c r="G131" s="28"/>
      <c r="H131" s="27"/>
      <c r="I131" s="29"/>
      <c r="J131" s="30"/>
      <c r="K131" s="31"/>
      <c r="L131" s="32"/>
      <c r="M131" s="223"/>
      <c r="N131" s="12"/>
      <c r="O131" s="12"/>
      <c r="P131" s="223"/>
      <c r="Q131" s="28"/>
      <c r="R131" s="28"/>
      <c r="S131" s="28"/>
      <c r="T131" s="28"/>
      <c r="U131" s="28"/>
      <c r="V131" s="2">
        <f>W131*SUMIFS('base de donnée JCO '!H$173:H$1080,'base de donnée JCO '!F$173:F$1080,I131,'base de donnée JCO '!G$173:G$1080,J131)</f>
        <v>0</v>
      </c>
      <c r="W131" s="2">
        <f t="shared" si="517"/>
        <v>0</v>
      </c>
      <c r="X131" s="2">
        <f>W131*SUMIFS('base de donnée JCO '!J$173:J$1080,'base de donnée JCO '!F$173:F$1080,I131,'base de donnée JCO '!G$173:G$1080,J131)</f>
        <v>0</v>
      </c>
      <c r="Z131" s="7" t="str">
        <f t="shared" si="518"/>
        <v/>
      </c>
      <c r="AA131" s="7" t="str">
        <f t="shared" si="519"/>
        <v/>
      </c>
      <c r="AB131" s="7" t="str">
        <f t="shared" si="520"/>
        <v/>
      </c>
      <c r="AD131" s="7" t="str">
        <f t="shared" si="521"/>
        <v/>
      </c>
      <c r="AE131" s="7" t="str">
        <f t="shared" si="522"/>
        <v/>
      </c>
      <c r="AF131" s="7" t="str">
        <f t="shared" si="523"/>
        <v/>
      </c>
      <c r="AG131" s="7" t="str">
        <f t="shared" si="524"/>
        <v/>
      </c>
      <c r="AH131" s="7" t="str">
        <f t="shared" si="525"/>
        <v/>
      </c>
      <c r="AJ131" s="7" t="str">
        <f t="shared" si="526"/>
        <v/>
      </c>
      <c r="AK131" s="7" t="str">
        <f t="shared" si="527"/>
        <v/>
      </c>
      <c r="AL131" s="7" t="str">
        <f t="shared" si="528"/>
        <v/>
      </c>
      <c r="AM131" s="7" t="str">
        <f t="shared" si="529"/>
        <v/>
      </c>
      <c r="AO131" s="7" t="str">
        <f t="shared" si="530"/>
        <v/>
      </c>
      <c r="AP131" s="7" t="str">
        <f t="shared" si="531"/>
        <v/>
      </c>
      <c r="AQ131" s="7" t="str">
        <f t="shared" si="532"/>
        <v/>
      </c>
      <c r="AS131" s="7" t="str">
        <f t="shared" si="533"/>
        <v/>
      </c>
      <c r="AT131" s="7" t="str">
        <f t="shared" si="534"/>
        <v/>
      </c>
      <c r="AU131" s="7" t="str">
        <f t="shared" si="535"/>
        <v/>
      </c>
      <c r="AW131" s="7" t="str">
        <f t="shared" si="536"/>
        <v/>
      </c>
      <c r="AY131" s="7" t="str">
        <f t="shared" si="537"/>
        <v/>
      </c>
      <c r="AZ131" s="7" t="str">
        <f t="shared" si="538"/>
        <v/>
      </c>
      <c r="BA131" s="7" t="str">
        <f t="shared" si="539"/>
        <v/>
      </c>
    </row>
    <row r="132" spans="1:53">
      <c r="A132" s="23">
        <v>47</v>
      </c>
      <c r="B132" s="232"/>
      <c r="C132" s="25"/>
      <c r="D132" s="26">
        <v>4.363425925925926E-3</v>
      </c>
      <c r="E132" s="27"/>
      <c r="F132" s="28">
        <v>1</v>
      </c>
      <c r="G132" s="28">
        <v>5</v>
      </c>
      <c r="H132" s="27"/>
      <c r="I132" s="29" t="s">
        <v>39</v>
      </c>
      <c r="J132" s="30" t="s">
        <v>362</v>
      </c>
      <c r="K132" s="31" t="s">
        <v>5</v>
      </c>
      <c r="L132" s="32"/>
      <c r="M132" s="223"/>
      <c r="N132" s="12"/>
      <c r="O132" s="12"/>
      <c r="P132" s="223"/>
      <c r="Q132" s="28"/>
      <c r="R132" s="28"/>
      <c r="S132" s="28" t="s">
        <v>5</v>
      </c>
      <c r="T132" s="28"/>
      <c r="U132" s="28"/>
      <c r="V132" s="2">
        <f>W132*SUMIFS('base de donnée JCO '!H$173:H$1080,'base de donnée JCO '!F$173:F$1080,I132,'base de donnée JCO '!G$173:G$1080,J132)</f>
        <v>0</v>
      </c>
      <c r="W132" s="2">
        <f t="shared" si="517"/>
        <v>5</v>
      </c>
      <c r="X132" s="2">
        <f>W132*SUMIFS('base de donnée JCO '!J$173:J$1080,'base de donnée JCO '!F$173:F$1080,I132,'base de donnée JCO '!G$173:G$1080,J132)</f>
        <v>0</v>
      </c>
      <c r="Z132" s="7" t="str">
        <f t="shared" si="518"/>
        <v/>
      </c>
      <c r="AA132" s="7" t="str">
        <f t="shared" si="519"/>
        <v/>
      </c>
      <c r="AB132" s="7" t="str">
        <f t="shared" si="520"/>
        <v/>
      </c>
      <c r="AD132" s="7" t="str">
        <f t="shared" si="521"/>
        <v/>
      </c>
      <c r="AE132" s="7" t="str">
        <f t="shared" si="522"/>
        <v/>
      </c>
      <c r="AF132" s="7" t="str">
        <f t="shared" si="523"/>
        <v/>
      </c>
      <c r="AG132" s="7" t="str">
        <f t="shared" si="524"/>
        <v/>
      </c>
      <c r="AH132" s="7" t="str">
        <f t="shared" si="525"/>
        <v/>
      </c>
      <c r="AJ132" s="7" t="str">
        <f t="shared" si="526"/>
        <v/>
      </c>
      <c r="AK132" s="7" t="str">
        <f t="shared" si="527"/>
        <v/>
      </c>
      <c r="AL132" s="7" t="str">
        <f t="shared" si="528"/>
        <v/>
      </c>
      <c r="AM132" s="7">
        <f t="shared" si="529"/>
        <v>1</v>
      </c>
      <c r="AO132" s="7" t="str">
        <f t="shared" si="530"/>
        <v/>
      </c>
      <c r="AP132" s="7" t="str">
        <f t="shared" si="531"/>
        <v/>
      </c>
      <c r="AQ132" s="7" t="str">
        <f t="shared" si="532"/>
        <v/>
      </c>
      <c r="AS132" s="7" t="str">
        <f t="shared" si="533"/>
        <v/>
      </c>
      <c r="AT132" s="7" t="str">
        <f t="shared" si="534"/>
        <v/>
      </c>
      <c r="AU132" s="7" t="str">
        <f t="shared" si="535"/>
        <v/>
      </c>
      <c r="AW132" s="7" t="str">
        <f t="shared" si="536"/>
        <v/>
      </c>
      <c r="AY132" s="7">
        <f t="shared" si="537"/>
        <v>20</v>
      </c>
      <c r="AZ132" s="7">
        <f t="shared" si="538"/>
        <v>15</v>
      </c>
      <c r="BA132" s="7">
        <f t="shared" si="539"/>
        <v>10</v>
      </c>
    </row>
    <row r="133" spans="1:53">
      <c r="A133" s="23">
        <v>47</v>
      </c>
      <c r="B133" s="232"/>
      <c r="C133" s="25"/>
      <c r="D133" s="26"/>
      <c r="E133" s="27"/>
      <c r="F133" s="28">
        <v>1</v>
      </c>
      <c r="G133" s="28">
        <v>3</v>
      </c>
      <c r="H133" s="27"/>
      <c r="I133" s="29" t="s">
        <v>40</v>
      </c>
      <c r="J133" s="30" t="s">
        <v>548</v>
      </c>
      <c r="K133" s="31" t="s">
        <v>5</v>
      </c>
      <c r="L133" s="32"/>
      <c r="M133" s="223"/>
      <c r="N133" s="12"/>
      <c r="O133" s="12"/>
      <c r="P133" s="223"/>
      <c r="Q133" s="28"/>
      <c r="R133" s="28"/>
      <c r="S133" s="28" t="s">
        <v>5</v>
      </c>
      <c r="T133" s="28"/>
      <c r="U133" s="28"/>
      <c r="V133" s="2">
        <f>W133*SUMIFS('base de donnée JCO '!H$173:H$1080,'base de donnée JCO '!F$173:F$1080,I133,'base de donnée JCO '!G$173:G$1080,J133)</f>
        <v>0</v>
      </c>
      <c r="W133" s="2">
        <f t="shared" si="517"/>
        <v>3</v>
      </c>
      <c r="X133" s="2">
        <f>W133*SUMIFS('base de donnée JCO '!J$173:J$1080,'base de donnée JCO '!F$173:F$1080,I133,'base de donnée JCO '!G$173:G$1080,J133)</f>
        <v>0</v>
      </c>
      <c r="Z133" s="7" t="str">
        <f t="shared" si="518"/>
        <v/>
      </c>
      <c r="AA133" s="7" t="str">
        <f t="shared" si="519"/>
        <v/>
      </c>
      <c r="AB133" s="7" t="str">
        <f t="shared" si="520"/>
        <v/>
      </c>
      <c r="AD133" s="7" t="str">
        <f t="shared" si="521"/>
        <v/>
      </c>
      <c r="AE133" s="7" t="str">
        <f t="shared" si="522"/>
        <v/>
      </c>
      <c r="AF133" s="7" t="str">
        <f t="shared" si="523"/>
        <v/>
      </c>
      <c r="AG133" s="7" t="str">
        <f t="shared" si="524"/>
        <v/>
      </c>
      <c r="AH133" s="7" t="str">
        <f t="shared" si="525"/>
        <v/>
      </c>
      <c r="AJ133" s="7" t="str">
        <f t="shared" si="526"/>
        <v/>
      </c>
      <c r="AK133" s="7" t="str">
        <f t="shared" si="527"/>
        <v/>
      </c>
      <c r="AL133" s="7" t="str">
        <f t="shared" si="528"/>
        <v/>
      </c>
      <c r="AM133" s="7" t="str">
        <f t="shared" si="529"/>
        <v/>
      </c>
      <c r="AO133" s="7" t="str">
        <f t="shared" si="530"/>
        <v/>
      </c>
      <c r="AP133" s="7" t="str">
        <f t="shared" si="531"/>
        <v/>
      </c>
      <c r="AQ133" s="7">
        <f t="shared" si="532"/>
        <v>1</v>
      </c>
      <c r="AS133" s="7" t="str">
        <f t="shared" si="533"/>
        <v/>
      </c>
      <c r="AT133" s="7" t="str">
        <f t="shared" si="534"/>
        <v/>
      </c>
      <c r="AU133" s="7" t="str">
        <f t="shared" si="535"/>
        <v/>
      </c>
      <c r="AW133" s="7" t="str">
        <f t="shared" si="536"/>
        <v/>
      </c>
      <c r="AY133" s="7">
        <f t="shared" si="537"/>
        <v>20</v>
      </c>
      <c r="AZ133" s="7">
        <f t="shared" si="538"/>
        <v>15</v>
      </c>
      <c r="BA133" s="7">
        <f t="shared" si="539"/>
        <v>10</v>
      </c>
    </row>
    <row r="134" spans="1:53">
      <c r="A134" s="23"/>
      <c r="B134" s="232"/>
      <c r="C134" s="25"/>
      <c r="D134" s="26"/>
      <c r="E134" s="27"/>
      <c r="F134" s="28"/>
      <c r="G134" s="28"/>
      <c r="H134" s="27"/>
      <c r="I134" s="29"/>
      <c r="J134" s="30"/>
      <c r="K134" s="31"/>
      <c r="L134" s="32"/>
      <c r="M134" s="223"/>
      <c r="N134" s="12"/>
      <c r="O134" s="12"/>
      <c r="P134" s="223"/>
      <c r="Q134" s="28"/>
      <c r="R134" s="28"/>
      <c r="S134" s="28"/>
      <c r="T134" s="28"/>
      <c r="U134" s="28"/>
      <c r="V134" s="2">
        <f>W134*SUMIFS('base de donnée JCO '!H$173:H$1080,'base de donnée JCO '!F$173:F$1080,I134,'base de donnée JCO '!G$173:G$1080,J134)</f>
        <v>0</v>
      </c>
      <c r="W134" s="2">
        <f t="shared" si="517"/>
        <v>0</v>
      </c>
      <c r="X134" s="2">
        <f>W134*SUMIFS('base de donnée JCO '!J$173:J$1080,'base de donnée JCO '!F$173:F$1080,I134,'base de donnée JCO '!G$173:G$1080,J134)</f>
        <v>0</v>
      </c>
      <c r="Z134" s="7" t="str">
        <f t="shared" si="518"/>
        <v/>
      </c>
      <c r="AA134" s="7" t="str">
        <f t="shared" si="519"/>
        <v/>
      </c>
      <c r="AB134" s="7" t="str">
        <f t="shared" si="520"/>
        <v/>
      </c>
      <c r="AD134" s="7" t="str">
        <f t="shared" si="521"/>
        <v/>
      </c>
      <c r="AE134" s="7" t="str">
        <f t="shared" si="522"/>
        <v/>
      </c>
      <c r="AF134" s="7" t="str">
        <f t="shared" si="523"/>
        <v/>
      </c>
      <c r="AG134" s="7" t="str">
        <f t="shared" si="524"/>
        <v/>
      </c>
      <c r="AH134" s="7" t="str">
        <f t="shared" si="525"/>
        <v/>
      </c>
      <c r="AJ134" s="7" t="str">
        <f t="shared" si="526"/>
        <v/>
      </c>
      <c r="AK134" s="7" t="str">
        <f t="shared" si="527"/>
        <v/>
      </c>
      <c r="AL134" s="7" t="str">
        <f t="shared" si="528"/>
        <v/>
      </c>
      <c r="AM134" s="7" t="str">
        <f t="shared" si="529"/>
        <v/>
      </c>
      <c r="AO134" s="7" t="str">
        <f t="shared" si="530"/>
        <v/>
      </c>
      <c r="AP134" s="7" t="str">
        <f t="shared" si="531"/>
        <v/>
      </c>
      <c r="AQ134" s="7" t="str">
        <f t="shared" si="532"/>
        <v/>
      </c>
      <c r="AS134" s="7" t="str">
        <f t="shared" si="533"/>
        <v/>
      </c>
      <c r="AT134" s="7" t="str">
        <f t="shared" si="534"/>
        <v/>
      </c>
      <c r="AU134" s="7" t="str">
        <f t="shared" si="535"/>
        <v/>
      </c>
      <c r="AW134" s="7" t="str">
        <f t="shared" si="536"/>
        <v/>
      </c>
      <c r="AY134" s="7" t="str">
        <f t="shared" si="537"/>
        <v/>
      </c>
      <c r="AZ134" s="7" t="str">
        <f t="shared" si="538"/>
        <v/>
      </c>
      <c r="BA134" s="7" t="str">
        <f t="shared" si="539"/>
        <v/>
      </c>
    </row>
    <row r="135" spans="1:53">
      <c r="A135" s="23">
        <v>48</v>
      </c>
      <c r="B135" s="232"/>
      <c r="C135" s="25"/>
      <c r="D135" s="26">
        <v>4.3749999999999995E-3</v>
      </c>
      <c r="E135" s="27"/>
      <c r="F135" s="28">
        <v>2</v>
      </c>
      <c r="G135" s="28">
        <v>5</v>
      </c>
      <c r="H135" s="27"/>
      <c r="I135" s="29" t="s">
        <v>39</v>
      </c>
      <c r="J135" s="30" t="s">
        <v>407</v>
      </c>
      <c r="K135" s="31" t="s">
        <v>5</v>
      </c>
      <c r="L135" s="32"/>
      <c r="M135" s="223"/>
      <c r="N135" s="12"/>
      <c r="O135" s="12"/>
      <c r="P135" s="223"/>
      <c r="Q135" s="28"/>
      <c r="R135" s="28" t="s">
        <v>5</v>
      </c>
      <c r="S135" s="28"/>
      <c r="T135" s="28" t="s">
        <v>5</v>
      </c>
      <c r="U135" s="28"/>
      <c r="V135" s="2">
        <f>W135*SUMIFS('base de donnée JCO '!H$173:H$1080,'base de donnée JCO '!F$173:F$1080,I135,'base de donnée JCO '!G$173:G$1080,J135)</f>
        <v>0</v>
      </c>
      <c r="W135" s="2">
        <f t="shared" si="517"/>
        <v>10</v>
      </c>
      <c r="X135" s="2">
        <f>W135*SUMIFS('base de donnée JCO '!J$173:J$1080,'base de donnée JCO '!F$173:F$1080,I135,'base de donnée JCO '!G$173:G$1080,J135)</f>
        <v>0</v>
      </c>
      <c r="Z135" s="7" t="str">
        <f t="shared" si="518"/>
        <v/>
      </c>
      <c r="AA135" s="7" t="str">
        <f t="shared" si="519"/>
        <v/>
      </c>
      <c r="AB135" s="7" t="str">
        <f t="shared" si="520"/>
        <v/>
      </c>
      <c r="AD135" s="7" t="str">
        <f t="shared" si="521"/>
        <v/>
      </c>
      <c r="AE135" s="7" t="str">
        <f t="shared" si="522"/>
        <v/>
      </c>
      <c r="AF135" s="7" t="str">
        <f t="shared" si="523"/>
        <v/>
      </c>
      <c r="AG135" s="7" t="str">
        <f t="shared" si="524"/>
        <v/>
      </c>
      <c r="AH135" s="7" t="str">
        <f t="shared" si="525"/>
        <v/>
      </c>
      <c r="AJ135" s="7" t="str">
        <f t="shared" si="526"/>
        <v/>
      </c>
      <c r="AK135" s="7" t="str">
        <f t="shared" si="527"/>
        <v/>
      </c>
      <c r="AL135" s="7" t="str">
        <f t="shared" si="528"/>
        <v/>
      </c>
      <c r="AM135" s="7">
        <f t="shared" si="529"/>
        <v>2</v>
      </c>
      <c r="AO135" s="7" t="str">
        <f t="shared" si="530"/>
        <v/>
      </c>
      <c r="AP135" s="7" t="str">
        <f t="shared" si="531"/>
        <v/>
      </c>
      <c r="AQ135" s="7" t="str">
        <f t="shared" si="532"/>
        <v/>
      </c>
      <c r="AS135" s="7" t="str">
        <f t="shared" si="533"/>
        <v/>
      </c>
      <c r="AT135" s="7" t="str">
        <f t="shared" si="534"/>
        <v/>
      </c>
      <c r="AU135" s="7" t="str">
        <f t="shared" si="535"/>
        <v/>
      </c>
      <c r="AW135" s="7" t="str">
        <f t="shared" si="536"/>
        <v/>
      </c>
      <c r="AY135" s="7">
        <f t="shared" si="537"/>
        <v>40</v>
      </c>
      <c r="AZ135" s="7">
        <f t="shared" si="538"/>
        <v>30</v>
      </c>
      <c r="BA135" s="7">
        <f t="shared" si="539"/>
        <v>20</v>
      </c>
    </row>
    <row r="136" spans="1:53">
      <c r="A136" s="23">
        <v>48</v>
      </c>
      <c r="B136" s="232"/>
      <c r="C136" s="25"/>
      <c r="D136" s="26"/>
      <c r="E136" s="27"/>
      <c r="F136" s="28">
        <v>1</v>
      </c>
      <c r="G136" s="28">
        <v>2</v>
      </c>
      <c r="H136" s="27"/>
      <c r="I136" s="29" t="s">
        <v>41</v>
      </c>
      <c r="J136" s="30" t="s">
        <v>794</v>
      </c>
      <c r="K136" s="31" t="s">
        <v>5</v>
      </c>
      <c r="L136" s="32"/>
      <c r="M136" s="223"/>
      <c r="N136" s="12"/>
      <c r="O136" s="12"/>
      <c r="P136" s="223"/>
      <c r="Q136" s="28"/>
      <c r="R136" s="28"/>
      <c r="S136" s="28" t="s">
        <v>65</v>
      </c>
      <c r="T136" s="28"/>
      <c r="U136" s="28"/>
      <c r="V136" s="2">
        <f>W136*SUMIFS('base de donnée JCO '!H$173:H$1080,'base de donnée JCO '!F$173:F$1080,I136,'base de donnée JCO '!G$173:G$1080,J136)</f>
        <v>0</v>
      </c>
      <c r="W136" s="2">
        <f t="shared" si="517"/>
        <v>2</v>
      </c>
      <c r="X136" s="2">
        <f>W136*SUMIFS('base de donnée JCO '!J$173:J$1080,'base de donnée JCO '!F$173:F$1080,I136,'base de donnée JCO '!G$173:G$1080,J136)</f>
        <v>0</v>
      </c>
      <c r="Z136" s="7" t="str">
        <f t="shared" si="518"/>
        <v/>
      </c>
      <c r="AA136" s="7" t="str">
        <f t="shared" si="519"/>
        <v/>
      </c>
      <c r="AB136" s="7" t="str">
        <f t="shared" si="520"/>
        <v/>
      </c>
      <c r="AD136" s="7" t="str">
        <f t="shared" si="521"/>
        <v/>
      </c>
      <c r="AE136" s="7" t="str">
        <f t="shared" si="522"/>
        <v/>
      </c>
      <c r="AF136" s="7" t="str">
        <f t="shared" si="523"/>
        <v/>
      </c>
      <c r="AG136" s="7" t="str">
        <f t="shared" si="524"/>
        <v/>
      </c>
      <c r="AH136" s="7" t="str">
        <f t="shared" si="525"/>
        <v/>
      </c>
      <c r="AJ136" s="7" t="str">
        <f t="shared" si="526"/>
        <v/>
      </c>
      <c r="AK136" s="7" t="str">
        <f t="shared" si="527"/>
        <v/>
      </c>
      <c r="AL136" s="7" t="str">
        <f t="shared" si="528"/>
        <v/>
      </c>
      <c r="AM136" s="7" t="str">
        <f t="shared" si="529"/>
        <v/>
      </c>
      <c r="AO136" s="7" t="str">
        <f t="shared" si="530"/>
        <v/>
      </c>
      <c r="AP136" s="7" t="str">
        <f t="shared" si="531"/>
        <v/>
      </c>
      <c r="AQ136" s="7" t="str">
        <f t="shared" si="532"/>
        <v/>
      </c>
      <c r="AS136" s="7" t="str">
        <f t="shared" si="533"/>
        <v/>
      </c>
      <c r="AT136" s="7" t="str">
        <f t="shared" si="534"/>
        <v/>
      </c>
      <c r="AU136" s="7">
        <f t="shared" si="535"/>
        <v>1</v>
      </c>
      <c r="AW136" s="7" t="str">
        <f t="shared" si="536"/>
        <v/>
      </c>
      <c r="AY136" s="7">
        <f t="shared" si="537"/>
        <v>20</v>
      </c>
      <c r="AZ136" s="7">
        <f t="shared" si="538"/>
        <v>15</v>
      </c>
      <c r="BA136" s="7">
        <f t="shared" si="539"/>
        <v>10</v>
      </c>
    </row>
    <row r="137" spans="1:53">
      <c r="A137" s="23"/>
      <c r="B137" s="232"/>
      <c r="C137" s="25"/>
      <c r="D137" s="26"/>
      <c r="E137" s="27"/>
      <c r="F137" s="28"/>
      <c r="G137" s="28"/>
      <c r="H137" s="27"/>
      <c r="I137" s="29"/>
      <c r="J137" s="30"/>
      <c r="K137" s="31"/>
      <c r="L137" s="32"/>
      <c r="M137" s="223"/>
      <c r="N137" s="12" t="str">
        <f>IF(ISBLANK(I137),"",IF(COUNTIF(I137,"*bombe*"),(G137-1)*SUMIF('base de donnée JCO '!C$3:C$10,K137,'base de donnée JCO '!D$3:D$10)+SUMIF(entete,L137,'base de donnée JCO '!D$14:D$20),SUMIFS('base de donnée JCO '!I$173:I$1080,'base de donnée JCO '!F$173:F$1080,I137,'base de donnée JCO '!G$173:G$1080,J137)))</f>
        <v/>
      </c>
      <c r="O137" s="12" t="str">
        <f t="shared" ref="O137:O186" si="656">IF(ISBLANK(I137),"",IF(ISBLANK(D137),D136+N137,D137+N137))</f>
        <v/>
      </c>
      <c r="P137" s="223"/>
      <c r="Q137" s="28"/>
      <c r="R137" s="28"/>
      <c r="S137" s="28"/>
      <c r="T137" s="28"/>
      <c r="U137" s="28"/>
      <c r="V137" s="2">
        <f>W137*SUMIFS('base de donnée JCO '!H$173:H$1080,'base de donnée JCO '!F$173:F$1080,I137,'base de donnée JCO '!G$173:G$1080,J137)</f>
        <v>0</v>
      </c>
      <c r="W137" s="2">
        <f t="shared" si="517"/>
        <v>0</v>
      </c>
      <c r="X137" s="2">
        <f>W137*SUMIFS('base de donnée JCO '!J$173:J$1080,'base de donnée JCO '!F$173:F$1080,I137,'base de donnée JCO '!G$173:G$1080,J137)</f>
        <v>0</v>
      </c>
      <c r="Z137" s="7" t="str">
        <f t="shared" si="518"/>
        <v/>
      </c>
      <c r="AA137" s="7" t="str">
        <f t="shared" si="519"/>
        <v/>
      </c>
      <c r="AB137" s="7" t="str">
        <f t="shared" si="520"/>
        <v/>
      </c>
      <c r="AD137" s="7" t="str">
        <f t="shared" si="521"/>
        <v/>
      </c>
      <c r="AE137" s="7" t="str">
        <f t="shared" si="522"/>
        <v/>
      </c>
      <c r="AF137" s="7" t="str">
        <f t="shared" si="523"/>
        <v/>
      </c>
      <c r="AG137" s="7" t="str">
        <f t="shared" si="524"/>
        <v/>
      </c>
      <c r="AH137" s="7" t="str">
        <f t="shared" si="525"/>
        <v/>
      </c>
      <c r="AJ137" s="7" t="str">
        <f t="shared" si="526"/>
        <v/>
      </c>
      <c r="AK137" s="7" t="str">
        <f t="shared" si="527"/>
        <v/>
      </c>
      <c r="AL137" s="7" t="str">
        <f t="shared" si="528"/>
        <v/>
      </c>
      <c r="AM137" s="7" t="str">
        <f t="shared" si="529"/>
        <v/>
      </c>
      <c r="AO137" s="7" t="str">
        <f t="shared" si="530"/>
        <v/>
      </c>
      <c r="AP137" s="7" t="str">
        <f t="shared" si="531"/>
        <v/>
      </c>
      <c r="AQ137" s="7" t="str">
        <f t="shared" si="532"/>
        <v/>
      </c>
      <c r="AS137" s="7" t="str">
        <f t="shared" si="533"/>
        <v/>
      </c>
      <c r="AT137" s="7" t="str">
        <f t="shared" si="534"/>
        <v/>
      </c>
      <c r="AU137" s="7" t="str">
        <f t="shared" si="535"/>
        <v/>
      </c>
      <c r="AW137" s="7" t="str">
        <f t="shared" si="536"/>
        <v/>
      </c>
      <c r="AY137" s="7" t="str">
        <f t="shared" si="537"/>
        <v/>
      </c>
      <c r="AZ137" s="7" t="str">
        <f t="shared" si="538"/>
        <v/>
      </c>
      <c r="BA137" s="7" t="str">
        <f t="shared" si="539"/>
        <v/>
      </c>
    </row>
    <row r="138" spans="1:53">
      <c r="A138" s="23">
        <v>49</v>
      </c>
      <c r="B138" s="232"/>
      <c r="C138" s="25"/>
      <c r="D138" s="26">
        <v>4.4212962962962956E-3</v>
      </c>
      <c r="E138" s="27"/>
      <c r="F138" s="28">
        <v>2</v>
      </c>
      <c r="G138" s="28">
        <v>2</v>
      </c>
      <c r="H138" s="27"/>
      <c r="I138" s="29" t="s">
        <v>161</v>
      </c>
      <c r="J138" s="30" t="s">
        <v>286</v>
      </c>
      <c r="K138" s="31"/>
      <c r="L138" s="32"/>
      <c r="M138" s="223"/>
      <c r="N138" s="12"/>
      <c r="O138" s="12"/>
      <c r="P138" s="223"/>
      <c r="Q138" s="234" t="s">
        <v>789</v>
      </c>
      <c r="R138" s="28"/>
      <c r="S138" s="28"/>
      <c r="T138" s="28"/>
      <c r="U138" s="234" t="s">
        <v>789</v>
      </c>
      <c r="V138" s="2">
        <f>W138*SUMIFS('base de donnée JCO '!H$173:H$1080,'base de donnée JCO '!F$173:F$1080,I138,'base de donnée JCO '!G$173:G$1080,J138)</f>
        <v>0</v>
      </c>
      <c r="W138" s="2">
        <f t="shared" si="517"/>
        <v>4</v>
      </c>
      <c r="X138" s="2">
        <f>W138*SUMIFS('base de donnée JCO '!J$173:J$1080,'base de donnée JCO '!F$173:F$1080,I138,'base de donnée JCO '!G$173:G$1080,J138)</f>
        <v>0</v>
      </c>
      <c r="Z138" s="7" t="str">
        <f t="shared" si="518"/>
        <v/>
      </c>
      <c r="AA138" s="7" t="str">
        <f t="shared" si="519"/>
        <v/>
      </c>
      <c r="AB138" s="7" t="str">
        <f t="shared" si="520"/>
        <v/>
      </c>
      <c r="AD138" s="7" t="str">
        <f t="shared" si="521"/>
        <v/>
      </c>
      <c r="AE138" s="7" t="str">
        <f t="shared" si="522"/>
        <v/>
      </c>
      <c r="AF138" s="7" t="str">
        <f t="shared" si="523"/>
        <v/>
      </c>
      <c r="AG138" s="7" t="str">
        <f t="shared" si="524"/>
        <v/>
      </c>
      <c r="AH138" s="7" t="str">
        <f t="shared" si="525"/>
        <v/>
      </c>
      <c r="AJ138" s="7" t="str">
        <f t="shared" si="526"/>
        <v/>
      </c>
      <c r="AK138" s="7" t="str">
        <f t="shared" si="527"/>
        <v/>
      </c>
      <c r="AL138" s="7" t="str">
        <f t="shared" si="528"/>
        <v/>
      </c>
      <c r="AM138" s="7" t="str">
        <f t="shared" si="529"/>
        <v/>
      </c>
      <c r="AO138" s="7" t="str">
        <f t="shared" si="530"/>
        <v/>
      </c>
      <c r="AP138" s="7" t="str">
        <f t="shared" si="531"/>
        <v/>
      </c>
      <c r="AQ138" s="7" t="str">
        <f t="shared" si="532"/>
        <v/>
      </c>
      <c r="AS138" s="7" t="str">
        <f t="shared" si="533"/>
        <v/>
      </c>
      <c r="AT138" s="7" t="str">
        <f t="shared" si="534"/>
        <v/>
      </c>
      <c r="AU138" s="7" t="str">
        <f t="shared" si="535"/>
        <v/>
      </c>
      <c r="AW138" s="7" t="str">
        <f t="shared" si="536"/>
        <v/>
      </c>
      <c r="AY138" s="7">
        <f t="shared" si="537"/>
        <v>30</v>
      </c>
      <c r="AZ138" s="7">
        <f t="shared" si="538"/>
        <v>20</v>
      </c>
      <c r="BA138" s="7">
        <f t="shared" si="539"/>
        <v>10</v>
      </c>
    </row>
    <row r="139" spans="1:53">
      <c r="A139" s="23">
        <v>49</v>
      </c>
      <c r="B139" s="232"/>
      <c r="C139" s="25"/>
      <c r="D139" s="26"/>
      <c r="E139" s="27"/>
      <c r="F139" s="28">
        <v>1</v>
      </c>
      <c r="G139" s="28">
        <v>7</v>
      </c>
      <c r="H139" s="27"/>
      <c r="I139" s="29" t="s">
        <v>35</v>
      </c>
      <c r="J139" s="30" t="s">
        <v>456</v>
      </c>
      <c r="K139" s="31" t="s">
        <v>5</v>
      </c>
      <c r="L139" s="32"/>
      <c r="M139" s="223"/>
      <c r="N139" s="12"/>
      <c r="O139" s="12"/>
      <c r="P139" s="223"/>
      <c r="Q139" s="28"/>
      <c r="R139" s="28"/>
      <c r="S139" s="28" t="s">
        <v>5</v>
      </c>
      <c r="T139" s="28"/>
      <c r="U139" s="28"/>
      <c r="V139" s="2">
        <f>W139*SUMIFS('base de donnée JCO '!H$173:H$1080,'base de donnée JCO '!F$173:F$1080,I139,'base de donnée JCO '!G$173:G$1080,J139)</f>
        <v>0</v>
      </c>
      <c r="W139" s="2">
        <f t="shared" si="517"/>
        <v>7</v>
      </c>
      <c r="X139" s="2">
        <f>W139*SUMIFS('base de donnée JCO '!J$173:J$1080,'base de donnée JCO '!F$173:F$1080,I139,'base de donnée JCO '!G$173:G$1080,J139)</f>
        <v>0</v>
      </c>
      <c r="Z139" s="7" t="str">
        <f t="shared" si="518"/>
        <v/>
      </c>
      <c r="AA139" s="7" t="str">
        <f t="shared" si="519"/>
        <v/>
      </c>
      <c r="AB139" s="7" t="str">
        <f t="shared" si="520"/>
        <v/>
      </c>
      <c r="AD139" s="7" t="str">
        <f t="shared" si="521"/>
        <v/>
      </c>
      <c r="AE139" s="7" t="str">
        <f t="shared" si="522"/>
        <v/>
      </c>
      <c r="AF139" s="7" t="str">
        <f t="shared" si="523"/>
        <v/>
      </c>
      <c r="AG139" s="7" t="str">
        <f t="shared" si="524"/>
        <v/>
      </c>
      <c r="AH139" s="7">
        <f t="shared" si="525"/>
        <v>1</v>
      </c>
      <c r="AJ139" s="7" t="str">
        <f t="shared" si="526"/>
        <v/>
      </c>
      <c r="AK139" s="7" t="str">
        <f t="shared" si="527"/>
        <v/>
      </c>
      <c r="AL139" s="7" t="str">
        <f t="shared" si="528"/>
        <v/>
      </c>
      <c r="AM139" s="7" t="str">
        <f t="shared" si="529"/>
        <v/>
      </c>
      <c r="AO139" s="7" t="str">
        <f t="shared" si="530"/>
        <v/>
      </c>
      <c r="AP139" s="7" t="str">
        <f t="shared" si="531"/>
        <v/>
      </c>
      <c r="AQ139" s="7" t="str">
        <f t="shared" si="532"/>
        <v/>
      </c>
      <c r="AS139" s="7" t="str">
        <f t="shared" si="533"/>
        <v/>
      </c>
      <c r="AT139" s="7" t="str">
        <f t="shared" si="534"/>
        <v/>
      </c>
      <c r="AU139" s="7" t="str">
        <f t="shared" si="535"/>
        <v/>
      </c>
      <c r="AW139" s="7" t="str">
        <f t="shared" si="536"/>
        <v/>
      </c>
      <c r="AY139" s="7">
        <f t="shared" si="537"/>
        <v>20</v>
      </c>
      <c r="AZ139" s="7">
        <f t="shared" si="538"/>
        <v>15</v>
      </c>
      <c r="BA139" s="7">
        <f t="shared" si="539"/>
        <v>10</v>
      </c>
    </row>
    <row r="140" spans="1:53">
      <c r="A140" s="23"/>
      <c r="B140" s="232"/>
      <c r="C140" s="25"/>
      <c r="D140" s="26"/>
      <c r="E140" s="27"/>
      <c r="F140" s="28"/>
      <c r="G140" s="28"/>
      <c r="H140" s="27"/>
      <c r="I140" s="29"/>
      <c r="J140" s="30"/>
      <c r="K140" s="31"/>
      <c r="L140" s="32"/>
      <c r="M140" s="223"/>
      <c r="N140" s="12" t="str">
        <f>IF(ISBLANK(I140),"",IF(COUNTIF(I140,"*bombe*"),(G140-1)*SUMIF('base de donnée JCO '!C$3:C$10,K140,'base de donnée JCO '!D$3:D$10)+SUMIF(entete,L140,'base de donnée JCO '!D$14:D$20),SUMIFS('base de donnée JCO '!I$173:I$1080,'base de donnée JCO '!F$173:F$1080,I140,'base de donnée JCO '!G$173:G$1080,J140)))</f>
        <v/>
      </c>
      <c r="O140" s="12" t="str">
        <f t="shared" si="656"/>
        <v/>
      </c>
      <c r="P140" s="223"/>
      <c r="Q140" s="28"/>
      <c r="R140" s="28"/>
      <c r="S140" s="28"/>
      <c r="T140" s="28"/>
      <c r="U140" s="28"/>
      <c r="V140" s="2">
        <f>W140*SUMIFS('base de donnée JCO '!H$173:H$1080,'base de donnée JCO '!F$173:F$1080,I140,'base de donnée JCO '!G$173:G$1080,J140)</f>
        <v>0</v>
      </c>
      <c r="W140" s="2">
        <f t="shared" si="517"/>
        <v>0</v>
      </c>
      <c r="X140" s="2">
        <f>W140*SUMIFS('base de donnée JCO '!J$173:J$1080,'base de donnée JCO '!F$173:F$1080,I140,'base de donnée JCO '!G$173:G$1080,J140)</f>
        <v>0</v>
      </c>
      <c r="Z140" s="7" t="str">
        <f t="shared" si="518"/>
        <v/>
      </c>
      <c r="AA140" s="7" t="str">
        <f t="shared" si="519"/>
        <v/>
      </c>
      <c r="AB140" s="7" t="str">
        <f t="shared" si="520"/>
        <v/>
      </c>
      <c r="AD140" s="7" t="str">
        <f t="shared" si="521"/>
        <v/>
      </c>
      <c r="AE140" s="7" t="str">
        <f t="shared" si="522"/>
        <v/>
      </c>
      <c r="AF140" s="7" t="str">
        <f t="shared" si="523"/>
        <v/>
      </c>
      <c r="AG140" s="7" t="str">
        <f t="shared" si="524"/>
        <v/>
      </c>
      <c r="AH140" s="7" t="str">
        <f t="shared" si="525"/>
        <v/>
      </c>
      <c r="AJ140" s="7" t="str">
        <f t="shared" si="526"/>
        <v/>
      </c>
      <c r="AK140" s="7" t="str">
        <f t="shared" si="527"/>
        <v/>
      </c>
      <c r="AL140" s="7" t="str">
        <f t="shared" si="528"/>
        <v/>
      </c>
      <c r="AM140" s="7" t="str">
        <f t="shared" si="529"/>
        <v/>
      </c>
      <c r="AO140" s="7" t="str">
        <f t="shared" si="530"/>
        <v/>
      </c>
      <c r="AP140" s="7" t="str">
        <f t="shared" si="531"/>
        <v/>
      </c>
      <c r="AQ140" s="7" t="str">
        <f t="shared" si="532"/>
        <v/>
      </c>
      <c r="AS140" s="7" t="str">
        <f t="shared" si="533"/>
        <v/>
      </c>
      <c r="AT140" s="7" t="str">
        <f t="shared" si="534"/>
        <v/>
      </c>
      <c r="AU140" s="7" t="str">
        <f t="shared" si="535"/>
        <v/>
      </c>
      <c r="AW140" s="7" t="str">
        <f t="shared" si="536"/>
        <v/>
      </c>
      <c r="AY140" s="7" t="str">
        <f t="shared" si="537"/>
        <v/>
      </c>
      <c r="AZ140" s="7" t="str">
        <f t="shared" si="538"/>
        <v/>
      </c>
      <c r="BA140" s="7" t="str">
        <f t="shared" si="539"/>
        <v/>
      </c>
    </row>
    <row r="141" spans="1:53">
      <c r="A141" s="23"/>
      <c r="B141" s="232"/>
      <c r="C141" s="25"/>
      <c r="D141" s="26"/>
      <c r="E141" s="27"/>
      <c r="F141" s="28"/>
      <c r="G141" s="28"/>
      <c r="H141" s="27"/>
      <c r="I141" s="29"/>
      <c r="J141" s="30"/>
      <c r="K141" s="31"/>
      <c r="L141" s="32"/>
      <c r="M141" s="223"/>
      <c r="N141" s="12" t="str">
        <f>IF(ISBLANK(I141),"",IF(COUNTIF(I141,"*bombe*"),(G141-1)*SUMIF('base de donnée JCO '!C$3:C$10,K141,'base de donnée JCO '!D$3:D$10)+SUMIF(entete,L141,'base de donnée JCO '!D$14:D$20),SUMIFS('base de donnée JCO '!I$173:I$1080,'base de donnée JCO '!F$173:F$1080,I141,'base de donnée JCO '!G$173:G$1080,J141)))</f>
        <v/>
      </c>
      <c r="O141" s="12" t="str">
        <f t="shared" si="656"/>
        <v/>
      </c>
      <c r="P141" s="223"/>
      <c r="Q141" s="28"/>
      <c r="R141" s="28"/>
      <c r="S141" s="28"/>
      <c r="T141" s="28"/>
      <c r="U141" s="28"/>
      <c r="V141" s="2">
        <f>W141*SUMIFS('base de donnée JCO '!H$173:H$1080,'base de donnée JCO '!F$173:F$1080,I141,'base de donnée JCO '!G$173:G$1080,J141)</f>
        <v>0</v>
      </c>
      <c r="W141" s="2">
        <f t="shared" si="517"/>
        <v>0</v>
      </c>
      <c r="X141" s="2">
        <f>W141*SUMIFS('base de donnée JCO '!J$173:J$1080,'base de donnée JCO '!F$173:F$1080,I141,'base de donnée JCO '!G$173:G$1080,J141)</f>
        <v>0</v>
      </c>
      <c r="Z141" s="7" t="str">
        <f t="shared" si="518"/>
        <v/>
      </c>
      <c r="AA141" s="7" t="str">
        <f t="shared" si="519"/>
        <v/>
      </c>
      <c r="AB141" s="7" t="str">
        <f t="shared" si="520"/>
        <v/>
      </c>
      <c r="AD141" s="7" t="str">
        <f t="shared" si="521"/>
        <v/>
      </c>
      <c r="AE141" s="7" t="str">
        <f t="shared" si="522"/>
        <v/>
      </c>
      <c r="AF141" s="7" t="str">
        <f t="shared" si="523"/>
        <v/>
      </c>
      <c r="AG141" s="7" t="str">
        <f t="shared" si="524"/>
        <v/>
      </c>
      <c r="AH141" s="7" t="str">
        <f t="shared" si="525"/>
        <v/>
      </c>
      <c r="AJ141" s="7" t="str">
        <f t="shared" si="526"/>
        <v/>
      </c>
      <c r="AK141" s="7" t="str">
        <f t="shared" si="527"/>
        <v/>
      </c>
      <c r="AL141" s="7" t="str">
        <f t="shared" si="528"/>
        <v/>
      </c>
      <c r="AM141" s="7" t="str">
        <f t="shared" si="529"/>
        <v/>
      </c>
      <c r="AO141" s="7" t="str">
        <f t="shared" si="530"/>
        <v/>
      </c>
      <c r="AP141" s="7" t="str">
        <f t="shared" si="531"/>
        <v/>
      </c>
      <c r="AQ141" s="7" t="str">
        <f t="shared" si="532"/>
        <v/>
      </c>
      <c r="AS141" s="7" t="str">
        <f t="shared" si="533"/>
        <v/>
      </c>
      <c r="AT141" s="7" t="str">
        <f t="shared" si="534"/>
        <v/>
      </c>
      <c r="AU141" s="7" t="str">
        <f t="shared" si="535"/>
        <v/>
      </c>
      <c r="AW141" s="7" t="str">
        <f t="shared" si="536"/>
        <v/>
      </c>
      <c r="AY141" s="7" t="str">
        <f t="shared" si="537"/>
        <v/>
      </c>
      <c r="AZ141" s="7" t="str">
        <f t="shared" si="538"/>
        <v/>
      </c>
      <c r="BA141" s="7" t="str">
        <f t="shared" si="539"/>
        <v/>
      </c>
    </row>
    <row r="142" spans="1:53">
      <c r="A142" s="23"/>
      <c r="B142" s="24"/>
      <c r="C142" s="25"/>
      <c r="D142" s="26"/>
      <c r="E142" s="27"/>
      <c r="F142" s="28"/>
      <c r="G142" s="28"/>
      <c r="H142" s="27"/>
      <c r="I142" s="29"/>
      <c r="J142" s="30"/>
      <c r="K142" s="31"/>
      <c r="L142" s="32"/>
      <c r="M142" s="223"/>
      <c r="N142" s="12" t="str">
        <f>IF(ISBLANK(I142),"",IF(COUNTIF(I142,"*bombe*"),(G142-1)*SUMIF('base de donnée JCO '!C$3:C$10,K142,'base de donnée JCO '!D$3:D$10)+SUMIF(entete,L142,'base de donnée JCO '!D$14:D$20),SUMIFS('base de donnée JCO '!I$173:I$1080,'base de donnée JCO '!F$173:F$1080,I142,'base de donnée JCO '!G$173:G$1080,J142)))</f>
        <v/>
      </c>
      <c r="O142" s="12" t="str">
        <f t="shared" si="656"/>
        <v/>
      </c>
      <c r="P142" s="223"/>
      <c r="Q142" s="28"/>
      <c r="R142" s="28"/>
      <c r="S142" s="28"/>
      <c r="T142" s="28"/>
      <c r="U142" s="28"/>
      <c r="V142" s="2">
        <f>W142*SUMIFS('base de donnée JCO '!H$173:H$1080,'base de donnée JCO '!F$173:F$1080,I142,'base de donnée JCO '!G$173:G$1080,J142)</f>
        <v>0</v>
      </c>
      <c r="W142" s="2">
        <f t="shared" si="517"/>
        <v>0</v>
      </c>
      <c r="X142" s="2">
        <f>W142*SUMIFS('base de donnée JCO '!J$173:J$1080,'base de donnée JCO '!F$173:F$1080,I142,'base de donnée JCO '!G$173:G$1080,J142)</f>
        <v>0</v>
      </c>
      <c r="Z142" s="7" t="str">
        <f t="shared" si="518"/>
        <v/>
      </c>
      <c r="AA142" s="7" t="str">
        <f t="shared" si="519"/>
        <v/>
      </c>
      <c r="AB142" s="7" t="str">
        <f t="shared" si="520"/>
        <v/>
      </c>
      <c r="AD142" s="7" t="str">
        <f t="shared" si="521"/>
        <v/>
      </c>
      <c r="AE142" s="7" t="str">
        <f t="shared" si="522"/>
        <v/>
      </c>
      <c r="AF142" s="7" t="str">
        <f t="shared" si="523"/>
        <v/>
      </c>
      <c r="AG142" s="7" t="str">
        <f t="shared" si="524"/>
        <v/>
      </c>
      <c r="AH142" s="7" t="str">
        <f t="shared" si="525"/>
        <v/>
      </c>
      <c r="AJ142" s="7" t="str">
        <f t="shared" si="526"/>
        <v/>
      </c>
      <c r="AK142" s="7" t="str">
        <f t="shared" si="527"/>
        <v/>
      </c>
      <c r="AL142" s="7" t="str">
        <f t="shared" si="528"/>
        <v/>
      </c>
      <c r="AM142" s="7" t="str">
        <f t="shared" si="529"/>
        <v/>
      </c>
      <c r="AO142" s="7" t="str">
        <f t="shared" si="530"/>
        <v/>
      </c>
      <c r="AP142" s="7" t="str">
        <f t="shared" si="531"/>
        <v/>
      </c>
      <c r="AQ142" s="7" t="str">
        <f t="shared" si="532"/>
        <v/>
      </c>
      <c r="AS142" s="7" t="str">
        <f t="shared" si="533"/>
        <v/>
      </c>
      <c r="AT142" s="7" t="str">
        <f t="shared" si="534"/>
        <v/>
      </c>
      <c r="AU142" s="7" t="str">
        <f t="shared" si="535"/>
        <v/>
      </c>
      <c r="AW142" s="7" t="str">
        <f t="shared" si="536"/>
        <v/>
      </c>
      <c r="AY142" s="7" t="str">
        <f t="shared" si="537"/>
        <v/>
      </c>
      <c r="AZ142" s="7" t="str">
        <f t="shared" si="538"/>
        <v/>
      </c>
      <c r="BA142" s="7" t="str">
        <f t="shared" si="539"/>
        <v/>
      </c>
    </row>
    <row r="143" spans="1:53">
      <c r="A143" s="23"/>
      <c r="B143" s="24"/>
      <c r="C143" s="25"/>
      <c r="D143" s="26"/>
      <c r="E143" s="27"/>
      <c r="F143" s="28"/>
      <c r="G143" s="28"/>
      <c r="H143" s="27"/>
      <c r="I143" s="29"/>
      <c r="J143" s="30"/>
      <c r="K143" s="31"/>
      <c r="L143" s="32"/>
      <c r="M143" s="223"/>
      <c r="N143" s="12" t="str">
        <f>IF(ISBLANK(I143),"",IF(COUNTIF(I143,"*bombe*"),(G143-1)*SUMIF('base de donnée JCO '!C$3:C$10,K143,'base de donnée JCO '!D$3:D$10)+SUMIF(entete,L143,'base de donnée JCO '!D$14:D$20),SUMIFS('base de donnée JCO '!I$173:I$1080,'base de donnée JCO '!F$173:F$1080,I143,'base de donnée JCO '!G$173:G$1080,J143)))</f>
        <v/>
      </c>
      <c r="O143" s="12" t="str">
        <f t="shared" si="656"/>
        <v/>
      </c>
      <c r="P143" s="223"/>
      <c r="Q143" s="28"/>
      <c r="R143" s="28"/>
      <c r="S143" s="28"/>
      <c r="T143" s="28"/>
      <c r="U143" s="28"/>
      <c r="V143" s="2">
        <f>W143*SUMIFS('base de donnée JCO '!H$173:H$1080,'base de donnée JCO '!F$173:F$1080,I143,'base de donnée JCO '!G$173:G$1080,J143)</f>
        <v>0</v>
      </c>
      <c r="W143" s="2">
        <f t="shared" si="517"/>
        <v>0</v>
      </c>
      <c r="X143" s="2">
        <f>W143*SUMIFS('base de donnée JCO '!J$173:J$1080,'base de donnée JCO '!F$173:F$1080,I143,'base de donnée JCO '!G$173:G$1080,J143)</f>
        <v>0</v>
      </c>
      <c r="Z143" s="7" t="str">
        <f t="shared" si="518"/>
        <v/>
      </c>
      <c r="AA143" s="7" t="str">
        <f t="shared" si="519"/>
        <v/>
      </c>
      <c r="AB143" s="7" t="str">
        <f t="shared" si="520"/>
        <v/>
      </c>
      <c r="AD143" s="7" t="str">
        <f t="shared" si="521"/>
        <v/>
      </c>
      <c r="AE143" s="7" t="str">
        <f t="shared" si="522"/>
        <v/>
      </c>
      <c r="AF143" s="7" t="str">
        <f t="shared" si="523"/>
        <v/>
      </c>
      <c r="AG143" s="7" t="str">
        <f t="shared" si="524"/>
        <v/>
      </c>
      <c r="AH143" s="7" t="str">
        <f t="shared" si="525"/>
        <v/>
      </c>
      <c r="AJ143" s="7" t="str">
        <f t="shared" si="526"/>
        <v/>
      </c>
      <c r="AK143" s="7" t="str">
        <f t="shared" si="527"/>
        <v/>
      </c>
      <c r="AL143" s="7" t="str">
        <f t="shared" si="528"/>
        <v/>
      </c>
      <c r="AM143" s="7" t="str">
        <f t="shared" si="529"/>
        <v/>
      </c>
      <c r="AO143" s="7" t="str">
        <f t="shared" si="530"/>
        <v/>
      </c>
      <c r="AP143" s="7" t="str">
        <f t="shared" si="531"/>
        <v/>
      </c>
      <c r="AQ143" s="7" t="str">
        <f t="shared" si="532"/>
        <v/>
      </c>
      <c r="AS143" s="7" t="str">
        <f t="shared" si="533"/>
        <v/>
      </c>
      <c r="AT143" s="7" t="str">
        <f t="shared" si="534"/>
        <v/>
      </c>
      <c r="AU143" s="7" t="str">
        <f t="shared" si="535"/>
        <v/>
      </c>
      <c r="AW143" s="7" t="str">
        <f t="shared" si="536"/>
        <v/>
      </c>
      <c r="AY143" s="7" t="str">
        <f t="shared" si="537"/>
        <v/>
      </c>
      <c r="AZ143" s="7" t="str">
        <f t="shared" si="538"/>
        <v/>
      </c>
      <c r="BA143" s="7" t="str">
        <f t="shared" si="539"/>
        <v/>
      </c>
    </row>
    <row r="144" spans="1:53">
      <c r="A144" s="23"/>
      <c r="B144" s="24"/>
      <c r="C144" s="25"/>
      <c r="D144" s="26"/>
      <c r="E144" s="27"/>
      <c r="F144" s="28"/>
      <c r="G144" s="28"/>
      <c r="H144" s="27"/>
      <c r="I144" s="29"/>
      <c r="J144" s="30"/>
      <c r="K144" s="31"/>
      <c r="L144" s="32"/>
      <c r="M144" s="223"/>
      <c r="N144" s="12" t="str">
        <f>IF(ISBLANK(I144),"",IF(COUNTIF(I144,"*bombe*"),(G144-1)*SUMIF('base de donnée JCO '!C$3:C$10,K144,'base de donnée JCO '!D$3:D$10)+SUMIF(entete,L144,'base de donnée JCO '!D$14:D$20),SUMIFS('base de donnée JCO '!I$173:I$1080,'base de donnée JCO '!F$173:F$1080,I144,'base de donnée JCO '!G$173:G$1080,J144)))</f>
        <v/>
      </c>
      <c r="O144" s="12" t="str">
        <f t="shared" si="656"/>
        <v/>
      </c>
      <c r="P144" s="223"/>
      <c r="Q144" s="28"/>
      <c r="R144" s="28"/>
      <c r="S144" s="28"/>
      <c r="T144" s="28"/>
      <c r="U144" s="28"/>
      <c r="V144" s="2">
        <f>W144*SUMIFS('base de donnée JCO '!H$173:H$1080,'base de donnée JCO '!F$173:F$1080,I144,'base de donnée JCO '!G$173:G$1080,J144)</f>
        <v>0</v>
      </c>
      <c r="W144" s="2">
        <f t="shared" si="517"/>
        <v>0</v>
      </c>
      <c r="X144" s="2">
        <f>W144*SUMIFS('base de donnée JCO '!J$173:J$1080,'base de donnée JCO '!F$173:F$1080,I144,'base de donnée JCO '!G$173:G$1080,J144)</f>
        <v>0</v>
      </c>
      <c r="Z144" s="7" t="str">
        <f t="shared" si="518"/>
        <v/>
      </c>
      <c r="AA144" s="7" t="str">
        <f t="shared" si="519"/>
        <v/>
      </c>
      <c r="AB144" s="7" t="str">
        <f t="shared" si="520"/>
        <v/>
      </c>
      <c r="AD144" s="7" t="str">
        <f t="shared" si="521"/>
        <v/>
      </c>
      <c r="AE144" s="7" t="str">
        <f t="shared" si="522"/>
        <v/>
      </c>
      <c r="AF144" s="7" t="str">
        <f t="shared" si="523"/>
        <v/>
      </c>
      <c r="AG144" s="7" t="str">
        <f t="shared" si="524"/>
        <v/>
      </c>
      <c r="AH144" s="7" t="str">
        <f t="shared" si="525"/>
        <v/>
      </c>
      <c r="AJ144" s="7" t="str">
        <f t="shared" si="526"/>
        <v/>
      </c>
      <c r="AK144" s="7" t="str">
        <f t="shared" si="527"/>
        <v/>
      </c>
      <c r="AL144" s="7" t="str">
        <f t="shared" si="528"/>
        <v/>
      </c>
      <c r="AM144" s="7" t="str">
        <f t="shared" si="529"/>
        <v/>
      </c>
      <c r="AO144" s="7" t="str">
        <f t="shared" si="530"/>
        <v/>
      </c>
      <c r="AP144" s="7" t="str">
        <f t="shared" si="531"/>
        <v/>
      </c>
      <c r="AQ144" s="7" t="str">
        <f t="shared" si="532"/>
        <v/>
      </c>
      <c r="AS144" s="7" t="str">
        <f t="shared" si="533"/>
        <v/>
      </c>
      <c r="AT144" s="7" t="str">
        <f t="shared" si="534"/>
        <v/>
      </c>
      <c r="AU144" s="7" t="str">
        <f t="shared" si="535"/>
        <v/>
      </c>
      <c r="AW144" s="7" t="str">
        <f t="shared" si="536"/>
        <v/>
      </c>
      <c r="AY144" s="7" t="str">
        <f t="shared" si="537"/>
        <v/>
      </c>
      <c r="AZ144" s="7" t="str">
        <f t="shared" si="538"/>
        <v/>
      </c>
      <c r="BA144" s="7" t="str">
        <f t="shared" si="539"/>
        <v/>
      </c>
    </row>
    <row r="145" spans="1:53">
      <c r="A145" s="23"/>
      <c r="B145" s="24"/>
      <c r="C145" s="25"/>
      <c r="D145" s="26"/>
      <c r="E145" s="27"/>
      <c r="F145" s="28"/>
      <c r="G145" s="28"/>
      <c r="H145" s="27"/>
      <c r="I145" s="29"/>
      <c r="J145" s="30"/>
      <c r="K145" s="31"/>
      <c r="L145" s="32"/>
      <c r="M145" s="223"/>
      <c r="N145" s="12" t="str">
        <f>IF(ISBLANK(I145),"",IF(COUNTIF(I145,"*bombe*"),(G145-1)*SUMIF('base de donnée JCO '!C$3:C$10,K145,'base de donnée JCO '!D$3:D$10)+SUMIF(entete,L145,'base de donnée JCO '!D$14:D$20),SUMIFS('base de donnée JCO '!I$173:I$1080,'base de donnée JCO '!F$173:F$1080,I145,'base de donnée JCO '!G$173:G$1080,J145)))</f>
        <v/>
      </c>
      <c r="O145" s="12" t="str">
        <f t="shared" si="656"/>
        <v/>
      </c>
      <c r="P145" s="223"/>
      <c r="Q145" s="28"/>
      <c r="R145" s="28"/>
      <c r="S145" s="28"/>
      <c r="T145" s="28"/>
      <c r="U145" s="28"/>
      <c r="V145" s="2">
        <f>W145*SUMIFS('base de donnée JCO '!H$173:H$1080,'base de donnée JCO '!F$173:F$1080,I145,'base de donnée JCO '!G$173:G$1080,J145)</f>
        <v>0</v>
      </c>
      <c r="W145" s="2">
        <f t="shared" si="517"/>
        <v>0</v>
      </c>
      <c r="X145" s="2">
        <f>W145*SUMIFS('base de donnée JCO '!J$173:J$1080,'base de donnée JCO '!F$173:F$1080,I145,'base de donnée JCO '!G$173:G$1080,J145)</f>
        <v>0</v>
      </c>
      <c r="Z145" s="7" t="str">
        <f t="shared" si="518"/>
        <v/>
      </c>
      <c r="AA145" s="7" t="str">
        <f t="shared" si="519"/>
        <v/>
      </c>
      <c r="AB145" s="7" t="str">
        <f t="shared" si="520"/>
        <v/>
      </c>
      <c r="AD145" s="7" t="str">
        <f t="shared" si="521"/>
        <v/>
      </c>
      <c r="AE145" s="7" t="str">
        <f t="shared" si="522"/>
        <v/>
      </c>
      <c r="AF145" s="7" t="str">
        <f t="shared" si="523"/>
        <v/>
      </c>
      <c r="AG145" s="7" t="str">
        <f t="shared" si="524"/>
        <v/>
      </c>
      <c r="AH145" s="7" t="str">
        <f t="shared" si="525"/>
        <v/>
      </c>
      <c r="AJ145" s="7" t="str">
        <f t="shared" si="526"/>
        <v/>
      </c>
      <c r="AK145" s="7" t="str">
        <f t="shared" si="527"/>
        <v/>
      </c>
      <c r="AL145" s="7" t="str">
        <f t="shared" si="528"/>
        <v/>
      </c>
      <c r="AM145" s="7" t="str">
        <f t="shared" si="529"/>
        <v/>
      </c>
      <c r="AO145" s="7" t="str">
        <f t="shared" si="530"/>
        <v/>
      </c>
      <c r="AP145" s="7" t="str">
        <f t="shared" si="531"/>
        <v/>
      </c>
      <c r="AQ145" s="7" t="str">
        <f t="shared" si="532"/>
        <v/>
      </c>
      <c r="AS145" s="7" t="str">
        <f t="shared" si="533"/>
        <v/>
      </c>
      <c r="AT145" s="7" t="str">
        <f t="shared" si="534"/>
        <v/>
      </c>
      <c r="AU145" s="7" t="str">
        <f t="shared" si="535"/>
        <v/>
      </c>
      <c r="AW145" s="7" t="str">
        <f t="shared" si="536"/>
        <v/>
      </c>
      <c r="AY145" s="7" t="str">
        <f t="shared" si="537"/>
        <v/>
      </c>
      <c r="AZ145" s="7" t="str">
        <f t="shared" si="538"/>
        <v/>
      </c>
      <c r="BA145" s="7" t="str">
        <f t="shared" si="539"/>
        <v/>
      </c>
    </row>
    <row r="146" spans="1:53">
      <c r="A146" s="23"/>
      <c r="B146" s="24"/>
      <c r="C146" s="25"/>
      <c r="D146" s="26"/>
      <c r="E146" s="27"/>
      <c r="F146" s="28"/>
      <c r="G146" s="28"/>
      <c r="H146" s="27"/>
      <c r="I146" s="29"/>
      <c r="J146" s="30"/>
      <c r="K146" s="31"/>
      <c r="L146" s="32"/>
      <c r="M146" s="223"/>
      <c r="N146" s="12" t="str">
        <f>IF(ISBLANK(I146),"",IF(COUNTIF(I146,"*bombe*"),(G146-1)*SUMIF('base de donnée JCO '!C$3:C$10,K146,'base de donnée JCO '!D$3:D$10)+SUMIF(entete,L146,'base de donnée JCO '!D$14:D$20),SUMIFS('base de donnée JCO '!I$173:I$1080,'base de donnée JCO '!F$173:F$1080,I146,'base de donnée JCO '!G$173:G$1080,J146)))</f>
        <v/>
      </c>
      <c r="O146" s="12" t="str">
        <f t="shared" si="656"/>
        <v/>
      </c>
      <c r="P146" s="223"/>
      <c r="Q146" s="28"/>
      <c r="R146" s="28"/>
      <c r="S146" s="28"/>
      <c r="T146" s="28"/>
      <c r="U146" s="28"/>
      <c r="V146" s="2">
        <f>W146*SUMIFS('base de donnée JCO '!H$173:H$1080,'base de donnée JCO '!F$173:F$1080,I146,'base de donnée JCO '!G$173:G$1080,J146)</f>
        <v>0</v>
      </c>
      <c r="W146" s="2">
        <f t="shared" si="517"/>
        <v>0</v>
      </c>
      <c r="X146" s="2">
        <f>W146*SUMIFS('base de donnée JCO '!J$173:J$1080,'base de donnée JCO '!F$173:F$1080,I146,'base de donnée JCO '!G$173:G$1080,J146)</f>
        <v>0</v>
      </c>
      <c r="Z146" s="7" t="str">
        <f t="shared" si="518"/>
        <v/>
      </c>
      <c r="AA146" s="7" t="str">
        <f t="shared" si="519"/>
        <v/>
      </c>
      <c r="AB146" s="7" t="str">
        <f t="shared" si="520"/>
        <v/>
      </c>
      <c r="AD146" s="7" t="str">
        <f t="shared" si="521"/>
        <v/>
      </c>
      <c r="AE146" s="7" t="str">
        <f t="shared" si="522"/>
        <v/>
      </c>
      <c r="AF146" s="7" t="str">
        <f t="shared" si="523"/>
        <v/>
      </c>
      <c r="AG146" s="7" t="str">
        <f t="shared" si="524"/>
        <v/>
      </c>
      <c r="AH146" s="7" t="str">
        <f t="shared" si="525"/>
        <v/>
      </c>
      <c r="AJ146" s="7" t="str">
        <f t="shared" si="526"/>
        <v/>
      </c>
      <c r="AK146" s="7" t="str">
        <f t="shared" si="527"/>
        <v/>
      </c>
      <c r="AL146" s="7" t="str">
        <f t="shared" si="528"/>
        <v/>
      </c>
      <c r="AM146" s="7" t="str">
        <f t="shared" si="529"/>
        <v/>
      </c>
      <c r="AO146" s="7" t="str">
        <f t="shared" si="530"/>
        <v/>
      </c>
      <c r="AP146" s="7" t="str">
        <f t="shared" si="531"/>
        <v/>
      </c>
      <c r="AQ146" s="7" t="str">
        <f t="shared" si="532"/>
        <v/>
      </c>
      <c r="AS146" s="7" t="str">
        <f t="shared" si="533"/>
        <v/>
      </c>
      <c r="AT146" s="7" t="str">
        <f t="shared" si="534"/>
        <v/>
      </c>
      <c r="AU146" s="7" t="str">
        <f t="shared" si="535"/>
        <v/>
      </c>
      <c r="AW146" s="7" t="str">
        <f t="shared" si="536"/>
        <v/>
      </c>
      <c r="AY146" s="7" t="str">
        <f t="shared" si="537"/>
        <v/>
      </c>
      <c r="AZ146" s="7" t="str">
        <f t="shared" si="538"/>
        <v/>
      </c>
      <c r="BA146" s="7" t="str">
        <f t="shared" si="539"/>
        <v/>
      </c>
    </row>
    <row r="147" spans="1:53">
      <c r="A147" s="23"/>
      <c r="B147" s="24"/>
      <c r="C147" s="25"/>
      <c r="D147" s="26"/>
      <c r="E147" s="27"/>
      <c r="F147" s="28"/>
      <c r="G147" s="28"/>
      <c r="H147" s="27"/>
      <c r="I147" s="29"/>
      <c r="J147" s="30"/>
      <c r="K147" s="31"/>
      <c r="L147" s="32"/>
      <c r="M147" s="223"/>
      <c r="N147" s="12" t="str">
        <f>IF(ISBLANK(I147),"",IF(COUNTIF(I147,"*bombe*"),(G147-1)*SUMIF('base de donnée JCO '!C$3:C$10,K147,'base de donnée JCO '!D$3:D$10)+SUMIF(entete,L147,'base de donnée JCO '!D$14:D$20),SUMIFS('base de donnée JCO '!I$173:I$1080,'base de donnée JCO '!F$173:F$1080,I147,'base de donnée JCO '!G$173:G$1080,J147)))</f>
        <v/>
      </c>
      <c r="O147" s="12" t="str">
        <f t="shared" si="656"/>
        <v/>
      </c>
      <c r="P147" s="223"/>
      <c r="Q147" s="28"/>
      <c r="R147" s="28"/>
      <c r="S147" s="28"/>
      <c r="T147" s="28"/>
      <c r="U147" s="28"/>
      <c r="V147" s="2">
        <f>W147*SUMIFS('base de donnée JCO '!H$173:H$1080,'base de donnée JCO '!F$173:F$1080,I147,'base de donnée JCO '!G$173:G$1080,J147)</f>
        <v>0</v>
      </c>
      <c r="W147" s="2">
        <f t="shared" si="517"/>
        <v>0</v>
      </c>
      <c r="X147" s="2">
        <f>W147*SUMIFS('base de donnée JCO '!J$173:J$1080,'base de donnée JCO '!F$173:F$1080,I147,'base de donnée JCO '!G$173:G$1080,J147)</f>
        <v>0</v>
      </c>
      <c r="Z147" s="7" t="str">
        <f t="shared" si="518"/>
        <v/>
      </c>
      <c r="AA147" s="7" t="str">
        <f t="shared" si="519"/>
        <v/>
      </c>
      <c r="AB147" s="7" t="str">
        <f t="shared" si="520"/>
        <v/>
      </c>
      <c r="AD147" s="7" t="str">
        <f t="shared" si="521"/>
        <v/>
      </c>
      <c r="AE147" s="7" t="str">
        <f t="shared" si="522"/>
        <v/>
      </c>
      <c r="AF147" s="7" t="str">
        <f t="shared" si="523"/>
        <v/>
      </c>
      <c r="AG147" s="7" t="str">
        <f t="shared" si="524"/>
        <v/>
      </c>
      <c r="AH147" s="7" t="str">
        <f t="shared" si="525"/>
        <v/>
      </c>
      <c r="AJ147" s="7" t="str">
        <f t="shared" si="526"/>
        <v/>
      </c>
      <c r="AK147" s="7" t="str">
        <f t="shared" si="527"/>
        <v/>
      </c>
      <c r="AL147" s="7" t="str">
        <f t="shared" si="528"/>
        <v/>
      </c>
      <c r="AM147" s="7" t="str">
        <f t="shared" si="529"/>
        <v/>
      </c>
      <c r="AO147" s="7" t="str">
        <f t="shared" si="530"/>
        <v/>
      </c>
      <c r="AP147" s="7" t="str">
        <f t="shared" si="531"/>
        <v/>
      </c>
      <c r="AQ147" s="7" t="str">
        <f t="shared" si="532"/>
        <v/>
      </c>
      <c r="AS147" s="7" t="str">
        <f t="shared" si="533"/>
        <v/>
      </c>
      <c r="AT147" s="7" t="str">
        <f t="shared" si="534"/>
        <v/>
      </c>
      <c r="AU147" s="7" t="str">
        <f t="shared" si="535"/>
        <v/>
      </c>
      <c r="AW147" s="7" t="str">
        <f t="shared" si="536"/>
        <v/>
      </c>
      <c r="AY147" s="7" t="str">
        <f t="shared" si="537"/>
        <v/>
      </c>
      <c r="AZ147" s="7" t="str">
        <f t="shared" si="538"/>
        <v/>
      </c>
      <c r="BA147" s="7" t="str">
        <f t="shared" si="539"/>
        <v/>
      </c>
    </row>
    <row r="148" spans="1:53">
      <c r="A148" s="23"/>
      <c r="B148" s="24"/>
      <c r="C148" s="25"/>
      <c r="D148" s="26"/>
      <c r="E148" s="27"/>
      <c r="F148" s="28"/>
      <c r="G148" s="28"/>
      <c r="H148" s="27"/>
      <c r="I148" s="29"/>
      <c r="J148" s="30"/>
      <c r="K148" s="31"/>
      <c r="L148" s="32"/>
      <c r="M148" s="223"/>
      <c r="N148" s="12" t="str">
        <f>IF(ISBLANK(I148),"",IF(COUNTIF(I148,"*bombe*"),(G148-1)*SUMIF('base de donnée JCO '!C$3:C$10,K148,'base de donnée JCO '!D$3:D$10)+SUMIF(entete,L148,'base de donnée JCO '!D$14:D$20),SUMIFS('base de donnée JCO '!I$173:I$1080,'base de donnée JCO '!F$173:F$1080,I148,'base de donnée JCO '!G$173:G$1080,J148)))</f>
        <v/>
      </c>
      <c r="O148" s="12" t="str">
        <f t="shared" si="656"/>
        <v/>
      </c>
      <c r="P148" s="223"/>
      <c r="Q148" s="28"/>
      <c r="R148" s="28"/>
      <c r="S148" s="28"/>
      <c r="T148" s="28"/>
      <c r="U148" s="28"/>
      <c r="V148" s="2">
        <f>W148*SUMIFS('base de donnée JCO '!H$173:H$1080,'base de donnée JCO '!F$173:F$1080,I148,'base de donnée JCO '!G$173:G$1080,J148)</f>
        <v>0</v>
      </c>
      <c r="W148" s="2">
        <f t="shared" si="517"/>
        <v>0</v>
      </c>
      <c r="X148" s="2">
        <f>W148*SUMIFS('base de donnée JCO '!J$173:J$1080,'base de donnée JCO '!F$173:F$1080,I148,'base de donnée JCO '!G$173:G$1080,J148)</f>
        <v>0</v>
      </c>
      <c r="Z148" s="7" t="str">
        <f t="shared" si="518"/>
        <v/>
      </c>
      <c r="AA148" s="7" t="str">
        <f t="shared" si="519"/>
        <v/>
      </c>
      <c r="AB148" s="7" t="str">
        <f t="shared" si="520"/>
        <v/>
      </c>
      <c r="AD148" s="7" t="str">
        <f t="shared" si="521"/>
        <v/>
      </c>
      <c r="AE148" s="7" t="str">
        <f t="shared" si="522"/>
        <v/>
      </c>
      <c r="AF148" s="7" t="str">
        <f t="shared" si="523"/>
        <v/>
      </c>
      <c r="AG148" s="7" t="str">
        <f t="shared" si="524"/>
        <v/>
      </c>
      <c r="AH148" s="7" t="str">
        <f t="shared" si="525"/>
        <v/>
      </c>
      <c r="AJ148" s="7" t="str">
        <f t="shared" si="526"/>
        <v/>
      </c>
      <c r="AK148" s="7" t="str">
        <f t="shared" si="527"/>
        <v/>
      </c>
      <c r="AL148" s="7" t="str">
        <f t="shared" si="528"/>
        <v/>
      </c>
      <c r="AM148" s="7" t="str">
        <f t="shared" si="529"/>
        <v/>
      </c>
      <c r="AO148" s="7" t="str">
        <f t="shared" si="530"/>
        <v/>
      </c>
      <c r="AP148" s="7" t="str">
        <f t="shared" si="531"/>
        <v/>
      </c>
      <c r="AQ148" s="7" t="str">
        <f t="shared" si="532"/>
        <v/>
      </c>
      <c r="AS148" s="7" t="str">
        <f t="shared" si="533"/>
        <v/>
      </c>
      <c r="AT148" s="7" t="str">
        <f t="shared" si="534"/>
        <v/>
      </c>
      <c r="AU148" s="7" t="str">
        <f t="shared" si="535"/>
        <v/>
      </c>
      <c r="AW148" s="7" t="str">
        <f t="shared" si="536"/>
        <v/>
      </c>
      <c r="AY148" s="7" t="str">
        <f t="shared" si="537"/>
        <v/>
      </c>
      <c r="AZ148" s="7" t="str">
        <f t="shared" si="538"/>
        <v/>
      </c>
      <c r="BA148" s="7" t="str">
        <f t="shared" si="539"/>
        <v/>
      </c>
    </row>
    <row r="149" spans="1:53">
      <c r="A149" s="23"/>
      <c r="B149" s="24"/>
      <c r="C149" s="25"/>
      <c r="D149" s="26"/>
      <c r="E149" s="27"/>
      <c r="F149" s="28"/>
      <c r="G149" s="28"/>
      <c r="H149" s="27"/>
      <c r="I149" s="29"/>
      <c r="J149" s="30"/>
      <c r="K149" s="31"/>
      <c r="L149" s="32"/>
      <c r="M149" s="223"/>
      <c r="N149" s="12" t="str">
        <f>IF(ISBLANK(I149),"",IF(COUNTIF(I149,"*bombe*"),(G149-1)*SUMIF('base de donnée JCO '!C$3:C$10,K149,'base de donnée JCO '!D$3:D$10)+SUMIF(entete,L149,'base de donnée JCO '!D$14:D$20),SUMIFS('base de donnée JCO '!I$173:I$1080,'base de donnée JCO '!F$173:F$1080,I149,'base de donnée JCO '!G$173:G$1080,J149)))</f>
        <v/>
      </c>
      <c r="O149" s="12" t="str">
        <f t="shared" si="656"/>
        <v/>
      </c>
      <c r="P149" s="223"/>
      <c r="Q149" s="28"/>
      <c r="R149" s="28"/>
      <c r="S149" s="28"/>
      <c r="T149" s="28"/>
      <c r="U149" s="28"/>
      <c r="V149" s="2">
        <f>W149*SUMIFS('base de donnée JCO '!H$173:H$1080,'base de donnée JCO '!F$173:F$1080,I149,'base de donnée JCO '!G$173:G$1080,J149)</f>
        <v>0</v>
      </c>
      <c r="W149" s="2">
        <f t="shared" si="517"/>
        <v>0</v>
      </c>
      <c r="X149" s="2">
        <f>W149*SUMIFS('base de donnée JCO '!J$173:J$1080,'base de donnée JCO '!F$173:F$1080,I149,'base de donnée JCO '!G$173:G$1080,J149)</f>
        <v>0</v>
      </c>
      <c r="Z149" s="7" t="str">
        <f t="shared" si="518"/>
        <v/>
      </c>
      <c r="AA149" s="7" t="str">
        <f t="shared" si="519"/>
        <v/>
      </c>
      <c r="AB149" s="7" t="str">
        <f t="shared" si="520"/>
        <v/>
      </c>
      <c r="AD149" s="7" t="str">
        <f t="shared" si="521"/>
        <v/>
      </c>
      <c r="AE149" s="7" t="str">
        <f t="shared" si="522"/>
        <v/>
      </c>
      <c r="AF149" s="7" t="str">
        <f t="shared" si="523"/>
        <v/>
      </c>
      <c r="AG149" s="7" t="str">
        <f t="shared" si="524"/>
        <v/>
      </c>
      <c r="AH149" s="7" t="str">
        <f t="shared" si="525"/>
        <v/>
      </c>
      <c r="AJ149" s="7" t="str">
        <f t="shared" si="526"/>
        <v/>
      </c>
      <c r="AK149" s="7" t="str">
        <f t="shared" si="527"/>
        <v/>
      </c>
      <c r="AL149" s="7" t="str">
        <f t="shared" si="528"/>
        <v/>
      </c>
      <c r="AM149" s="7" t="str">
        <f t="shared" si="529"/>
        <v/>
      </c>
      <c r="AO149" s="7" t="str">
        <f t="shared" si="530"/>
        <v/>
      </c>
      <c r="AP149" s="7" t="str">
        <f t="shared" si="531"/>
        <v/>
      </c>
      <c r="AQ149" s="7" t="str">
        <f t="shared" si="532"/>
        <v/>
      </c>
      <c r="AS149" s="7" t="str">
        <f t="shared" si="533"/>
        <v/>
      </c>
      <c r="AT149" s="7" t="str">
        <f t="shared" si="534"/>
        <v/>
      </c>
      <c r="AU149" s="7" t="str">
        <f t="shared" si="535"/>
        <v/>
      </c>
      <c r="AW149" s="7" t="str">
        <f t="shared" si="536"/>
        <v/>
      </c>
      <c r="AY149" s="7" t="str">
        <f t="shared" si="537"/>
        <v/>
      </c>
      <c r="AZ149" s="7" t="str">
        <f t="shared" si="538"/>
        <v/>
      </c>
      <c r="BA149" s="7" t="str">
        <f t="shared" si="539"/>
        <v/>
      </c>
    </row>
    <row r="150" spans="1:53">
      <c r="A150" s="23"/>
      <c r="B150" s="24"/>
      <c r="C150" s="25"/>
      <c r="D150" s="26"/>
      <c r="E150" s="27"/>
      <c r="F150" s="28"/>
      <c r="G150" s="28"/>
      <c r="H150" s="27"/>
      <c r="I150" s="29"/>
      <c r="J150" s="30"/>
      <c r="K150" s="31"/>
      <c r="L150" s="32"/>
      <c r="M150" s="223"/>
      <c r="N150" s="12" t="str">
        <f>IF(ISBLANK(I150),"",IF(COUNTIF(I150,"*bombe*"),(G150-1)*SUMIF('base de donnée JCO '!C$3:C$10,K150,'base de donnée JCO '!D$3:D$10)+SUMIF(entete,L150,'base de donnée JCO '!D$14:D$20),SUMIFS('base de donnée JCO '!I$173:I$1080,'base de donnée JCO '!F$173:F$1080,I150,'base de donnée JCO '!G$173:G$1080,J150)))</f>
        <v/>
      </c>
      <c r="O150" s="12" t="str">
        <f t="shared" si="656"/>
        <v/>
      </c>
      <c r="P150" s="223"/>
      <c r="Q150" s="28"/>
      <c r="R150" s="28"/>
      <c r="S150" s="28"/>
      <c r="T150" s="28"/>
      <c r="U150" s="28"/>
      <c r="V150" s="2">
        <f>W150*SUMIFS('base de donnée JCO '!H$173:H$1080,'base de donnée JCO '!F$173:F$1080,I150,'base de donnée JCO '!G$173:G$1080,J150)</f>
        <v>0</v>
      </c>
      <c r="W150" s="2">
        <f t="shared" si="517"/>
        <v>0</v>
      </c>
      <c r="X150" s="2">
        <f>W150*SUMIFS('base de donnée JCO '!J$173:J$1080,'base de donnée JCO '!F$173:F$1080,I150,'base de donnée JCO '!G$173:G$1080,J150)</f>
        <v>0</v>
      </c>
      <c r="Z150" s="7" t="str">
        <f t="shared" si="518"/>
        <v/>
      </c>
      <c r="AA150" s="7" t="str">
        <f t="shared" si="519"/>
        <v/>
      </c>
      <c r="AB150" s="7" t="str">
        <f t="shared" si="520"/>
        <v/>
      </c>
      <c r="AD150" s="7" t="str">
        <f t="shared" si="521"/>
        <v/>
      </c>
      <c r="AE150" s="7" t="str">
        <f t="shared" si="522"/>
        <v/>
      </c>
      <c r="AF150" s="7" t="str">
        <f t="shared" si="523"/>
        <v/>
      </c>
      <c r="AG150" s="7" t="str">
        <f t="shared" si="524"/>
        <v/>
      </c>
      <c r="AH150" s="7" t="str">
        <f t="shared" si="525"/>
        <v/>
      </c>
      <c r="AJ150" s="7" t="str">
        <f t="shared" si="526"/>
        <v/>
      </c>
      <c r="AK150" s="7" t="str">
        <f t="shared" si="527"/>
        <v/>
      </c>
      <c r="AL150" s="7" t="str">
        <f t="shared" si="528"/>
        <v/>
      </c>
      <c r="AM150" s="7" t="str">
        <f t="shared" si="529"/>
        <v/>
      </c>
      <c r="AO150" s="7" t="str">
        <f t="shared" si="530"/>
        <v/>
      </c>
      <c r="AP150" s="7" t="str">
        <f t="shared" si="531"/>
        <v/>
      </c>
      <c r="AQ150" s="7" t="str">
        <f t="shared" si="532"/>
        <v/>
      </c>
      <c r="AS150" s="7" t="str">
        <f t="shared" si="533"/>
        <v/>
      </c>
      <c r="AT150" s="7" t="str">
        <f t="shared" si="534"/>
        <v/>
      </c>
      <c r="AU150" s="7" t="str">
        <f t="shared" si="535"/>
        <v/>
      </c>
      <c r="AW150" s="7" t="str">
        <f t="shared" si="536"/>
        <v/>
      </c>
      <c r="AY150" s="7" t="str">
        <f t="shared" si="537"/>
        <v/>
      </c>
      <c r="AZ150" s="7" t="str">
        <f t="shared" si="538"/>
        <v/>
      </c>
      <c r="BA150" s="7" t="str">
        <f t="shared" si="539"/>
        <v/>
      </c>
    </row>
    <row r="151" spans="1:53">
      <c r="A151" s="23"/>
      <c r="B151" s="24"/>
      <c r="C151" s="25"/>
      <c r="D151" s="26"/>
      <c r="E151" s="27"/>
      <c r="F151" s="28"/>
      <c r="G151" s="28"/>
      <c r="H151" s="27"/>
      <c r="I151" s="29"/>
      <c r="J151" s="30"/>
      <c r="K151" s="31"/>
      <c r="L151" s="32"/>
      <c r="M151" s="223"/>
      <c r="N151" s="12" t="str">
        <f>IF(ISBLANK(I151),"",IF(COUNTIF(I151,"*bombe*"),(G151-1)*SUMIF('base de donnée JCO '!C$3:C$10,K151,'base de donnée JCO '!D$3:D$10)+SUMIF(entete,L151,'base de donnée JCO '!D$14:D$20),SUMIFS('base de donnée JCO '!I$173:I$1080,'base de donnée JCO '!F$173:F$1080,I151,'base de donnée JCO '!G$173:G$1080,J151)))</f>
        <v/>
      </c>
      <c r="O151" s="12" t="str">
        <f t="shared" si="656"/>
        <v/>
      </c>
      <c r="P151" s="223"/>
      <c r="Q151" s="28"/>
      <c r="R151" s="28"/>
      <c r="S151" s="28"/>
      <c r="T151" s="28"/>
      <c r="U151" s="28"/>
      <c r="V151" s="2">
        <f>W151*SUMIFS('base de donnée JCO '!H$173:H$1080,'base de donnée JCO '!F$173:F$1080,I151,'base de donnée JCO '!G$173:G$1080,J151)</f>
        <v>0</v>
      </c>
      <c r="W151" s="2">
        <f t="shared" si="517"/>
        <v>0</v>
      </c>
      <c r="X151" s="2">
        <f>W151*SUMIFS('base de donnée JCO '!J$173:J$1080,'base de donnée JCO '!F$173:F$1080,I151,'base de donnée JCO '!G$173:G$1080,J151)</f>
        <v>0</v>
      </c>
      <c r="Z151" s="7" t="str">
        <f t="shared" si="518"/>
        <v/>
      </c>
      <c r="AA151" s="7" t="str">
        <f t="shared" si="519"/>
        <v/>
      </c>
      <c r="AB151" s="7" t="str">
        <f t="shared" si="520"/>
        <v/>
      </c>
      <c r="AD151" s="7" t="str">
        <f t="shared" si="521"/>
        <v/>
      </c>
      <c r="AE151" s="7" t="str">
        <f t="shared" si="522"/>
        <v/>
      </c>
      <c r="AF151" s="7" t="str">
        <f t="shared" si="523"/>
        <v/>
      </c>
      <c r="AG151" s="7" t="str">
        <f t="shared" si="524"/>
        <v/>
      </c>
      <c r="AH151" s="7" t="str">
        <f t="shared" si="525"/>
        <v/>
      </c>
      <c r="AJ151" s="7" t="str">
        <f t="shared" si="526"/>
        <v/>
      </c>
      <c r="AK151" s="7" t="str">
        <f t="shared" si="527"/>
        <v/>
      </c>
      <c r="AL151" s="7" t="str">
        <f t="shared" si="528"/>
        <v/>
      </c>
      <c r="AM151" s="7" t="str">
        <f t="shared" si="529"/>
        <v/>
      </c>
      <c r="AO151" s="7" t="str">
        <f t="shared" si="530"/>
        <v/>
      </c>
      <c r="AP151" s="7" t="str">
        <f t="shared" si="531"/>
        <v/>
      </c>
      <c r="AQ151" s="7" t="str">
        <f t="shared" si="532"/>
        <v/>
      </c>
      <c r="AS151" s="7" t="str">
        <f t="shared" si="533"/>
        <v/>
      </c>
      <c r="AT151" s="7" t="str">
        <f t="shared" si="534"/>
        <v/>
      </c>
      <c r="AU151" s="7" t="str">
        <f t="shared" si="535"/>
        <v/>
      </c>
      <c r="AW151" s="7" t="str">
        <f t="shared" si="536"/>
        <v/>
      </c>
      <c r="AY151" s="7" t="str">
        <f t="shared" si="537"/>
        <v/>
      </c>
      <c r="AZ151" s="7" t="str">
        <f t="shared" si="538"/>
        <v/>
      </c>
      <c r="BA151" s="7" t="str">
        <f t="shared" si="539"/>
        <v/>
      </c>
    </row>
    <row r="152" spans="1:53">
      <c r="A152" s="23"/>
      <c r="B152" s="24"/>
      <c r="C152" s="25"/>
      <c r="D152" s="26"/>
      <c r="E152" s="27"/>
      <c r="F152" s="28"/>
      <c r="G152" s="28"/>
      <c r="H152" s="27"/>
      <c r="I152" s="29"/>
      <c r="J152" s="30"/>
      <c r="K152" s="31"/>
      <c r="L152" s="32"/>
      <c r="M152" s="223"/>
      <c r="N152" s="12" t="str">
        <f>IF(ISBLANK(I152),"",IF(COUNTIF(I152,"*bombe*"),(G152-1)*SUMIF('base de donnée JCO '!C$3:C$10,K152,'base de donnée JCO '!D$3:D$10)+SUMIF(entete,L152,'base de donnée JCO '!D$14:D$20),SUMIFS('base de donnée JCO '!I$173:I$1080,'base de donnée JCO '!F$173:F$1080,I152,'base de donnée JCO '!G$173:G$1080,J152)))</f>
        <v/>
      </c>
      <c r="O152" s="12" t="str">
        <f t="shared" si="656"/>
        <v/>
      </c>
      <c r="P152" s="223"/>
      <c r="Q152" s="28"/>
      <c r="R152" s="28"/>
      <c r="S152" s="28"/>
      <c r="T152" s="28"/>
      <c r="U152" s="28"/>
      <c r="V152" s="2">
        <f>W152*SUMIFS('base de donnée JCO '!H$173:H$1080,'base de donnée JCO '!F$173:F$1080,I152,'base de donnée JCO '!G$173:G$1080,J152)</f>
        <v>0</v>
      </c>
      <c r="W152" s="2">
        <f t="shared" si="517"/>
        <v>0</v>
      </c>
      <c r="X152" s="2">
        <f>W152*SUMIFS('base de donnée JCO '!J$173:J$1080,'base de donnée JCO '!F$173:F$1080,I152,'base de donnée JCO '!G$173:G$1080,J152)</f>
        <v>0</v>
      </c>
      <c r="Z152" s="7" t="str">
        <f t="shared" si="518"/>
        <v/>
      </c>
      <c r="AA152" s="7" t="str">
        <f t="shared" si="519"/>
        <v/>
      </c>
      <c r="AB152" s="7" t="str">
        <f t="shared" si="520"/>
        <v/>
      </c>
      <c r="AD152" s="7" t="str">
        <f t="shared" si="521"/>
        <v/>
      </c>
      <c r="AE152" s="7" t="str">
        <f t="shared" si="522"/>
        <v/>
      </c>
      <c r="AF152" s="7" t="str">
        <f t="shared" si="523"/>
        <v/>
      </c>
      <c r="AG152" s="7" t="str">
        <f t="shared" si="524"/>
        <v/>
      </c>
      <c r="AH152" s="7" t="str">
        <f t="shared" si="525"/>
        <v/>
      </c>
      <c r="AJ152" s="7" t="str">
        <f t="shared" si="526"/>
        <v/>
      </c>
      <c r="AK152" s="7" t="str">
        <f t="shared" si="527"/>
        <v/>
      </c>
      <c r="AL152" s="7" t="str">
        <f t="shared" si="528"/>
        <v/>
      </c>
      <c r="AM152" s="7" t="str">
        <f t="shared" si="529"/>
        <v/>
      </c>
      <c r="AO152" s="7" t="str">
        <f t="shared" si="530"/>
        <v/>
      </c>
      <c r="AP152" s="7" t="str">
        <f t="shared" si="531"/>
        <v/>
      </c>
      <c r="AQ152" s="7" t="str">
        <f t="shared" si="532"/>
        <v/>
      </c>
      <c r="AS152" s="7" t="str">
        <f t="shared" si="533"/>
        <v/>
      </c>
      <c r="AT152" s="7" t="str">
        <f t="shared" si="534"/>
        <v/>
      </c>
      <c r="AU152" s="7" t="str">
        <f t="shared" si="535"/>
        <v/>
      </c>
      <c r="AW152" s="7" t="str">
        <f t="shared" si="536"/>
        <v/>
      </c>
      <c r="AY152" s="7" t="str">
        <f t="shared" si="537"/>
        <v/>
      </c>
      <c r="AZ152" s="7" t="str">
        <f t="shared" si="538"/>
        <v/>
      </c>
      <c r="BA152" s="7" t="str">
        <f t="shared" si="539"/>
        <v/>
      </c>
    </row>
    <row r="153" spans="1:53">
      <c r="A153" s="23"/>
      <c r="B153" s="24"/>
      <c r="C153" s="25"/>
      <c r="D153" s="26"/>
      <c r="E153" s="27"/>
      <c r="F153" s="28"/>
      <c r="G153" s="28"/>
      <c r="H153" s="27"/>
      <c r="I153" s="29"/>
      <c r="J153" s="30"/>
      <c r="K153" s="31"/>
      <c r="L153" s="32"/>
      <c r="M153" s="223"/>
      <c r="N153" s="12" t="str">
        <f>IF(ISBLANK(I153),"",IF(COUNTIF(I153,"*bombe*"),(G153-1)*SUMIF('base de donnée JCO '!C$3:C$10,K153,'base de donnée JCO '!D$3:D$10)+SUMIF(entete,L153,'base de donnée JCO '!D$14:D$20),SUMIFS('base de donnée JCO '!I$173:I$1080,'base de donnée JCO '!F$173:F$1080,I153,'base de donnée JCO '!G$173:G$1080,J153)))</f>
        <v/>
      </c>
      <c r="O153" s="12" t="str">
        <f t="shared" si="656"/>
        <v/>
      </c>
      <c r="P153" s="223"/>
      <c r="Q153" s="28"/>
      <c r="R153" s="28"/>
      <c r="S153" s="28"/>
      <c r="T153" s="28"/>
      <c r="U153" s="28"/>
      <c r="V153" s="2">
        <f>W153*SUMIFS('base de donnée JCO '!H$173:H$1080,'base de donnée JCO '!F$173:F$1080,I153,'base de donnée JCO '!G$173:G$1080,J153)</f>
        <v>0</v>
      </c>
      <c r="W153" s="2">
        <f t="shared" si="517"/>
        <v>0</v>
      </c>
      <c r="X153" s="2">
        <f>W153*SUMIFS('base de donnée JCO '!J$173:J$1080,'base de donnée JCO '!F$173:F$1080,I153,'base de donnée JCO '!G$173:G$1080,J153)</f>
        <v>0</v>
      </c>
      <c r="Z153" s="7" t="str">
        <f t="shared" si="518"/>
        <v/>
      </c>
      <c r="AA153" s="7" t="str">
        <f t="shared" si="519"/>
        <v/>
      </c>
      <c r="AB153" s="7" t="str">
        <f t="shared" si="520"/>
        <v/>
      </c>
      <c r="AD153" s="7" t="str">
        <f t="shared" si="521"/>
        <v/>
      </c>
      <c r="AE153" s="7" t="str">
        <f t="shared" si="522"/>
        <v/>
      </c>
      <c r="AF153" s="7" t="str">
        <f t="shared" si="523"/>
        <v/>
      </c>
      <c r="AG153" s="7" t="str">
        <f t="shared" si="524"/>
        <v/>
      </c>
      <c r="AH153" s="7" t="str">
        <f t="shared" si="525"/>
        <v/>
      </c>
      <c r="AJ153" s="7" t="str">
        <f t="shared" si="526"/>
        <v/>
      </c>
      <c r="AK153" s="7" t="str">
        <f t="shared" si="527"/>
        <v/>
      </c>
      <c r="AL153" s="7" t="str">
        <f t="shared" si="528"/>
        <v/>
      </c>
      <c r="AM153" s="7" t="str">
        <f t="shared" si="529"/>
        <v/>
      </c>
      <c r="AO153" s="7" t="str">
        <f t="shared" si="530"/>
        <v/>
      </c>
      <c r="AP153" s="7" t="str">
        <f t="shared" si="531"/>
        <v/>
      </c>
      <c r="AQ153" s="7" t="str">
        <f t="shared" si="532"/>
        <v/>
      </c>
      <c r="AS153" s="7" t="str">
        <f t="shared" si="533"/>
        <v/>
      </c>
      <c r="AT153" s="7" t="str">
        <f t="shared" si="534"/>
        <v/>
      </c>
      <c r="AU153" s="7" t="str">
        <f t="shared" si="535"/>
        <v/>
      </c>
      <c r="AW153" s="7" t="str">
        <f t="shared" si="536"/>
        <v/>
      </c>
      <c r="AY153" s="7" t="str">
        <f t="shared" si="537"/>
        <v/>
      </c>
      <c r="AZ153" s="7" t="str">
        <f t="shared" si="538"/>
        <v/>
      </c>
      <c r="BA153" s="7" t="str">
        <f t="shared" si="539"/>
        <v/>
      </c>
    </row>
    <row r="154" spans="1:53">
      <c r="A154" s="23"/>
      <c r="B154" s="24"/>
      <c r="C154" s="25"/>
      <c r="D154" s="26"/>
      <c r="E154" s="27"/>
      <c r="F154" s="28"/>
      <c r="G154" s="28"/>
      <c r="H154" s="27"/>
      <c r="I154" s="29"/>
      <c r="J154" s="30"/>
      <c r="K154" s="31"/>
      <c r="L154" s="32"/>
      <c r="M154" s="223"/>
      <c r="N154" s="12" t="str">
        <f>IF(ISBLANK(I154),"",IF(COUNTIF(I154,"*bombe*"),(G154-1)*SUMIF('base de donnée JCO '!C$3:C$10,K154,'base de donnée JCO '!D$3:D$10)+SUMIF(entete,L154,'base de donnée JCO '!D$14:D$20),SUMIFS('base de donnée JCO '!I$173:I$1080,'base de donnée JCO '!F$173:F$1080,I154,'base de donnée JCO '!G$173:G$1080,J154)))</f>
        <v/>
      </c>
      <c r="O154" s="12" t="str">
        <f t="shared" si="656"/>
        <v/>
      </c>
      <c r="P154" s="223"/>
      <c r="Q154" s="28"/>
      <c r="R154" s="28"/>
      <c r="S154" s="28"/>
      <c r="T154" s="28"/>
      <c r="U154" s="28"/>
      <c r="V154" s="2">
        <f>W154*SUMIFS('base de donnée JCO '!H$173:H$1080,'base de donnée JCO '!F$173:F$1080,I154,'base de donnée JCO '!G$173:G$1080,J154)</f>
        <v>0</v>
      </c>
      <c r="W154" s="2">
        <f t="shared" si="517"/>
        <v>0</v>
      </c>
      <c r="X154" s="2">
        <f>W154*SUMIFS('base de donnée JCO '!J$173:J$1080,'base de donnée JCO '!F$173:F$1080,I154,'base de donnée JCO '!G$173:G$1080,J154)</f>
        <v>0</v>
      </c>
      <c r="Z154" s="7" t="str">
        <f t="shared" si="518"/>
        <v/>
      </c>
      <c r="AA154" s="7" t="str">
        <f t="shared" si="519"/>
        <v/>
      </c>
      <c r="AB154" s="7" t="str">
        <f t="shared" si="520"/>
        <v/>
      </c>
      <c r="AD154" s="7" t="str">
        <f t="shared" si="521"/>
        <v/>
      </c>
      <c r="AE154" s="7" t="str">
        <f t="shared" si="522"/>
        <v/>
      </c>
      <c r="AF154" s="7" t="str">
        <f t="shared" si="523"/>
        <v/>
      </c>
      <c r="AG154" s="7" t="str">
        <f t="shared" si="524"/>
        <v/>
      </c>
      <c r="AH154" s="7" t="str">
        <f t="shared" si="525"/>
        <v/>
      </c>
      <c r="AJ154" s="7" t="str">
        <f t="shared" si="526"/>
        <v/>
      </c>
      <c r="AK154" s="7" t="str">
        <f t="shared" si="527"/>
        <v/>
      </c>
      <c r="AL154" s="7" t="str">
        <f t="shared" si="528"/>
        <v/>
      </c>
      <c r="AM154" s="7" t="str">
        <f t="shared" si="529"/>
        <v/>
      </c>
      <c r="AO154" s="7" t="str">
        <f t="shared" si="530"/>
        <v/>
      </c>
      <c r="AP154" s="7" t="str">
        <f t="shared" si="531"/>
        <v/>
      </c>
      <c r="AQ154" s="7" t="str">
        <f t="shared" si="532"/>
        <v/>
      </c>
      <c r="AS154" s="7" t="str">
        <f t="shared" si="533"/>
        <v/>
      </c>
      <c r="AT154" s="7" t="str">
        <f t="shared" si="534"/>
        <v/>
      </c>
      <c r="AU154" s="7" t="str">
        <f t="shared" si="535"/>
        <v/>
      </c>
      <c r="AW154" s="7" t="str">
        <f t="shared" si="536"/>
        <v/>
      </c>
      <c r="AY154" s="7" t="str">
        <f t="shared" si="537"/>
        <v/>
      </c>
      <c r="AZ154" s="7" t="str">
        <f t="shared" si="538"/>
        <v/>
      </c>
      <c r="BA154" s="7" t="str">
        <f t="shared" si="539"/>
        <v/>
      </c>
    </row>
    <row r="155" spans="1:53">
      <c r="A155" s="23"/>
      <c r="B155" s="24"/>
      <c r="C155" s="25"/>
      <c r="D155" s="26"/>
      <c r="E155" s="27"/>
      <c r="F155" s="28"/>
      <c r="G155" s="28"/>
      <c r="H155" s="27"/>
      <c r="I155" s="29"/>
      <c r="J155" s="30"/>
      <c r="K155" s="31"/>
      <c r="L155" s="32"/>
      <c r="M155" s="223"/>
      <c r="N155" s="12" t="str">
        <f>IF(ISBLANK(I155),"",IF(COUNTIF(I155,"*bombe*"),(G155-1)*SUMIF('base de donnée JCO '!C$3:C$10,K155,'base de donnée JCO '!D$3:D$10)+SUMIF(entete,L155,'base de donnée JCO '!D$14:D$20),SUMIFS('base de donnée JCO '!I$173:I$1080,'base de donnée JCO '!F$173:F$1080,I155,'base de donnée JCO '!G$173:G$1080,J155)))</f>
        <v/>
      </c>
      <c r="O155" s="12" t="str">
        <f t="shared" si="656"/>
        <v/>
      </c>
      <c r="P155" s="223"/>
      <c r="Q155" s="28"/>
      <c r="R155" s="28"/>
      <c r="S155" s="28"/>
      <c r="T155" s="28"/>
      <c r="U155" s="28"/>
      <c r="V155" s="2">
        <f>W155*SUMIFS('base de donnée JCO '!H$173:H$1080,'base de donnée JCO '!F$173:F$1080,I155,'base de donnée JCO '!G$173:G$1080,J155)</f>
        <v>0</v>
      </c>
      <c r="W155" s="2">
        <f t="shared" si="517"/>
        <v>0</v>
      </c>
      <c r="X155" s="2">
        <f>W155*SUMIFS('base de donnée JCO '!J$173:J$1080,'base de donnée JCO '!F$173:F$1080,I155,'base de donnée JCO '!G$173:G$1080,J155)</f>
        <v>0</v>
      </c>
      <c r="Z155" s="7" t="str">
        <f t="shared" si="518"/>
        <v/>
      </c>
      <c r="AA155" s="7" t="str">
        <f t="shared" si="519"/>
        <v/>
      </c>
      <c r="AB155" s="7" t="str">
        <f t="shared" si="520"/>
        <v/>
      </c>
      <c r="AD155" s="7" t="str">
        <f t="shared" si="521"/>
        <v/>
      </c>
      <c r="AE155" s="7" t="str">
        <f t="shared" si="522"/>
        <v/>
      </c>
      <c r="AF155" s="7" t="str">
        <f t="shared" si="523"/>
        <v/>
      </c>
      <c r="AG155" s="7" t="str">
        <f t="shared" si="524"/>
        <v/>
      </c>
      <c r="AH155" s="7" t="str">
        <f t="shared" si="525"/>
        <v/>
      </c>
      <c r="AJ155" s="7" t="str">
        <f t="shared" si="526"/>
        <v/>
      </c>
      <c r="AK155" s="7" t="str">
        <f t="shared" si="527"/>
        <v/>
      </c>
      <c r="AL155" s="7" t="str">
        <f t="shared" si="528"/>
        <v/>
      </c>
      <c r="AM155" s="7" t="str">
        <f t="shared" si="529"/>
        <v/>
      </c>
      <c r="AO155" s="7" t="str">
        <f t="shared" si="530"/>
        <v/>
      </c>
      <c r="AP155" s="7" t="str">
        <f t="shared" si="531"/>
        <v/>
      </c>
      <c r="AQ155" s="7" t="str">
        <f t="shared" si="532"/>
        <v/>
      </c>
      <c r="AS155" s="7" t="str">
        <f t="shared" si="533"/>
        <v/>
      </c>
      <c r="AT155" s="7" t="str">
        <f t="shared" si="534"/>
        <v/>
      </c>
      <c r="AU155" s="7" t="str">
        <f t="shared" si="535"/>
        <v/>
      </c>
      <c r="AW155" s="7" t="str">
        <f t="shared" si="536"/>
        <v/>
      </c>
      <c r="AY155" s="7" t="str">
        <f t="shared" si="537"/>
        <v/>
      </c>
      <c r="AZ155" s="7" t="str">
        <f t="shared" si="538"/>
        <v/>
      </c>
      <c r="BA155" s="7" t="str">
        <f t="shared" si="539"/>
        <v/>
      </c>
    </row>
    <row r="156" spans="1:53">
      <c r="A156" s="23"/>
      <c r="B156" s="24"/>
      <c r="C156" s="25"/>
      <c r="D156" s="26"/>
      <c r="E156" s="27"/>
      <c r="F156" s="28"/>
      <c r="G156" s="28"/>
      <c r="H156" s="27"/>
      <c r="I156" s="29"/>
      <c r="J156" s="30"/>
      <c r="K156" s="31"/>
      <c r="L156" s="32"/>
      <c r="M156" s="223"/>
      <c r="N156" s="12"/>
      <c r="O156" s="12"/>
      <c r="P156" s="223"/>
      <c r="Q156" s="28"/>
      <c r="R156" s="28"/>
      <c r="S156" s="28"/>
      <c r="T156" s="28"/>
      <c r="U156" s="28"/>
      <c r="V156" s="2">
        <f>W156*SUMIFS('base de donnée JCO '!H$173:H$1080,'base de donnée JCO '!F$173:F$1080,I156,'base de donnée JCO '!G$173:G$1080,J156)</f>
        <v>0</v>
      </c>
      <c r="W156" s="2">
        <f t="shared" si="517"/>
        <v>0</v>
      </c>
      <c r="X156" s="2">
        <f>W156*SUMIFS('base de donnée JCO '!J$173:J$1080,'base de donnée JCO '!F$173:F$1080,I156,'base de donnée JCO '!G$173:G$1080,J156)</f>
        <v>0</v>
      </c>
      <c r="Z156" s="7" t="str">
        <f t="shared" si="518"/>
        <v/>
      </c>
      <c r="AA156" s="7" t="str">
        <f t="shared" si="519"/>
        <v/>
      </c>
      <c r="AB156" s="7" t="str">
        <f t="shared" si="520"/>
        <v/>
      </c>
      <c r="AD156" s="7" t="str">
        <f t="shared" si="521"/>
        <v/>
      </c>
      <c r="AE156" s="7" t="str">
        <f t="shared" si="522"/>
        <v/>
      </c>
      <c r="AF156" s="7" t="str">
        <f t="shared" si="523"/>
        <v/>
      </c>
      <c r="AG156" s="7" t="str">
        <f t="shared" si="524"/>
        <v/>
      </c>
      <c r="AH156" s="7" t="str">
        <f t="shared" si="525"/>
        <v/>
      </c>
      <c r="AJ156" s="7" t="str">
        <f t="shared" si="526"/>
        <v/>
      </c>
      <c r="AK156" s="7" t="str">
        <f t="shared" si="527"/>
        <v/>
      </c>
      <c r="AL156" s="7" t="str">
        <f t="shared" si="528"/>
        <v/>
      </c>
      <c r="AM156" s="7" t="str">
        <f t="shared" si="529"/>
        <v/>
      </c>
      <c r="AO156" s="7" t="str">
        <f t="shared" si="530"/>
        <v/>
      </c>
      <c r="AP156" s="7" t="str">
        <f t="shared" si="531"/>
        <v/>
      </c>
      <c r="AQ156" s="7" t="str">
        <f t="shared" si="532"/>
        <v/>
      </c>
      <c r="AS156" s="7" t="str">
        <f t="shared" si="533"/>
        <v/>
      </c>
      <c r="AT156" s="7" t="str">
        <f t="shared" si="534"/>
        <v/>
      </c>
      <c r="AU156" s="7" t="str">
        <f t="shared" si="535"/>
        <v/>
      </c>
      <c r="AW156" s="7" t="str">
        <f t="shared" si="536"/>
        <v/>
      </c>
      <c r="AY156" s="7" t="str">
        <f t="shared" si="537"/>
        <v/>
      </c>
      <c r="AZ156" s="7" t="str">
        <f t="shared" si="538"/>
        <v/>
      </c>
      <c r="BA156" s="7" t="str">
        <f t="shared" si="539"/>
        <v/>
      </c>
    </row>
    <row r="157" spans="1:53">
      <c r="A157" s="23"/>
      <c r="B157" s="24"/>
      <c r="C157" s="25"/>
      <c r="D157" s="26"/>
      <c r="E157" s="27"/>
      <c r="F157" s="28"/>
      <c r="G157" s="28"/>
      <c r="H157" s="27"/>
      <c r="I157" s="29"/>
      <c r="J157" s="30"/>
      <c r="K157" s="31"/>
      <c r="L157" s="32"/>
      <c r="M157" s="223"/>
      <c r="N157" s="12" t="str">
        <f>IF(ISBLANK(I157),"",IF(COUNTIF(I157,"*bombe*"),(G157-1)*SUMIF('base de donnée JCO '!C$3:C$10,K157,'base de donnée JCO '!D$3:D$10)+SUMIF(entete,L157,'base de donnée JCO '!D$14:D$20),SUMIFS('base de donnée JCO '!I$173:I$1080,'base de donnée JCO '!F$173:F$1080,I157,'base de donnée JCO '!G$173:G$1080,J157)))</f>
        <v/>
      </c>
      <c r="O157" s="12" t="str">
        <f t="shared" si="656"/>
        <v/>
      </c>
      <c r="P157" s="223"/>
      <c r="Q157" s="28"/>
      <c r="R157" s="28"/>
      <c r="S157" s="28"/>
      <c r="T157" s="28"/>
      <c r="U157" s="28"/>
      <c r="V157" s="2">
        <f>W157*SUMIFS('base de donnée JCO '!H$173:H$1080,'base de donnée JCO '!F$173:F$1080,I157,'base de donnée JCO '!G$173:G$1080,J157)</f>
        <v>0</v>
      </c>
      <c r="W157" s="2">
        <f t="shared" si="517"/>
        <v>0</v>
      </c>
      <c r="X157" s="2">
        <f>W157*SUMIFS('base de donnée JCO '!J$173:J$1080,'base de donnée JCO '!F$173:F$1080,I157,'base de donnée JCO '!G$173:G$1080,J157)</f>
        <v>0</v>
      </c>
      <c r="Z157" s="7" t="str">
        <f t="shared" si="518"/>
        <v/>
      </c>
      <c r="AA157" s="7" t="str">
        <f t="shared" si="519"/>
        <v/>
      </c>
      <c r="AB157" s="7" t="str">
        <f t="shared" si="520"/>
        <v/>
      </c>
      <c r="AD157" s="7" t="str">
        <f t="shared" si="521"/>
        <v/>
      </c>
      <c r="AE157" s="7" t="str">
        <f t="shared" si="522"/>
        <v/>
      </c>
      <c r="AF157" s="7" t="str">
        <f t="shared" si="523"/>
        <v/>
      </c>
      <c r="AG157" s="7" t="str">
        <f t="shared" si="524"/>
        <v/>
      </c>
      <c r="AH157" s="7" t="str">
        <f t="shared" si="525"/>
        <v/>
      </c>
      <c r="AJ157" s="7" t="str">
        <f t="shared" si="526"/>
        <v/>
      </c>
      <c r="AK157" s="7" t="str">
        <f t="shared" si="527"/>
        <v/>
      </c>
      <c r="AL157" s="7" t="str">
        <f t="shared" si="528"/>
        <v/>
      </c>
      <c r="AM157" s="7" t="str">
        <f t="shared" si="529"/>
        <v/>
      </c>
      <c r="AO157" s="7" t="str">
        <f t="shared" si="530"/>
        <v/>
      </c>
      <c r="AP157" s="7" t="str">
        <f t="shared" si="531"/>
        <v/>
      </c>
      <c r="AQ157" s="7" t="str">
        <f t="shared" si="532"/>
        <v/>
      </c>
      <c r="AS157" s="7" t="str">
        <f t="shared" si="533"/>
        <v/>
      </c>
      <c r="AT157" s="7" t="str">
        <f t="shared" si="534"/>
        <v/>
      </c>
      <c r="AU157" s="7" t="str">
        <f t="shared" si="535"/>
        <v/>
      </c>
      <c r="AW157" s="7" t="str">
        <f t="shared" si="536"/>
        <v/>
      </c>
      <c r="AY157" s="7" t="str">
        <f t="shared" si="537"/>
        <v/>
      </c>
      <c r="AZ157" s="7" t="str">
        <f t="shared" si="538"/>
        <v/>
      </c>
      <c r="BA157" s="7" t="str">
        <f t="shared" si="539"/>
        <v/>
      </c>
    </row>
    <row r="158" spans="1:53">
      <c r="A158" s="23"/>
      <c r="B158" s="24"/>
      <c r="C158" s="25"/>
      <c r="D158" s="26"/>
      <c r="E158" s="27"/>
      <c r="F158" s="28"/>
      <c r="G158" s="28"/>
      <c r="H158" s="27"/>
      <c r="I158" s="29"/>
      <c r="J158" s="30"/>
      <c r="K158" s="31"/>
      <c r="L158" s="32"/>
      <c r="M158" s="223"/>
      <c r="N158" s="12" t="str">
        <f>IF(ISBLANK(I158),"",IF(COUNTIF(I158,"*bombe*"),(G158-1)*SUMIF('base de donnée JCO '!C$3:C$10,K158,'base de donnée JCO '!D$3:D$10)+SUMIF(entete,L158,'base de donnée JCO '!D$14:D$20),SUMIFS('base de donnée JCO '!I$173:I$1080,'base de donnée JCO '!F$173:F$1080,I158,'base de donnée JCO '!G$173:G$1080,J158)))</f>
        <v/>
      </c>
      <c r="O158" s="12" t="str">
        <f t="shared" si="656"/>
        <v/>
      </c>
      <c r="P158" s="223"/>
      <c r="Q158" s="28"/>
      <c r="R158" s="28"/>
      <c r="S158" s="28"/>
      <c r="T158" s="28"/>
      <c r="U158" s="28"/>
      <c r="V158" s="2">
        <f>W158*SUMIFS('base de donnée JCO '!H$173:H$1080,'base de donnée JCO '!F$173:F$1080,I158,'base de donnée JCO '!G$173:G$1080,J158)</f>
        <v>0</v>
      </c>
      <c r="W158" s="2">
        <f t="shared" si="517"/>
        <v>0</v>
      </c>
      <c r="X158" s="2">
        <f>W158*SUMIFS('base de donnée JCO '!J$173:J$1080,'base de donnée JCO '!F$173:F$1080,I158,'base de donnée JCO '!G$173:G$1080,J158)</f>
        <v>0</v>
      </c>
      <c r="Z158" s="7" t="str">
        <f t="shared" si="518"/>
        <v/>
      </c>
      <c r="AA158" s="7" t="str">
        <f t="shared" si="519"/>
        <v/>
      </c>
      <c r="AB158" s="7" t="str">
        <f t="shared" si="520"/>
        <v/>
      </c>
      <c r="AD158" s="7" t="str">
        <f t="shared" si="521"/>
        <v/>
      </c>
      <c r="AE158" s="7" t="str">
        <f t="shared" si="522"/>
        <v/>
      </c>
      <c r="AF158" s="7" t="str">
        <f t="shared" si="523"/>
        <v/>
      </c>
      <c r="AG158" s="7" t="str">
        <f t="shared" si="524"/>
        <v/>
      </c>
      <c r="AH158" s="7" t="str">
        <f t="shared" si="525"/>
        <v/>
      </c>
      <c r="AJ158" s="7" t="str">
        <f t="shared" si="526"/>
        <v/>
      </c>
      <c r="AK158" s="7" t="str">
        <f t="shared" si="527"/>
        <v/>
      </c>
      <c r="AL158" s="7" t="str">
        <f t="shared" si="528"/>
        <v/>
      </c>
      <c r="AM158" s="7" t="str">
        <f t="shared" si="529"/>
        <v/>
      </c>
      <c r="AO158" s="7" t="str">
        <f t="shared" si="530"/>
        <v/>
      </c>
      <c r="AP158" s="7" t="str">
        <f t="shared" si="531"/>
        <v/>
      </c>
      <c r="AQ158" s="7" t="str">
        <f t="shared" si="532"/>
        <v/>
      </c>
      <c r="AS158" s="7" t="str">
        <f t="shared" si="533"/>
        <v/>
      </c>
      <c r="AT158" s="7" t="str">
        <f t="shared" si="534"/>
        <v/>
      </c>
      <c r="AU158" s="7" t="str">
        <f t="shared" si="535"/>
        <v/>
      </c>
      <c r="AW158" s="7" t="str">
        <f t="shared" si="536"/>
        <v/>
      </c>
      <c r="AY158" s="7" t="str">
        <f t="shared" si="537"/>
        <v/>
      </c>
      <c r="AZ158" s="7" t="str">
        <f t="shared" si="538"/>
        <v/>
      </c>
      <c r="BA158" s="7" t="str">
        <f t="shared" si="539"/>
        <v/>
      </c>
    </row>
    <row r="159" spans="1:53">
      <c r="A159" s="23"/>
      <c r="B159" s="24"/>
      <c r="C159" s="25"/>
      <c r="D159" s="26"/>
      <c r="E159" s="27"/>
      <c r="F159" s="28"/>
      <c r="G159" s="28"/>
      <c r="H159" s="27"/>
      <c r="I159" s="29"/>
      <c r="J159" s="30"/>
      <c r="K159" s="31"/>
      <c r="L159" s="32"/>
      <c r="M159" s="223"/>
      <c r="N159" s="12" t="str">
        <f>IF(ISBLANK(I159),"",IF(COUNTIF(I159,"*bombe*"),(G159-1)*SUMIF('base de donnée JCO '!C$3:C$10,K159,'base de donnée JCO '!D$3:D$10)+SUMIF(entete,L159,'base de donnée JCO '!D$14:D$20),SUMIFS('base de donnée JCO '!I$173:I$1080,'base de donnée JCO '!F$173:F$1080,I159,'base de donnée JCO '!G$173:G$1080,J159)))</f>
        <v/>
      </c>
      <c r="O159" s="12" t="str">
        <f t="shared" si="656"/>
        <v/>
      </c>
      <c r="P159" s="223"/>
      <c r="Q159" s="28"/>
      <c r="R159" s="28"/>
      <c r="S159" s="28"/>
      <c r="T159" s="28"/>
      <c r="U159" s="28"/>
      <c r="V159" s="2">
        <f>W159*SUMIFS('base de donnée JCO '!H$173:H$1080,'base de donnée JCO '!F$173:F$1080,I159,'base de donnée JCO '!G$173:G$1080,J159)</f>
        <v>0</v>
      </c>
      <c r="W159" s="2">
        <f t="shared" si="517"/>
        <v>0</v>
      </c>
      <c r="X159" s="2">
        <f>W159*SUMIFS('base de donnée JCO '!J$173:J$1080,'base de donnée JCO '!F$173:F$1080,I159,'base de donnée JCO '!G$173:G$1080,J159)</f>
        <v>0</v>
      </c>
      <c r="Z159" s="7" t="str">
        <f t="shared" si="518"/>
        <v/>
      </c>
      <c r="AA159" s="7" t="str">
        <f t="shared" si="519"/>
        <v/>
      </c>
      <c r="AB159" s="7" t="str">
        <f t="shared" si="520"/>
        <v/>
      </c>
      <c r="AD159" s="7" t="str">
        <f t="shared" si="521"/>
        <v/>
      </c>
      <c r="AE159" s="7" t="str">
        <f t="shared" si="522"/>
        <v/>
      </c>
      <c r="AF159" s="7" t="str">
        <f t="shared" si="523"/>
        <v/>
      </c>
      <c r="AG159" s="7" t="str">
        <f t="shared" si="524"/>
        <v/>
      </c>
      <c r="AH159" s="7" t="str">
        <f t="shared" si="525"/>
        <v/>
      </c>
      <c r="AJ159" s="7" t="str">
        <f t="shared" si="526"/>
        <v/>
      </c>
      <c r="AK159" s="7" t="str">
        <f t="shared" si="527"/>
        <v/>
      </c>
      <c r="AL159" s="7" t="str">
        <f t="shared" si="528"/>
        <v/>
      </c>
      <c r="AM159" s="7" t="str">
        <f t="shared" si="529"/>
        <v/>
      </c>
      <c r="AO159" s="7" t="str">
        <f t="shared" si="530"/>
        <v/>
      </c>
      <c r="AP159" s="7" t="str">
        <f t="shared" si="531"/>
        <v/>
      </c>
      <c r="AQ159" s="7" t="str">
        <f t="shared" si="532"/>
        <v/>
      </c>
      <c r="AS159" s="7" t="str">
        <f t="shared" si="533"/>
        <v/>
      </c>
      <c r="AT159" s="7" t="str">
        <f t="shared" si="534"/>
        <v/>
      </c>
      <c r="AU159" s="7" t="str">
        <f t="shared" si="535"/>
        <v/>
      </c>
      <c r="AW159" s="7" t="str">
        <f t="shared" si="536"/>
        <v/>
      </c>
      <c r="AY159" s="7" t="str">
        <f t="shared" si="537"/>
        <v/>
      </c>
      <c r="AZ159" s="7" t="str">
        <f t="shared" si="538"/>
        <v/>
      </c>
      <c r="BA159" s="7" t="str">
        <f t="shared" si="539"/>
        <v/>
      </c>
    </row>
    <row r="160" spans="1:53">
      <c r="A160" s="23"/>
      <c r="B160" s="24"/>
      <c r="C160" s="25"/>
      <c r="D160" s="26"/>
      <c r="E160" s="27"/>
      <c r="F160" s="28"/>
      <c r="G160" s="28"/>
      <c r="H160" s="27"/>
      <c r="I160" s="29"/>
      <c r="J160" s="30"/>
      <c r="K160" s="31"/>
      <c r="L160" s="32"/>
      <c r="M160" s="223"/>
      <c r="N160" s="12" t="str">
        <f>IF(ISBLANK(I160),"",IF(COUNTIF(I160,"*bombe*"),(G160-1)*SUMIF('base de donnée JCO '!C$3:C$10,K160,'base de donnée JCO '!D$3:D$10)+SUMIF(entete,L160,'base de donnée JCO '!D$14:D$20),SUMIFS('base de donnée JCO '!I$173:I$1080,'base de donnée JCO '!F$173:F$1080,I160,'base de donnée JCO '!G$173:G$1080,J160)))</f>
        <v/>
      </c>
      <c r="O160" s="12" t="str">
        <f t="shared" si="656"/>
        <v/>
      </c>
      <c r="P160" s="223"/>
      <c r="Q160" s="28"/>
      <c r="R160" s="28"/>
      <c r="S160" s="28"/>
      <c r="T160" s="28"/>
      <c r="U160" s="28"/>
      <c r="V160" s="2">
        <f>W160*SUMIFS('base de donnée JCO '!H$173:H$1080,'base de donnée JCO '!F$173:F$1080,I160,'base de donnée JCO '!G$173:G$1080,J160)</f>
        <v>0</v>
      </c>
      <c r="W160" s="2">
        <f t="shared" si="517"/>
        <v>0</v>
      </c>
      <c r="X160" s="2">
        <f>W160*SUMIFS('base de donnée JCO '!J$173:J$1080,'base de donnée JCO '!F$173:F$1080,I160,'base de donnée JCO '!G$173:G$1080,J160)</f>
        <v>0</v>
      </c>
      <c r="Z160" s="7" t="str">
        <f t="shared" si="518"/>
        <v/>
      </c>
      <c r="AA160" s="7" t="str">
        <f t="shared" si="519"/>
        <v/>
      </c>
      <c r="AB160" s="7" t="str">
        <f t="shared" si="520"/>
        <v/>
      </c>
      <c r="AD160" s="7" t="str">
        <f t="shared" si="521"/>
        <v/>
      </c>
      <c r="AE160" s="7" t="str">
        <f t="shared" si="522"/>
        <v/>
      </c>
      <c r="AF160" s="7" t="str">
        <f t="shared" si="523"/>
        <v/>
      </c>
      <c r="AG160" s="7" t="str">
        <f t="shared" si="524"/>
        <v/>
      </c>
      <c r="AH160" s="7" t="str">
        <f t="shared" si="525"/>
        <v/>
      </c>
      <c r="AJ160" s="7" t="str">
        <f t="shared" si="526"/>
        <v/>
      </c>
      <c r="AK160" s="7" t="str">
        <f t="shared" si="527"/>
        <v/>
      </c>
      <c r="AL160" s="7" t="str">
        <f t="shared" si="528"/>
        <v/>
      </c>
      <c r="AM160" s="7" t="str">
        <f t="shared" si="529"/>
        <v/>
      </c>
      <c r="AO160" s="7" t="str">
        <f t="shared" si="530"/>
        <v/>
      </c>
      <c r="AP160" s="7" t="str">
        <f t="shared" si="531"/>
        <v/>
      </c>
      <c r="AQ160" s="7" t="str">
        <f t="shared" si="532"/>
        <v/>
      </c>
      <c r="AS160" s="7" t="str">
        <f t="shared" si="533"/>
        <v/>
      </c>
      <c r="AT160" s="7" t="str">
        <f t="shared" si="534"/>
        <v/>
      </c>
      <c r="AU160" s="7" t="str">
        <f t="shared" si="535"/>
        <v/>
      </c>
      <c r="AW160" s="7" t="str">
        <f t="shared" si="536"/>
        <v/>
      </c>
      <c r="AY160" s="7" t="str">
        <f t="shared" si="537"/>
        <v/>
      </c>
      <c r="AZ160" s="7" t="str">
        <f t="shared" si="538"/>
        <v/>
      </c>
      <c r="BA160" s="7" t="str">
        <f t="shared" si="539"/>
        <v/>
      </c>
    </row>
    <row r="161" spans="1:53">
      <c r="A161" s="23"/>
      <c r="B161" s="24"/>
      <c r="C161" s="25"/>
      <c r="D161" s="26"/>
      <c r="E161" s="27"/>
      <c r="F161" s="28"/>
      <c r="G161" s="28"/>
      <c r="H161" s="27"/>
      <c r="I161" s="29"/>
      <c r="J161" s="30"/>
      <c r="K161" s="31"/>
      <c r="L161" s="32"/>
      <c r="M161" s="223"/>
      <c r="N161" s="12" t="str">
        <f>IF(ISBLANK(I161),"",IF(COUNTIF(I161,"*bombe*"),(G161-1)*SUMIF('base de donnée JCO '!C$3:C$10,K161,'base de donnée JCO '!D$3:D$10)+SUMIF(entete,L161,'base de donnée JCO '!D$14:D$20),SUMIFS('base de donnée JCO '!I$173:I$1080,'base de donnée JCO '!F$173:F$1080,I161,'base de donnée JCO '!G$173:G$1080,J161)))</f>
        <v/>
      </c>
      <c r="O161" s="12" t="str">
        <f t="shared" si="656"/>
        <v/>
      </c>
      <c r="P161" s="223"/>
      <c r="Q161" s="28"/>
      <c r="R161" s="28"/>
      <c r="S161" s="28"/>
      <c r="T161" s="28"/>
      <c r="U161" s="28"/>
      <c r="V161" s="2">
        <f>W161*SUMIFS('base de donnée JCO '!H$173:H$1080,'base de donnée JCO '!F$173:F$1080,I161,'base de donnée JCO '!G$173:G$1080,J161)</f>
        <v>0</v>
      </c>
      <c r="W161" s="2">
        <f t="shared" si="517"/>
        <v>0</v>
      </c>
      <c r="X161" s="2">
        <f>W161*SUMIFS('base de donnée JCO '!J$173:J$1080,'base de donnée JCO '!F$173:F$1080,I161,'base de donnée JCO '!G$173:G$1080,J161)</f>
        <v>0</v>
      </c>
      <c r="Z161" s="7" t="str">
        <f t="shared" si="518"/>
        <v/>
      </c>
      <c r="AA161" s="7" t="str">
        <f t="shared" si="519"/>
        <v/>
      </c>
      <c r="AB161" s="7" t="str">
        <f t="shared" si="520"/>
        <v/>
      </c>
      <c r="AD161" s="7" t="str">
        <f t="shared" si="521"/>
        <v/>
      </c>
      <c r="AE161" s="7" t="str">
        <f t="shared" si="522"/>
        <v/>
      </c>
      <c r="AF161" s="7" t="str">
        <f t="shared" si="523"/>
        <v/>
      </c>
      <c r="AG161" s="7" t="str">
        <f t="shared" si="524"/>
        <v/>
      </c>
      <c r="AH161" s="7" t="str">
        <f t="shared" si="525"/>
        <v/>
      </c>
      <c r="AJ161" s="7" t="str">
        <f t="shared" si="526"/>
        <v/>
      </c>
      <c r="AK161" s="7" t="str">
        <f t="shared" si="527"/>
        <v/>
      </c>
      <c r="AL161" s="7" t="str">
        <f t="shared" si="528"/>
        <v/>
      </c>
      <c r="AM161" s="7" t="str">
        <f t="shared" si="529"/>
        <v/>
      </c>
      <c r="AO161" s="7" t="str">
        <f t="shared" si="530"/>
        <v/>
      </c>
      <c r="AP161" s="7" t="str">
        <f t="shared" si="531"/>
        <v/>
      </c>
      <c r="AQ161" s="7" t="str">
        <f t="shared" si="532"/>
        <v/>
      </c>
      <c r="AS161" s="7" t="str">
        <f t="shared" si="533"/>
        <v/>
      </c>
      <c r="AT161" s="7" t="str">
        <f t="shared" si="534"/>
        <v/>
      </c>
      <c r="AU161" s="7" t="str">
        <f t="shared" si="535"/>
        <v/>
      </c>
      <c r="AW161" s="7" t="str">
        <f t="shared" si="536"/>
        <v/>
      </c>
      <c r="AY161" s="7" t="str">
        <f t="shared" si="537"/>
        <v/>
      </c>
      <c r="AZ161" s="7" t="str">
        <f t="shared" si="538"/>
        <v/>
      </c>
      <c r="BA161" s="7" t="str">
        <f t="shared" si="539"/>
        <v/>
      </c>
    </row>
    <row r="162" spans="1:53">
      <c r="A162" s="23"/>
      <c r="B162" s="24"/>
      <c r="C162" s="25"/>
      <c r="D162" s="26"/>
      <c r="E162" s="27"/>
      <c r="F162" s="28"/>
      <c r="G162" s="28"/>
      <c r="H162" s="27"/>
      <c r="I162" s="29"/>
      <c r="J162" s="30"/>
      <c r="K162" s="31"/>
      <c r="L162" s="32"/>
      <c r="M162" s="223"/>
      <c r="N162" s="12" t="str">
        <f>IF(ISBLANK(I162),"",IF(COUNTIF(I162,"*bombe*"),(G162-1)*SUMIF('base de donnée JCO '!C$3:C$10,K162,'base de donnée JCO '!D$3:D$10)+SUMIF(entete,L162,'base de donnée JCO '!D$14:D$20),SUMIFS('base de donnée JCO '!I$173:I$1080,'base de donnée JCO '!F$173:F$1080,I162,'base de donnée JCO '!G$173:G$1080,J162)))</f>
        <v/>
      </c>
      <c r="O162" s="12" t="str">
        <f t="shared" si="656"/>
        <v/>
      </c>
      <c r="P162" s="223"/>
      <c r="Q162" s="28"/>
      <c r="R162" s="28"/>
      <c r="S162" s="28"/>
      <c r="T162" s="28"/>
      <c r="U162" s="28"/>
      <c r="V162" s="2">
        <f>W162*SUMIFS('base de donnée JCO '!H$173:H$1080,'base de donnée JCO '!F$173:F$1080,I162,'base de donnée JCO '!G$173:G$1080,J162)</f>
        <v>0</v>
      </c>
      <c r="W162" s="2">
        <f t="shared" si="517"/>
        <v>0</v>
      </c>
      <c r="X162" s="2">
        <f>W162*SUMIFS('base de donnée JCO '!J$173:J$1080,'base de donnée JCO '!F$173:F$1080,I162,'base de donnée JCO '!G$173:G$1080,J162)</f>
        <v>0</v>
      </c>
      <c r="Z162" s="7" t="str">
        <f t="shared" si="518"/>
        <v/>
      </c>
      <c r="AA162" s="7" t="str">
        <f t="shared" si="519"/>
        <v/>
      </c>
      <c r="AB162" s="7" t="str">
        <f t="shared" si="520"/>
        <v/>
      </c>
      <c r="AD162" s="7" t="str">
        <f t="shared" si="521"/>
        <v/>
      </c>
      <c r="AE162" s="7" t="str">
        <f t="shared" si="522"/>
        <v/>
      </c>
      <c r="AF162" s="7" t="str">
        <f t="shared" si="523"/>
        <v/>
      </c>
      <c r="AG162" s="7" t="str">
        <f t="shared" si="524"/>
        <v/>
      </c>
      <c r="AH162" s="7" t="str">
        <f t="shared" si="525"/>
        <v/>
      </c>
      <c r="AJ162" s="7" t="str">
        <f t="shared" si="526"/>
        <v/>
      </c>
      <c r="AK162" s="7" t="str">
        <f t="shared" si="527"/>
        <v/>
      </c>
      <c r="AL162" s="7" t="str">
        <f t="shared" si="528"/>
        <v/>
      </c>
      <c r="AM162" s="7" t="str">
        <f t="shared" si="529"/>
        <v/>
      </c>
      <c r="AO162" s="7" t="str">
        <f t="shared" si="530"/>
        <v/>
      </c>
      <c r="AP162" s="7" t="str">
        <f t="shared" si="531"/>
        <v/>
      </c>
      <c r="AQ162" s="7" t="str">
        <f t="shared" si="532"/>
        <v/>
      </c>
      <c r="AS162" s="7" t="str">
        <f t="shared" si="533"/>
        <v/>
      </c>
      <c r="AT162" s="7" t="str">
        <f t="shared" si="534"/>
        <v/>
      </c>
      <c r="AU162" s="7" t="str">
        <f t="shared" si="535"/>
        <v/>
      </c>
      <c r="AW162" s="7" t="str">
        <f t="shared" si="536"/>
        <v/>
      </c>
      <c r="AY162" s="7" t="str">
        <f t="shared" si="537"/>
        <v/>
      </c>
      <c r="AZ162" s="7" t="str">
        <f t="shared" si="538"/>
        <v/>
      </c>
      <c r="BA162" s="7" t="str">
        <f t="shared" si="539"/>
        <v/>
      </c>
    </row>
    <row r="163" spans="1:53">
      <c r="A163" s="23"/>
      <c r="B163" s="24"/>
      <c r="C163" s="25"/>
      <c r="D163" s="26"/>
      <c r="E163" s="27"/>
      <c r="F163" s="28"/>
      <c r="G163" s="28"/>
      <c r="H163" s="27"/>
      <c r="I163" s="29"/>
      <c r="J163" s="30"/>
      <c r="K163" s="31"/>
      <c r="L163" s="32"/>
      <c r="M163" s="223"/>
      <c r="N163" s="12" t="str">
        <f>IF(ISBLANK(I163),"",IF(COUNTIF(I163,"*bombe*"),(G163-1)*SUMIF('base de donnée JCO '!C$3:C$10,K163,'base de donnée JCO '!D$3:D$10)+SUMIF(entete,L163,'base de donnée JCO '!D$14:D$20),SUMIFS('base de donnée JCO '!I$173:I$1080,'base de donnée JCO '!F$173:F$1080,I163,'base de donnée JCO '!G$173:G$1080,J163)))</f>
        <v/>
      </c>
      <c r="O163" s="12" t="str">
        <f t="shared" si="656"/>
        <v/>
      </c>
      <c r="P163" s="223"/>
      <c r="Q163" s="28"/>
      <c r="R163" s="28"/>
      <c r="S163" s="28"/>
      <c r="T163" s="28"/>
      <c r="U163" s="28"/>
      <c r="V163" s="2">
        <f>W163*SUMIFS('base de donnée JCO '!H$173:H$1080,'base de donnée JCO '!F$173:F$1080,I163,'base de donnée JCO '!G$173:G$1080,J163)</f>
        <v>0</v>
      </c>
      <c r="W163" s="2">
        <f t="shared" si="517"/>
        <v>0</v>
      </c>
      <c r="X163" s="2">
        <f>W163*SUMIFS('base de donnée JCO '!J$173:J$1080,'base de donnée JCO '!F$173:F$1080,I163,'base de donnée JCO '!G$173:G$1080,J163)</f>
        <v>0</v>
      </c>
      <c r="Z163" s="7" t="str">
        <f t="shared" si="518"/>
        <v/>
      </c>
      <c r="AA163" s="7" t="str">
        <f t="shared" si="519"/>
        <v/>
      </c>
      <c r="AB163" s="7" t="str">
        <f t="shared" si="520"/>
        <v/>
      </c>
      <c r="AD163" s="7" t="str">
        <f t="shared" si="521"/>
        <v/>
      </c>
      <c r="AE163" s="7" t="str">
        <f t="shared" si="522"/>
        <v/>
      </c>
      <c r="AF163" s="7" t="str">
        <f t="shared" si="523"/>
        <v/>
      </c>
      <c r="AG163" s="7" t="str">
        <f t="shared" si="524"/>
        <v/>
      </c>
      <c r="AH163" s="7" t="str">
        <f t="shared" si="525"/>
        <v/>
      </c>
      <c r="AJ163" s="7" t="str">
        <f t="shared" si="526"/>
        <v/>
      </c>
      <c r="AK163" s="7" t="str">
        <f t="shared" si="527"/>
        <v/>
      </c>
      <c r="AL163" s="7" t="str">
        <f t="shared" si="528"/>
        <v/>
      </c>
      <c r="AM163" s="7" t="str">
        <f t="shared" si="529"/>
        <v/>
      </c>
      <c r="AO163" s="7" t="str">
        <f t="shared" si="530"/>
        <v/>
      </c>
      <c r="AP163" s="7" t="str">
        <f t="shared" si="531"/>
        <v/>
      </c>
      <c r="AQ163" s="7" t="str">
        <f t="shared" si="532"/>
        <v/>
      </c>
      <c r="AS163" s="7" t="str">
        <f t="shared" si="533"/>
        <v/>
      </c>
      <c r="AT163" s="7" t="str">
        <f t="shared" si="534"/>
        <v/>
      </c>
      <c r="AU163" s="7" t="str">
        <f t="shared" si="535"/>
        <v/>
      </c>
      <c r="AW163" s="7" t="str">
        <f t="shared" si="536"/>
        <v/>
      </c>
      <c r="AY163" s="7" t="str">
        <f t="shared" si="537"/>
        <v/>
      </c>
      <c r="AZ163" s="7" t="str">
        <f t="shared" si="538"/>
        <v/>
      </c>
      <c r="BA163" s="7" t="str">
        <f t="shared" si="539"/>
        <v/>
      </c>
    </row>
    <row r="164" spans="1:53">
      <c r="A164" s="23"/>
      <c r="B164" s="24"/>
      <c r="C164" s="25"/>
      <c r="D164" s="26"/>
      <c r="E164" s="27"/>
      <c r="F164" s="28"/>
      <c r="G164" s="28"/>
      <c r="H164" s="27"/>
      <c r="I164" s="29"/>
      <c r="J164" s="30"/>
      <c r="K164" s="31"/>
      <c r="L164" s="32"/>
      <c r="M164" s="223"/>
      <c r="N164" s="12" t="str">
        <f>IF(ISBLANK(I164),"",IF(COUNTIF(I164,"*bombe*"),(G164-1)*SUMIF('base de donnée JCO '!C$3:C$10,K164,'base de donnée JCO '!D$3:D$10)+SUMIF(entete,L164,'base de donnée JCO '!D$14:D$20),SUMIFS('base de donnée JCO '!I$173:I$1080,'base de donnée JCO '!F$173:F$1080,I164,'base de donnée JCO '!G$173:G$1080,J164)))</f>
        <v/>
      </c>
      <c r="O164" s="12" t="str">
        <f t="shared" si="656"/>
        <v/>
      </c>
      <c r="P164" s="223"/>
      <c r="Q164" s="28"/>
      <c r="R164" s="28"/>
      <c r="S164" s="28"/>
      <c r="T164" s="28"/>
      <c r="U164" s="28"/>
      <c r="V164" s="2">
        <f>W164*SUMIFS('base de donnée JCO '!H$173:H$1080,'base de donnée JCO '!F$173:F$1080,I164,'base de donnée JCO '!G$173:G$1080,J164)</f>
        <v>0</v>
      </c>
      <c r="W164" s="2">
        <f t="shared" si="517"/>
        <v>0</v>
      </c>
      <c r="X164" s="2">
        <f>W164*SUMIFS('base de donnée JCO '!J$173:J$1080,'base de donnée JCO '!F$173:F$1080,I164,'base de donnée JCO '!G$173:G$1080,J164)</f>
        <v>0</v>
      </c>
      <c r="Z164" s="7" t="str">
        <f t="shared" si="518"/>
        <v/>
      </c>
      <c r="AA164" s="7" t="str">
        <f t="shared" si="519"/>
        <v/>
      </c>
      <c r="AB164" s="7" t="str">
        <f t="shared" si="520"/>
        <v/>
      </c>
      <c r="AD164" s="7" t="str">
        <f t="shared" si="521"/>
        <v/>
      </c>
      <c r="AE164" s="7" t="str">
        <f t="shared" si="522"/>
        <v/>
      </c>
      <c r="AF164" s="7" t="str">
        <f t="shared" si="523"/>
        <v/>
      </c>
      <c r="AG164" s="7" t="str">
        <f t="shared" si="524"/>
        <v/>
      </c>
      <c r="AH164" s="7" t="str">
        <f t="shared" si="525"/>
        <v/>
      </c>
      <c r="AJ164" s="7" t="str">
        <f t="shared" si="526"/>
        <v/>
      </c>
      <c r="AK164" s="7" t="str">
        <f t="shared" si="527"/>
        <v/>
      </c>
      <c r="AL164" s="7" t="str">
        <f t="shared" si="528"/>
        <v/>
      </c>
      <c r="AM164" s="7" t="str">
        <f t="shared" si="529"/>
        <v/>
      </c>
      <c r="AO164" s="7" t="str">
        <f t="shared" si="530"/>
        <v/>
      </c>
      <c r="AP164" s="7" t="str">
        <f t="shared" si="531"/>
        <v/>
      </c>
      <c r="AQ164" s="7" t="str">
        <f t="shared" si="532"/>
        <v/>
      </c>
      <c r="AS164" s="7" t="str">
        <f t="shared" si="533"/>
        <v/>
      </c>
      <c r="AT164" s="7" t="str">
        <f t="shared" si="534"/>
        <v/>
      </c>
      <c r="AU164" s="7" t="str">
        <f t="shared" si="535"/>
        <v/>
      </c>
      <c r="AW164" s="7" t="str">
        <f t="shared" si="536"/>
        <v/>
      </c>
      <c r="AY164" s="7" t="str">
        <f t="shared" si="537"/>
        <v/>
      </c>
      <c r="AZ164" s="7" t="str">
        <f t="shared" si="538"/>
        <v/>
      </c>
      <c r="BA164" s="7" t="str">
        <f t="shared" si="539"/>
        <v/>
      </c>
    </row>
    <row r="165" spans="1:53">
      <c r="A165" s="23"/>
      <c r="B165" s="24"/>
      <c r="C165" s="25"/>
      <c r="D165" s="26"/>
      <c r="E165" s="27"/>
      <c r="F165" s="28"/>
      <c r="G165" s="28"/>
      <c r="H165" s="27"/>
      <c r="I165" s="29"/>
      <c r="J165" s="30"/>
      <c r="K165" s="31"/>
      <c r="L165" s="32"/>
      <c r="M165" s="223"/>
      <c r="N165" s="12" t="str">
        <f>IF(ISBLANK(I165),"",IF(COUNTIF(I165,"*bombe*"),(G165-1)*SUMIF('base de donnée JCO '!C$3:C$10,K165,'base de donnée JCO '!D$3:D$10)+SUMIF(entete,L165,'base de donnée JCO '!D$14:D$20),SUMIFS('base de donnée JCO '!I$173:I$1080,'base de donnée JCO '!F$173:F$1080,I165,'base de donnée JCO '!G$173:G$1080,J165)))</f>
        <v/>
      </c>
      <c r="O165" s="12" t="str">
        <f t="shared" si="656"/>
        <v/>
      </c>
      <c r="P165" s="223"/>
      <c r="Q165" s="28"/>
      <c r="R165" s="28"/>
      <c r="S165" s="28"/>
      <c r="T165" s="28"/>
      <c r="U165" s="28"/>
      <c r="V165" s="2">
        <f>W165*SUMIFS('base de donnée JCO '!H$173:H$1080,'base de donnée JCO '!F$173:F$1080,I165,'base de donnée JCO '!G$173:G$1080,J165)</f>
        <v>0</v>
      </c>
      <c r="W165" s="2">
        <f t="shared" si="517"/>
        <v>0</v>
      </c>
      <c r="X165" s="2">
        <f>W165*SUMIFS('base de donnée JCO '!J$173:J$1080,'base de donnée JCO '!F$173:F$1080,I165,'base de donnée JCO '!G$173:G$1080,J165)</f>
        <v>0</v>
      </c>
      <c r="Z165" s="7" t="str">
        <f t="shared" si="518"/>
        <v/>
      </c>
      <c r="AA165" s="7" t="str">
        <f t="shared" si="519"/>
        <v/>
      </c>
      <c r="AB165" s="7" t="str">
        <f t="shared" si="520"/>
        <v/>
      </c>
      <c r="AD165" s="7" t="str">
        <f t="shared" si="521"/>
        <v/>
      </c>
      <c r="AE165" s="7" t="str">
        <f t="shared" si="522"/>
        <v/>
      </c>
      <c r="AF165" s="7" t="str">
        <f t="shared" si="523"/>
        <v/>
      </c>
      <c r="AG165" s="7" t="str">
        <f t="shared" si="524"/>
        <v/>
      </c>
      <c r="AH165" s="7" t="str">
        <f t="shared" si="525"/>
        <v/>
      </c>
      <c r="AJ165" s="7" t="str">
        <f t="shared" si="526"/>
        <v/>
      </c>
      <c r="AK165" s="7" t="str">
        <f t="shared" si="527"/>
        <v/>
      </c>
      <c r="AL165" s="7" t="str">
        <f t="shared" si="528"/>
        <v/>
      </c>
      <c r="AM165" s="7" t="str">
        <f t="shared" si="529"/>
        <v/>
      </c>
      <c r="AO165" s="7" t="str">
        <f t="shared" si="530"/>
        <v/>
      </c>
      <c r="AP165" s="7" t="str">
        <f t="shared" si="531"/>
        <v/>
      </c>
      <c r="AQ165" s="7" t="str">
        <f t="shared" si="532"/>
        <v/>
      </c>
      <c r="AS165" s="7" t="str">
        <f t="shared" si="533"/>
        <v/>
      </c>
      <c r="AT165" s="7" t="str">
        <f t="shared" si="534"/>
        <v/>
      </c>
      <c r="AU165" s="7" t="str">
        <f t="shared" si="535"/>
        <v/>
      </c>
      <c r="AW165" s="7" t="str">
        <f t="shared" si="536"/>
        <v/>
      </c>
      <c r="AY165" s="7" t="str">
        <f t="shared" si="537"/>
        <v/>
      </c>
      <c r="AZ165" s="7" t="str">
        <f t="shared" si="538"/>
        <v/>
      </c>
      <c r="BA165" s="7" t="str">
        <f t="shared" si="539"/>
        <v/>
      </c>
    </row>
    <row r="166" spans="1:53">
      <c r="A166" s="23"/>
      <c r="B166" s="24"/>
      <c r="C166" s="25"/>
      <c r="D166" s="26"/>
      <c r="E166" s="27"/>
      <c r="F166" s="28"/>
      <c r="G166" s="28"/>
      <c r="H166" s="27"/>
      <c r="I166" s="29"/>
      <c r="J166" s="30"/>
      <c r="K166" s="31"/>
      <c r="L166" s="32"/>
      <c r="M166" s="223"/>
      <c r="N166" s="12" t="str">
        <f>IF(ISBLANK(I166),"",IF(COUNTIF(I166,"*bombe*"),(G166-1)*SUMIF('base de donnée JCO '!C$3:C$10,K166,'base de donnée JCO '!D$3:D$10)+SUMIF(entete,L166,'base de donnée JCO '!D$14:D$20),SUMIFS('base de donnée JCO '!I$173:I$1080,'base de donnée JCO '!F$173:F$1080,I166,'base de donnée JCO '!G$173:G$1080,J166)))</f>
        <v/>
      </c>
      <c r="O166" s="12" t="str">
        <f t="shared" si="656"/>
        <v/>
      </c>
      <c r="P166" s="223"/>
      <c r="Q166" s="28"/>
      <c r="R166" s="28"/>
      <c r="S166" s="28"/>
      <c r="T166" s="28"/>
      <c r="U166" s="28"/>
      <c r="V166" s="2">
        <f>W166*SUMIFS('base de donnée JCO '!H$173:H$1080,'base de donnée JCO '!F$173:F$1080,I166,'base de donnée JCO '!G$173:G$1080,J166)</f>
        <v>0</v>
      </c>
      <c r="W166" s="2">
        <f t="shared" si="517"/>
        <v>0</v>
      </c>
      <c r="X166" s="2">
        <f>W166*SUMIFS('base de donnée JCO '!J$173:J$1080,'base de donnée JCO '!F$173:F$1080,I166,'base de donnée JCO '!G$173:G$1080,J166)</f>
        <v>0</v>
      </c>
      <c r="Z166" s="7" t="str">
        <f t="shared" si="518"/>
        <v/>
      </c>
      <c r="AA166" s="7" t="str">
        <f t="shared" si="519"/>
        <v/>
      </c>
      <c r="AB166" s="7" t="str">
        <f t="shared" si="520"/>
        <v/>
      </c>
      <c r="AD166" s="7" t="str">
        <f t="shared" si="521"/>
        <v/>
      </c>
      <c r="AE166" s="7" t="str">
        <f t="shared" si="522"/>
        <v/>
      </c>
      <c r="AF166" s="7" t="str">
        <f t="shared" si="523"/>
        <v/>
      </c>
      <c r="AG166" s="7" t="str">
        <f t="shared" si="524"/>
        <v/>
      </c>
      <c r="AH166" s="7" t="str">
        <f t="shared" si="525"/>
        <v/>
      </c>
      <c r="AJ166" s="7" t="str">
        <f t="shared" si="526"/>
        <v/>
      </c>
      <c r="AK166" s="7" t="str">
        <f t="shared" si="527"/>
        <v/>
      </c>
      <c r="AL166" s="7" t="str">
        <f t="shared" si="528"/>
        <v/>
      </c>
      <c r="AM166" s="7" t="str">
        <f t="shared" si="529"/>
        <v/>
      </c>
      <c r="AO166" s="7" t="str">
        <f t="shared" si="530"/>
        <v/>
      </c>
      <c r="AP166" s="7" t="str">
        <f t="shared" si="531"/>
        <v/>
      </c>
      <c r="AQ166" s="7" t="str">
        <f t="shared" si="532"/>
        <v/>
      </c>
      <c r="AS166" s="7" t="str">
        <f t="shared" si="533"/>
        <v/>
      </c>
      <c r="AT166" s="7" t="str">
        <f t="shared" si="534"/>
        <v/>
      </c>
      <c r="AU166" s="7" t="str">
        <f t="shared" si="535"/>
        <v/>
      </c>
      <c r="AW166" s="7" t="str">
        <f t="shared" si="536"/>
        <v/>
      </c>
      <c r="AY166" s="7" t="str">
        <f t="shared" si="537"/>
        <v/>
      </c>
      <c r="AZ166" s="7" t="str">
        <f t="shared" si="538"/>
        <v/>
      </c>
      <c r="BA166" s="7" t="str">
        <f t="shared" si="539"/>
        <v/>
      </c>
    </row>
    <row r="167" spans="1:53">
      <c r="A167" s="23"/>
      <c r="B167" s="24"/>
      <c r="C167" s="25"/>
      <c r="D167" s="26"/>
      <c r="E167" s="27"/>
      <c r="F167" s="28"/>
      <c r="G167" s="28"/>
      <c r="H167" s="27"/>
      <c r="I167" s="29"/>
      <c r="J167" s="30"/>
      <c r="K167" s="31"/>
      <c r="L167" s="32"/>
      <c r="M167" s="223"/>
      <c r="N167" s="12" t="str">
        <f>IF(ISBLANK(I167),"",IF(COUNTIF(I167,"*bombe*"),(G167-1)*SUMIF('base de donnée JCO '!C$3:C$10,K167,'base de donnée JCO '!D$3:D$10)+SUMIF(entete,L167,'base de donnée JCO '!D$14:D$20),SUMIFS('base de donnée JCO '!I$173:I$1080,'base de donnée JCO '!F$173:F$1080,I167,'base de donnée JCO '!G$173:G$1080,J167)))</f>
        <v/>
      </c>
      <c r="O167" s="12" t="str">
        <f t="shared" si="656"/>
        <v/>
      </c>
      <c r="P167" s="223"/>
      <c r="Q167" s="28"/>
      <c r="R167" s="28"/>
      <c r="S167" s="28"/>
      <c r="T167" s="28"/>
      <c r="U167" s="28"/>
      <c r="V167" s="2">
        <f>W167*SUMIFS('base de donnée JCO '!H$173:H$1080,'base de donnée JCO '!F$173:F$1080,I167,'base de donnée JCO '!G$173:G$1080,J167)</f>
        <v>0</v>
      </c>
      <c r="W167" s="2">
        <f t="shared" si="517"/>
        <v>0</v>
      </c>
      <c r="X167" s="2">
        <f>W167*SUMIFS('base de donnée JCO '!J$173:J$1080,'base de donnée JCO '!F$173:F$1080,I167,'base de donnée JCO '!G$173:G$1080,J167)</f>
        <v>0</v>
      </c>
      <c r="Z167" s="7" t="str">
        <f t="shared" si="518"/>
        <v/>
      </c>
      <c r="AA167" s="7" t="str">
        <f t="shared" si="519"/>
        <v/>
      </c>
      <c r="AB167" s="7" t="str">
        <f t="shared" si="520"/>
        <v/>
      </c>
      <c r="AD167" s="7" t="str">
        <f t="shared" si="521"/>
        <v/>
      </c>
      <c r="AE167" s="7" t="str">
        <f t="shared" si="522"/>
        <v/>
      </c>
      <c r="AF167" s="7" t="str">
        <f t="shared" si="523"/>
        <v/>
      </c>
      <c r="AG167" s="7" t="str">
        <f t="shared" si="524"/>
        <v/>
      </c>
      <c r="AH167" s="7" t="str">
        <f t="shared" si="525"/>
        <v/>
      </c>
      <c r="AJ167" s="7" t="str">
        <f t="shared" si="526"/>
        <v/>
      </c>
      <c r="AK167" s="7" t="str">
        <f t="shared" si="527"/>
        <v/>
      </c>
      <c r="AL167" s="7" t="str">
        <f t="shared" si="528"/>
        <v/>
      </c>
      <c r="AM167" s="7" t="str">
        <f t="shared" si="529"/>
        <v/>
      </c>
      <c r="AO167" s="7" t="str">
        <f t="shared" si="530"/>
        <v/>
      </c>
      <c r="AP167" s="7" t="str">
        <f t="shared" si="531"/>
        <v/>
      </c>
      <c r="AQ167" s="7" t="str">
        <f t="shared" si="532"/>
        <v/>
      </c>
      <c r="AS167" s="7" t="str">
        <f t="shared" si="533"/>
        <v/>
      </c>
      <c r="AT167" s="7" t="str">
        <f t="shared" si="534"/>
        <v/>
      </c>
      <c r="AU167" s="7" t="str">
        <f t="shared" si="535"/>
        <v/>
      </c>
      <c r="AW167" s="7" t="str">
        <f t="shared" si="536"/>
        <v/>
      </c>
      <c r="AY167" s="7" t="str">
        <f t="shared" si="537"/>
        <v/>
      </c>
      <c r="AZ167" s="7" t="str">
        <f t="shared" si="538"/>
        <v/>
      </c>
      <c r="BA167" s="7" t="str">
        <f t="shared" si="539"/>
        <v/>
      </c>
    </row>
    <row r="168" spans="1:53">
      <c r="A168" s="23"/>
      <c r="B168" s="24"/>
      <c r="C168" s="25"/>
      <c r="D168" s="26"/>
      <c r="E168" s="27"/>
      <c r="F168" s="28"/>
      <c r="G168" s="28"/>
      <c r="H168" s="27"/>
      <c r="I168" s="29"/>
      <c r="J168" s="30"/>
      <c r="K168" s="31"/>
      <c r="L168" s="32"/>
      <c r="M168" s="223"/>
      <c r="N168" s="12" t="str">
        <f>IF(ISBLANK(I168),"",IF(COUNTIF(I168,"*bombe*"),(G168-1)*SUMIF('base de donnée JCO '!C$3:C$10,K168,'base de donnée JCO '!D$3:D$10)+SUMIF(entete,L168,'base de donnée JCO '!D$14:D$20),SUMIFS('base de donnée JCO '!I$173:I$1080,'base de donnée JCO '!F$173:F$1080,I168,'base de donnée JCO '!G$173:G$1080,J168)))</f>
        <v/>
      </c>
      <c r="O168" s="12" t="str">
        <f t="shared" si="656"/>
        <v/>
      </c>
      <c r="P168" s="223"/>
      <c r="Q168" s="28"/>
      <c r="R168" s="28"/>
      <c r="S168" s="28"/>
      <c r="T168" s="28"/>
      <c r="U168" s="28"/>
      <c r="V168" s="2">
        <f>W168*SUMIFS('base de donnée JCO '!H$173:H$1080,'base de donnée JCO '!F$173:F$1080,I168,'base de donnée JCO '!G$173:G$1080,J168)</f>
        <v>0</v>
      </c>
      <c r="W168" s="2">
        <f t="shared" si="517"/>
        <v>0</v>
      </c>
      <c r="X168" s="2">
        <f>W168*SUMIFS('base de donnée JCO '!J$173:J$1080,'base de donnée JCO '!F$173:F$1080,I168,'base de donnée JCO '!G$173:G$1080,J168)</f>
        <v>0</v>
      </c>
      <c r="Z168" s="7" t="str">
        <f t="shared" si="518"/>
        <v/>
      </c>
      <c r="AA168" s="7" t="str">
        <f t="shared" si="519"/>
        <v/>
      </c>
      <c r="AB168" s="7" t="str">
        <f t="shared" si="520"/>
        <v/>
      </c>
      <c r="AD168" s="7" t="str">
        <f t="shared" si="521"/>
        <v/>
      </c>
      <c r="AE168" s="7" t="str">
        <f t="shared" si="522"/>
        <v/>
      </c>
      <c r="AF168" s="7" t="str">
        <f t="shared" si="523"/>
        <v/>
      </c>
      <c r="AG168" s="7" t="str">
        <f t="shared" si="524"/>
        <v/>
      </c>
      <c r="AH168" s="7" t="str">
        <f t="shared" si="525"/>
        <v/>
      </c>
      <c r="AJ168" s="7" t="str">
        <f t="shared" si="526"/>
        <v/>
      </c>
      <c r="AK168" s="7" t="str">
        <f t="shared" si="527"/>
        <v/>
      </c>
      <c r="AL168" s="7" t="str">
        <f t="shared" si="528"/>
        <v/>
      </c>
      <c r="AM168" s="7" t="str">
        <f t="shared" si="529"/>
        <v/>
      </c>
      <c r="AO168" s="7" t="str">
        <f t="shared" si="530"/>
        <v/>
      </c>
      <c r="AP168" s="7" t="str">
        <f t="shared" si="531"/>
        <v/>
      </c>
      <c r="AQ168" s="7" t="str">
        <f t="shared" si="532"/>
        <v/>
      </c>
      <c r="AS168" s="7" t="str">
        <f t="shared" si="533"/>
        <v/>
      </c>
      <c r="AT168" s="7" t="str">
        <f t="shared" si="534"/>
        <v/>
      </c>
      <c r="AU168" s="7" t="str">
        <f t="shared" si="535"/>
        <v/>
      </c>
      <c r="AW168" s="7" t="str">
        <f t="shared" si="536"/>
        <v/>
      </c>
      <c r="AY168" s="7" t="str">
        <f t="shared" si="537"/>
        <v/>
      </c>
      <c r="AZ168" s="7" t="str">
        <f t="shared" si="538"/>
        <v/>
      </c>
      <c r="BA168" s="7" t="str">
        <f t="shared" si="539"/>
        <v/>
      </c>
    </row>
    <row r="169" spans="1:53">
      <c r="A169" s="23"/>
      <c r="B169" s="24"/>
      <c r="C169" s="25"/>
      <c r="D169" s="26"/>
      <c r="E169" s="27"/>
      <c r="F169" s="28"/>
      <c r="G169" s="28"/>
      <c r="H169" s="27"/>
      <c r="I169" s="29"/>
      <c r="J169" s="30"/>
      <c r="K169" s="31"/>
      <c r="L169" s="32"/>
      <c r="M169" s="223"/>
      <c r="N169" s="12" t="str">
        <f>IF(ISBLANK(I169),"",IF(COUNTIF(I169,"*bombe*"),(G169-1)*SUMIF('base de donnée JCO '!C$3:C$10,K169,'base de donnée JCO '!D$3:D$10)+SUMIF(entete,L169,'base de donnée JCO '!D$14:D$20),SUMIFS('base de donnée JCO '!I$173:I$1080,'base de donnée JCO '!F$173:F$1080,I169,'base de donnée JCO '!G$173:G$1080,J169)))</f>
        <v/>
      </c>
      <c r="O169" s="12" t="str">
        <f t="shared" si="656"/>
        <v/>
      </c>
      <c r="P169" s="223"/>
      <c r="Q169" s="28"/>
      <c r="R169" s="28"/>
      <c r="S169" s="28"/>
      <c r="T169" s="28"/>
      <c r="U169" s="28"/>
      <c r="V169" s="2">
        <f>W169*SUMIFS('base de donnée JCO '!H$173:H$1080,'base de donnée JCO '!F$173:F$1080,I169,'base de donnée JCO '!G$173:G$1080,J169)</f>
        <v>0</v>
      </c>
      <c r="W169" s="2">
        <f t="shared" si="517"/>
        <v>0</v>
      </c>
      <c r="X169" s="2">
        <f>W169*SUMIFS('base de donnée JCO '!J$173:J$1080,'base de donnée JCO '!F$173:F$1080,I169,'base de donnée JCO '!G$173:G$1080,J169)</f>
        <v>0</v>
      </c>
      <c r="Z169" s="7" t="str">
        <f t="shared" si="518"/>
        <v/>
      </c>
      <c r="AA169" s="7" t="str">
        <f t="shared" si="519"/>
        <v/>
      </c>
      <c r="AB169" s="7" t="str">
        <f t="shared" si="520"/>
        <v/>
      </c>
      <c r="AD169" s="7" t="str">
        <f t="shared" si="521"/>
        <v/>
      </c>
      <c r="AE169" s="7" t="str">
        <f t="shared" si="522"/>
        <v/>
      </c>
      <c r="AF169" s="7" t="str">
        <f t="shared" si="523"/>
        <v/>
      </c>
      <c r="AG169" s="7" t="str">
        <f t="shared" si="524"/>
        <v/>
      </c>
      <c r="AH169" s="7" t="str">
        <f t="shared" si="525"/>
        <v/>
      </c>
      <c r="AJ169" s="7" t="str">
        <f t="shared" si="526"/>
        <v/>
      </c>
      <c r="AK169" s="7" t="str">
        <f t="shared" si="527"/>
        <v/>
      </c>
      <c r="AL169" s="7" t="str">
        <f t="shared" si="528"/>
        <v/>
      </c>
      <c r="AM169" s="7" t="str">
        <f t="shared" si="529"/>
        <v/>
      </c>
      <c r="AO169" s="7" t="str">
        <f t="shared" si="530"/>
        <v/>
      </c>
      <c r="AP169" s="7" t="str">
        <f t="shared" si="531"/>
        <v/>
      </c>
      <c r="AQ169" s="7" t="str">
        <f t="shared" si="532"/>
        <v/>
      </c>
      <c r="AS169" s="7" t="str">
        <f t="shared" si="533"/>
        <v/>
      </c>
      <c r="AT169" s="7" t="str">
        <f t="shared" si="534"/>
        <v/>
      </c>
      <c r="AU169" s="7" t="str">
        <f t="shared" si="535"/>
        <v/>
      </c>
      <c r="AW169" s="7" t="str">
        <f t="shared" si="536"/>
        <v/>
      </c>
      <c r="AY169" s="7" t="str">
        <f t="shared" si="537"/>
        <v/>
      </c>
      <c r="AZ169" s="7" t="str">
        <f t="shared" si="538"/>
        <v/>
      </c>
      <c r="BA169" s="7" t="str">
        <f t="shared" si="539"/>
        <v/>
      </c>
    </row>
    <row r="170" spans="1:53">
      <c r="A170" s="23"/>
      <c r="B170" s="24"/>
      <c r="C170" s="25"/>
      <c r="D170" s="26"/>
      <c r="E170" s="27"/>
      <c r="F170" s="28"/>
      <c r="G170" s="28"/>
      <c r="H170" s="27"/>
      <c r="I170" s="29"/>
      <c r="J170" s="30"/>
      <c r="K170" s="31"/>
      <c r="L170" s="32"/>
      <c r="M170" s="223"/>
      <c r="N170" s="12" t="str">
        <f>IF(ISBLANK(I170),"",IF(COUNTIF(I170,"*bombe*"),(G170-1)*SUMIF('base de donnée JCO '!C$3:C$10,K170,'base de donnée JCO '!D$3:D$10)+SUMIF(entete,L170,'base de donnée JCO '!D$14:D$20),SUMIFS('base de donnée JCO '!I$173:I$1080,'base de donnée JCO '!F$173:F$1080,I170,'base de donnée JCO '!G$173:G$1080,J170)))</f>
        <v/>
      </c>
      <c r="O170" s="12" t="str">
        <f t="shared" si="656"/>
        <v/>
      </c>
      <c r="P170" s="223"/>
      <c r="Q170" s="28"/>
      <c r="R170" s="28"/>
      <c r="S170" s="28"/>
      <c r="T170" s="28"/>
      <c r="U170" s="28"/>
      <c r="V170" s="2">
        <f>W170*SUMIFS('base de donnée JCO '!H$173:H$1080,'base de donnée JCO '!F$173:F$1080,I170,'base de donnée JCO '!G$173:G$1080,J170)</f>
        <v>0</v>
      </c>
      <c r="W170" s="2">
        <f t="shared" si="517"/>
        <v>0</v>
      </c>
      <c r="X170" s="2">
        <f>W170*SUMIFS('base de donnée JCO '!J$173:J$1080,'base de donnée JCO '!F$173:F$1080,I170,'base de donnée JCO '!G$173:G$1080,J170)</f>
        <v>0</v>
      </c>
      <c r="Z170" s="7" t="str">
        <f t="shared" si="518"/>
        <v/>
      </c>
      <c r="AA170" s="7" t="str">
        <f t="shared" si="519"/>
        <v/>
      </c>
      <c r="AB170" s="7" t="str">
        <f t="shared" si="520"/>
        <v/>
      </c>
      <c r="AD170" s="7" t="str">
        <f t="shared" si="521"/>
        <v/>
      </c>
      <c r="AE170" s="7" t="str">
        <f t="shared" si="522"/>
        <v/>
      </c>
      <c r="AF170" s="7" t="str">
        <f t="shared" si="523"/>
        <v/>
      </c>
      <c r="AG170" s="7" t="str">
        <f t="shared" si="524"/>
        <v/>
      </c>
      <c r="AH170" s="7" t="str">
        <f t="shared" si="525"/>
        <v/>
      </c>
      <c r="AJ170" s="7" t="str">
        <f t="shared" si="526"/>
        <v/>
      </c>
      <c r="AK170" s="7" t="str">
        <f t="shared" si="527"/>
        <v/>
      </c>
      <c r="AL170" s="7" t="str">
        <f t="shared" si="528"/>
        <v/>
      </c>
      <c r="AM170" s="7" t="str">
        <f t="shared" si="529"/>
        <v/>
      </c>
      <c r="AO170" s="7" t="str">
        <f t="shared" si="530"/>
        <v/>
      </c>
      <c r="AP170" s="7" t="str">
        <f t="shared" si="531"/>
        <v/>
      </c>
      <c r="AQ170" s="7" t="str">
        <f t="shared" si="532"/>
        <v/>
      </c>
      <c r="AS170" s="7" t="str">
        <f t="shared" si="533"/>
        <v/>
      </c>
      <c r="AT170" s="7" t="str">
        <f t="shared" si="534"/>
        <v/>
      </c>
      <c r="AU170" s="7" t="str">
        <f t="shared" si="535"/>
        <v/>
      </c>
      <c r="AW170" s="7" t="str">
        <f t="shared" si="536"/>
        <v/>
      </c>
      <c r="AY170" s="7" t="str">
        <f t="shared" si="537"/>
        <v/>
      </c>
      <c r="AZ170" s="7" t="str">
        <f t="shared" si="538"/>
        <v/>
      </c>
      <c r="BA170" s="7" t="str">
        <f t="shared" si="539"/>
        <v/>
      </c>
    </row>
    <row r="171" spans="1:53">
      <c r="A171" s="23"/>
      <c r="B171" s="24"/>
      <c r="C171" s="25"/>
      <c r="D171" s="26"/>
      <c r="E171" s="27"/>
      <c r="F171" s="28"/>
      <c r="G171" s="28"/>
      <c r="H171" s="27"/>
      <c r="I171" s="29"/>
      <c r="J171" s="30"/>
      <c r="K171" s="31"/>
      <c r="L171" s="32"/>
      <c r="M171" s="223"/>
      <c r="N171" s="12" t="str">
        <f>IF(ISBLANK(I171),"",IF(COUNTIF(I171,"*bombe*"),(G171-1)*SUMIF('base de donnée JCO '!C$3:C$10,K171,'base de donnée JCO '!D$3:D$10)+SUMIF(entete,L171,'base de donnée JCO '!D$14:D$20),SUMIFS('base de donnée JCO '!I$173:I$1080,'base de donnée JCO '!F$173:F$1080,I171,'base de donnée JCO '!G$173:G$1080,J171)))</f>
        <v/>
      </c>
      <c r="O171" s="12" t="str">
        <f t="shared" si="656"/>
        <v/>
      </c>
      <c r="P171" s="223"/>
      <c r="Q171" s="28"/>
      <c r="R171" s="28"/>
      <c r="S171" s="28"/>
      <c r="T171" s="28"/>
      <c r="U171" s="28"/>
      <c r="V171" s="2">
        <f>W171*SUMIFS('base de donnée JCO '!H$173:H$1080,'base de donnée JCO '!F$173:F$1080,I171,'base de donnée JCO '!G$173:G$1080,J171)</f>
        <v>0</v>
      </c>
      <c r="W171" s="2">
        <f t="shared" si="517"/>
        <v>0</v>
      </c>
      <c r="X171" s="2">
        <f>W171*SUMIFS('base de donnée JCO '!J$173:J$1080,'base de donnée JCO '!F$173:F$1080,I171,'base de donnée JCO '!G$173:G$1080,J171)</f>
        <v>0</v>
      </c>
      <c r="Z171" s="7" t="str">
        <f t="shared" si="518"/>
        <v/>
      </c>
      <c r="AA171" s="7" t="str">
        <f t="shared" si="519"/>
        <v/>
      </c>
      <c r="AB171" s="7" t="str">
        <f t="shared" si="520"/>
        <v/>
      </c>
      <c r="AD171" s="7" t="str">
        <f t="shared" si="521"/>
        <v/>
      </c>
      <c r="AE171" s="7" t="str">
        <f t="shared" si="522"/>
        <v/>
      </c>
      <c r="AF171" s="7" t="str">
        <f t="shared" si="523"/>
        <v/>
      </c>
      <c r="AG171" s="7" t="str">
        <f t="shared" si="524"/>
        <v/>
      </c>
      <c r="AH171" s="7" t="str">
        <f t="shared" si="525"/>
        <v/>
      </c>
      <c r="AJ171" s="7" t="str">
        <f t="shared" si="526"/>
        <v/>
      </c>
      <c r="AK171" s="7" t="str">
        <f t="shared" si="527"/>
        <v/>
      </c>
      <c r="AL171" s="7" t="str">
        <f t="shared" si="528"/>
        <v/>
      </c>
      <c r="AM171" s="7" t="str">
        <f t="shared" si="529"/>
        <v/>
      </c>
      <c r="AO171" s="7" t="str">
        <f t="shared" si="530"/>
        <v/>
      </c>
      <c r="AP171" s="7" t="str">
        <f t="shared" si="531"/>
        <v/>
      </c>
      <c r="AQ171" s="7" t="str">
        <f t="shared" si="532"/>
        <v/>
      </c>
      <c r="AS171" s="7" t="str">
        <f t="shared" si="533"/>
        <v/>
      </c>
      <c r="AT171" s="7" t="str">
        <f t="shared" si="534"/>
        <v/>
      </c>
      <c r="AU171" s="7" t="str">
        <f t="shared" si="535"/>
        <v/>
      </c>
      <c r="AW171" s="7" t="str">
        <f t="shared" si="536"/>
        <v/>
      </c>
      <c r="AY171" s="7" t="str">
        <f t="shared" si="537"/>
        <v/>
      </c>
      <c r="AZ171" s="7" t="str">
        <f t="shared" si="538"/>
        <v/>
      </c>
      <c r="BA171" s="7" t="str">
        <f t="shared" si="539"/>
        <v/>
      </c>
    </row>
    <row r="172" spans="1:53">
      <c r="A172" s="23"/>
      <c r="B172" s="24"/>
      <c r="C172" s="25"/>
      <c r="D172" s="26"/>
      <c r="E172" s="27"/>
      <c r="F172" s="28"/>
      <c r="G172" s="28"/>
      <c r="H172" s="27"/>
      <c r="I172" s="29"/>
      <c r="J172" s="30"/>
      <c r="K172" s="31"/>
      <c r="L172" s="32"/>
      <c r="M172" s="223"/>
      <c r="N172" s="12" t="str">
        <f>IF(ISBLANK(I172),"",IF(COUNTIF(I172,"*bombe*"),(G172-1)*SUMIF('base de donnée JCO '!C$3:C$10,K172,'base de donnée JCO '!D$3:D$10)+SUMIF(entete,L172,'base de donnée JCO '!D$14:D$20),SUMIFS('base de donnée JCO '!I$173:I$1080,'base de donnée JCO '!F$173:F$1080,I172,'base de donnée JCO '!G$173:G$1080,J172)))</f>
        <v/>
      </c>
      <c r="O172" s="12" t="str">
        <f t="shared" si="656"/>
        <v/>
      </c>
      <c r="P172" s="223"/>
      <c r="Q172" s="28"/>
      <c r="R172" s="28"/>
      <c r="S172" s="28"/>
      <c r="T172" s="28"/>
      <c r="U172" s="28"/>
      <c r="V172" s="2">
        <f>W172*SUMIFS('base de donnée JCO '!H$173:H$1080,'base de donnée JCO '!F$173:F$1080,I172,'base de donnée JCO '!G$173:G$1080,J172)</f>
        <v>0</v>
      </c>
      <c r="W172" s="2">
        <f t="shared" si="517"/>
        <v>0</v>
      </c>
      <c r="X172" s="2">
        <f>W172*SUMIFS('base de donnée JCO '!J$173:J$1080,'base de donnée JCO '!F$173:F$1080,I172,'base de donnée JCO '!G$173:G$1080,J172)</f>
        <v>0</v>
      </c>
      <c r="Z172" s="7" t="str">
        <f t="shared" si="518"/>
        <v/>
      </c>
      <c r="AA172" s="7" t="str">
        <f t="shared" si="519"/>
        <v/>
      </c>
      <c r="AB172" s="7" t="str">
        <f t="shared" si="520"/>
        <v/>
      </c>
      <c r="AD172" s="7" t="str">
        <f t="shared" si="521"/>
        <v/>
      </c>
      <c r="AE172" s="7" t="str">
        <f t="shared" si="522"/>
        <v/>
      </c>
      <c r="AF172" s="7" t="str">
        <f t="shared" si="523"/>
        <v/>
      </c>
      <c r="AG172" s="7" t="str">
        <f t="shared" si="524"/>
        <v/>
      </c>
      <c r="AH172" s="7" t="str">
        <f t="shared" si="525"/>
        <v/>
      </c>
      <c r="AJ172" s="7" t="str">
        <f t="shared" si="526"/>
        <v/>
      </c>
      <c r="AK172" s="7" t="str">
        <f t="shared" si="527"/>
        <v/>
      </c>
      <c r="AL172" s="7" t="str">
        <f t="shared" si="528"/>
        <v/>
      </c>
      <c r="AM172" s="7" t="str">
        <f t="shared" si="529"/>
        <v/>
      </c>
      <c r="AO172" s="7" t="str">
        <f t="shared" si="530"/>
        <v/>
      </c>
      <c r="AP172" s="7" t="str">
        <f t="shared" si="531"/>
        <v/>
      </c>
      <c r="AQ172" s="7" t="str">
        <f t="shared" si="532"/>
        <v/>
      </c>
      <c r="AS172" s="7" t="str">
        <f t="shared" si="533"/>
        <v/>
      </c>
      <c r="AT172" s="7" t="str">
        <f t="shared" si="534"/>
        <v/>
      </c>
      <c r="AU172" s="7" t="str">
        <f t="shared" si="535"/>
        <v/>
      </c>
      <c r="AW172" s="7" t="str">
        <f t="shared" si="536"/>
        <v/>
      </c>
      <c r="AY172" s="7" t="str">
        <f t="shared" si="537"/>
        <v/>
      </c>
      <c r="AZ172" s="7" t="str">
        <f t="shared" si="538"/>
        <v/>
      </c>
      <c r="BA172" s="7" t="str">
        <f t="shared" si="539"/>
        <v/>
      </c>
    </row>
    <row r="173" spans="1:53">
      <c r="A173" s="23"/>
      <c r="B173" s="24"/>
      <c r="C173" s="25"/>
      <c r="D173" s="26"/>
      <c r="E173" s="27"/>
      <c r="F173" s="28"/>
      <c r="G173" s="28"/>
      <c r="H173" s="27"/>
      <c r="I173" s="29"/>
      <c r="J173" s="30"/>
      <c r="K173" s="31"/>
      <c r="L173" s="32"/>
      <c r="M173" s="223"/>
      <c r="N173" s="12" t="str">
        <f>IF(ISBLANK(I173),"",IF(COUNTIF(I173,"*bombe*"),(G173-1)*SUMIF('base de donnée JCO '!C$3:C$10,K173,'base de donnée JCO '!D$3:D$10)+SUMIF(entete,L173,'base de donnée JCO '!D$14:D$20),SUMIFS('base de donnée JCO '!I$173:I$1080,'base de donnée JCO '!F$173:F$1080,I173,'base de donnée JCO '!G$173:G$1080,J173)))</f>
        <v/>
      </c>
      <c r="O173" s="12" t="str">
        <f t="shared" si="656"/>
        <v/>
      </c>
      <c r="P173" s="223"/>
      <c r="Q173" s="28"/>
      <c r="R173" s="28"/>
      <c r="S173" s="28"/>
      <c r="T173" s="28"/>
      <c r="U173" s="28"/>
      <c r="V173" s="2">
        <f>W173*SUMIFS('base de donnée JCO '!H$173:H$1080,'base de donnée JCO '!F$173:F$1080,I173,'base de donnée JCO '!G$173:G$1080,J173)</f>
        <v>0</v>
      </c>
      <c r="W173" s="2">
        <f t="shared" si="517"/>
        <v>0</v>
      </c>
      <c r="X173" s="2">
        <f>W173*SUMIFS('base de donnée JCO '!J$173:J$1080,'base de donnée JCO '!F$173:F$1080,I173,'base de donnée JCO '!G$173:G$1080,J173)</f>
        <v>0</v>
      </c>
      <c r="Z173" s="7" t="str">
        <f t="shared" si="518"/>
        <v/>
      </c>
      <c r="AA173" s="7" t="str">
        <f t="shared" si="519"/>
        <v/>
      </c>
      <c r="AB173" s="7" t="str">
        <f t="shared" si="520"/>
        <v/>
      </c>
      <c r="AD173" s="7" t="str">
        <f t="shared" si="521"/>
        <v/>
      </c>
      <c r="AE173" s="7" t="str">
        <f t="shared" si="522"/>
        <v/>
      </c>
      <c r="AF173" s="7" t="str">
        <f t="shared" si="523"/>
        <v/>
      </c>
      <c r="AG173" s="7" t="str">
        <f t="shared" si="524"/>
        <v/>
      </c>
      <c r="AH173" s="7" t="str">
        <f t="shared" si="525"/>
        <v/>
      </c>
      <c r="AJ173" s="7" t="str">
        <f t="shared" si="526"/>
        <v/>
      </c>
      <c r="AK173" s="7" t="str">
        <f t="shared" si="527"/>
        <v/>
      </c>
      <c r="AL173" s="7" t="str">
        <f t="shared" si="528"/>
        <v/>
      </c>
      <c r="AM173" s="7" t="str">
        <f t="shared" si="529"/>
        <v/>
      </c>
      <c r="AO173" s="7" t="str">
        <f t="shared" si="530"/>
        <v/>
      </c>
      <c r="AP173" s="7" t="str">
        <f t="shared" si="531"/>
        <v/>
      </c>
      <c r="AQ173" s="7" t="str">
        <f t="shared" si="532"/>
        <v/>
      </c>
      <c r="AS173" s="7" t="str">
        <f t="shared" si="533"/>
        <v/>
      </c>
      <c r="AT173" s="7" t="str">
        <f t="shared" si="534"/>
        <v/>
      </c>
      <c r="AU173" s="7" t="str">
        <f t="shared" si="535"/>
        <v/>
      </c>
      <c r="AW173" s="7" t="str">
        <f t="shared" si="536"/>
        <v/>
      </c>
      <c r="AY173" s="7" t="str">
        <f t="shared" si="537"/>
        <v/>
      </c>
      <c r="AZ173" s="7" t="str">
        <f t="shared" si="538"/>
        <v/>
      </c>
      <c r="BA173" s="7" t="str">
        <f t="shared" si="539"/>
        <v/>
      </c>
    </row>
    <row r="174" spans="1:53">
      <c r="A174" s="23"/>
      <c r="B174" s="24"/>
      <c r="C174" s="25"/>
      <c r="D174" s="26"/>
      <c r="E174" s="27"/>
      <c r="F174" s="28"/>
      <c r="G174" s="28"/>
      <c r="H174" s="27"/>
      <c r="I174" s="29"/>
      <c r="J174" s="30"/>
      <c r="K174" s="31"/>
      <c r="L174" s="32"/>
      <c r="M174" s="223"/>
      <c r="N174" s="12" t="str">
        <f>IF(ISBLANK(I174),"",IF(COUNTIF(I174,"*bombe*"),(G174-1)*SUMIF('base de donnée JCO '!C$3:C$10,K174,'base de donnée JCO '!D$3:D$10)+SUMIF(entete,L174,'base de donnée JCO '!D$14:D$20),SUMIFS('base de donnée JCO '!I$173:I$1080,'base de donnée JCO '!F$173:F$1080,I174,'base de donnée JCO '!G$173:G$1080,J174)))</f>
        <v/>
      </c>
      <c r="O174" s="12" t="str">
        <f t="shared" si="656"/>
        <v/>
      </c>
      <c r="P174" s="223"/>
      <c r="Q174" s="28"/>
      <c r="R174" s="28"/>
      <c r="S174" s="28"/>
      <c r="T174" s="28"/>
      <c r="U174" s="28"/>
      <c r="V174" s="2">
        <f>W174*SUMIFS('base de donnée JCO '!H$173:H$1080,'base de donnée JCO '!F$173:F$1080,I174,'base de donnée JCO '!G$173:G$1080,J174)</f>
        <v>0</v>
      </c>
      <c r="W174" s="2">
        <f t="shared" si="517"/>
        <v>0</v>
      </c>
      <c r="X174" s="2">
        <f>W174*SUMIFS('base de donnée JCO '!J$173:J$1080,'base de donnée JCO '!F$173:F$1080,I174,'base de donnée JCO '!G$173:G$1080,J174)</f>
        <v>0</v>
      </c>
      <c r="Z174" s="7" t="str">
        <f t="shared" si="518"/>
        <v/>
      </c>
      <c r="AA174" s="7" t="str">
        <f t="shared" si="519"/>
        <v/>
      </c>
      <c r="AB174" s="7" t="str">
        <f t="shared" si="520"/>
        <v/>
      </c>
      <c r="AD174" s="7" t="str">
        <f t="shared" si="521"/>
        <v/>
      </c>
      <c r="AE174" s="7" t="str">
        <f t="shared" si="522"/>
        <v/>
      </c>
      <c r="AF174" s="7" t="str">
        <f t="shared" si="523"/>
        <v/>
      </c>
      <c r="AG174" s="7" t="str">
        <f t="shared" si="524"/>
        <v/>
      </c>
      <c r="AH174" s="7" t="str">
        <f t="shared" si="525"/>
        <v/>
      </c>
      <c r="AJ174" s="7" t="str">
        <f t="shared" si="526"/>
        <v/>
      </c>
      <c r="AK174" s="7" t="str">
        <f t="shared" si="527"/>
        <v/>
      </c>
      <c r="AL174" s="7" t="str">
        <f t="shared" si="528"/>
        <v/>
      </c>
      <c r="AM174" s="7" t="str">
        <f t="shared" si="529"/>
        <v/>
      </c>
      <c r="AO174" s="7" t="str">
        <f t="shared" si="530"/>
        <v/>
      </c>
      <c r="AP174" s="7" t="str">
        <f t="shared" si="531"/>
        <v/>
      </c>
      <c r="AQ174" s="7" t="str">
        <f t="shared" si="532"/>
        <v/>
      </c>
      <c r="AS174" s="7" t="str">
        <f t="shared" si="533"/>
        <v/>
      </c>
      <c r="AT174" s="7" t="str">
        <f t="shared" si="534"/>
        <v/>
      </c>
      <c r="AU174" s="7" t="str">
        <f t="shared" si="535"/>
        <v/>
      </c>
      <c r="AW174" s="7" t="str">
        <f t="shared" si="536"/>
        <v/>
      </c>
      <c r="AY174" s="7" t="str">
        <f t="shared" si="537"/>
        <v/>
      </c>
      <c r="AZ174" s="7" t="str">
        <f t="shared" si="538"/>
        <v/>
      </c>
      <c r="BA174" s="7" t="str">
        <f t="shared" si="539"/>
        <v/>
      </c>
    </row>
    <row r="175" spans="1:53">
      <c r="A175" s="23"/>
      <c r="B175" s="24"/>
      <c r="C175" s="25"/>
      <c r="D175" s="26"/>
      <c r="E175" s="27"/>
      <c r="F175" s="28"/>
      <c r="G175" s="28"/>
      <c r="H175" s="27"/>
      <c r="I175" s="29"/>
      <c r="J175" s="30"/>
      <c r="K175" s="31"/>
      <c r="L175" s="32"/>
      <c r="M175" s="223"/>
      <c r="N175" s="12" t="str">
        <f>IF(ISBLANK(I175),"",IF(COUNTIF(I175,"*bombe*"),(G175-1)*SUMIF('base de donnée JCO '!C$3:C$10,K175,'base de donnée JCO '!D$3:D$10)+SUMIF(entete,L175,'base de donnée JCO '!D$14:D$20),SUMIFS('base de donnée JCO '!I$173:I$1080,'base de donnée JCO '!F$173:F$1080,I175,'base de donnée JCO '!G$173:G$1080,J175)))</f>
        <v/>
      </c>
      <c r="O175" s="12" t="str">
        <f t="shared" si="656"/>
        <v/>
      </c>
      <c r="P175" s="223"/>
      <c r="Q175" s="28"/>
      <c r="R175" s="28"/>
      <c r="S175" s="28"/>
      <c r="T175" s="28"/>
      <c r="U175" s="28"/>
      <c r="V175" s="2">
        <f>W175*SUMIFS('base de donnée JCO '!H$173:H$1080,'base de donnée JCO '!F$173:F$1080,I175,'base de donnée JCO '!G$173:G$1080,J175)</f>
        <v>0</v>
      </c>
      <c r="W175" s="2">
        <f t="shared" si="517"/>
        <v>0</v>
      </c>
      <c r="X175" s="2">
        <f>W175*SUMIFS('base de donnée JCO '!J$173:J$1080,'base de donnée JCO '!F$173:F$1080,I175,'base de donnée JCO '!G$173:G$1080,J175)</f>
        <v>0</v>
      </c>
      <c r="Z175" s="7" t="str">
        <f t="shared" si="518"/>
        <v/>
      </c>
      <c r="AA175" s="7" t="str">
        <f t="shared" si="519"/>
        <v/>
      </c>
      <c r="AB175" s="7" t="str">
        <f t="shared" si="520"/>
        <v/>
      </c>
      <c r="AD175" s="7" t="str">
        <f t="shared" si="521"/>
        <v/>
      </c>
      <c r="AE175" s="7" t="str">
        <f t="shared" si="522"/>
        <v/>
      </c>
      <c r="AF175" s="7" t="str">
        <f t="shared" si="523"/>
        <v/>
      </c>
      <c r="AG175" s="7" t="str">
        <f t="shared" si="524"/>
        <v/>
      </c>
      <c r="AH175" s="7" t="str">
        <f t="shared" si="525"/>
        <v/>
      </c>
      <c r="AJ175" s="7" t="str">
        <f t="shared" si="526"/>
        <v/>
      </c>
      <c r="AK175" s="7" t="str">
        <f t="shared" si="527"/>
        <v/>
      </c>
      <c r="AL175" s="7" t="str">
        <f t="shared" si="528"/>
        <v/>
      </c>
      <c r="AM175" s="7" t="str">
        <f t="shared" si="529"/>
        <v/>
      </c>
      <c r="AO175" s="7" t="str">
        <f t="shared" si="530"/>
        <v/>
      </c>
      <c r="AP175" s="7" t="str">
        <f t="shared" si="531"/>
        <v/>
      </c>
      <c r="AQ175" s="7" t="str">
        <f t="shared" si="532"/>
        <v/>
      </c>
      <c r="AS175" s="7" t="str">
        <f t="shared" si="533"/>
        <v/>
      </c>
      <c r="AT175" s="7" t="str">
        <f t="shared" si="534"/>
        <v/>
      </c>
      <c r="AU175" s="7" t="str">
        <f t="shared" si="535"/>
        <v/>
      </c>
      <c r="AW175" s="7" t="str">
        <f t="shared" si="536"/>
        <v/>
      </c>
      <c r="AY175" s="7" t="str">
        <f t="shared" si="537"/>
        <v/>
      </c>
      <c r="AZ175" s="7" t="str">
        <f t="shared" si="538"/>
        <v/>
      </c>
      <c r="BA175" s="7" t="str">
        <f t="shared" si="539"/>
        <v/>
      </c>
    </row>
    <row r="176" spans="1:53">
      <c r="A176" s="23"/>
      <c r="B176" s="24"/>
      <c r="C176" s="25"/>
      <c r="D176" s="26"/>
      <c r="E176" s="27"/>
      <c r="F176" s="28"/>
      <c r="G176" s="28"/>
      <c r="H176" s="27"/>
      <c r="I176" s="29"/>
      <c r="J176" s="30"/>
      <c r="K176" s="31"/>
      <c r="L176" s="32"/>
      <c r="M176" s="223"/>
      <c r="N176" s="12" t="str">
        <f>IF(ISBLANK(I176),"",IF(COUNTIF(I176,"*bombe*"),(G176-1)*SUMIF('base de donnée JCO '!C$3:C$10,K176,'base de donnée JCO '!D$3:D$10)+SUMIF(entete,L176,'base de donnée JCO '!D$14:D$20),SUMIFS('base de donnée JCO '!I$173:I$1080,'base de donnée JCO '!F$173:F$1080,I176,'base de donnée JCO '!G$173:G$1080,J176)))</f>
        <v/>
      </c>
      <c r="O176" s="12" t="str">
        <f t="shared" si="656"/>
        <v/>
      </c>
      <c r="P176" s="223"/>
      <c r="Q176" s="28"/>
      <c r="R176" s="28"/>
      <c r="S176" s="28"/>
      <c r="T176" s="28"/>
      <c r="U176" s="28"/>
      <c r="V176" s="2">
        <f>W176*SUMIFS('base de donnée JCO '!H$173:H$1080,'base de donnée JCO '!F$173:F$1080,I176,'base de donnée JCO '!G$173:G$1080,J176)</f>
        <v>0</v>
      </c>
      <c r="W176" s="2">
        <f t="shared" si="517"/>
        <v>0</v>
      </c>
      <c r="X176" s="2">
        <f>W176*SUMIFS('base de donnée JCO '!J$173:J$1080,'base de donnée JCO '!F$173:F$1080,I176,'base de donnée JCO '!G$173:G$1080,J176)</f>
        <v>0</v>
      </c>
      <c r="Z176" s="7" t="str">
        <f t="shared" si="518"/>
        <v/>
      </c>
      <c r="AA176" s="7" t="str">
        <f t="shared" si="519"/>
        <v/>
      </c>
      <c r="AB176" s="7" t="str">
        <f t="shared" si="520"/>
        <v/>
      </c>
      <c r="AD176" s="7" t="str">
        <f t="shared" si="521"/>
        <v/>
      </c>
      <c r="AE176" s="7" t="str">
        <f t="shared" si="522"/>
        <v/>
      </c>
      <c r="AF176" s="7" t="str">
        <f t="shared" si="523"/>
        <v/>
      </c>
      <c r="AG176" s="7" t="str">
        <f t="shared" si="524"/>
        <v/>
      </c>
      <c r="AH176" s="7" t="str">
        <f t="shared" si="525"/>
        <v/>
      </c>
      <c r="AJ176" s="7" t="str">
        <f t="shared" si="526"/>
        <v/>
      </c>
      <c r="AK176" s="7" t="str">
        <f t="shared" si="527"/>
        <v/>
      </c>
      <c r="AL176" s="7" t="str">
        <f t="shared" si="528"/>
        <v/>
      </c>
      <c r="AM176" s="7" t="str">
        <f t="shared" si="529"/>
        <v/>
      </c>
      <c r="AO176" s="7" t="str">
        <f t="shared" si="530"/>
        <v/>
      </c>
      <c r="AP176" s="7" t="str">
        <f t="shared" si="531"/>
        <v/>
      </c>
      <c r="AQ176" s="7" t="str">
        <f t="shared" si="532"/>
        <v/>
      </c>
      <c r="AS176" s="7" t="str">
        <f t="shared" si="533"/>
        <v/>
      </c>
      <c r="AT176" s="7" t="str">
        <f t="shared" si="534"/>
        <v/>
      </c>
      <c r="AU176" s="7" t="str">
        <f t="shared" si="535"/>
        <v/>
      </c>
      <c r="AW176" s="7" t="str">
        <f t="shared" si="536"/>
        <v/>
      </c>
      <c r="AY176" s="7" t="str">
        <f t="shared" si="537"/>
        <v/>
      </c>
      <c r="AZ176" s="7" t="str">
        <f t="shared" si="538"/>
        <v/>
      </c>
      <c r="BA176" s="7" t="str">
        <f t="shared" si="539"/>
        <v/>
      </c>
    </row>
    <row r="177" spans="1:53">
      <c r="A177" s="23"/>
      <c r="B177" s="24"/>
      <c r="C177" s="25"/>
      <c r="D177" s="26"/>
      <c r="E177" s="27"/>
      <c r="F177" s="28"/>
      <c r="G177" s="28"/>
      <c r="H177" s="27"/>
      <c r="I177" s="29"/>
      <c r="J177" s="30"/>
      <c r="K177" s="31"/>
      <c r="L177" s="32"/>
      <c r="M177" s="223"/>
      <c r="N177" s="12" t="str">
        <f>IF(ISBLANK(I177),"",IF(COUNTIF(I177,"*bombe*"),(G177-1)*SUMIF('base de donnée JCO '!C$3:C$10,K177,'base de donnée JCO '!D$3:D$10)+SUMIF(entete,L177,'base de donnée JCO '!D$14:D$20),SUMIFS('base de donnée JCO '!I$173:I$1080,'base de donnée JCO '!F$173:F$1080,I177,'base de donnée JCO '!G$173:G$1080,J177)))</f>
        <v/>
      </c>
      <c r="O177" s="12" t="str">
        <f t="shared" si="656"/>
        <v/>
      </c>
      <c r="P177" s="223"/>
      <c r="Q177" s="28"/>
      <c r="R177" s="28"/>
      <c r="S177" s="28"/>
      <c r="T177" s="28"/>
      <c r="U177" s="28"/>
      <c r="V177" s="2">
        <f>W177*SUMIFS('base de donnée JCO '!H$173:H$1080,'base de donnée JCO '!F$173:F$1080,I177,'base de donnée JCO '!G$173:G$1080,J177)</f>
        <v>0</v>
      </c>
      <c r="W177" s="2">
        <f t="shared" si="517"/>
        <v>0</v>
      </c>
      <c r="X177" s="2">
        <f>W177*SUMIFS('base de donnée JCO '!J$173:J$1080,'base de donnée JCO '!F$173:F$1080,I177,'base de donnée JCO '!G$173:G$1080,J177)</f>
        <v>0</v>
      </c>
      <c r="Z177" s="7" t="str">
        <f t="shared" si="518"/>
        <v/>
      </c>
      <c r="AA177" s="7" t="str">
        <f t="shared" si="519"/>
        <v/>
      </c>
      <c r="AB177" s="7" t="str">
        <f t="shared" si="520"/>
        <v/>
      </c>
      <c r="AD177" s="7" t="str">
        <f t="shared" si="521"/>
        <v/>
      </c>
      <c r="AE177" s="7" t="str">
        <f t="shared" si="522"/>
        <v/>
      </c>
      <c r="AF177" s="7" t="str">
        <f t="shared" si="523"/>
        <v/>
      </c>
      <c r="AG177" s="7" t="str">
        <f t="shared" si="524"/>
        <v/>
      </c>
      <c r="AH177" s="7" t="str">
        <f t="shared" si="525"/>
        <v/>
      </c>
      <c r="AJ177" s="7" t="str">
        <f t="shared" si="526"/>
        <v/>
      </c>
      <c r="AK177" s="7" t="str">
        <f t="shared" si="527"/>
        <v/>
      </c>
      <c r="AL177" s="7" t="str">
        <f t="shared" si="528"/>
        <v/>
      </c>
      <c r="AM177" s="7" t="str">
        <f t="shared" si="529"/>
        <v/>
      </c>
      <c r="AO177" s="7" t="str">
        <f t="shared" si="530"/>
        <v/>
      </c>
      <c r="AP177" s="7" t="str">
        <f t="shared" si="531"/>
        <v/>
      </c>
      <c r="AQ177" s="7" t="str">
        <f t="shared" si="532"/>
        <v/>
      </c>
      <c r="AS177" s="7" t="str">
        <f t="shared" si="533"/>
        <v/>
      </c>
      <c r="AT177" s="7" t="str">
        <f t="shared" si="534"/>
        <v/>
      </c>
      <c r="AU177" s="7" t="str">
        <f t="shared" si="535"/>
        <v/>
      </c>
      <c r="AW177" s="7" t="str">
        <f t="shared" si="536"/>
        <v/>
      </c>
      <c r="AY177" s="7" t="str">
        <f t="shared" si="537"/>
        <v/>
      </c>
      <c r="AZ177" s="7" t="str">
        <f t="shared" si="538"/>
        <v/>
      </c>
      <c r="BA177" s="7" t="str">
        <f t="shared" si="539"/>
        <v/>
      </c>
    </row>
    <row r="178" spans="1:53">
      <c r="A178" s="23"/>
      <c r="B178" s="24"/>
      <c r="C178" s="25"/>
      <c r="D178" s="26"/>
      <c r="E178" s="27"/>
      <c r="F178" s="28"/>
      <c r="G178" s="28"/>
      <c r="H178" s="27"/>
      <c r="I178" s="29"/>
      <c r="J178" s="30"/>
      <c r="K178" s="31"/>
      <c r="L178" s="32"/>
      <c r="M178" s="223"/>
      <c r="N178" s="12" t="str">
        <f>IF(ISBLANK(I178),"",IF(COUNTIF(I178,"*bombe*"),(G178-1)*SUMIF('base de donnée JCO '!C$3:C$10,K178,'base de donnée JCO '!D$3:D$10)+SUMIF(entete,L178,'base de donnée JCO '!D$14:D$20),SUMIFS('base de donnée JCO '!I$173:I$1080,'base de donnée JCO '!F$173:F$1080,I178,'base de donnée JCO '!G$173:G$1080,J178)))</f>
        <v/>
      </c>
      <c r="O178" s="12" t="str">
        <f t="shared" si="656"/>
        <v/>
      </c>
      <c r="P178" s="223"/>
      <c r="Q178" s="28"/>
      <c r="R178" s="28"/>
      <c r="S178" s="28"/>
      <c r="T178" s="28"/>
      <c r="U178" s="28"/>
      <c r="V178" s="2">
        <f>W178*SUMIFS('base de donnée JCO '!H$173:H$1080,'base de donnée JCO '!F$173:F$1080,I178,'base de donnée JCO '!G$173:G$1080,J178)</f>
        <v>0</v>
      </c>
      <c r="W178" s="2">
        <f t="shared" ref="W178:W241" si="657">F178*G178</f>
        <v>0</v>
      </c>
      <c r="X178" s="2">
        <f>W178*SUMIFS('base de donnée JCO '!J$173:J$1080,'base de donnée JCO '!F$173:F$1080,I178,'base de donnée JCO '!G$173:G$1080,J178)</f>
        <v>0</v>
      </c>
      <c r="Z178" s="7" t="str">
        <f t="shared" ref="Z178:Z241" si="658">IF(ISBLANK(I178),"",IF(COUNTIF(I178,"*BOMBE_50MM*"),IF(COUNTIF(K178,"*TR*"),IF(G178&gt;=6,F178*1,0.5*F178),""),""))</f>
        <v/>
      </c>
      <c r="AA178" s="7" t="str">
        <f t="shared" ref="AA178:AA241" si="659">IF(ISBLANK(I178),"",IF(COUNTIF(I178,"*BOMBE_50MM*"),IF(COUNTIF(K178,"*\*"),IF(G178&gt;1,F178*1,""),""),""))</f>
        <v/>
      </c>
      <c r="AB178" s="7" t="str">
        <f t="shared" ref="AB178:AB241" si="660">IF(ISBLANK(I178),"",IF(COUNTIF(I178,"*BOMBE_50MM*"),IF(G178=1,F178,""),""))</f>
        <v/>
      </c>
      <c r="AD178" s="7" t="str">
        <f t="shared" ref="AD178:AD241" si="661">IF(ISBLANK(I178),"",IF(COUNTIF(I178,"*BOMBE_75MM*"),IF(G178=1,F178,""),""))</f>
        <v/>
      </c>
      <c r="AE178" s="7" t="str">
        <f t="shared" ref="AE178:AE241" si="662">IF(ISBLANK(I178),"",IF(COUNTIF(I178,"*BOMBE_75MM*"),IF(COUNTIF(K178,"*TR*"),IF(G178&lt;=5,F178,""),""),""))</f>
        <v/>
      </c>
      <c r="AF178" s="7" t="str">
        <f t="shared" ref="AF178:AF241" si="663">IF(ISBLANK(I178),"",IF(COUNTIF(I178,"*BOMBE_75MM*"),IF(COUNTIF(K178,"*TR*"),IF(G178&gt;5,F178,""),""),""))</f>
        <v/>
      </c>
      <c r="AG178" s="7" t="str">
        <f t="shared" ref="AG178:AG241" si="664">IF(ISBLANK(I178),"",IF(COUNTIF(I178,"*BOMBE_75MM*"),IF(COUNTIF(K178,"*\*"),IF(AND(G178&lt;=3,G178&gt;=2),F178,""),""),""))</f>
        <v/>
      </c>
      <c r="AH178" s="7" t="str">
        <f t="shared" ref="AH178:AH241" si="665">IF(ISBLANK(I178),"",IF(COUNTIF(I178,"*BOMBE_75MM*"),IF(COUNTIF(K178,"*\*"),IF(AND(G178&lt;=7,G178&gt;=4),F178,""),""),""))</f>
        <v/>
      </c>
      <c r="AJ178" s="7" t="str">
        <f t="shared" ref="AJ178:AJ241" si="666">IF(ISBLANK(I178),"",IF(COUNTIF(I178,"*BOMBE_100MM*"),IF(G178=1,F178,""),""))</f>
        <v/>
      </c>
      <c r="AK178" s="7" t="str">
        <f t="shared" ref="AK178:AK241" si="667">IF(ISBLANK(I178),"",IF(COUNTIF(I178,"*BOMBE_100MM*"),IF(COUNTIF(K178,"*TR*"),IF(G178&lt;=5,F178,F178*2),""),""))</f>
        <v/>
      </c>
      <c r="AL178" s="7" t="str">
        <f t="shared" ref="AL178:AL241" si="668">IF(ISBLANK(I178),"",IF(COUNTIF(I178,"*BOMBE_100MM*"),IF(COUNTIF(K178,"*\*"),IF(AND(G178&lt;=3,G178&gt;=2),F178,""),""),""))</f>
        <v/>
      </c>
      <c r="AM178" s="7" t="str">
        <f t="shared" ref="AM178:AM241" si="669">IF(ISBLANK(I178),"",IF(COUNTIF(I178,"*BOMBE_100MM*"),IF(COUNTIF(K178,"*\*"),IF(AND(G178&lt;=5,G178&gt;=4),F178,""),""),""))</f>
        <v/>
      </c>
      <c r="AO178" s="7" t="str">
        <f t="shared" ref="AO178:AO241" si="670">IF(ISBLANK(I178),"",IF(COUNTIF(I178,"*BOMBE_125MM*"),IF(G178=1,F178,""),""))</f>
        <v/>
      </c>
      <c r="AP178" s="7" t="str">
        <f t="shared" ref="AP178:AP241" si="671">IF(ISBLANK(I178),"",IF(COUNTIF(I178,"*BOMBE_125MM*"),IF(COUNTIF(K178,"*TR*"),IF(G178&lt;=5,F178,""),""),""))</f>
        <v/>
      </c>
      <c r="AQ178" s="7" t="str">
        <f t="shared" ref="AQ178:AQ241" si="672">IF(ISBLANK(I178),"",IF(COUNTIF(I178,"*BOMBE_125MM*"),IF(COUNTIF(K178,"*\*"),IF(AND(G178&lt;=3,G178&gt;=2),F178,""),""),""))</f>
        <v/>
      </c>
      <c r="AS178" s="7" t="str">
        <f t="shared" ref="AS178:AS241" si="673">IF(ISBLANK(I178),"",IF(COUNTIF(I178,"*BOMBE_150MM*"),IF(G178=1,F178,""),""))</f>
        <v/>
      </c>
      <c r="AT178" s="7" t="str">
        <f t="shared" ref="AT178:AT241" si="674">IF(ISBLANK(I178),"",IF(COUNTIF(I178,"*BOMBE_150MM*"),IF(COUNTIF(K178,"*TR*"),IF(G178&lt;=4,F178,""),""),""))</f>
        <v/>
      </c>
      <c r="AU178" s="7" t="str">
        <f t="shared" ref="AU178:AU241" si="675">IF(ISBLANK(I178),"",IF(COUNTIF(I178,"*BOMBE_150MM*"),IF(COUNTIF(K178,"*\*"),IF(AND(G178&lt;=3,G178&gt;=2),F178,""),""),""))</f>
        <v/>
      </c>
      <c r="AW178" s="7" t="str">
        <f t="shared" ref="AW178:AW241" si="676">IF(ISBLANK(I178),"",IF(COUNTIF(I178,"*BOMBE_200MM*"),F178*G178,""))</f>
        <v/>
      </c>
      <c r="AY178" s="7" t="str">
        <f t="shared" ref="AY178:AY241" si="677">IF(ISBLANK(I178),"",IF(COUNTIF(I178,"*BOMBE_*"),F178*20,F178*15))</f>
        <v/>
      </c>
      <c r="AZ178" s="7" t="str">
        <f t="shared" ref="AZ178:AZ241" si="678">IF(ISBLANK(I178),"",IF(COUNTIF(I178,"*BOMBE_*"),F178*15,F178*10))</f>
        <v/>
      </c>
      <c r="BA178" s="7" t="str">
        <f t="shared" ref="BA178:BA241" si="679">IF(ISBLANK(I178),"",IF(COUNTIF(I178,"*BOMBE_*"),F178*10,F178*5))</f>
        <v/>
      </c>
    </row>
    <row r="179" spans="1:53">
      <c r="A179" s="23"/>
      <c r="B179" s="24"/>
      <c r="C179" s="25"/>
      <c r="D179" s="26"/>
      <c r="E179" s="27"/>
      <c r="F179" s="28"/>
      <c r="G179" s="28"/>
      <c r="H179" s="27"/>
      <c r="I179" s="29"/>
      <c r="J179" s="30"/>
      <c r="K179" s="31"/>
      <c r="L179" s="32"/>
      <c r="M179" s="223"/>
      <c r="N179" s="12" t="str">
        <f>IF(ISBLANK(I179),"",IF(COUNTIF(I179,"*bombe*"),(G179-1)*SUMIF('base de donnée JCO '!C$3:C$10,K179,'base de donnée JCO '!D$3:D$10)+SUMIF(entete,L179,'base de donnée JCO '!D$14:D$20),SUMIFS('base de donnée JCO '!I$173:I$1080,'base de donnée JCO '!F$173:F$1080,I179,'base de donnée JCO '!G$173:G$1080,J179)))</f>
        <v/>
      </c>
      <c r="O179" s="12" t="str">
        <f t="shared" si="656"/>
        <v/>
      </c>
      <c r="P179" s="223"/>
      <c r="Q179" s="28"/>
      <c r="R179" s="28"/>
      <c r="S179" s="28"/>
      <c r="T179" s="28"/>
      <c r="U179" s="28"/>
      <c r="V179" s="2">
        <f>W179*SUMIFS('base de donnée JCO '!H$173:H$1080,'base de donnée JCO '!F$173:F$1080,I179,'base de donnée JCO '!G$173:G$1080,J179)</f>
        <v>0</v>
      </c>
      <c r="W179" s="2">
        <f t="shared" si="657"/>
        <v>0</v>
      </c>
      <c r="X179" s="2">
        <f>W179*SUMIFS('base de donnée JCO '!J$173:J$1080,'base de donnée JCO '!F$173:F$1080,I179,'base de donnée JCO '!G$173:G$1080,J179)</f>
        <v>0</v>
      </c>
      <c r="Z179" s="7" t="str">
        <f t="shared" si="658"/>
        <v/>
      </c>
      <c r="AA179" s="7" t="str">
        <f t="shared" si="659"/>
        <v/>
      </c>
      <c r="AB179" s="7" t="str">
        <f t="shared" si="660"/>
        <v/>
      </c>
      <c r="AD179" s="7" t="str">
        <f t="shared" si="661"/>
        <v/>
      </c>
      <c r="AE179" s="7" t="str">
        <f t="shared" si="662"/>
        <v/>
      </c>
      <c r="AF179" s="7" t="str">
        <f t="shared" si="663"/>
        <v/>
      </c>
      <c r="AG179" s="7" t="str">
        <f t="shared" si="664"/>
        <v/>
      </c>
      <c r="AH179" s="7" t="str">
        <f t="shared" si="665"/>
        <v/>
      </c>
      <c r="AJ179" s="7" t="str">
        <f t="shared" si="666"/>
        <v/>
      </c>
      <c r="AK179" s="7" t="str">
        <f t="shared" si="667"/>
        <v/>
      </c>
      <c r="AL179" s="7" t="str">
        <f t="shared" si="668"/>
        <v/>
      </c>
      <c r="AM179" s="7" t="str">
        <f t="shared" si="669"/>
        <v/>
      </c>
      <c r="AO179" s="7" t="str">
        <f t="shared" si="670"/>
        <v/>
      </c>
      <c r="AP179" s="7" t="str">
        <f t="shared" si="671"/>
        <v/>
      </c>
      <c r="AQ179" s="7" t="str">
        <f t="shared" si="672"/>
        <v/>
      </c>
      <c r="AS179" s="7" t="str">
        <f t="shared" si="673"/>
        <v/>
      </c>
      <c r="AT179" s="7" t="str">
        <f t="shared" si="674"/>
        <v/>
      </c>
      <c r="AU179" s="7" t="str">
        <f t="shared" si="675"/>
        <v/>
      </c>
      <c r="AW179" s="7" t="str">
        <f t="shared" si="676"/>
        <v/>
      </c>
      <c r="AY179" s="7" t="str">
        <f t="shared" si="677"/>
        <v/>
      </c>
      <c r="AZ179" s="7" t="str">
        <f t="shared" si="678"/>
        <v/>
      </c>
      <c r="BA179" s="7" t="str">
        <f t="shared" si="679"/>
        <v/>
      </c>
    </row>
    <row r="180" spans="1:53">
      <c r="A180" s="23"/>
      <c r="B180" s="24"/>
      <c r="C180" s="25"/>
      <c r="D180" s="26"/>
      <c r="E180" s="27"/>
      <c r="F180" s="28"/>
      <c r="G180" s="28"/>
      <c r="H180" s="27"/>
      <c r="I180" s="29"/>
      <c r="J180" s="30"/>
      <c r="K180" s="31"/>
      <c r="L180" s="32"/>
      <c r="M180" s="223"/>
      <c r="N180" s="12" t="str">
        <f>IF(ISBLANK(I180),"",IF(COUNTIF(I180,"*bombe*"),(G180-1)*SUMIF('base de donnée JCO '!C$3:C$10,K180,'base de donnée JCO '!D$3:D$10)+SUMIF(entete,L180,'base de donnée JCO '!D$14:D$20),SUMIFS('base de donnée JCO '!I$173:I$1080,'base de donnée JCO '!F$173:F$1080,I180,'base de donnée JCO '!G$173:G$1080,J180)))</f>
        <v/>
      </c>
      <c r="O180" s="12" t="str">
        <f t="shared" si="656"/>
        <v/>
      </c>
      <c r="P180" s="223"/>
      <c r="Q180" s="28"/>
      <c r="R180" s="28"/>
      <c r="S180" s="28"/>
      <c r="T180" s="28"/>
      <c r="U180" s="28"/>
      <c r="V180" s="2">
        <f>W180*SUMIFS('base de donnée JCO '!H$173:H$1080,'base de donnée JCO '!F$173:F$1080,I180,'base de donnée JCO '!G$173:G$1080,J180)</f>
        <v>0</v>
      </c>
      <c r="W180" s="2">
        <f t="shared" si="657"/>
        <v>0</v>
      </c>
      <c r="X180" s="2">
        <f>W180*SUMIFS('base de donnée JCO '!J$173:J$1080,'base de donnée JCO '!F$173:F$1080,I180,'base de donnée JCO '!G$173:G$1080,J180)</f>
        <v>0</v>
      </c>
      <c r="Z180" s="7" t="str">
        <f t="shared" si="658"/>
        <v/>
      </c>
      <c r="AA180" s="7" t="str">
        <f t="shared" si="659"/>
        <v/>
      </c>
      <c r="AB180" s="7" t="str">
        <f t="shared" si="660"/>
        <v/>
      </c>
      <c r="AD180" s="7" t="str">
        <f t="shared" si="661"/>
        <v/>
      </c>
      <c r="AE180" s="7" t="str">
        <f t="shared" si="662"/>
        <v/>
      </c>
      <c r="AF180" s="7" t="str">
        <f t="shared" si="663"/>
        <v/>
      </c>
      <c r="AG180" s="7" t="str">
        <f t="shared" si="664"/>
        <v/>
      </c>
      <c r="AH180" s="7" t="str">
        <f t="shared" si="665"/>
        <v/>
      </c>
      <c r="AJ180" s="7" t="str">
        <f t="shared" si="666"/>
        <v/>
      </c>
      <c r="AK180" s="7" t="str">
        <f t="shared" si="667"/>
        <v/>
      </c>
      <c r="AL180" s="7" t="str">
        <f t="shared" si="668"/>
        <v/>
      </c>
      <c r="AM180" s="7" t="str">
        <f t="shared" si="669"/>
        <v/>
      </c>
      <c r="AO180" s="7" t="str">
        <f t="shared" si="670"/>
        <v/>
      </c>
      <c r="AP180" s="7" t="str">
        <f t="shared" si="671"/>
        <v/>
      </c>
      <c r="AQ180" s="7" t="str">
        <f t="shared" si="672"/>
        <v/>
      </c>
      <c r="AS180" s="7" t="str">
        <f t="shared" si="673"/>
        <v/>
      </c>
      <c r="AT180" s="7" t="str">
        <f t="shared" si="674"/>
        <v/>
      </c>
      <c r="AU180" s="7" t="str">
        <f t="shared" si="675"/>
        <v/>
      </c>
      <c r="AW180" s="7" t="str">
        <f t="shared" si="676"/>
        <v/>
      </c>
      <c r="AY180" s="7" t="str">
        <f t="shared" si="677"/>
        <v/>
      </c>
      <c r="AZ180" s="7" t="str">
        <f t="shared" si="678"/>
        <v/>
      </c>
      <c r="BA180" s="7" t="str">
        <f t="shared" si="679"/>
        <v/>
      </c>
    </row>
    <row r="181" spans="1:53">
      <c r="A181" s="23"/>
      <c r="B181" s="24"/>
      <c r="C181" s="25"/>
      <c r="D181" s="26"/>
      <c r="E181" s="27"/>
      <c r="F181" s="28"/>
      <c r="G181" s="28"/>
      <c r="H181" s="27"/>
      <c r="I181" s="29"/>
      <c r="J181" s="30"/>
      <c r="K181" s="31"/>
      <c r="L181" s="32"/>
      <c r="M181" s="223"/>
      <c r="N181" s="12" t="str">
        <f>IF(ISBLANK(I181),"",IF(COUNTIF(I181,"*bombe*"),(G181-1)*SUMIF('base de donnée JCO '!C$3:C$10,K181,'base de donnée JCO '!D$3:D$10)+SUMIF(entete,L181,'base de donnée JCO '!D$14:D$20),SUMIFS('base de donnée JCO '!I$173:I$1080,'base de donnée JCO '!F$173:F$1080,I181,'base de donnée JCO '!G$173:G$1080,J181)))</f>
        <v/>
      </c>
      <c r="O181" s="12" t="str">
        <f t="shared" si="656"/>
        <v/>
      </c>
      <c r="P181" s="223"/>
      <c r="Q181" s="28"/>
      <c r="R181" s="28"/>
      <c r="S181" s="28"/>
      <c r="T181" s="28"/>
      <c r="U181" s="28"/>
      <c r="V181" s="2">
        <f>W181*SUMIFS('base de donnée JCO '!H$173:H$1080,'base de donnée JCO '!F$173:F$1080,I181,'base de donnée JCO '!G$173:G$1080,J181)</f>
        <v>0</v>
      </c>
      <c r="W181" s="2">
        <f t="shared" si="657"/>
        <v>0</v>
      </c>
      <c r="X181" s="2">
        <f>W181*SUMIFS('base de donnée JCO '!J$173:J$1080,'base de donnée JCO '!F$173:F$1080,I181,'base de donnée JCO '!G$173:G$1080,J181)</f>
        <v>0</v>
      </c>
      <c r="Z181" s="7" t="str">
        <f t="shared" si="658"/>
        <v/>
      </c>
      <c r="AA181" s="7" t="str">
        <f t="shared" si="659"/>
        <v/>
      </c>
      <c r="AB181" s="7" t="str">
        <f t="shared" si="660"/>
        <v/>
      </c>
      <c r="AD181" s="7" t="str">
        <f t="shared" si="661"/>
        <v/>
      </c>
      <c r="AE181" s="7" t="str">
        <f t="shared" si="662"/>
        <v/>
      </c>
      <c r="AF181" s="7" t="str">
        <f t="shared" si="663"/>
        <v/>
      </c>
      <c r="AG181" s="7" t="str">
        <f t="shared" si="664"/>
        <v/>
      </c>
      <c r="AH181" s="7" t="str">
        <f t="shared" si="665"/>
        <v/>
      </c>
      <c r="AJ181" s="7" t="str">
        <f t="shared" si="666"/>
        <v/>
      </c>
      <c r="AK181" s="7" t="str">
        <f t="shared" si="667"/>
        <v/>
      </c>
      <c r="AL181" s="7" t="str">
        <f t="shared" si="668"/>
        <v/>
      </c>
      <c r="AM181" s="7" t="str">
        <f t="shared" si="669"/>
        <v/>
      </c>
      <c r="AO181" s="7" t="str">
        <f t="shared" si="670"/>
        <v/>
      </c>
      <c r="AP181" s="7" t="str">
        <f t="shared" si="671"/>
        <v/>
      </c>
      <c r="AQ181" s="7" t="str">
        <f t="shared" si="672"/>
        <v/>
      </c>
      <c r="AS181" s="7" t="str">
        <f t="shared" si="673"/>
        <v/>
      </c>
      <c r="AT181" s="7" t="str">
        <f t="shared" si="674"/>
        <v/>
      </c>
      <c r="AU181" s="7" t="str">
        <f t="shared" si="675"/>
        <v/>
      </c>
      <c r="AW181" s="7" t="str">
        <f t="shared" si="676"/>
        <v/>
      </c>
      <c r="AY181" s="7" t="str">
        <f t="shared" si="677"/>
        <v/>
      </c>
      <c r="AZ181" s="7" t="str">
        <f t="shared" si="678"/>
        <v/>
      </c>
      <c r="BA181" s="7" t="str">
        <f t="shared" si="679"/>
        <v/>
      </c>
    </row>
    <row r="182" spans="1:53">
      <c r="A182" s="23"/>
      <c r="B182" s="24"/>
      <c r="C182" s="25"/>
      <c r="D182" s="26"/>
      <c r="E182" s="27"/>
      <c r="F182" s="28"/>
      <c r="G182" s="28"/>
      <c r="H182" s="27"/>
      <c r="I182" s="29"/>
      <c r="J182" s="30"/>
      <c r="K182" s="31"/>
      <c r="L182" s="32"/>
      <c r="M182" s="223"/>
      <c r="N182" s="12" t="str">
        <f>IF(ISBLANK(I182),"",IF(COUNTIF(I182,"*bombe*"),(G182-1)*SUMIF('base de donnée JCO '!C$3:C$10,K182,'base de donnée JCO '!D$3:D$10)+SUMIF(entete,L182,'base de donnée JCO '!D$14:D$20),SUMIFS('base de donnée JCO '!I$173:I$1080,'base de donnée JCO '!F$173:F$1080,I182,'base de donnée JCO '!G$173:G$1080,J182)))</f>
        <v/>
      </c>
      <c r="O182" s="12" t="str">
        <f t="shared" si="656"/>
        <v/>
      </c>
      <c r="P182" s="223"/>
      <c r="Q182" s="28"/>
      <c r="R182" s="28"/>
      <c r="S182" s="28"/>
      <c r="T182" s="28"/>
      <c r="U182" s="28"/>
      <c r="V182" s="2">
        <f>W182*SUMIFS('base de donnée JCO '!H$173:H$1080,'base de donnée JCO '!F$173:F$1080,I182,'base de donnée JCO '!G$173:G$1080,J182)</f>
        <v>0</v>
      </c>
      <c r="W182" s="2">
        <f t="shared" si="657"/>
        <v>0</v>
      </c>
      <c r="X182" s="2">
        <f>W182*SUMIFS('base de donnée JCO '!J$173:J$1080,'base de donnée JCO '!F$173:F$1080,I182,'base de donnée JCO '!G$173:G$1080,J182)</f>
        <v>0</v>
      </c>
      <c r="Z182" s="7" t="str">
        <f t="shared" si="658"/>
        <v/>
      </c>
      <c r="AA182" s="7" t="str">
        <f t="shared" si="659"/>
        <v/>
      </c>
      <c r="AB182" s="7" t="str">
        <f t="shared" si="660"/>
        <v/>
      </c>
      <c r="AD182" s="7" t="str">
        <f t="shared" si="661"/>
        <v/>
      </c>
      <c r="AE182" s="7" t="str">
        <f t="shared" si="662"/>
        <v/>
      </c>
      <c r="AF182" s="7" t="str">
        <f t="shared" si="663"/>
        <v/>
      </c>
      <c r="AG182" s="7" t="str">
        <f t="shared" si="664"/>
        <v/>
      </c>
      <c r="AH182" s="7" t="str">
        <f t="shared" si="665"/>
        <v/>
      </c>
      <c r="AJ182" s="7" t="str">
        <f t="shared" si="666"/>
        <v/>
      </c>
      <c r="AK182" s="7" t="str">
        <f t="shared" si="667"/>
        <v/>
      </c>
      <c r="AL182" s="7" t="str">
        <f t="shared" si="668"/>
        <v/>
      </c>
      <c r="AM182" s="7" t="str">
        <f t="shared" si="669"/>
        <v/>
      </c>
      <c r="AO182" s="7" t="str">
        <f t="shared" si="670"/>
        <v/>
      </c>
      <c r="AP182" s="7" t="str">
        <f t="shared" si="671"/>
        <v/>
      </c>
      <c r="AQ182" s="7" t="str">
        <f t="shared" si="672"/>
        <v/>
      </c>
      <c r="AS182" s="7" t="str">
        <f t="shared" si="673"/>
        <v/>
      </c>
      <c r="AT182" s="7" t="str">
        <f t="shared" si="674"/>
        <v/>
      </c>
      <c r="AU182" s="7" t="str">
        <f t="shared" si="675"/>
        <v/>
      </c>
      <c r="AW182" s="7" t="str">
        <f t="shared" si="676"/>
        <v/>
      </c>
      <c r="AY182" s="7" t="str">
        <f t="shared" si="677"/>
        <v/>
      </c>
      <c r="AZ182" s="7" t="str">
        <f t="shared" si="678"/>
        <v/>
      </c>
      <c r="BA182" s="7" t="str">
        <f t="shared" si="679"/>
        <v/>
      </c>
    </row>
    <row r="183" spans="1:53">
      <c r="A183" s="23"/>
      <c r="B183" s="24"/>
      <c r="C183" s="25"/>
      <c r="D183" s="26"/>
      <c r="E183" s="27"/>
      <c r="F183" s="28"/>
      <c r="G183" s="28"/>
      <c r="H183" s="27"/>
      <c r="I183" s="29"/>
      <c r="J183" s="30"/>
      <c r="K183" s="31"/>
      <c r="L183" s="32"/>
      <c r="M183" s="223"/>
      <c r="N183" s="12" t="str">
        <f>IF(ISBLANK(I183),"",IF(COUNTIF(I183,"*bombe*"),(G183-1)*SUMIF('base de donnée JCO '!C$3:C$10,K183,'base de donnée JCO '!D$3:D$10)+SUMIF(entete,L183,'base de donnée JCO '!D$14:D$20),SUMIFS('base de donnée JCO '!I$173:I$1080,'base de donnée JCO '!F$173:F$1080,I183,'base de donnée JCO '!G$173:G$1080,J183)))</f>
        <v/>
      </c>
      <c r="O183" s="12" t="str">
        <f t="shared" si="656"/>
        <v/>
      </c>
      <c r="P183" s="223"/>
      <c r="Q183" s="28"/>
      <c r="R183" s="28"/>
      <c r="S183" s="28"/>
      <c r="T183" s="28"/>
      <c r="U183" s="28"/>
      <c r="V183" s="2">
        <f>W183*SUMIFS('base de donnée JCO '!H$173:H$1080,'base de donnée JCO '!F$173:F$1080,I183,'base de donnée JCO '!G$173:G$1080,J183)</f>
        <v>0</v>
      </c>
      <c r="W183" s="2">
        <f t="shared" si="657"/>
        <v>0</v>
      </c>
      <c r="X183" s="2">
        <f>W183*SUMIFS('base de donnée JCO '!J$173:J$1080,'base de donnée JCO '!F$173:F$1080,I183,'base de donnée JCO '!G$173:G$1080,J183)</f>
        <v>0</v>
      </c>
      <c r="Z183" s="7" t="str">
        <f t="shared" si="658"/>
        <v/>
      </c>
      <c r="AA183" s="7" t="str">
        <f t="shared" si="659"/>
        <v/>
      </c>
      <c r="AB183" s="7" t="str">
        <f t="shared" si="660"/>
        <v/>
      </c>
      <c r="AD183" s="7" t="str">
        <f t="shared" si="661"/>
        <v/>
      </c>
      <c r="AE183" s="7" t="str">
        <f t="shared" si="662"/>
        <v/>
      </c>
      <c r="AF183" s="7" t="str">
        <f t="shared" si="663"/>
        <v/>
      </c>
      <c r="AG183" s="7" t="str">
        <f t="shared" si="664"/>
        <v/>
      </c>
      <c r="AH183" s="7" t="str">
        <f t="shared" si="665"/>
        <v/>
      </c>
      <c r="AJ183" s="7" t="str">
        <f t="shared" si="666"/>
        <v/>
      </c>
      <c r="AK183" s="7" t="str">
        <f t="shared" si="667"/>
        <v/>
      </c>
      <c r="AL183" s="7" t="str">
        <f t="shared" si="668"/>
        <v/>
      </c>
      <c r="AM183" s="7" t="str">
        <f t="shared" si="669"/>
        <v/>
      </c>
      <c r="AO183" s="7" t="str">
        <f t="shared" si="670"/>
        <v/>
      </c>
      <c r="AP183" s="7" t="str">
        <f t="shared" si="671"/>
        <v/>
      </c>
      <c r="AQ183" s="7" t="str">
        <f t="shared" si="672"/>
        <v/>
      </c>
      <c r="AS183" s="7" t="str">
        <f t="shared" si="673"/>
        <v/>
      </c>
      <c r="AT183" s="7" t="str">
        <f t="shared" si="674"/>
        <v/>
      </c>
      <c r="AU183" s="7" t="str">
        <f t="shared" si="675"/>
        <v/>
      </c>
      <c r="AW183" s="7" t="str">
        <f t="shared" si="676"/>
        <v/>
      </c>
      <c r="AY183" s="7" t="str">
        <f t="shared" si="677"/>
        <v/>
      </c>
      <c r="AZ183" s="7" t="str">
        <f t="shared" si="678"/>
        <v/>
      </c>
      <c r="BA183" s="7" t="str">
        <f t="shared" si="679"/>
        <v/>
      </c>
    </row>
    <row r="184" spans="1:53">
      <c r="A184" s="23"/>
      <c r="B184" s="24"/>
      <c r="C184" s="25"/>
      <c r="D184" s="26"/>
      <c r="E184" s="27"/>
      <c r="F184" s="28"/>
      <c r="G184" s="28"/>
      <c r="H184" s="27"/>
      <c r="I184" s="29"/>
      <c r="J184" s="30"/>
      <c r="K184" s="31"/>
      <c r="L184" s="32"/>
      <c r="M184" s="223"/>
      <c r="N184" s="12" t="str">
        <f>IF(ISBLANK(I184),"",IF(COUNTIF(I184,"*bombe*"),(G184-1)*SUMIF('base de donnée JCO '!C$3:C$10,K184,'base de donnée JCO '!D$3:D$10)+SUMIF(entete,L184,'base de donnée JCO '!D$14:D$20),SUMIFS('base de donnée JCO '!I$173:I$1080,'base de donnée JCO '!F$173:F$1080,I184,'base de donnée JCO '!G$173:G$1080,J184)))</f>
        <v/>
      </c>
      <c r="O184" s="12" t="str">
        <f t="shared" si="656"/>
        <v/>
      </c>
      <c r="P184" s="223"/>
      <c r="Q184" s="28"/>
      <c r="R184" s="28"/>
      <c r="S184" s="28"/>
      <c r="T184" s="28"/>
      <c r="U184" s="28"/>
      <c r="V184" s="2">
        <f>W184*SUMIFS('base de donnée JCO '!H$173:H$1080,'base de donnée JCO '!F$173:F$1080,I184,'base de donnée JCO '!G$173:G$1080,J184)</f>
        <v>0</v>
      </c>
      <c r="W184" s="2">
        <f t="shared" si="657"/>
        <v>0</v>
      </c>
      <c r="X184" s="2">
        <f>W184*SUMIFS('base de donnée JCO '!J$173:J$1080,'base de donnée JCO '!F$173:F$1080,I184,'base de donnée JCO '!G$173:G$1080,J184)</f>
        <v>0</v>
      </c>
      <c r="Z184" s="7" t="str">
        <f t="shared" si="658"/>
        <v/>
      </c>
      <c r="AA184" s="7" t="str">
        <f t="shared" si="659"/>
        <v/>
      </c>
      <c r="AB184" s="7" t="str">
        <f t="shared" si="660"/>
        <v/>
      </c>
      <c r="AD184" s="7" t="str">
        <f t="shared" si="661"/>
        <v/>
      </c>
      <c r="AE184" s="7" t="str">
        <f t="shared" si="662"/>
        <v/>
      </c>
      <c r="AF184" s="7" t="str">
        <f t="shared" si="663"/>
        <v/>
      </c>
      <c r="AG184" s="7" t="str">
        <f t="shared" si="664"/>
        <v/>
      </c>
      <c r="AH184" s="7" t="str">
        <f t="shared" si="665"/>
        <v/>
      </c>
      <c r="AJ184" s="7" t="str">
        <f t="shared" si="666"/>
        <v/>
      </c>
      <c r="AK184" s="7" t="str">
        <f t="shared" si="667"/>
        <v/>
      </c>
      <c r="AL184" s="7" t="str">
        <f t="shared" si="668"/>
        <v/>
      </c>
      <c r="AM184" s="7" t="str">
        <f t="shared" si="669"/>
        <v/>
      </c>
      <c r="AO184" s="7" t="str">
        <f t="shared" si="670"/>
        <v/>
      </c>
      <c r="AP184" s="7" t="str">
        <f t="shared" si="671"/>
        <v/>
      </c>
      <c r="AQ184" s="7" t="str">
        <f t="shared" si="672"/>
        <v/>
      </c>
      <c r="AS184" s="7" t="str">
        <f t="shared" si="673"/>
        <v/>
      </c>
      <c r="AT184" s="7" t="str">
        <f t="shared" si="674"/>
        <v/>
      </c>
      <c r="AU184" s="7" t="str">
        <f t="shared" si="675"/>
        <v/>
      </c>
      <c r="AW184" s="7" t="str">
        <f t="shared" si="676"/>
        <v/>
      </c>
      <c r="AY184" s="7" t="str">
        <f t="shared" si="677"/>
        <v/>
      </c>
      <c r="AZ184" s="7" t="str">
        <f t="shared" si="678"/>
        <v/>
      </c>
      <c r="BA184" s="7" t="str">
        <f t="shared" si="679"/>
        <v/>
      </c>
    </row>
    <row r="185" spans="1:53">
      <c r="A185" s="23"/>
      <c r="B185" s="24"/>
      <c r="C185" s="25"/>
      <c r="D185" s="26"/>
      <c r="E185" s="27"/>
      <c r="F185" s="28"/>
      <c r="G185" s="28"/>
      <c r="H185" s="27"/>
      <c r="I185" s="29"/>
      <c r="J185" s="30"/>
      <c r="K185" s="31"/>
      <c r="L185" s="32"/>
      <c r="M185" s="223"/>
      <c r="N185" s="12" t="str">
        <f>IF(ISBLANK(I185),"",IF(COUNTIF(I185,"*bombe*"),(G185-1)*SUMIF('base de donnée JCO '!C$3:C$10,K185,'base de donnée JCO '!D$3:D$10)+SUMIF(entete,L185,'base de donnée JCO '!D$14:D$20),SUMIFS('base de donnée JCO '!I$173:I$1080,'base de donnée JCO '!F$173:F$1080,I185,'base de donnée JCO '!G$173:G$1080,J185)))</f>
        <v/>
      </c>
      <c r="O185" s="12" t="str">
        <f t="shared" si="656"/>
        <v/>
      </c>
      <c r="P185" s="223"/>
      <c r="Q185" s="28"/>
      <c r="R185" s="28"/>
      <c r="S185" s="28"/>
      <c r="T185" s="28"/>
      <c r="U185" s="28"/>
      <c r="V185" s="2">
        <f>W185*SUMIFS('base de donnée JCO '!H$173:H$1080,'base de donnée JCO '!F$173:F$1080,I185,'base de donnée JCO '!G$173:G$1080,J185)</f>
        <v>0</v>
      </c>
      <c r="W185" s="2">
        <f t="shared" si="657"/>
        <v>0</v>
      </c>
      <c r="X185" s="2">
        <f>W185*SUMIFS('base de donnée JCO '!J$173:J$1080,'base de donnée JCO '!F$173:F$1080,I185,'base de donnée JCO '!G$173:G$1080,J185)</f>
        <v>0</v>
      </c>
      <c r="Z185" s="7" t="str">
        <f t="shared" si="658"/>
        <v/>
      </c>
      <c r="AA185" s="7" t="str">
        <f t="shared" si="659"/>
        <v/>
      </c>
      <c r="AB185" s="7" t="str">
        <f t="shared" si="660"/>
        <v/>
      </c>
      <c r="AD185" s="7" t="str">
        <f t="shared" si="661"/>
        <v/>
      </c>
      <c r="AE185" s="7" t="str">
        <f t="shared" si="662"/>
        <v/>
      </c>
      <c r="AF185" s="7" t="str">
        <f t="shared" si="663"/>
        <v/>
      </c>
      <c r="AG185" s="7" t="str">
        <f t="shared" si="664"/>
        <v/>
      </c>
      <c r="AH185" s="7" t="str">
        <f t="shared" si="665"/>
        <v/>
      </c>
      <c r="AJ185" s="7" t="str">
        <f t="shared" si="666"/>
        <v/>
      </c>
      <c r="AK185" s="7" t="str">
        <f t="shared" si="667"/>
        <v/>
      </c>
      <c r="AL185" s="7" t="str">
        <f t="shared" si="668"/>
        <v/>
      </c>
      <c r="AM185" s="7" t="str">
        <f t="shared" si="669"/>
        <v/>
      </c>
      <c r="AO185" s="7" t="str">
        <f t="shared" si="670"/>
        <v/>
      </c>
      <c r="AP185" s="7" t="str">
        <f t="shared" si="671"/>
        <v/>
      </c>
      <c r="AQ185" s="7" t="str">
        <f t="shared" si="672"/>
        <v/>
      </c>
      <c r="AS185" s="7" t="str">
        <f t="shared" si="673"/>
        <v/>
      </c>
      <c r="AT185" s="7" t="str">
        <f t="shared" si="674"/>
        <v/>
      </c>
      <c r="AU185" s="7" t="str">
        <f t="shared" si="675"/>
        <v/>
      </c>
      <c r="AW185" s="7" t="str">
        <f t="shared" si="676"/>
        <v/>
      </c>
      <c r="AY185" s="7" t="str">
        <f t="shared" si="677"/>
        <v/>
      </c>
      <c r="AZ185" s="7" t="str">
        <f t="shared" si="678"/>
        <v/>
      </c>
      <c r="BA185" s="7" t="str">
        <f t="shared" si="679"/>
        <v/>
      </c>
    </row>
    <row r="186" spans="1:53">
      <c r="A186" s="23"/>
      <c r="B186" s="24"/>
      <c r="C186" s="25"/>
      <c r="D186" s="26"/>
      <c r="E186" s="27"/>
      <c r="F186" s="28"/>
      <c r="G186" s="28"/>
      <c r="H186" s="27"/>
      <c r="I186" s="29"/>
      <c r="J186" s="30"/>
      <c r="K186" s="31"/>
      <c r="L186" s="32"/>
      <c r="M186" s="223"/>
      <c r="N186" s="12" t="str">
        <f>IF(ISBLANK(I186),"",IF(COUNTIF(I186,"*bombe*"),(G186-1)*SUMIF('base de donnée JCO '!C$3:C$10,K186,'base de donnée JCO '!D$3:D$10)+SUMIF(entete,L186,'base de donnée JCO '!D$14:D$20),SUMIFS('base de donnée JCO '!I$173:I$1080,'base de donnée JCO '!F$173:F$1080,I186,'base de donnée JCO '!G$173:G$1080,J186)))</f>
        <v/>
      </c>
      <c r="O186" s="12" t="str">
        <f t="shared" si="656"/>
        <v/>
      </c>
      <c r="P186" s="223"/>
      <c r="Q186" s="28"/>
      <c r="R186" s="28"/>
      <c r="S186" s="28"/>
      <c r="T186" s="28"/>
      <c r="U186" s="28"/>
      <c r="V186" s="2">
        <f>W186*SUMIFS('base de donnée JCO '!H$173:H$1080,'base de donnée JCO '!F$173:F$1080,I186,'base de donnée JCO '!G$173:G$1080,J186)</f>
        <v>0</v>
      </c>
      <c r="W186" s="2">
        <f t="shared" si="657"/>
        <v>0</v>
      </c>
      <c r="X186" s="2">
        <f>W186*SUMIFS('base de donnée JCO '!J$173:J$1080,'base de donnée JCO '!F$173:F$1080,I186,'base de donnée JCO '!G$173:G$1080,J186)</f>
        <v>0</v>
      </c>
      <c r="Z186" s="7" t="str">
        <f t="shared" si="658"/>
        <v/>
      </c>
      <c r="AA186" s="7" t="str">
        <f t="shared" si="659"/>
        <v/>
      </c>
      <c r="AB186" s="7" t="str">
        <f t="shared" si="660"/>
        <v/>
      </c>
      <c r="AD186" s="7" t="str">
        <f t="shared" si="661"/>
        <v/>
      </c>
      <c r="AE186" s="7" t="str">
        <f t="shared" si="662"/>
        <v/>
      </c>
      <c r="AF186" s="7" t="str">
        <f t="shared" si="663"/>
        <v/>
      </c>
      <c r="AG186" s="7" t="str">
        <f t="shared" si="664"/>
        <v/>
      </c>
      <c r="AH186" s="7" t="str">
        <f t="shared" si="665"/>
        <v/>
      </c>
      <c r="AJ186" s="7" t="str">
        <f t="shared" si="666"/>
        <v/>
      </c>
      <c r="AK186" s="7" t="str">
        <f t="shared" si="667"/>
        <v/>
      </c>
      <c r="AL186" s="7" t="str">
        <f t="shared" si="668"/>
        <v/>
      </c>
      <c r="AM186" s="7" t="str">
        <f t="shared" si="669"/>
        <v/>
      </c>
      <c r="AO186" s="7" t="str">
        <f t="shared" si="670"/>
        <v/>
      </c>
      <c r="AP186" s="7" t="str">
        <f t="shared" si="671"/>
        <v/>
      </c>
      <c r="AQ186" s="7" t="str">
        <f t="shared" si="672"/>
        <v/>
      </c>
      <c r="AS186" s="7" t="str">
        <f t="shared" si="673"/>
        <v/>
      </c>
      <c r="AT186" s="7" t="str">
        <f t="shared" si="674"/>
        <v/>
      </c>
      <c r="AU186" s="7" t="str">
        <f t="shared" si="675"/>
        <v/>
      </c>
      <c r="AW186" s="7" t="str">
        <f t="shared" si="676"/>
        <v/>
      </c>
      <c r="AY186" s="7" t="str">
        <f t="shared" si="677"/>
        <v/>
      </c>
      <c r="AZ186" s="7" t="str">
        <f t="shared" si="678"/>
        <v/>
      </c>
      <c r="BA186" s="7" t="str">
        <f t="shared" si="679"/>
        <v/>
      </c>
    </row>
    <row r="187" spans="1:53">
      <c r="A187" s="23"/>
      <c r="B187" s="24"/>
      <c r="C187" s="25"/>
      <c r="D187" s="26"/>
      <c r="E187" s="27"/>
      <c r="F187" s="28"/>
      <c r="G187" s="28"/>
      <c r="H187" s="27"/>
      <c r="I187" s="29"/>
      <c r="J187" s="30"/>
      <c r="K187" s="31"/>
      <c r="L187" s="32"/>
      <c r="M187" s="223"/>
      <c r="N187" s="12" t="str">
        <f>IF(ISBLANK(I187),"",IF(COUNTIF(I187,"*bombe*"),(G187-1)*SUMIF('base de donnée JCO '!C$3:C$10,K187,'base de donnée JCO '!D$3:D$10)+SUMIF(entete,L187,'base de donnée JCO '!D$14:D$20),SUMIFS('base de donnée JCO '!I$173:I$1080,'base de donnée JCO '!F$173:F$1080,I187,'base de donnée JCO '!G$173:G$1080,J187)))</f>
        <v/>
      </c>
      <c r="O187" s="12" t="str">
        <f t="shared" ref="O187:O250" si="680">IF(ISBLANK(I187),"",IF(ISBLANK(D187),D186+N187,D187+N187))</f>
        <v/>
      </c>
      <c r="P187" s="223"/>
      <c r="Q187" s="28"/>
      <c r="R187" s="28"/>
      <c r="S187" s="28"/>
      <c r="T187" s="28"/>
      <c r="U187" s="28"/>
      <c r="V187" s="2">
        <f>W187*SUMIFS('base de donnée JCO '!H$173:H$1080,'base de donnée JCO '!F$173:F$1080,I187,'base de donnée JCO '!G$173:G$1080,J187)</f>
        <v>0</v>
      </c>
      <c r="W187" s="2">
        <f t="shared" si="657"/>
        <v>0</v>
      </c>
      <c r="X187" s="2">
        <f>W187*SUMIFS('base de donnée JCO '!J$173:J$1080,'base de donnée JCO '!F$173:F$1080,I187,'base de donnée JCO '!G$173:G$1080,J187)</f>
        <v>0</v>
      </c>
      <c r="Z187" s="7" t="str">
        <f t="shared" si="658"/>
        <v/>
      </c>
      <c r="AA187" s="7" t="str">
        <f t="shared" si="659"/>
        <v/>
      </c>
      <c r="AB187" s="7" t="str">
        <f t="shared" si="660"/>
        <v/>
      </c>
      <c r="AD187" s="7" t="str">
        <f t="shared" si="661"/>
        <v/>
      </c>
      <c r="AE187" s="7" t="str">
        <f t="shared" si="662"/>
        <v/>
      </c>
      <c r="AF187" s="7" t="str">
        <f t="shared" si="663"/>
        <v/>
      </c>
      <c r="AG187" s="7" t="str">
        <f t="shared" si="664"/>
        <v/>
      </c>
      <c r="AH187" s="7" t="str">
        <f t="shared" si="665"/>
        <v/>
      </c>
      <c r="AJ187" s="7" t="str">
        <f t="shared" si="666"/>
        <v/>
      </c>
      <c r="AK187" s="7" t="str">
        <f t="shared" si="667"/>
        <v/>
      </c>
      <c r="AL187" s="7" t="str">
        <f t="shared" si="668"/>
        <v/>
      </c>
      <c r="AM187" s="7" t="str">
        <f t="shared" si="669"/>
        <v/>
      </c>
      <c r="AO187" s="7" t="str">
        <f t="shared" si="670"/>
        <v/>
      </c>
      <c r="AP187" s="7" t="str">
        <f t="shared" si="671"/>
        <v/>
      </c>
      <c r="AQ187" s="7" t="str">
        <f t="shared" si="672"/>
        <v/>
      </c>
      <c r="AS187" s="7" t="str">
        <f t="shared" si="673"/>
        <v/>
      </c>
      <c r="AT187" s="7" t="str">
        <f t="shared" si="674"/>
        <v/>
      </c>
      <c r="AU187" s="7" t="str">
        <f t="shared" si="675"/>
        <v/>
      </c>
      <c r="AW187" s="7" t="str">
        <f t="shared" si="676"/>
        <v/>
      </c>
      <c r="AY187" s="7" t="str">
        <f t="shared" si="677"/>
        <v/>
      </c>
      <c r="AZ187" s="7" t="str">
        <f t="shared" si="678"/>
        <v/>
      </c>
      <c r="BA187" s="7" t="str">
        <f t="shared" si="679"/>
        <v/>
      </c>
    </row>
    <row r="188" spans="1:53">
      <c r="A188" s="23"/>
      <c r="B188" s="24"/>
      <c r="C188" s="25"/>
      <c r="D188" s="26"/>
      <c r="E188" s="27"/>
      <c r="F188" s="28"/>
      <c r="G188" s="28"/>
      <c r="H188" s="27"/>
      <c r="I188" s="29"/>
      <c r="J188" s="30"/>
      <c r="K188" s="31"/>
      <c r="L188" s="32"/>
      <c r="M188" s="223"/>
      <c r="N188" s="12" t="str">
        <f>IF(ISBLANK(I188),"",IF(COUNTIF(I188,"*bombe*"),(G188-1)*SUMIF('base de donnée JCO '!C$3:C$10,K188,'base de donnée JCO '!D$3:D$10)+SUMIF(entete,L188,'base de donnée JCO '!D$14:D$20),SUMIFS('base de donnée JCO '!I$173:I$1080,'base de donnée JCO '!F$173:F$1080,I188,'base de donnée JCO '!G$173:G$1080,J188)))</f>
        <v/>
      </c>
      <c r="O188" s="12" t="str">
        <f t="shared" si="680"/>
        <v/>
      </c>
      <c r="P188" s="223"/>
      <c r="Q188" s="28"/>
      <c r="R188" s="28"/>
      <c r="S188" s="28"/>
      <c r="T188" s="28"/>
      <c r="U188" s="28"/>
      <c r="V188" s="2">
        <f>W188*SUMIFS('base de donnée JCO '!H$173:H$1080,'base de donnée JCO '!F$173:F$1080,I188,'base de donnée JCO '!G$173:G$1080,J188)</f>
        <v>0</v>
      </c>
      <c r="W188" s="2">
        <f t="shared" si="657"/>
        <v>0</v>
      </c>
      <c r="X188" s="2">
        <f>W188*SUMIFS('base de donnée JCO '!J$173:J$1080,'base de donnée JCO '!F$173:F$1080,I188,'base de donnée JCO '!G$173:G$1080,J188)</f>
        <v>0</v>
      </c>
      <c r="Z188" s="7" t="str">
        <f t="shared" si="658"/>
        <v/>
      </c>
      <c r="AA188" s="7" t="str">
        <f t="shared" si="659"/>
        <v/>
      </c>
      <c r="AB188" s="7" t="str">
        <f t="shared" si="660"/>
        <v/>
      </c>
      <c r="AD188" s="7" t="str">
        <f t="shared" si="661"/>
        <v/>
      </c>
      <c r="AE188" s="7" t="str">
        <f t="shared" si="662"/>
        <v/>
      </c>
      <c r="AF188" s="7" t="str">
        <f t="shared" si="663"/>
        <v/>
      </c>
      <c r="AG188" s="7" t="str">
        <f t="shared" si="664"/>
        <v/>
      </c>
      <c r="AH188" s="7" t="str">
        <f t="shared" si="665"/>
        <v/>
      </c>
      <c r="AJ188" s="7" t="str">
        <f t="shared" si="666"/>
        <v/>
      </c>
      <c r="AK188" s="7" t="str">
        <f t="shared" si="667"/>
        <v/>
      </c>
      <c r="AL188" s="7" t="str">
        <f t="shared" si="668"/>
        <v/>
      </c>
      <c r="AM188" s="7" t="str">
        <f t="shared" si="669"/>
        <v/>
      </c>
      <c r="AO188" s="7" t="str">
        <f t="shared" si="670"/>
        <v/>
      </c>
      <c r="AP188" s="7" t="str">
        <f t="shared" si="671"/>
        <v/>
      </c>
      <c r="AQ188" s="7" t="str">
        <f t="shared" si="672"/>
        <v/>
      </c>
      <c r="AS188" s="7" t="str">
        <f t="shared" si="673"/>
        <v/>
      </c>
      <c r="AT188" s="7" t="str">
        <f t="shared" si="674"/>
        <v/>
      </c>
      <c r="AU188" s="7" t="str">
        <f t="shared" si="675"/>
        <v/>
      </c>
      <c r="AW188" s="7" t="str">
        <f t="shared" si="676"/>
        <v/>
      </c>
      <c r="AY188" s="7" t="str">
        <f t="shared" si="677"/>
        <v/>
      </c>
      <c r="AZ188" s="7" t="str">
        <f t="shared" si="678"/>
        <v/>
      </c>
      <c r="BA188" s="7" t="str">
        <f t="shared" si="679"/>
        <v/>
      </c>
    </row>
    <row r="189" spans="1:53">
      <c r="A189" s="23"/>
      <c r="B189" s="24"/>
      <c r="C189" s="25"/>
      <c r="D189" s="26"/>
      <c r="E189" s="27"/>
      <c r="F189" s="28"/>
      <c r="G189" s="28"/>
      <c r="H189" s="27"/>
      <c r="I189" s="29"/>
      <c r="J189" s="30"/>
      <c r="K189" s="31"/>
      <c r="L189" s="32"/>
      <c r="M189" s="223"/>
      <c r="N189" s="12" t="str">
        <f>IF(ISBLANK(I189),"",IF(COUNTIF(I189,"*bombe*"),(G189-1)*SUMIF('base de donnée JCO '!C$3:C$10,K189,'base de donnée JCO '!D$3:D$10)+SUMIF(entete,L189,'base de donnée JCO '!D$14:D$20),SUMIFS('base de donnée JCO '!I$173:I$1080,'base de donnée JCO '!F$173:F$1080,I189,'base de donnée JCO '!G$173:G$1080,J189)))</f>
        <v/>
      </c>
      <c r="O189" s="12" t="str">
        <f t="shared" si="680"/>
        <v/>
      </c>
      <c r="P189" s="223"/>
      <c r="Q189" s="28"/>
      <c r="R189" s="28"/>
      <c r="S189" s="28"/>
      <c r="T189" s="28"/>
      <c r="U189" s="28"/>
      <c r="V189" s="2">
        <f>W189*SUMIFS('base de donnée JCO '!H$173:H$1080,'base de donnée JCO '!F$173:F$1080,I189,'base de donnée JCO '!G$173:G$1080,J189)</f>
        <v>0</v>
      </c>
      <c r="W189" s="2">
        <f t="shared" si="657"/>
        <v>0</v>
      </c>
      <c r="X189" s="2">
        <f>W189*SUMIFS('base de donnée JCO '!J$173:J$1080,'base de donnée JCO '!F$173:F$1080,I189,'base de donnée JCO '!G$173:G$1080,J189)</f>
        <v>0</v>
      </c>
      <c r="Z189" s="7" t="str">
        <f t="shared" si="658"/>
        <v/>
      </c>
      <c r="AA189" s="7" t="str">
        <f t="shared" si="659"/>
        <v/>
      </c>
      <c r="AB189" s="7" t="str">
        <f t="shared" si="660"/>
        <v/>
      </c>
      <c r="AD189" s="7" t="str">
        <f t="shared" si="661"/>
        <v/>
      </c>
      <c r="AE189" s="7" t="str">
        <f t="shared" si="662"/>
        <v/>
      </c>
      <c r="AF189" s="7" t="str">
        <f t="shared" si="663"/>
        <v/>
      </c>
      <c r="AG189" s="7" t="str">
        <f t="shared" si="664"/>
        <v/>
      </c>
      <c r="AH189" s="7" t="str">
        <f t="shared" si="665"/>
        <v/>
      </c>
      <c r="AJ189" s="7" t="str">
        <f t="shared" si="666"/>
        <v/>
      </c>
      <c r="AK189" s="7" t="str">
        <f t="shared" si="667"/>
        <v/>
      </c>
      <c r="AL189" s="7" t="str">
        <f t="shared" si="668"/>
        <v/>
      </c>
      <c r="AM189" s="7" t="str">
        <f t="shared" si="669"/>
        <v/>
      </c>
      <c r="AO189" s="7" t="str">
        <f t="shared" si="670"/>
        <v/>
      </c>
      <c r="AP189" s="7" t="str">
        <f t="shared" si="671"/>
        <v/>
      </c>
      <c r="AQ189" s="7" t="str">
        <f t="shared" si="672"/>
        <v/>
      </c>
      <c r="AS189" s="7" t="str">
        <f t="shared" si="673"/>
        <v/>
      </c>
      <c r="AT189" s="7" t="str">
        <f t="shared" si="674"/>
        <v/>
      </c>
      <c r="AU189" s="7" t="str">
        <f t="shared" si="675"/>
        <v/>
      </c>
      <c r="AW189" s="7" t="str">
        <f t="shared" si="676"/>
        <v/>
      </c>
      <c r="AY189" s="7" t="str">
        <f t="shared" si="677"/>
        <v/>
      </c>
      <c r="AZ189" s="7" t="str">
        <f t="shared" si="678"/>
        <v/>
      </c>
      <c r="BA189" s="7" t="str">
        <f t="shared" si="679"/>
        <v/>
      </c>
    </row>
    <row r="190" spans="1:53">
      <c r="A190" s="23"/>
      <c r="B190" s="24"/>
      <c r="C190" s="25"/>
      <c r="D190" s="26"/>
      <c r="E190" s="27"/>
      <c r="F190" s="28"/>
      <c r="G190" s="28"/>
      <c r="H190" s="27"/>
      <c r="I190" s="29"/>
      <c r="J190" s="30"/>
      <c r="K190" s="31"/>
      <c r="L190" s="32"/>
      <c r="M190" s="223"/>
      <c r="N190" s="12" t="str">
        <f>IF(ISBLANK(I190),"",IF(COUNTIF(I190,"*bombe*"),(G190-1)*SUMIF('base de donnée JCO '!C$3:C$10,K190,'base de donnée JCO '!D$3:D$10)+SUMIF(entete,L190,'base de donnée JCO '!D$14:D$20),SUMIFS('base de donnée JCO '!I$173:I$1080,'base de donnée JCO '!F$173:F$1080,I190,'base de donnée JCO '!G$173:G$1080,J190)))</f>
        <v/>
      </c>
      <c r="O190" s="12" t="str">
        <f t="shared" si="680"/>
        <v/>
      </c>
      <c r="P190" s="223"/>
      <c r="Q190" s="28"/>
      <c r="R190" s="28"/>
      <c r="S190" s="28"/>
      <c r="T190" s="28"/>
      <c r="U190" s="28"/>
      <c r="V190" s="2">
        <f>W190*SUMIFS('base de donnée JCO '!H$173:H$1080,'base de donnée JCO '!F$173:F$1080,I190,'base de donnée JCO '!G$173:G$1080,J190)</f>
        <v>0</v>
      </c>
      <c r="W190" s="2">
        <f t="shared" si="657"/>
        <v>0</v>
      </c>
      <c r="X190" s="2">
        <f>W190*SUMIFS('base de donnée JCO '!J$173:J$1080,'base de donnée JCO '!F$173:F$1080,I190,'base de donnée JCO '!G$173:G$1080,J190)</f>
        <v>0</v>
      </c>
      <c r="Z190" s="7" t="str">
        <f t="shared" si="658"/>
        <v/>
      </c>
      <c r="AA190" s="7" t="str">
        <f t="shared" si="659"/>
        <v/>
      </c>
      <c r="AB190" s="7" t="str">
        <f t="shared" si="660"/>
        <v/>
      </c>
      <c r="AD190" s="7" t="str">
        <f t="shared" si="661"/>
        <v/>
      </c>
      <c r="AE190" s="7" t="str">
        <f t="shared" si="662"/>
        <v/>
      </c>
      <c r="AF190" s="7" t="str">
        <f t="shared" si="663"/>
        <v/>
      </c>
      <c r="AG190" s="7" t="str">
        <f t="shared" si="664"/>
        <v/>
      </c>
      <c r="AH190" s="7" t="str">
        <f t="shared" si="665"/>
        <v/>
      </c>
      <c r="AJ190" s="7" t="str">
        <f t="shared" si="666"/>
        <v/>
      </c>
      <c r="AK190" s="7" t="str">
        <f t="shared" si="667"/>
        <v/>
      </c>
      <c r="AL190" s="7" t="str">
        <f t="shared" si="668"/>
        <v/>
      </c>
      <c r="AM190" s="7" t="str">
        <f t="shared" si="669"/>
        <v/>
      </c>
      <c r="AO190" s="7" t="str">
        <f t="shared" si="670"/>
        <v/>
      </c>
      <c r="AP190" s="7" t="str">
        <f t="shared" si="671"/>
        <v/>
      </c>
      <c r="AQ190" s="7" t="str">
        <f t="shared" si="672"/>
        <v/>
      </c>
      <c r="AS190" s="7" t="str">
        <f t="shared" si="673"/>
        <v/>
      </c>
      <c r="AT190" s="7" t="str">
        <f t="shared" si="674"/>
        <v/>
      </c>
      <c r="AU190" s="7" t="str">
        <f t="shared" si="675"/>
        <v/>
      </c>
      <c r="AW190" s="7" t="str">
        <f t="shared" si="676"/>
        <v/>
      </c>
      <c r="AY190" s="7" t="str">
        <f t="shared" si="677"/>
        <v/>
      </c>
      <c r="AZ190" s="7" t="str">
        <f t="shared" si="678"/>
        <v/>
      </c>
      <c r="BA190" s="7" t="str">
        <f t="shared" si="679"/>
        <v/>
      </c>
    </row>
    <row r="191" spans="1:53">
      <c r="A191" s="23"/>
      <c r="B191" s="24"/>
      <c r="C191" s="25"/>
      <c r="D191" s="26"/>
      <c r="E191" s="27"/>
      <c r="F191" s="28"/>
      <c r="G191" s="28"/>
      <c r="H191" s="27"/>
      <c r="I191" s="29"/>
      <c r="J191" s="30"/>
      <c r="K191" s="31"/>
      <c r="L191" s="32"/>
      <c r="M191" s="223"/>
      <c r="N191" s="12" t="str">
        <f>IF(ISBLANK(I191),"",IF(COUNTIF(I191,"*bombe*"),(G191-1)*SUMIF('base de donnée JCO '!C$3:C$10,K191,'base de donnée JCO '!D$3:D$10)+SUMIF(entete,L191,'base de donnée JCO '!D$14:D$20),SUMIFS('base de donnée JCO '!I$173:I$1080,'base de donnée JCO '!F$173:F$1080,I191,'base de donnée JCO '!G$173:G$1080,J191)))</f>
        <v/>
      </c>
      <c r="O191" s="12" t="str">
        <f t="shared" si="680"/>
        <v/>
      </c>
      <c r="P191" s="223"/>
      <c r="Q191" s="28"/>
      <c r="R191" s="28"/>
      <c r="S191" s="28"/>
      <c r="T191" s="28"/>
      <c r="U191" s="28"/>
      <c r="V191" s="2">
        <f>W191*SUMIFS('base de donnée JCO '!H$173:H$1080,'base de donnée JCO '!F$173:F$1080,I191,'base de donnée JCO '!G$173:G$1080,J191)</f>
        <v>0</v>
      </c>
      <c r="W191" s="2">
        <f t="shared" si="657"/>
        <v>0</v>
      </c>
      <c r="X191" s="2">
        <f>W191*SUMIFS('base de donnée JCO '!J$173:J$1080,'base de donnée JCO '!F$173:F$1080,I191,'base de donnée JCO '!G$173:G$1080,J191)</f>
        <v>0</v>
      </c>
      <c r="Z191" s="7" t="str">
        <f t="shared" si="658"/>
        <v/>
      </c>
      <c r="AA191" s="7" t="str">
        <f t="shared" si="659"/>
        <v/>
      </c>
      <c r="AB191" s="7" t="str">
        <f t="shared" si="660"/>
        <v/>
      </c>
      <c r="AD191" s="7" t="str">
        <f t="shared" si="661"/>
        <v/>
      </c>
      <c r="AE191" s="7" t="str">
        <f t="shared" si="662"/>
        <v/>
      </c>
      <c r="AF191" s="7" t="str">
        <f t="shared" si="663"/>
        <v/>
      </c>
      <c r="AG191" s="7" t="str">
        <f t="shared" si="664"/>
        <v/>
      </c>
      <c r="AH191" s="7" t="str">
        <f t="shared" si="665"/>
        <v/>
      </c>
      <c r="AJ191" s="7" t="str">
        <f t="shared" si="666"/>
        <v/>
      </c>
      <c r="AK191" s="7" t="str">
        <f t="shared" si="667"/>
        <v/>
      </c>
      <c r="AL191" s="7" t="str">
        <f t="shared" si="668"/>
        <v/>
      </c>
      <c r="AM191" s="7" t="str">
        <f t="shared" si="669"/>
        <v/>
      </c>
      <c r="AO191" s="7" t="str">
        <f t="shared" si="670"/>
        <v/>
      </c>
      <c r="AP191" s="7" t="str">
        <f t="shared" si="671"/>
        <v/>
      </c>
      <c r="AQ191" s="7" t="str">
        <f t="shared" si="672"/>
        <v/>
      </c>
      <c r="AS191" s="7" t="str">
        <f t="shared" si="673"/>
        <v/>
      </c>
      <c r="AT191" s="7" t="str">
        <f t="shared" si="674"/>
        <v/>
      </c>
      <c r="AU191" s="7" t="str">
        <f t="shared" si="675"/>
        <v/>
      </c>
      <c r="AW191" s="7" t="str">
        <f t="shared" si="676"/>
        <v/>
      </c>
      <c r="AY191" s="7" t="str">
        <f t="shared" si="677"/>
        <v/>
      </c>
      <c r="AZ191" s="7" t="str">
        <f t="shared" si="678"/>
        <v/>
      </c>
      <c r="BA191" s="7" t="str">
        <f t="shared" si="679"/>
        <v/>
      </c>
    </row>
    <row r="192" spans="1:53">
      <c r="A192" s="23"/>
      <c r="B192" s="24"/>
      <c r="C192" s="25"/>
      <c r="D192" s="26"/>
      <c r="E192" s="27"/>
      <c r="F192" s="28"/>
      <c r="G192" s="28"/>
      <c r="H192" s="27"/>
      <c r="I192" s="29"/>
      <c r="J192" s="30"/>
      <c r="K192" s="31"/>
      <c r="L192" s="32"/>
      <c r="M192" s="223"/>
      <c r="N192" s="12" t="str">
        <f>IF(ISBLANK(I192),"",IF(COUNTIF(I192,"*bombe*"),(G192-1)*SUMIF('base de donnée JCO '!C$3:C$10,K192,'base de donnée JCO '!D$3:D$10)+SUMIF(entete,L192,'base de donnée JCO '!D$14:D$20),SUMIFS('base de donnée JCO '!I$173:I$1080,'base de donnée JCO '!F$173:F$1080,I192,'base de donnée JCO '!G$173:G$1080,J192)))</f>
        <v/>
      </c>
      <c r="O192" s="12" t="str">
        <f t="shared" si="680"/>
        <v/>
      </c>
      <c r="P192" s="223"/>
      <c r="Q192" s="28"/>
      <c r="R192" s="28"/>
      <c r="S192" s="28"/>
      <c r="T192" s="28"/>
      <c r="U192" s="28"/>
      <c r="V192" s="2">
        <f>W192*SUMIFS('base de donnée JCO '!H$173:H$1080,'base de donnée JCO '!F$173:F$1080,I192,'base de donnée JCO '!G$173:G$1080,J192)</f>
        <v>0</v>
      </c>
      <c r="W192" s="2">
        <f t="shared" si="657"/>
        <v>0</v>
      </c>
      <c r="X192" s="2">
        <f>W192*SUMIFS('base de donnée JCO '!J$173:J$1080,'base de donnée JCO '!F$173:F$1080,I192,'base de donnée JCO '!G$173:G$1080,J192)</f>
        <v>0</v>
      </c>
      <c r="Z192" s="7" t="str">
        <f t="shared" si="658"/>
        <v/>
      </c>
      <c r="AA192" s="7" t="str">
        <f t="shared" si="659"/>
        <v/>
      </c>
      <c r="AB192" s="7" t="str">
        <f t="shared" si="660"/>
        <v/>
      </c>
      <c r="AD192" s="7" t="str">
        <f t="shared" si="661"/>
        <v/>
      </c>
      <c r="AE192" s="7" t="str">
        <f t="shared" si="662"/>
        <v/>
      </c>
      <c r="AF192" s="7" t="str">
        <f t="shared" si="663"/>
        <v/>
      </c>
      <c r="AG192" s="7" t="str">
        <f t="shared" si="664"/>
        <v/>
      </c>
      <c r="AH192" s="7" t="str">
        <f t="shared" si="665"/>
        <v/>
      </c>
      <c r="AJ192" s="7" t="str">
        <f t="shared" si="666"/>
        <v/>
      </c>
      <c r="AK192" s="7" t="str">
        <f t="shared" si="667"/>
        <v/>
      </c>
      <c r="AL192" s="7" t="str">
        <f t="shared" si="668"/>
        <v/>
      </c>
      <c r="AM192" s="7" t="str">
        <f t="shared" si="669"/>
        <v/>
      </c>
      <c r="AO192" s="7" t="str">
        <f t="shared" si="670"/>
        <v/>
      </c>
      <c r="AP192" s="7" t="str">
        <f t="shared" si="671"/>
        <v/>
      </c>
      <c r="AQ192" s="7" t="str">
        <f t="shared" si="672"/>
        <v/>
      </c>
      <c r="AS192" s="7" t="str">
        <f t="shared" si="673"/>
        <v/>
      </c>
      <c r="AT192" s="7" t="str">
        <f t="shared" si="674"/>
        <v/>
      </c>
      <c r="AU192" s="7" t="str">
        <f t="shared" si="675"/>
        <v/>
      </c>
      <c r="AW192" s="7" t="str">
        <f t="shared" si="676"/>
        <v/>
      </c>
      <c r="AY192" s="7" t="str">
        <f t="shared" si="677"/>
        <v/>
      </c>
      <c r="AZ192" s="7" t="str">
        <f t="shared" si="678"/>
        <v/>
      </c>
      <c r="BA192" s="7" t="str">
        <f t="shared" si="679"/>
        <v/>
      </c>
    </row>
    <row r="193" spans="1:53">
      <c r="A193" s="23"/>
      <c r="B193" s="24"/>
      <c r="C193" s="25"/>
      <c r="D193" s="26"/>
      <c r="E193" s="27"/>
      <c r="F193" s="28"/>
      <c r="G193" s="28"/>
      <c r="H193" s="27"/>
      <c r="I193" s="29"/>
      <c r="J193" s="30"/>
      <c r="K193" s="31"/>
      <c r="L193" s="32"/>
      <c r="M193" s="223"/>
      <c r="N193" s="12" t="str">
        <f>IF(ISBLANK(I193),"",IF(COUNTIF(I193,"*bombe*"),(G193-1)*SUMIF('base de donnée JCO '!C$3:C$10,K193,'base de donnée JCO '!D$3:D$10)+SUMIF(entete,L193,'base de donnée JCO '!D$14:D$20),SUMIFS('base de donnée JCO '!I$173:I$1080,'base de donnée JCO '!F$173:F$1080,I193,'base de donnée JCO '!G$173:G$1080,J193)))</f>
        <v/>
      </c>
      <c r="O193" s="12" t="str">
        <f t="shared" si="680"/>
        <v/>
      </c>
      <c r="P193" s="223"/>
      <c r="Q193" s="28"/>
      <c r="R193" s="28"/>
      <c r="S193" s="28"/>
      <c r="T193" s="28"/>
      <c r="U193" s="28"/>
      <c r="V193" s="2">
        <f>W193*SUMIFS('base de donnée JCO '!H$173:H$1080,'base de donnée JCO '!F$173:F$1080,I193,'base de donnée JCO '!G$173:G$1080,J193)</f>
        <v>0</v>
      </c>
      <c r="W193" s="2">
        <f t="shared" si="657"/>
        <v>0</v>
      </c>
      <c r="X193" s="2">
        <f>W193*SUMIFS('base de donnée JCO '!J$173:J$1080,'base de donnée JCO '!F$173:F$1080,I193,'base de donnée JCO '!G$173:G$1080,J193)</f>
        <v>0</v>
      </c>
      <c r="Z193" s="7" t="str">
        <f t="shared" si="658"/>
        <v/>
      </c>
      <c r="AA193" s="7" t="str">
        <f t="shared" si="659"/>
        <v/>
      </c>
      <c r="AB193" s="7" t="str">
        <f t="shared" si="660"/>
        <v/>
      </c>
      <c r="AD193" s="7" t="str">
        <f t="shared" si="661"/>
        <v/>
      </c>
      <c r="AE193" s="7" t="str">
        <f t="shared" si="662"/>
        <v/>
      </c>
      <c r="AF193" s="7" t="str">
        <f t="shared" si="663"/>
        <v/>
      </c>
      <c r="AG193" s="7" t="str">
        <f t="shared" si="664"/>
        <v/>
      </c>
      <c r="AH193" s="7" t="str">
        <f t="shared" si="665"/>
        <v/>
      </c>
      <c r="AJ193" s="7" t="str">
        <f t="shared" si="666"/>
        <v/>
      </c>
      <c r="AK193" s="7" t="str">
        <f t="shared" si="667"/>
        <v/>
      </c>
      <c r="AL193" s="7" t="str">
        <f t="shared" si="668"/>
        <v/>
      </c>
      <c r="AM193" s="7" t="str">
        <f t="shared" si="669"/>
        <v/>
      </c>
      <c r="AO193" s="7" t="str">
        <f t="shared" si="670"/>
        <v/>
      </c>
      <c r="AP193" s="7" t="str">
        <f t="shared" si="671"/>
        <v/>
      </c>
      <c r="AQ193" s="7" t="str">
        <f t="shared" si="672"/>
        <v/>
      </c>
      <c r="AS193" s="7" t="str">
        <f t="shared" si="673"/>
        <v/>
      </c>
      <c r="AT193" s="7" t="str">
        <f t="shared" si="674"/>
        <v/>
      </c>
      <c r="AU193" s="7" t="str">
        <f t="shared" si="675"/>
        <v/>
      </c>
      <c r="AW193" s="7" t="str">
        <f t="shared" si="676"/>
        <v/>
      </c>
      <c r="AY193" s="7" t="str">
        <f t="shared" si="677"/>
        <v/>
      </c>
      <c r="AZ193" s="7" t="str">
        <f t="shared" si="678"/>
        <v/>
      </c>
      <c r="BA193" s="7" t="str">
        <f t="shared" si="679"/>
        <v/>
      </c>
    </row>
    <row r="194" spans="1:53">
      <c r="A194" s="23"/>
      <c r="B194" s="24"/>
      <c r="C194" s="25"/>
      <c r="D194" s="26"/>
      <c r="E194" s="27"/>
      <c r="F194" s="28"/>
      <c r="G194" s="28"/>
      <c r="H194" s="27"/>
      <c r="I194" s="29"/>
      <c r="J194" s="30"/>
      <c r="K194" s="31"/>
      <c r="L194" s="32"/>
      <c r="M194" s="223"/>
      <c r="N194" s="12" t="str">
        <f>IF(ISBLANK(I194),"",IF(COUNTIF(I194,"*bombe*"),(G194-1)*SUMIF('base de donnée JCO '!C$3:C$10,K194,'base de donnée JCO '!D$3:D$10)+SUMIF(entete,L194,'base de donnée JCO '!D$14:D$20),SUMIFS('base de donnée JCO '!I$173:I$1080,'base de donnée JCO '!F$173:F$1080,I194,'base de donnée JCO '!G$173:G$1080,J194)))</f>
        <v/>
      </c>
      <c r="O194" s="12" t="str">
        <f t="shared" si="680"/>
        <v/>
      </c>
      <c r="P194" s="223"/>
      <c r="Q194" s="28"/>
      <c r="R194" s="28"/>
      <c r="S194" s="28"/>
      <c r="T194" s="28"/>
      <c r="U194" s="28"/>
      <c r="V194" s="2">
        <f>W194*SUMIFS('base de donnée JCO '!H$173:H$1080,'base de donnée JCO '!F$173:F$1080,I194,'base de donnée JCO '!G$173:G$1080,J194)</f>
        <v>0</v>
      </c>
      <c r="W194" s="2">
        <f t="shared" si="657"/>
        <v>0</v>
      </c>
      <c r="X194" s="2">
        <f>W194*SUMIFS('base de donnée JCO '!J$173:J$1080,'base de donnée JCO '!F$173:F$1080,I194,'base de donnée JCO '!G$173:G$1080,J194)</f>
        <v>0</v>
      </c>
      <c r="Z194" s="7" t="str">
        <f t="shared" si="658"/>
        <v/>
      </c>
      <c r="AA194" s="7" t="str">
        <f t="shared" si="659"/>
        <v/>
      </c>
      <c r="AB194" s="7" t="str">
        <f t="shared" si="660"/>
        <v/>
      </c>
      <c r="AD194" s="7" t="str">
        <f t="shared" si="661"/>
        <v/>
      </c>
      <c r="AE194" s="7" t="str">
        <f t="shared" si="662"/>
        <v/>
      </c>
      <c r="AF194" s="7" t="str">
        <f t="shared" si="663"/>
        <v/>
      </c>
      <c r="AG194" s="7" t="str">
        <f t="shared" si="664"/>
        <v/>
      </c>
      <c r="AH194" s="7" t="str">
        <f t="shared" si="665"/>
        <v/>
      </c>
      <c r="AJ194" s="7" t="str">
        <f t="shared" si="666"/>
        <v/>
      </c>
      <c r="AK194" s="7" t="str">
        <f t="shared" si="667"/>
        <v/>
      </c>
      <c r="AL194" s="7" t="str">
        <f t="shared" si="668"/>
        <v/>
      </c>
      <c r="AM194" s="7" t="str">
        <f t="shared" si="669"/>
        <v/>
      </c>
      <c r="AO194" s="7" t="str">
        <f t="shared" si="670"/>
        <v/>
      </c>
      <c r="AP194" s="7" t="str">
        <f t="shared" si="671"/>
        <v/>
      </c>
      <c r="AQ194" s="7" t="str">
        <f t="shared" si="672"/>
        <v/>
      </c>
      <c r="AS194" s="7" t="str">
        <f t="shared" si="673"/>
        <v/>
      </c>
      <c r="AT194" s="7" t="str">
        <f t="shared" si="674"/>
        <v/>
      </c>
      <c r="AU194" s="7" t="str">
        <f t="shared" si="675"/>
        <v/>
      </c>
      <c r="AW194" s="7" t="str">
        <f t="shared" si="676"/>
        <v/>
      </c>
      <c r="AY194" s="7" t="str">
        <f t="shared" si="677"/>
        <v/>
      </c>
      <c r="AZ194" s="7" t="str">
        <f t="shared" si="678"/>
        <v/>
      </c>
      <c r="BA194" s="7" t="str">
        <f t="shared" si="679"/>
        <v/>
      </c>
    </row>
    <row r="195" spans="1:53">
      <c r="A195" s="23"/>
      <c r="B195" s="24"/>
      <c r="C195" s="25"/>
      <c r="D195" s="26"/>
      <c r="E195" s="27"/>
      <c r="F195" s="28"/>
      <c r="G195" s="28"/>
      <c r="H195" s="27"/>
      <c r="I195" s="29"/>
      <c r="J195" s="30"/>
      <c r="K195" s="31"/>
      <c r="L195" s="32"/>
      <c r="M195" s="223"/>
      <c r="N195" s="12" t="str">
        <f>IF(ISBLANK(I195),"",IF(COUNTIF(I195,"*bombe*"),(G195-1)*SUMIF('base de donnée JCO '!C$3:C$10,K195,'base de donnée JCO '!D$3:D$10)+SUMIF(entete,L195,'base de donnée JCO '!D$14:D$20),SUMIFS('base de donnée JCO '!I$173:I$1080,'base de donnée JCO '!F$173:F$1080,I195,'base de donnée JCO '!G$173:G$1080,J195)))</f>
        <v/>
      </c>
      <c r="O195" s="12" t="str">
        <f t="shared" si="680"/>
        <v/>
      </c>
      <c r="P195" s="223"/>
      <c r="Q195" s="28"/>
      <c r="R195" s="28"/>
      <c r="S195" s="28"/>
      <c r="T195" s="28"/>
      <c r="U195" s="28"/>
      <c r="V195" s="2">
        <f>W195*SUMIFS('base de donnée JCO '!H$173:H$1080,'base de donnée JCO '!F$173:F$1080,I195,'base de donnée JCO '!G$173:G$1080,J195)</f>
        <v>0</v>
      </c>
      <c r="W195" s="2">
        <f t="shared" si="657"/>
        <v>0</v>
      </c>
      <c r="X195" s="2">
        <f>W195*SUMIFS('base de donnée JCO '!J$173:J$1080,'base de donnée JCO '!F$173:F$1080,I195,'base de donnée JCO '!G$173:G$1080,J195)</f>
        <v>0</v>
      </c>
      <c r="Z195" s="7" t="str">
        <f t="shared" si="658"/>
        <v/>
      </c>
      <c r="AA195" s="7" t="str">
        <f t="shared" si="659"/>
        <v/>
      </c>
      <c r="AB195" s="7" t="str">
        <f t="shared" si="660"/>
        <v/>
      </c>
      <c r="AD195" s="7" t="str">
        <f t="shared" si="661"/>
        <v/>
      </c>
      <c r="AE195" s="7" t="str">
        <f t="shared" si="662"/>
        <v/>
      </c>
      <c r="AF195" s="7" t="str">
        <f t="shared" si="663"/>
        <v/>
      </c>
      <c r="AG195" s="7" t="str">
        <f t="shared" si="664"/>
        <v/>
      </c>
      <c r="AH195" s="7" t="str">
        <f t="shared" si="665"/>
        <v/>
      </c>
      <c r="AJ195" s="7" t="str">
        <f t="shared" si="666"/>
        <v/>
      </c>
      <c r="AK195" s="7" t="str">
        <f t="shared" si="667"/>
        <v/>
      </c>
      <c r="AL195" s="7" t="str">
        <f t="shared" si="668"/>
        <v/>
      </c>
      <c r="AM195" s="7" t="str">
        <f t="shared" si="669"/>
        <v/>
      </c>
      <c r="AO195" s="7" t="str">
        <f t="shared" si="670"/>
        <v/>
      </c>
      <c r="AP195" s="7" t="str">
        <f t="shared" si="671"/>
        <v/>
      </c>
      <c r="AQ195" s="7" t="str">
        <f t="shared" si="672"/>
        <v/>
      </c>
      <c r="AS195" s="7" t="str">
        <f t="shared" si="673"/>
        <v/>
      </c>
      <c r="AT195" s="7" t="str">
        <f t="shared" si="674"/>
        <v/>
      </c>
      <c r="AU195" s="7" t="str">
        <f t="shared" si="675"/>
        <v/>
      </c>
      <c r="AW195" s="7" t="str">
        <f t="shared" si="676"/>
        <v/>
      </c>
      <c r="AY195" s="7" t="str">
        <f t="shared" si="677"/>
        <v/>
      </c>
      <c r="AZ195" s="7" t="str">
        <f t="shared" si="678"/>
        <v/>
      </c>
      <c r="BA195" s="7" t="str">
        <f t="shared" si="679"/>
        <v/>
      </c>
    </row>
    <row r="196" spans="1:53">
      <c r="A196" s="23"/>
      <c r="B196" s="24"/>
      <c r="C196" s="25"/>
      <c r="D196" s="26"/>
      <c r="E196" s="27"/>
      <c r="F196" s="28"/>
      <c r="G196" s="28"/>
      <c r="H196" s="27"/>
      <c r="I196" s="29"/>
      <c r="J196" s="30"/>
      <c r="K196" s="31"/>
      <c r="L196" s="32"/>
      <c r="M196" s="223"/>
      <c r="N196" s="12" t="str">
        <f>IF(ISBLANK(I196),"",IF(COUNTIF(I196,"*bombe*"),(G196-1)*SUMIF('base de donnée JCO '!C$3:C$10,K196,'base de donnée JCO '!D$3:D$10)+SUMIF(entete,L196,'base de donnée JCO '!D$14:D$20),SUMIFS('base de donnée JCO '!I$173:I$1080,'base de donnée JCO '!F$173:F$1080,I196,'base de donnée JCO '!G$173:G$1080,J196)))</f>
        <v/>
      </c>
      <c r="O196" s="12" t="str">
        <f t="shared" si="680"/>
        <v/>
      </c>
      <c r="P196" s="223"/>
      <c r="Q196" s="28"/>
      <c r="R196" s="28"/>
      <c r="S196" s="28"/>
      <c r="T196" s="28"/>
      <c r="U196" s="28"/>
      <c r="V196" s="2">
        <f>W196*SUMIFS('base de donnée JCO '!H$173:H$1080,'base de donnée JCO '!F$173:F$1080,I196,'base de donnée JCO '!G$173:G$1080,J196)</f>
        <v>0</v>
      </c>
      <c r="W196" s="2">
        <f t="shared" si="657"/>
        <v>0</v>
      </c>
      <c r="X196" s="2">
        <f>W196*SUMIFS('base de donnée JCO '!J$173:J$1080,'base de donnée JCO '!F$173:F$1080,I196,'base de donnée JCO '!G$173:G$1080,J196)</f>
        <v>0</v>
      </c>
      <c r="Z196" s="7" t="str">
        <f t="shared" si="658"/>
        <v/>
      </c>
      <c r="AA196" s="7" t="str">
        <f t="shared" si="659"/>
        <v/>
      </c>
      <c r="AB196" s="7" t="str">
        <f t="shared" si="660"/>
        <v/>
      </c>
      <c r="AD196" s="7" t="str">
        <f t="shared" si="661"/>
        <v/>
      </c>
      <c r="AE196" s="7" t="str">
        <f t="shared" si="662"/>
        <v/>
      </c>
      <c r="AF196" s="7" t="str">
        <f t="shared" si="663"/>
        <v/>
      </c>
      <c r="AG196" s="7" t="str">
        <f t="shared" si="664"/>
        <v/>
      </c>
      <c r="AH196" s="7" t="str">
        <f t="shared" si="665"/>
        <v/>
      </c>
      <c r="AJ196" s="7" t="str">
        <f t="shared" si="666"/>
        <v/>
      </c>
      <c r="AK196" s="7" t="str">
        <f t="shared" si="667"/>
        <v/>
      </c>
      <c r="AL196" s="7" t="str">
        <f t="shared" si="668"/>
        <v/>
      </c>
      <c r="AM196" s="7" t="str">
        <f t="shared" si="669"/>
        <v/>
      </c>
      <c r="AO196" s="7" t="str">
        <f t="shared" si="670"/>
        <v/>
      </c>
      <c r="AP196" s="7" t="str">
        <f t="shared" si="671"/>
        <v/>
      </c>
      <c r="AQ196" s="7" t="str">
        <f t="shared" si="672"/>
        <v/>
      </c>
      <c r="AS196" s="7" t="str">
        <f t="shared" si="673"/>
        <v/>
      </c>
      <c r="AT196" s="7" t="str">
        <f t="shared" si="674"/>
        <v/>
      </c>
      <c r="AU196" s="7" t="str">
        <f t="shared" si="675"/>
        <v/>
      </c>
      <c r="AW196" s="7" t="str">
        <f t="shared" si="676"/>
        <v/>
      </c>
      <c r="AY196" s="7" t="str">
        <f t="shared" si="677"/>
        <v/>
      </c>
      <c r="AZ196" s="7" t="str">
        <f t="shared" si="678"/>
        <v/>
      </c>
      <c r="BA196" s="7" t="str">
        <f t="shared" si="679"/>
        <v/>
      </c>
    </row>
    <row r="197" spans="1:53">
      <c r="A197" s="23"/>
      <c r="B197" s="24"/>
      <c r="C197" s="25"/>
      <c r="D197" s="26"/>
      <c r="E197" s="27"/>
      <c r="F197" s="28"/>
      <c r="G197" s="28"/>
      <c r="H197" s="27"/>
      <c r="I197" s="29"/>
      <c r="J197" s="30"/>
      <c r="K197" s="31"/>
      <c r="L197" s="32"/>
      <c r="M197" s="223"/>
      <c r="N197" s="12" t="str">
        <f>IF(ISBLANK(I197),"",IF(COUNTIF(I197,"*bombe*"),(G197-1)*SUMIF('base de donnée JCO '!C$3:C$10,K197,'base de donnée JCO '!D$3:D$10)+SUMIF(entete,L197,'base de donnée JCO '!D$14:D$20),SUMIFS('base de donnée JCO '!I$173:I$1080,'base de donnée JCO '!F$173:F$1080,I197,'base de donnée JCO '!G$173:G$1080,J197)))</f>
        <v/>
      </c>
      <c r="O197" s="12" t="str">
        <f t="shared" si="680"/>
        <v/>
      </c>
      <c r="P197" s="223"/>
      <c r="Q197" s="28"/>
      <c r="R197" s="28"/>
      <c r="S197" s="28"/>
      <c r="T197" s="28"/>
      <c r="U197" s="28"/>
      <c r="V197" s="2">
        <f>W197*SUMIFS('base de donnée JCO '!H$173:H$1080,'base de donnée JCO '!F$173:F$1080,I197,'base de donnée JCO '!G$173:G$1080,J197)</f>
        <v>0</v>
      </c>
      <c r="W197" s="2">
        <f t="shared" si="657"/>
        <v>0</v>
      </c>
      <c r="X197" s="2">
        <f>W197*SUMIFS('base de donnée JCO '!J$173:J$1080,'base de donnée JCO '!F$173:F$1080,I197,'base de donnée JCO '!G$173:G$1080,J197)</f>
        <v>0</v>
      </c>
      <c r="Z197" s="7" t="str">
        <f t="shared" si="658"/>
        <v/>
      </c>
      <c r="AA197" s="7" t="str">
        <f t="shared" si="659"/>
        <v/>
      </c>
      <c r="AB197" s="7" t="str">
        <f t="shared" si="660"/>
        <v/>
      </c>
      <c r="AD197" s="7" t="str">
        <f t="shared" si="661"/>
        <v/>
      </c>
      <c r="AE197" s="7" t="str">
        <f t="shared" si="662"/>
        <v/>
      </c>
      <c r="AF197" s="7" t="str">
        <f t="shared" si="663"/>
        <v/>
      </c>
      <c r="AG197" s="7" t="str">
        <f t="shared" si="664"/>
        <v/>
      </c>
      <c r="AH197" s="7" t="str">
        <f t="shared" si="665"/>
        <v/>
      </c>
      <c r="AJ197" s="7" t="str">
        <f t="shared" si="666"/>
        <v/>
      </c>
      <c r="AK197" s="7" t="str">
        <f t="shared" si="667"/>
        <v/>
      </c>
      <c r="AL197" s="7" t="str">
        <f t="shared" si="668"/>
        <v/>
      </c>
      <c r="AM197" s="7" t="str">
        <f t="shared" si="669"/>
        <v/>
      </c>
      <c r="AO197" s="7" t="str">
        <f t="shared" si="670"/>
        <v/>
      </c>
      <c r="AP197" s="7" t="str">
        <f t="shared" si="671"/>
        <v/>
      </c>
      <c r="AQ197" s="7" t="str">
        <f t="shared" si="672"/>
        <v/>
      </c>
      <c r="AS197" s="7" t="str">
        <f t="shared" si="673"/>
        <v/>
      </c>
      <c r="AT197" s="7" t="str">
        <f t="shared" si="674"/>
        <v/>
      </c>
      <c r="AU197" s="7" t="str">
        <f t="shared" si="675"/>
        <v/>
      </c>
      <c r="AW197" s="7" t="str">
        <f t="shared" si="676"/>
        <v/>
      </c>
      <c r="AY197" s="7" t="str">
        <f t="shared" si="677"/>
        <v/>
      </c>
      <c r="AZ197" s="7" t="str">
        <f t="shared" si="678"/>
        <v/>
      </c>
      <c r="BA197" s="7" t="str">
        <f t="shared" si="679"/>
        <v/>
      </c>
    </row>
    <row r="198" spans="1:53">
      <c r="A198" s="23"/>
      <c r="B198" s="24"/>
      <c r="C198" s="25"/>
      <c r="D198" s="26"/>
      <c r="E198" s="27"/>
      <c r="F198" s="28"/>
      <c r="G198" s="28"/>
      <c r="H198" s="27"/>
      <c r="I198" s="29"/>
      <c r="J198" s="30"/>
      <c r="K198" s="31"/>
      <c r="L198" s="32"/>
      <c r="M198" s="223"/>
      <c r="N198" s="12" t="str">
        <f>IF(ISBLANK(I198),"",IF(COUNTIF(I198,"*bombe*"),(G198-1)*SUMIF('base de donnée JCO '!C$3:C$10,K198,'base de donnée JCO '!D$3:D$10)+SUMIF(entete,L198,'base de donnée JCO '!D$14:D$20),SUMIFS('base de donnée JCO '!I$173:I$1080,'base de donnée JCO '!F$173:F$1080,I198,'base de donnée JCO '!G$173:G$1080,J198)))</f>
        <v/>
      </c>
      <c r="O198" s="12" t="str">
        <f t="shared" si="680"/>
        <v/>
      </c>
      <c r="P198" s="223"/>
      <c r="Q198" s="28"/>
      <c r="R198" s="28"/>
      <c r="S198" s="28"/>
      <c r="T198" s="28"/>
      <c r="U198" s="28"/>
      <c r="V198" s="2">
        <f>W198*SUMIFS('base de donnée JCO '!H$173:H$1080,'base de donnée JCO '!F$173:F$1080,I198,'base de donnée JCO '!G$173:G$1080,J198)</f>
        <v>0</v>
      </c>
      <c r="W198" s="2">
        <f t="shared" si="657"/>
        <v>0</v>
      </c>
      <c r="X198" s="2">
        <f>W198*SUMIFS('base de donnée JCO '!J$173:J$1080,'base de donnée JCO '!F$173:F$1080,I198,'base de donnée JCO '!G$173:G$1080,J198)</f>
        <v>0</v>
      </c>
      <c r="Z198" s="7" t="str">
        <f t="shared" si="658"/>
        <v/>
      </c>
      <c r="AA198" s="7" t="str">
        <f t="shared" si="659"/>
        <v/>
      </c>
      <c r="AB198" s="7" t="str">
        <f t="shared" si="660"/>
        <v/>
      </c>
      <c r="AD198" s="7" t="str">
        <f t="shared" si="661"/>
        <v/>
      </c>
      <c r="AE198" s="7" t="str">
        <f t="shared" si="662"/>
        <v/>
      </c>
      <c r="AF198" s="7" t="str">
        <f t="shared" si="663"/>
        <v/>
      </c>
      <c r="AG198" s="7" t="str">
        <f t="shared" si="664"/>
        <v/>
      </c>
      <c r="AH198" s="7" t="str">
        <f t="shared" si="665"/>
        <v/>
      </c>
      <c r="AJ198" s="7" t="str">
        <f t="shared" si="666"/>
        <v/>
      </c>
      <c r="AK198" s="7" t="str">
        <f t="shared" si="667"/>
        <v/>
      </c>
      <c r="AL198" s="7" t="str">
        <f t="shared" si="668"/>
        <v/>
      </c>
      <c r="AM198" s="7" t="str">
        <f t="shared" si="669"/>
        <v/>
      </c>
      <c r="AO198" s="7" t="str">
        <f t="shared" si="670"/>
        <v/>
      </c>
      <c r="AP198" s="7" t="str">
        <f t="shared" si="671"/>
        <v/>
      </c>
      <c r="AQ198" s="7" t="str">
        <f t="shared" si="672"/>
        <v/>
      </c>
      <c r="AS198" s="7" t="str">
        <f t="shared" si="673"/>
        <v/>
      </c>
      <c r="AT198" s="7" t="str">
        <f t="shared" si="674"/>
        <v/>
      </c>
      <c r="AU198" s="7" t="str">
        <f t="shared" si="675"/>
        <v/>
      </c>
      <c r="AW198" s="7" t="str">
        <f t="shared" si="676"/>
        <v/>
      </c>
      <c r="AY198" s="7" t="str">
        <f t="shared" si="677"/>
        <v/>
      </c>
      <c r="AZ198" s="7" t="str">
        <f t="shared" si="678"/>
        <v/>
      </c>
      <c r="BA198" s="7" t="str">
        <f t="shared" si="679"/>
        <v/>
      </c>
    </row>
    <row r="199" spans="1:53">
      <c r="A199" s="23"/>
      <c r="B199" s="24"/>
      <c r="C199" s="25"/>
      <c r="D199" s="26"/>
      <c r="E199" s="27"/>
      <c r="F199" s="28"/>
      <c r="G199" s="28"/>
      <c r="H199" s="27"/>
      <c r="I199" s="29"/>
      <c r="J199" s="30"/>
      <c r="K199" s="31"/>
      <c r="L199" s="32"/>
      <c r="M199" s="223"/>
      <c r="N199" s="12" t="str">
        <f>IF(ISBLANK(I199),"",IF(COUNTIF(I199,"*bombe*"),(G199-1)*SUMIF('base de donnée JCO '!C$3:C$10,K199,'base de donnée JCO '!D$3:D$10)+SUMIF(entete,L199,'base de donnée JCO '!D$14:D$20),SUMIFS('base de donnée JCO '!I$173:I$1080,'base de donnée JCO '!F$173:F$1080,I199,'base de donnée JCO '!G$173:G$1080,J199)))</f>
        <v/>
      </c>
      <c r="O199" s="12" t="str">
        <f t="shared" si="680"/>
        <v/>
      </c>
      <c r="P199" s="223"/>
      <c r="Q199" s="28"/>
      <c r="R199" s="28"/>
      <c r="S199" s="28"/>
      <c r="T199" s="28"/>
      <c r="U199" s="28"/>
      <c r="V199" s="2">
        <f>W199*SUMIFS('base de donnée JCO '!H$173:H$1080,'base de donnée JCO '!F$173:F$1080,I199,'base de donnée JCO '!G$173:G$1080,J199)</f>
        <v>0</v>
      </c>
      <c r="W199" s="2">
        <f t="shared" si="657"/>
        <v>0</v>
      </c>
      <c r="X199" s="2">
        <f>W199*SUMIFS('base de donnée JCO '!J$173:J$1080,'base de donnée JCO '!F$173:F$1080,I199,'base de donnée JCO '!G$173:G$1080,J199)</f>
        <v>0</v>
      </c>
      <c r="Z199" s="7" t="str">
        <f t="shared" si="658"/>
        <v/>
      </c>
      <c r="AA199" s="7" t="str">
        <f t="shared" si="659"/>
        <v/>
      </c>
      <c r="AB199" s="7" t="str">
        <f t="shared" si="660"/>
        <v/>
      </c>
      <c r="AD199" s="7" t="str">
        <f t="shared" si="661"/>
        <v/>
      </c>
      <c r="AE199" s="7" t="str">
        <f t="shared" si="662"/>
        <v/>
      </c>
      <c r="AF199" s="7" t="str">
        <f t="shared" si="663"/>
        <v/>
      </c>
      <c r="AG199" s="7" t="str">
        <f t="shared" si="664"/>
        <v/>
      </c>
      <c r="AH199" s="7" t="str">
        <f t="shared" si="665"/>
        <v/>
      </c>
      <c r="AJ199" s="7" t="str">
        <f t="shared" si="666"/>
        <v/>
      </c>
      <c r="AK199" s="7" t="str">
        <f t="shared" si="667"/>
        <v/>
      </c>
      <c r="AL199" s="7" t="str">
        <f t="shared" si="668"/>
        <v/>
      </c>
      <c r="AM199" s="7" t="str">
        <f t="shared" si="669"/>
        <v/>
      </c>
      <c r="AO199" s="7" t="str">
        <f t="shared" si="670"/>
        <v/>
      </c>
      <c r="AP199" s="7" t="str">
        <f t="shared" si="671"/>
        <v/>
      </c>
      <c r="AQ199" s="7" t="str">
        <f t="shared" si="672"/>
        <v/>
      </c>
      <c r="AS199" s="7" t="str">
        <f t="shared" si="673"/>
        <v/>
      </c>
      <c r="AT199" s="7" t="str">
        <f t="shared" si="674"/>
        <v/>
      </c>
      <c r="AU199" s="7" t="str">
        <f t="shared" si="675"/>
        <v/>
      </c>
      <c r="AW199" s="7" t="str">
        <f t="shared" si="676"/>
        <v/>
      </c>
      <c r="AY199" s="7" t="str">
        <f t="shared" si="677"/>
        <v/>
      </c>
      <c r="AZ199" s="7" t="str">
        <f t="shared" si="678"/>
        <v/>
      </c>
      <c r="BA199" s="7" t="str">
        <f t="shared" si="679"/>
        <v/>
      </c>
    </row>
    <row r="200" spans="1:53">
      <c r="A200" s="23"/>
      <c r="B200" s="24"/>
      <c r="C200" s="25"/>
      <c r="D200" s="26"/>
      <c r="E200" s="27"/>
      <c r="F200" s="28"/>
      <c r="G200" s="28"/>
      <c r="H200" s="27"/>
      <c r="I200" s="29"/>
      <c r="J200" s="30"/>
      <c r="K200" s="31"/>
      <c r="L200" s="32"/>
      <c r="M200" s="223"/>
      <c r="N200" s="12" t="str">
        <f>IF(ISBLANK(I200),"",IF(COUNTIF(I200,"*bombe*"),(G200-1)*SUMIF('base de donnée JCO '!C$3:C$10,K200,'base de donnée JCO '!D$3:D$10)+SUMIF(entete,L200,'base de donnée JCO '!D$14:D$20),SUMIFS('base de donnée JCO '!I$173:I$1080,'base de donnée JCO '!F$173:F$1080,I200,'base de donnée JCO '!G$173:G$1080,J200)))</f>
        <v/>
      </c>
      <c r="O200" s="12" t="str">
        <f t="shared" si="680"/>
        <v/>
      </c>
      <c r="P200" s="223"/>
      <c r="Q200" s="28"/>
      <c r="R200" s="28"/>
      <c r="S200" s="28"/>
      <c r="T200" s="28"/>
      <c r="U200" s="28"/>
      <c r="V200" s="2">
        <f>W200*SUMIFS('base de donnée JCO '!H$173:H$1080,'base de donnée JCO '!F$173:F$1080,I200,'base de donnée JCO '!G$173:G$1080,J200)</f>
        <v>0</v>
      </c>
      <c r="W200" s="2">
        <f t="shared" si="657"/>
        <v>0</v>
      </c>
      <c r="X200" s="2">
        <f>W200*SUMIFS('base de donnée JCO '!J$173:J$1080,'base de donnée JCO '!F$173:F$1080,I200,'base de donnée JCO '!G$173:G$1080,J200)</f>
        <v>0</v>
      </c>
      <c r="Z200" s="7" t="str">
        <f t="shared" si="658"/>
        <v/>
      </c>
      <c r="AA200" s="7" t="str">
        <f t="shared" si="659"/>
        <v/>
      </c>
      <c r="AB200" s="7" t="str">
        <f t="shared" si="660"/>
        <v/>
      </c>
      <c r="AD200" s="7" t="str">
        <f t="shared" si="661"/>
        <v/>
      </c>
      <c r="AE200" s="7" t="str">
        <f t="shared" si="662"/>
        <v/>
      </c>
      <c r="AF200" s="7" t="str">
        <f t="shared" si="663"/>
        <v/>
      </c>
      <c r="AG200" s="7" t="str">
        <f t="shared" si="664"/>
        <v/>
      </c>
      <c r="AH200" s="7" t="str">
        <f t="shared" si="665"/>
        <v/>
      </c>
      <c r="AJ200" s="7" t="str">
        <f t="shared" si="666"/>
        <v/>
      </c>
      <c r="AK200" s="7" t="str">
        <f t="shared" si="667"/>
        <v/>
      </c>
      <c r="AL200" s="7" t="str">
        <f t="shared" si="668"/>
        <v/>
      </c>
      <c r="AM200" s="7" t="str">
        <f t="shared" si="669"/>
        <v/>
      </c>
      <c r="AO200" s="7" t="str">
        <f t="shared" si="670"/>
        <v/>
      </c>
      <c r="AP200" s="7" t="str">
        <f t="shared" si="671"/>
        <v/>
      </c>
      <c r="AQ200" s="7" t="str">
        <f t="shared" si="672"/>
        <v/>
      </c>
      <c r="AS200" s="7" t="str">
        <f t="shared" si="673"/>
        <v/>
      </c>
      <c r="AT200" s="7" t="str">
        <f t="shared" si="674"/>
        <v/>
      </c>
      <c r="AU200" s="7" t="str">
        <f t="shared" si="675"/>
        <v/>
      </c>
      <c r="AW200" s="7" t="str">
        <f t="shared" si="676"/>
        <v/>
      </c>
      <c r="AY200" s="7" t="str">
        <f t="shared" si="677"/>
        <v/>
      </c>
      <c r="AZ200" s="7" t="str">
        <f t="shared" si="678"/>
        <v/>
      </c>
      <c r="BA200" s="7" t="str">
        <f t="shared" si="679"/>
        <v/>
      </c>
    </row>
    <row r="201" spans="1:53">
      <c r="A201" s="23"/>
      <c r="B201" s="24"/>
      <c r="C201" s="25"/>
      <c r="D201" s="26"/>
      <c r="E201" s="27"/>
      <c r="F201" s="28"/>
      <c r="G201" s="28"/>
      <c r="H201" s="27"/>
      <c r="I201" s="29"/>
      <c r="J201" s="30"/>
      <c r="K201" s="31"/>
      <c r="L201" s="32"/>
      <c r="M201" s="223"/>
      <c r="N201" s="12" t="str">
        <f>IF(ISBLANK(I201),"",IF(COUNTIF(I201,"*bombe*"),(G201-1)*SUMIF('base de donnée JCO '!C$3:C$10,K201,'base de donnée JCO '!D$3:D$10)+SUMIF(entete,L201,'base de donnée JCO '!D$14:D$20),SUMIFS('base de donnée JCO '!I$173:I$1080,'base de donnée JCO '!F$173:F$1080,I201,'base de donnée JCO '!G$173:G$1080,J201)))</f>
        <v/>
      </c>
      <c r="O201" s="12" t="str">
        <f t="shared" si="680"/>
        <v/>
      </c>
      <c r="P201" s="223"/>
      <c r="Q201" s="28"/>
      <c r="R201" s="28"/>
      <c r="S201" s="28"/>
      <c r="T201" s="28"/>
      <c r="U201" s="28"/>
      <c r="V201" s="2">
        <f>W201*SUMIFS('base de donnée JCO '!H$173:H$1080,'base de donnée JCO '!F$173:F$1080,I201,'base de donnée JCO '!G$173:G$1080,J201)</f>
        <v>0</v>
      </c>
      <c r="W201" s="2">
        <f t="shared" si="657"/>
        <v>0</v>
      </c>
      <c r="X201" s="2">
        <f>W201*SUMIFS('base de donnée JCO '!J$173:J$1080,'base de donnée JCO '!F$173:F$1080,I201,'base de donnée JCO '!G$173:G$1080,J201)</f>
        <v>0</v>
      </c>
      <c r="Z201" s="7" t="str">
        <f t="shared" si="658"/>
        <v/>
      </c>
      <c r="AA201" s="7" t="str">
        <f t="shared" si="659"/>
        <v/>
      </c>
      <c r="AB201" s="7" t="str">
        <f t="shared" si="660"/>
        <v/>
      </c>
      <c r="AD201" s="7" t="str">
        <f t="shared" si="661"/>
        <v/>
      </c>
      <c r="AE201" s="7" t="str">
        <f t="shared" si="662"/>
        <v/>
      </c>
      <c r="AF201" s="7" t="str">
        <f t="shared" si="663"/>
        <v/>
      </c>
      <c r="AG201" s="7" t="str">
        <f t="shared" si="664"/>
        <v/>
      </c>
      <c r="AH201" s="7" t="str">
        <f t="shared" si="665"/>
        <v/>
      </c>
      <c r="AJ201" s="7" t="str">
        <f t="shared" si="666"/>
        <v/>
      </c>
      <c r="AK201" s="7" t="str">
        <f t="shared" si="667"/>
        <v/>
      </c>
      <c r="AL201" s="7" t="str">
        <f t="shared" si="668"/>
        <v/>
      </c>
      <c r="AM201" s="7" t="str">
        <f t="shared" si="669"/>
        <v/>
      </c>
      <c r="AO201" s="7" t="str">
        <f t="shared" si="670"/>
        <v/>
      </c>
      <c r="AP201" s="7" t="str">
        <f t="shared" si="671"/>
        <v/>
      </c>
      <c r="AQ201" s="7" t="str">
        <f t="shared" si="672"/>
        <v/>
      </c>
      <c r="AS201" s="7" t="str">
        <f t="shared" si="673"/>
        <v/>
      </c>
      <c r="AT201" s="7" t="str">
        <f t="shared" si="674"/>
        <v/>
      </c>
      <c r="AU201" s="7" t="str">
        <f t="shared" si="675"/>
        <v/>
      </c>
      <c r="AW201" s="7" t="str">
        <f t="shared" si="676"/>
        <v/>
      </c>
      <c r="AY201" s="7" t="str">
        <f t="shared" si="677"/>
        <v/>
      </c>
      <c r="AZ201" s="7" t="str">
        <f t="shared" si="678"/>
        <v/>
      </c>
      <c r="BA201" s="7" t="str">
        <f t="shared" si="679"/>
        <v/>
      </c>
    </row>
    <row r="202" spans="1:53">
      <c r="A202" s="23"/>
      <c r="B202" s="24"/>
      <c r="C202" s="25"/>
      <c r="D202" s="26"/>
      <c r="E202" s="27"/>
      <c r="F202" s="28"/>
      <c r="G202" s="28"/>
      <c r="H202" s="27"/>
      <c r="I202" s="29"/>
      <c r="J202" s="30"/>
      <c r="K202" s="31"/>
      <c r="L202" s="32"/>
      <c r="M202" s="223"/>
      <c r="N202" s="12" t="str">
        <f>IF(ISBLANK(I202),"",IF(COUNTIF(I202,"*bombe*"),(G202-1)*SUMIF('base de donnée JCO '!C$3:C$10,K202,'base de donnée JCO '!D$3:D$10)+SUMIF(entete,L202,'base de donnée JCO '!D$14:D$20),SUMIFS('base de donnée JCO '!I$173:I$1080,'base de donnée JCO '!F$173:F$1080,I202,'base de donnée JCO '!G$173:G$1080,J202)))</f>
        <v/>
      </c>
      <c r="O202" s="12" t="str">
        <f t="shared" si="680"/>
        <v/>
      </c>
      <c r="P202" s="223"/>
      <c r="Q202" s="28"/>
      <c r="R202" s="28"/>
      <c r="S202" s="28"/>
      <c r="T202" s="28"/>
      <c r="U202" s="28"/>
      <c r="V202" s="2">
        <f>W202*SUMIFS('base de donnée JCO '!H$173:H$1080,'base de donnée JCO '!F$173:F$1080,I202,'base de donnée JCO '!G$173:G$1080,J202)</f>
        <v>0</v>
      </c>
      <c r="W202" s="2">
        <f t="shared" si="657"/>
        <v>0</v>
      </c>
      <c r="X202" s="2">
        <f>W202*SUMIFS('base de donnée JCO '!J$173:J$1080,'base de donnée JCO '!F$173:F$1080,I202,'base de donnée JCO '!G$173:G$1080,J202)</f>
        <v>0</v>
      </c>
      <c r="Z202" s="7" t="str">
        <f t="shared" si="658"/>
        <v/>
      </c>
      <c r="AA202" s="7" t="str">
        <f t="shared" si="659"/>
        <v/>
      </c>
      <c r="AB202" s="7" t="str">
        <f t="shared" si="660"/>
        <v/>
      </c>
      <c r="AD202" s="7" t="str">
        <f t="shared" si="661"/>
        <v/>
      </c>
      <c r="AE202" s="7" t="str">
        <f t="shared" si="662"/>
        <v/>
      </c>
      <c r="AF202" s="7" t="str">
        <f t="shared" si="663"/>
        <v/>
      </c>
      <c r="AG202" s="7" t="str">
        <f t="shared" si="664"/>
        <v/>
      </c>
      <c r="AH202" s="7" t="str">
        <f t="shared" si="665"/>
        <v/>
      </c>
      <c r="AJ202" s="7" t="str">
        <f t="shared" si="666"/>
        <v/>
      </c>
      <c r="AK202" s="7" t="str">
        <f t="shared" si="667"/>
        <v/>
      </c>
      <c r="AL202" s="7" t="str">
        <f t="shared" si="668"/>
        <v/>
      </c>
      <c r="AM202" s="7" t="str">
        <f t="shared" si="669"/>
        <v/>
      </c>
      <c r="AO202" s="7" t="str">
        <f t="shared" si="670"/>
        <v/>
      </c>
      <c r="AP202" s="7" t="str">
        <f t="shared" si="671"/>
        <v/>
      </c>
      <c r="AQ202" s="7" t="str">
        <f t="shared" si="672"/>
        <v/>
      </c>
      <c r="AS202" s="7" t="str">
        <f t="shared" si="673"/>
        <v/>
      </c>
      <c r="AT202" s="7" t="str">
        <f t="shared" si="674"/>
        <v/>
      </c>
      <c r="AU202" s="7" t="str">
        <f t="shared" si="675"/>
        <v/>
      </c>
      <c r="AW202" s="7" t="str">
        <f t="shared" si="676"/>
        <v/>
      </c>
      <c r="AY202" s="7" t="str">
        <f t="shared" si="677"/>
        <v/>
      </c>
      <c r="AZ202" s="7" t="str">
        <f t="shared" si="678"/>
        <v/>
      </c>
      <c r="BA202" s="7" t="str">
        <f t="shared" si="679"/>
        <v/>
      </c>
    </row>
    <row r="203" spans="1:53">
      <c r="A203" s="23"/>
      <c r="B203" s="24"/>
      <c r="C203" s="25"/>
      <c r="D203" s="26"/>
      <c r="E203" s="27"/>
      <c r="F203" s="28"/>
      <c r="G203" s="28"/>
      <c r="H203" s="27"/>
      <c r="I203" s="29"/>
      <c r="J203" s="30"/>
      <c r="K203" s="31"/>
      <c r="L203" s="32"/>
      <c r="M203" s="223"/>
      <c r="N203" s="12" t="str">
        <f>IF(ISBLANK(I203),"",IF(COUNTIF(I203,"*bombe*"),(G203-1)*SUMIF('base de donnée JCO '!C$3:C$10,K203,'base de donnée JCO '!D$3:D$10)+SUMIF(entete,L203,'base de donnée JCO '!D$14:D$20),SUMIFS('base de donnée JCO '!I$173:I$1080,'base de donnée JCO '!F$173:F$1080,I203,'base de donnée JCO '!G$173:G$1080,J203)))</f>
        <v/>
      </c>
      <c r="O203" s="12" t="str">
        <f t="shared" si="680"/>
        <v/>
      </c>
      <c r="P203" s="223"/>
      <c r="Q203" s="28"/>
      <c r="R203" s="28"/>
      <c r="S203" s="28"/>
      <c r="T203" s="28"/>
      <c r="U203" s="28"/>
      <c r="V203" s="2">
        <f>W203*SUMIFS('base de donnée JCO '!H$173:H$1080,'base de donnée JCO '!F$173:F$1080,I203,'base de donnée JCO '!G$173:G$1080,J203)</f>
        <v>0</v>
      </c>
      <c r="W203" s="2">
        <f t="shared" si="657"/>
        <v>0</v>
      </c>
      <c r="X203" s="2">
        <f>W203*SUMIFS('base de donnée JCO '!J$173:J$1080,'base de donnée JCO '!F$173:F$1080,I203,'base de donnée JCO '!G$173:G$1080,J203)</f>
        <v>0</v>
      </c>
      <c r="Z203" s="7" t="str">
        <f t="shared" si="658"/>
        <v/>
      </c>
      <c r="AA203" s="7" t="str">
        <f t="shared" si="659"/>
        <v/>
      </c>
      <c r="AB203" s="7" t="str">
        <f t="shared" si="660"/>
        <v/>
      </c>
      <c r="AD203" s="7" t="str">
        <f t="shared" si="661"/>
        <v/>
      </c>
      <c r="AE203" s="7" t="str">
        <f t="shared" si="662"/>
        <v/>
      </c>
      <c r="AF203" s="7" t="str">
        <f t="shared" si="663"/>
        <v/>
      </c>
      <c r="AG203" s="7" t="str">
        <f t="shared" si="664"/>
        <v/>
      </c>
      <c r="AH203" s="7" t="str">
        <f t="shared" si="665"/>
        <v/>
      </c>
      <c r="AJ203" s="7" t="str">
        <f t="shared" si="666"/>
        <v/>
      </c>
      <c r="AK203" s="7" t="str">
        <f t="shared" si="667"/>
        <v/>
      </c>
      <c r="AL203" s="7" t="str">
        <f t="shared" si="668"/>
        <v/>
      </c>
      <c r="AM203" s="7" t="str">
        <f t="shared" si="669"/>
        <v/>
      </c>
      <c r="AO203" s="7" t="str">
        <f t="shared" si="670"/>
        <v/>
      </c>
      <c r="AP203" s="7" t="str">
        <f t="shared" si="671"/>
        <v/>
      </c>
      <c r="AQ203" s="7" t="str">
        <f t="shared" si="672"/>
        <v/>
      </c>
      <c r="AS203" s="7" t="str">
        <f t="shared" si="673"/>
        <v/>
      </c>
      <c r="AT203" s="7" t="str">
        <f t="shared" si="674"/>
        <v/>
      </c>
      <c r="AU203" s="7" t="str">
        <f t="shared" si="675"/>
        <v/>
      </c>
      <c r="AW203" s="7" t="str">
        <f t="shared" si="676"/>
        <v/>
      </c>
      <c r="AY203" s="7" t="str">
        <f t="shared" si="677"/>
        <v/>
      </c>
      <c r="AZ203" s="7" t="str">
        <f t="shared" si="678"/>
        <v/>
      </c>
      <c r="BA203" s="7" t="str">
        <f t="shared" si="679"/>
        <v/>
      </c>
    </row>
    <row r="204" spans="1:53">
      <c r="A204" s="23"/>
      <c r="B204" s="24"/>
      <c r="C204" s="25"/>
      <c r="D204" s="26"/>
      <c r="E204" s="27"/>
      <c r="F204" s="28"/>
      <c r="G204" s="28"/>
      <c r="H204" s="27"/>
      <c r="I204" s="29"/>
      <c r="J204" s="30"/>
      <c r="K204" s="31"/>
      <c r="L204" s="32"/>
      <c r="M204" s="223"/>
      <c r="N204" s="12" t="str">
        <f>IF(ISBLANK(I204),"",IF(COUNTIF(I204,"*bombe*"),(G204-1)*SUMIF('base de donnée JCO '!C$3:C$10,K204,'base de donnée JCO '!D$3:D$10)+SUMIF(entete,L204,'base de donnée JCO '!D$14:D$20),SUMIFS('base de donnée JCO '!I$173:I$1080,'base de donnée JCO '!F$173:F$1080,I204,'base de donnée JCO '!G$173:G$1080,J204)))</f>
        <v/>
      </c>
      <c r="O204" s="12" t="str">
        <f t="shared" si="680"/>
        <v/>
      </c>
      <c r="P204" s="223"/>
      <c r="Q204" s="28"/>
      <c r="R204" s="28"/>
      <c r="S204" s="28"/>
      <c r="T204" s="28"/>
      <c r="U204" s="28"/>
      <c r="V204" s="2">
        <f>W204*SUMIFS('base de donnée JCO '!H$173:H$1080,'base de donnée JCO '!F$173:F$1080,I204,'base de donnée JCO '!G$173:G$1080,J204)</f>
        <v>0</v>
      </c>
      <c r="W204" s="2">
        <f t="shared" si="657"/>
        <v>0</v>
      </c>
      <c r="X204" s="2">
        <f>W204*SUMIFS('base de donnée JCO '!J$173:J$1080,'base de donnée JCO '!F$173:F$1080,I204,'base de donnée JCO '!G$173:G$1080,J204)</f>
        <v>0</v>
      </c>
      <c r="Z204" s="7" t="str">
        <f t="shared" si="658"/>
        <v/>
      </c>
      <c r="AA204" s="7" t="str">
        <f t="shared" si="659"/>
        <v/>
      </c>
      <c r="AB204" s="7" t="str">
        <f t="shared" si="660"/>
        <v/>
      </c>
      <c r="AD204" s="7" t="str">
        <f t="shared" si="661"/>
        <v/>
      </c>
      <c r="AE204" s="7" t="str">
        <f t="shared" si="662"/>
        <v/>
      </c>
      <c r="AF204" s="7" t="str">
        <f t="shared" si="663"/>
        <v/>
      </c>
      <c r="AG204" s="7" t="str">
        <f t="shared" si="664"/>
        <v/>
      </c>
      <c r="AH204" s="7" t="str">
        <f t="shared" si="665"/>
        <v/>
      </c>
      <c r="AJ204" s="7" t="str">
        <f t="shared" si="666"/>
        <v/>
      </c>
      <c r="AK204" s="7" t="str">
        <f t="shared" si="667"/>
        <v/>
      </c>
      <c r="AL204" s="7" t="str">
        <f t="shared" si="668"/>
        <v/>
      </c>
      <c r="AM204" s="7" t="str">
        <f t="shared" si="669"/>
        <v/>
      </c>
      <c r="AO204" s="7" t="str">
        <f t="shared" si="670"/>
        <v/>
      </c>
      <c r="AP204" s="7" t="str">
        <f t="shared" si="671"/>
        <v/>
      </c>
      <c r="AQ204" s="7" t="str">
        <f t="shared" si="672"/>
        <v/>
      </c>
      <c r="AS204" s="7" t="str">
        <f t="shared" si="673"/>
        <v/>
      </c>
      <c r="AT204" s="7" t="str">
        <f t="shared" si="674"/>
        <v/>
      </c>
      <c r="AU204" s="7" t="str">
        <f t="shared" si="675"/>
        <v/>
      </c>
      <c r="AW204" s="7" t="str">
        <f t="shared" si="676"/>
        <v/>
      </c>
      <c r="AY204" s="7" t="str">
        <f t="shared" si="677"/>
        <v/>
      </c>
      <c r="AZ204" s="7" t="str">
        <f t="shared" si="678"/>
        <v/>
      </c>
      <c r="BA204" s="7" t="str">
        <f t="shared" si="679"/>
        <v/>
      </c>
    </row>
    <row r="205" spans="1:53">
      <c r="A205" s="23"/>
      <c r="B205" s="24"/>
      <c r="C205" s="25"/>
      <c r="D205" s="26"/>
      <c r="E205" s="27"/>
      <c r="F205" s="28"/>
      <c r="G205" s="28"/>
      <c r="H205" s="27"/>
      <c r="I205" s="29"/>
      <c r="J205" s="30"/>
      <c r="K205" s="31"/>
      <c r="L205" s="32"/>
      <c r="M205" s="223"/>
      <c r="N205" s="12" t="str">
        <f>IF(ISBLANK(I205),"",IF(COUNTIF(I205,"*bombe*"),(G205-1)*SUMIF('base de donnée JCO '!C$3:C$10,K205,'base de donnée JCO '!D$3:D$10)+SUMIF(entete,L205,'base de donnée JCO '!D$14:D$20),SUMIFS('base de donnée JCO '!I$173:I$1080,'base de donnée JCO '!F$173:F$1080,I205,'base de donnée JCO '!G$173:G$1080,J205)))</f>
        <v/>
      </c>
      <c r="O205" s="12" t="str">
        <f t="shared" si="680"/>
        <v/>
      </c>
      <c r="P205" s="223"/>
      <c r="Q205" s="28"/>
      <c r="R205" s="28"/>
      <c r="S205" s="28"/>
      <c r="T205" s="28"/>
      <c r="U205" s="28"/>
      <c r="V205" s="2">
        <f>W205*SUMIFS('base de donnée JCO '!H$173:H$1080,'base de donnée JCO '!F$173:F$1080,I205,'base de donnée JCO '!G$173:G$1080,J205)</f>
        <v>0</v>
      </c>
      <c r="W205" s="2">
        <f t="shared" si="657"/>
        <v>0</v>
      </c>
      <c r="X205" s="2">
        <f>W205*SUMIFS('base de donnée JCO '!J$173:J$1080,'base de donnée JCO '!F$173:F$1080,I205,'base de donnée JCO '!G$173:G$1080,J205)</f>
        <v>0</v>
      </c>
      <c r="Z205" s="7" t="str">
        <f t="shared" si="658"/>
        <v/>
      </c>
      <c r="AA205" s="7" t="str">
        <f t="shared" si="659"/>
        <v/>
      </c>
      <c r="AB205" s="7" t="str">
        <f t="shared" si="660"/>
        <v/>
      </c>
      <c r="AD205" s="7" t="str">
        <f t="shared" si="661"/>
        <v/>
      </c>
      <c r="AE205" s="7" t="str">
        <f t="shared" si="662"/>
        <v/>
      </c>
      <c r="AF205" s="7" t="str">
        <f t="shared" si="663"/>
        <v/>
      </c>
      <c r="AG205" s="7" t="str">
        <f t="shared" si="664"/>
        <v/>
      </c>
      <c r="AH205" s="7" t="str">
        <f t="shared" si="665"/>
        <v/>
      </c>
      <c r="AJ205" s="7" t="str">
        <f t="shared" si="666"/>
        <v/>
      </c>
      <c r="AK205" s="7" t="str">
        <f t="shared" si="667"/>
        <v/>
      </c>
      <c r="AL205" s="7" t="str">
        <f t="shared" si="668"/>
        <v/>
      </c>
      <c r="AM205" s="7" t="str">
        <f t="shared" si="669"/>
        <v/>
      </c>
      <c r="AO205" s="7" t="str">
        <f t="shared" si="670"/>
        <v/>
      </c>
      <c r="AP205" s="7" t="str">
        <f t="shared" si="671"/>
        <v/>
      </c>
      <c r="AQ205" s="7" t="str">
        <f t="shared" si="672"/>
        <v/>
      </c>
      <c r="AS205" s="7" t="str">
        <f t="shared" si="673"/>
        <v/>
      </c>
      <c r="AT205" s="7" t="str">
        <f t="shared" si="674"/>
        <v/>
      </c>
      <c r="AU205" s="7" t="str">
        <f t="shared" si="675"/>
        <v/>
      </c>
      <c r="AW205" s="7" t="str">
        <f t="shared" si="676"/>
        <v/>
      </c>
      <c r="AY205" s="7" t="str">
        <f t="shared" si="677"/>
        <v/>
      </c>
      <c r="AZ205" s="7" t="str">
        <f t="shared" si="678"/>
        <v/>
      </c>
      <c r="BA205" s="7" t="str">
        <f t="shared" si="679"/>
        <v/>
      </c>
    </row>
    <row r="206" spans="1:53">
      <c r="A206" s="23"/>
      <c r="B206" s="24"/>
      <c r="C206" s="25"/>
      <c r="D206" s="26"/>
      <c r="E206" s="27"/>
      <c r="F206" s="28"/>
      <c r="G206" s="28"/>
      <c r="H206" s="27"/>
      <c r="I206" s="29"/>
      <c r="J206" s="30"/>
      <c r="K206" s="31"/>
      <c r="L206" s="32"/>
      <c r="M206" s="223"/>
      <c r="N206" s="12" t="str">
        <f>IF(ISBLANK(I206),"",IF(COUNTIF(I206,"*bombe*"),(G206-1)*SUMIF('base de donnée JCO '!C$3:C$10,K206,'base de donnée JCO '!D$3:D$10)+SUMIF(entete,L206,'base de donnée JCO '!D$14:D$20),SUMIFS('base de donnée JCO '!I$173:I$1080,'base de donnée JCO '!F$173:F$1080,I206,'base de donnée JCO '!G$173:G$1080,J206)))</f>
        <v/>
      </c>
      <c r="O206" s="12" t="str">
        <f t="shared" si="680"/>
        <v/>
      </c>
      <c r="P206" s="223"/>
      <c r="Q206" s="28"/>
      <c r="R206" s="28"/>
      <c r="S206" s="28"/>
      <c r="T206" s="28"/>
      <c r="U206" s="28"/>
      <c r="V206" s="2">
        <f>W206*SUMIFS('base de donnée JCO '!H$173:H$1080,'base de donnée JCO '!F$173:F$1080,I206,'base de donnée JCO '!G$173:G$1080,J206)</f>
        <v>0</v>
      </c>
      <c r="W206" s="2">
        <f t="shared" si="657"/>
        <v>0</v>
      </c>
      <c r="X206" s="2">
        <f>W206*SUMIFS('base de donnée JCO '!J$173:J$1080,'base de donnée JCO '!F$173:F$1080,I206,'base de donnée JCO '!G$173:G$1080,J206)</f>
        <v>0</v>
      </c>
      <c r="Z206" s="7" t="str">
        <f t="shared" si="658"/>
        <v/>
      </c>
      <c r="AA206" s="7" t="str">
        <f t="shared" si="659"/>
        <v/>
      </c>
      <c r="AB206" s="7" t="str">
        <f t="shared" si="660"/>
        <v/>
      </c>
      <c r="AD206" s="7" t="str">
        <f t="shared" si="661"/>
        <v/>
      </c>
      <c r="AE206" s="7" t="str">
        <f t="shared" si="662"/>
        <v/>
      </c>
      <c r="AF206" s="7" t="str">
        <f t="shared" si="663"/>
        <v/>
      </c>
      <c r="AG206" s="7" t="str">
        <f t="shared" si="664"/>
        <v/>
      </c>
      <c r="AH206" s="7" t="str">
        <f t="shared" si="665"/>
        <v/>
      </c>
      <c r="AJ206" s="7" t="str">
        <f t="shared" si="666"/>
        <v/>
      </c>
      <c r="AK206" s="7" t="str">
        <f t="shared" si="667"/>
        <v/>
      </c>
      <c r="AL206" s="7" t="str">
        <f t="shared" si="668"/>
        <v/>
      </c>
      <c r="AM206" s="7" t="str">
        <f t="shared" si="669"/>
        <v/>
      </c>
      <c r="AO206" s="7" t="str">
        <f t="shared" si="670"/>
        <v/>
      </c>
      <c r="AP206" s="7" t="str">
        <f t="shared" si="671"/>
        <v/>
      </c>
      <c r="AQ206" s="7" t="str">
        <f t="shared" si="672"/>
        <v/>
      </c>
      <c r="AS206" s="7" t="str">
        <f t="shared" si="673"/>
        <v/>
      </c>
      <c r="AT206" s="7" t="str">
        <f t="shared" si="674"/>
        <v/>
      </c>
      <c r="AU206" s="7" t="str">
        <f t="shared" si="675"/>
        <v/>
      </c>
      <c r="AW206" s="7" t="str">
        <f t="shared" si="676"/>
        <v/>
      </c>
      <c r="AY206" s="7" t="str">
        <f t="shared" si="677"/>
        <v/>
      </c>
      <c r="AZ206" s="7" t="str">
        <f t="shared" si="678"/>
        <v/>
      </c>
      <c r="BA206" s="7" t="str">
        <f t="shared" si="679"/>
        <v/>
      </c>
    </row>
    <row r="207" spans="1:53">
      <c r="A207" s="23"/>
      <c r="B207" s="24"/>
      <c r="C207" s="25"/>
      <c r="D207" s="26"/>
      <c r="E207" s="27"/>
      <c r="F207" s="28"/>
      <c r="G207" s="28"/>
      <c r="H207" s="27"/>
      <c r="I207" s="29"/>
      <c r="J207" s="30"/>
      <c r="K207" s="31"/>
      <c r="L207" s="32"/>
      <c r="M207" s="223"/>
      <c r="N207" s="12" t="str">
        <f>IF(ISBLANK(I207),"",IF(COUNTIF(I207,"*bombe*"),(G207-1)*SUMIF('base de donnée JCO '!C$3:C$10,K207,'base de donnée JCO '!D$3:D$10)+SUMIF(entete,L207,'base de donnée JCO '!D$14:D$20),SUMIFS('base de donnée JCO '!I$173:I$1080,'base de donnée JCO '!F$173:F$1080,I207,'base de donnée JCO '!G$173:G$1080,J207)))</f>
        <v/>
      </c>
      <c r="O207" s="12" t="str">
        <f t="shared" si="680"/>
        <v/>
      </c>
      <c r="P207" s="223"/>
      <c r="Q207" s="28"/>
      <c r="R207" s="28"/>
      <c r="S207" s="28"/>
      <c r="T207" s="28"/>
      <c r="U207" s="28"/>
      <c r="V207" s="2">
        <f>W207*SUMIFS('base de donnée JCO '!H$173:H$1080,'base de donnée JCO '!F$173:F$1080,I207,'base de donnée JCO '!G$173:G$1080,J207)</f>
        <v>0</v>
      </c>
      <c r="W207" s="2">
        <f t="shared" si="657"/>
        <v>0</v>
      </c>
      <c r="X207" s="2">
        <f>W207*SUMIFS('base de donnée JCO '!J$173:J$1080,'base de donnée JCO '!F$173:F$1080,I207,'base de donnée JCO '!G$173:G$1080,J207)</f>
        <v>0</v>
      </c>
      <c r="Z207" s="7" t="str">
        <f t="shared" si="658"/>
        <v/>
      </c>
      <c r="AA207" s="7" t="str">
        <f t="shared" si="659"/>
        <v/>
      </c>
      <c r="AB207" s="7" t="str">
        <f t="shared" si="660"/>
        <v/>
      </c>
      <c r="AD207" s="7" t="str">
        <f t="shared" si="661"/>
        <v/>
      </c>
      <c r="AE207" s="7" t="str">
        <f t="shared" si="662"/>
        <v/>
      </c>
      <c r="AF207" s="7" t="str">
        <f t="shared" si="663"/>
        <v/>
      </c>
      <c r="AG207" s="7" t="str">
        <f t="shared" si="664"/>
        <v/>
      </c>
      <c r="AH207" s="7" t="str">
        <f t="shared" si="665"/>
        <v/>
      </c>
      <c r="AJ207" s="7" t="str">
        <f t="shared" si="666"/>
        <v/>
      </c>
      <c r="AK207" s="7" t="str">
        <f t="shared" si="667"/>
        <v/>
      </c>
      <c r="AL207" s="7" t="str">
        <f t="shared" si="668"/>
        <v/>
      </c>
      <c r="AM207" s="7" t="str">
        <f t="shared" si="669"/>
        <v/>
      </c>
      <c r="AO207" s="7" t="str">
        <f t="shared" si="670"/>
        <v/>
      </c>
      <c r="AP207" s="7" t="str">
        <f t="shared" si="671"/>
        <v/>
      </c>
      <c r="AQ207" s="7" t="str">
        <f t="shared" si="672"/>
        <v/>
      </c>
      <c r="AS207" s="7" t="str">
        <f t="shared" si="673"/>
        <v/>
      </c>
      <c r="AT207" s="7" t="str">
        <f t="shared" si="674"/>
        <v/>
      </c>
      <c r="AU207" s="7" t="str">
        <f t="shared" si="675"/>
        <v/>
      </c>
      <c r="AW207" s="7" t="str">
        <f t="shared" si="676"/>
        <v/>
      </c>
      <c r="AY207" s="7" t="str">
        <f t="shared" si="677"/>
        <v/>
      </c>
      <c r="AZ207" s="7" t="str">
        <f t="shared" si="678"/>
        <v/>
      </c>
      <c r="BA207" s="7" t="str">
        <f t="shared" si="679"/>
        <v/>
      </c>
    </row>
    <row r="208" spans="1:53">
      <c r="A208" s="23"/>
      <c r="B208" s="24"/>
      <c r="C208" s="25"/>
      <c r="D208" s="26"/>
      <c r="E208" s="27"/>
      <c r="F208" s="28"/>
      <c r="G208" s="28"/>
      <c r="H208" s="27"/>
      <c r="I208" s="29"/>
      <c r="J208" s="30"/>
      <c r="K208" s="31"/>
      <c r="L208" s="32"/>
      <c r="M208" s="223"/>
      <c r="N208" s="12" t="str">
        <f>IF(ISBLANK(I208),"",IF(COUNTIF(I208,"*bombe*"),(G208-1)*SUMIF('base de donnée JCO '!C$3:C$10,K208,'base de donnée JCO '!D$3:D$10)+SUMIF(entete,L208,'base de donnée JCO '!D$14:D$20),SUMIFS('base de donnée JCO '!I$173:I$1080,'base de donnée JCO '!F$173:F$1080,I208,'base de donnée JCO '!G$173:G$1080,J208)))</f>
        <v/>
      </c>
      <c r="O208" s="12" t="str">
        <f t="shared" si="680"/>
        <v/>
      </c>
      <c r="P208" s="223"/>
      <c r="Q208" s="28"/>
      <c r="R208" s="28"/>
      <c r="S208" s="28"/>
      <c r="T208" s="28"/>
      <c r="U208" s="28"/>
      <c r="V208" s="2">
        <f>W208*SUMIFS('base de donnée JCO '!H$173:H$1080,'base de donnée JCO '!F$173:F$1080,I208,'base de donnée JCO '!G$173:G$1080,J208)</f>
        <v>0</v>
      </c>
      <c r="W208" s="2">
        <f t="shared" si="657"/>
        <v>0</v>
      </c>
      <c r="X208" s="2">
        <f>W208*SUMIFS('base de donnée JCO '!J$173:J$1080,'base de donnée JCO '!F$173:F$1080,I208,'base de donnée JCO '!G$173:G$1080,J208)</f>
        <v>0</v>
      </c>
      <c r="Z208" s="7" t="str">
        <f t="shared" si="658"/>
        <v/>
      </c>
      <c r="AA208" s="7" t="str">
        <f t="shared" si="659"/>
        <v/>
      </c>
      <c r="AB208" s="7" t="str">
        <f t="shared" si="660"/>
        <v/>
      </c>
      <c r="AD208" s="7" t="str">
        <f t="shared" si="661"/>
        <v/>
      </c>
      <c r="AE208" s="7" t="str">
        <f t="shared" si="662"/>
        <v/>
      </c>
      <c r="AF208" s="7" t="str">
        <f t="shared" si="663"/>
        <v/>
      </c>
      <c r="AG208" s="7" t="str">
        <f t="shared" si="664"/>
        <v/>
      </c>
      <c r="AH208" s="7" t="str">
        <f t="shared" si="665"/>
        <v/>
      </c>
      <c r="AJ208" s="7" t="str">
        <f t="shared" si="666"/>
        <v/>
      </c>
      <c r="AK208" s="7" t="str">
        <f t="shared" si="667"/>
        <v/>
      </c>
      <c r="AL208" s="7" t="str">
        <f t="shared" si="668"/>
        <v/>
      </c>
      <c r="AM208" s="7" t="str">
        <f t="shared" si="669"/>
        <v/>
      </c>
      <c r="AO208" s="7" t="str">
        <f t="shared" si="670"/>
        <v/>
      </c>
      <c r="AP208" s="7" t="str">
        <f t="shared" si="671"/>
        <v/>
      </c>
      <c r="AQ208" s="7" t="str">
        <f t="shared" si="672"/>
        <v/>
      </c>
      <c r="AS208" s="7" t="str">
        <f t="shared" si="673"/>
        <v/>
      </c>
      <c r="AT208" s="7" t="str">
        <f t="shared" si="674"/>
        <v/>
      </c>
      <c r="AU208" s="7" t="str">
        <f t="shared" si="675"/>
        <v/>
      </c>
      <c r="AW208" s="7" t="str">
        <f t="shared" si="676"/>
        <v/>
      </c>
      <c r="AY208" s="7" t="str">
        <f t="shared" si="677"/>
        <v/>
      </c>
      <c r="AZ208" s="7" t="str">
        <f t="shared" si="678"/>
        <v/>
      </c>
      <c r="BA208" s="7" t="str">
        <f t="shared" si="679"/>
        <v/>
      </c>
    </row>
    <row r="209" spans="1:53">
      <c r="A209" s="23"/>
      <c r="B209" s="24"/>
      <c r="C209" s="25"/>
      <c r="D209" s="26"/>
      <c r="E209" s="27"/>
      <c r="F209" s="28"/>
      <c r="G209" s="28"/>
      <c r="H209" s="27"/>
      <c r="I209" s="29"/>
      <c r="J209" s="30"/>
      <c r="K209" s="31"/>
      <c r="L209" s="32"/>
      <c r="M209" s="223"/>
      <c r="N209" s="12" t="str">
        <f>IF(ISBLANK(I209),"",IF(COUNTIF(I209,"*bombe*"),(G209-1)*SUMIF('base de donnée JCO '!C$3:C$10,K209,'base de donnée JCO '!D$3:D$10)+SUMIF(entete,L209,'base de donnée JCO '!D$14:D$20),SUMIFS('base de donnée JCO '!I$173:I$1080,'base de donnée JCO '!F$173:F$1080,I209,'base de donnée JCO '!G$173:G$1080,J209)))</f>
        <v/>
      </c>
      <c r="O209" s="12" t="str">
        <f t="shared" si="680"/>
        <v/>
      </c>
      <c r="P209" s="223"/>
      <c r="Q209" s="28"/>
      <c r="R209" s="28"/>
      <c r="S209" s="28"/>
      <c r="T209" s="28"/>
      <c r="U209" s="28"/>
      <c r="V209" s="2">
        <f>W209*SUMIFS('base de donnée JCO '!H$173:H$1080,'base de donnée JCO '!F$173:F$1080,I209,'base de donnée JCO '!G$173:G$1080,J209)</f>
        <v>0</v>
      </c>
      <c r="W209" s="2">
        <f t="shared" si="657"/>
        <v>0</v>
      </c>
      <c r="X209" s="2">
        <f>W209*SUMIFS('base de donnée JCO '!J$173:J$1080,'base de donnée JCO '!F$173:F$1080,I209,'base de donnée JCO '!G$173:G$1080,J209)</f>
        <v>0</v>
      </c>
      <c r="Z209" s="7" t="str">
        <f t="shared" si="658"/>
        <v/>
      </c>
      <c r="AA209" s="7" t="str">
        <f t="shared" si="659"/>
        <v/>
      </c>
      <c r="AB209" s="7" t="str">
        <f t="shared" si="660"/>
        <v/>
      </c>
      <c r="AD209" s="7" t="str">
        <f t="shared" si="661"/>
        <v/>
      </c>
      <c r="AE209" s="7" t="str">
        <f t="shared" si="662"/>
        <v/>
      </c>
      <c r="AF209" s="7" t="str">
        <f t="shared" si="663"/>
        <v/>
      </c>
      <c r="AG209" s="7" t="str">
        <f t="shared" si="664"/>
        <v/>
      </c>
      <c r="AH209" s="7" t="str">
        <f t="shared" si="665"/>
        <v/>
      </c>
      <c r="AJ209" s="7" t="str">
        <f t="shared" si="666"/>
        <v/>
      </c>
      <c r="AK209" s="7" t="str">
        <f t="shared" si="667"/>
        <v/>
      </c>
      <c r="AL209" s="7" t="str">
        <f t="shared" si="668"/>
        <v/>
      </c>
      <c r="AM209" s="7" t="str">
        <f t="shared" si="669"/>
        <v/>
      </c>
      <c r="AO209" s="7" t="str">
        <f t="shared" si="670"/>
        <v/>
      </c>
      <c r="AP209" s="7" t="str">
        <f t="shared" si="671"/>
        <v/>
      </c>
      <c r="AQ209" s="7" t="str">
        <f t="shared" si="672"/>
        <v/>
      </c>
      <c r="AS209" s="7" t="str">
        <f t="shared" si="673"/>
        <v/>
      </c>
      <c r="AT209" s="7" t="str">
        <f t="shared" si="674"/>
        <v/>
      </c>
      <c r="AU209" s="7" t="str">
        <f t="shared" si="675"/>
        <v/>
      </c>
      <c r="AW209" s="7" t="str">
        <f t="shared" si="676"/>
        <v/>
      </c>
      <c r="AY209" s="7" t="str">
        <f t="shared" si="677"/>
        <v/>
      </c>
      <c r="AZ209" s="7" t="str">
        <f t="shared" si="678"/>
        <v/>
      </c>
      <c r="BA209" s="7" t="str">
        <f t="shared" si="679"/>
        <v/>
      </c>
    </row>
    <row r="210" spans="1:53">
      <c r="A210" s="23"/>
      <c r="B210" s="24"/>
      <c r="C210" s="25"/>
      <c r="D210" s="26"/>
      <c r="E210" s="27"/>
      <c r="F210" s="28"/>
      <c r="G210" s="28"/>
      <c r="H210" s="27"/>
      <c r="I210" s="29"/>
      <c r="J210" s="30"/>
      <c r="K210" s="31"/>
      <c r="L210" s="32"/>
      <c r="M210" s="223"/>
      <c r="N210" s="12" t="str">
        <f>IF(ISBLANK(I210),"",IF(COUNTIF(I210,"*bombe*"),(G210-1)*SUMIF('base de donnée JCO '!C$3:C$10,K210,'base de donnée JCO '!D$3:D$10)+SUMIF(entete,L210,'base de donnée JCO '!D$14:D$20),SUMIFS('base de donnée JCO '!I$173:I$1080,'base de donnée JCO '!F$173:F$1080,I210,'base de donnée JCO '!G$173:G$1080,J210)))</f>
        <v/>
      </c>
      <c r="O210" s="12" t="str">
        <f t="shared" si="680"/>
        <v/>
      </c>
      <c r="P210" s="223"/>
      <c r="Q210" s="28"/>
      <c r="R210" s="28"/>
      <c r="S210" s="28"/>
      <c r="T210" s="28"/>
      <c r="U210" s="28"/>
      <c r="V210" s="2">
        <f>W210*SUMIFS('base de donnée JCO '!H$173:H$1080,'base de donnée JCO '!F$173:F$1080,I210,'base de donnée JCO '!G$173:G$1080,J210)</f>
        <v>0</v>
      </c>
      <c r="W210" s="2">
        <f t="shared" si="657"/>
        <v>0</v>
      </c>
      <c r="X210" s="2">
        <f>W210*SUMIFS('base de donnée JCO '!J$173:J$1080,'base de donnée JCO '!F$173:F$1080,I210,'base de donnée JCO '!G$173:G$1080,J210)</f>
        <v>0</v>
      </c>
      <c r="Z210" s="7" t="str">
        <f t="shared" si="658"/>
        <v/>
      </c>
      <c r="AA210" s="7" t="str">
        <f t="shared" si="659"/>
        <v/>
      </c>
      <c r="AB210" s="7" t="str">
        <f t="shared" si="660"/>
        <v/>
      </c>
      <c r="AD210" s="7" t="str">
        <f t="shared" si="661"/>
        <v/>
      </c>
      <c r="AE210" s="7" t="str">
        <f t="shared" si="662"/>
        <v/>
      </c>
      <c r="AF210" s="7" t="str">
        <f t="shared" si="663"/>
        <v/>
      </c>
      <c r="AG210" s="7" t="str">
        <f t="shared" si="664"/>
        <v/>
      </c>
      <c r="AH210" s="7" t="str">
        <f t="shared" si="665"/>
        <v/>
      </c>
      <c r="AJ210" s="7" t="str">
        <f t="shared" si="666"/>
        <v/>
      </c>
      <c r="AK210" s="7" t="str">
        <f t="shared" si="667"/>
        <v/>
      </c>
      <c r="AL210" s="7" t="str">
        <f t="shared" si="668"/>
        <v/>
      </c>
      <c r="AM210" s="7" t="str">
        <f t="shared" si="669"/>
        <v/>
      </c>
      <c r="AO210" s="7" t="str">
        <f t="shared" si="670"/>
        <v/>
      </c>
      <c r="AP210" s="7" t="str">
        <f t="shared" si="671"/>
        <v/>
      </c>
      <c r="AQ210" s="7" t="str">
        <f t="shared" si="672"/>
        <v/>
      </c>
      <c r="AS210" s="7" t="str">
        <f t="shared" si="673"/>
        <v/>
      </c>
      <c r="AT210" s="7" t="str">
        <f t="shared" si="674"/>
        <v/>
      </c>
      <c r="AU210" s="7" t="str">
        <f t="shared" si="675"/>
        <v/>
      </c>
      <c r="AW210" s="7" t="str">
        <f t="shared" si="676"/>
        <v/>
      </c>
      <c r="AY210" s="7" t="str">
        <f t="shared" si="677"/>
        <v/>
      </c>
      <c r="AZ210" s="7" t="str">
        <f t="shared" si="678"/>
        <v/>
      </c>
      <c r="BA210" s="7" t="str">
        <f t="shared" si="679"/>
        <v/>
      </c>
    </row>
    <row r="211" spans="1:53">
      <c r="A211" s="23"/>
      <c r="B211" s="24"/>
      <c r="C211" s="25"/>
      <c r="D211" s="26"/>
      <c r="E211" s="27"/>
      <c r="F211" s="28"/>
      <c r="G211" s="28"/>
      <c r="H211" s="27"/>
      <c r="I211" s="29"/>
      <c r="J211" s="30"/>
      <c r="K211" s="31"/>
      <c r="L211" s="32"/>
      <c r="M211" s="223"/>
      <c r="N211" s="12" t="str">
        <f>IF(ISBLANK(I211),"",IF(COUNTIF(I211,"*bombe*"),(G211-1)*SUMIF('base de donnée JCO '!C$3:C$10,K211,'base de donnée JCO '!D$3:D$10)+SUMIF(entete,L211,'base de donnée JCO '!D$14:D$20),SUMIFS('base de donnée JCO '!I$173:I$1080,'base de donnée JCO '!F$173:F$1080,I211,'base de donnée JCO '!G$173:G$1080,J211)))</f>
        <v/>
      </c>
      <c r="O211" s="12" t="str">
        <f t="shared" si="680"/>
        <v/>
      </c>
      <c r="P211" s="223"/>
      <c r="Q211" s="28"/>
      <c r="R211" s="28"/>
      <c r="S211" s="28"/>
      <c r="T211" s="28"/>
      <c r="U211" s="28"/>
      <c r="V211" s="2">
        <f>W211*SUMIFS('base de donnée JCO '!H$173:H$1080,'base de donnée JCO '!F$173:F$1080,I211,'base de donnée JCO '!G$173:G$1080,J211)</f>
        <v>0</v>
      </c>
      <c r="W211" s="2">
        <f t="shared" si="657"/>
        <v>0</v>
      </c>
      <c r="X211" s="2">
        <f>W211*SUMIFS('base de donnée JCO '!J$173:J$1080,'base de donnée JCO '!F$173:F$1080,I211,'base de donnée JCO '!G$173:G$1080,J211)</f>
        <v>0</v>
      </c>
      <c r="Z211" s="7" t="str">
        <f t="shared" si="658"/>
        <v/>
      </c>
      <c r="AA211" s="7" t="str">
        <f t="shared" si="659"/>
        <v/>
      </c>
      <c r="AB211" s="7" t="str">
        <f t="shared" si="660"/>
        <v/>
      </c>
      <c r="AD211" s="7" t="str">
        <f t="shared" si="661"/>
        <v/>
      </c>
      <c r="AE211" s="7" t="str">
        <f t="shared" si="662"/>
        <v/>
      </c>
      <c r="AF211" s="7" t="str">
        <f t="shared" si="663"/>
        <v/>
      </c>
      <c r="AG211" s="7" t="str">
        <f t="shared" si="664"/>
        <v/>
      </c>
      <c r="AH211" s="7" t="str">
        <f t="shared" si="665"/>
        <v/>
      </c>
      <c r="AJ211" s="7" t="str">
        <f t="shared" si="666"/>
        <v/>
      </c>
      <c r="AK211" s="7" t="str">
        <f t="shared" si="667"/>
        <v/>
      </c>
      <c r="AL211" s="7" t="str">
        <f t="shared" si="668"/>
        <v/>
      </c>
      <c r="AM211" s="7" t="str">
        <f t="shared" si="669"/>
        <v/>
      </c>
      <c r="AO211" s="7" t="str">
        <f t="shared" si="670"/>
        <v/>
      </c>
      <c r="AP211" s="7" t="str">
        <f t="shared" si="671"/>
        <v/>
      </c>
      <c r="AQ211" s="7" t="str">
        <f t="shared" si="672"/>
        <v/>
      </c>
      <c r="AS211" s="7" t="str">
        <f t="shared" si="673"/>
        <v/>
      </c>
      <c r="AT211" s="7" t="str">
        <f t="shared" si="674"/>
        <v/>
      </c>
      <c r="AU211" s="7" t="str">
        <f t="shared" si="675"/>
        <v/>
      </c>
      <c r="AW211" s="7" t="str">
        <f t="shared" si="676"/>
        <v/>
      </c>
      <c r="AY211" s="7" t="str">
        <f t="shared" si="677"/>
        <v/>
      </c>
      <c r="AZ211" s="7" t="str">
        <f t="shared" si="678"/>
        <v/>
      </c>
      <c r="BA211" s="7" t="str">
        <f t="shared" si="679"/>
        <v/>
      </c>
    </row>
    <row r="212" spans="1:53">
      <c r="A212" s="23"/>
      <c r="B212" s="24"/>
      <c r="C212" s="25"/>
      <c r="D212" s="26"/>
      <c r="E212" s="27"/>
      <c r="F212" s="28"/>
      <c r="G212" s="28"/>
      <c r="H212" s="27"/>
      <c r="I212" s="29"/>
      <c r="J212" s="30"/>
      <c r="K212" s="31"/>
      <c r="L212" s="32"/>
      <c r="M212" s="223"/>
      <c r="N212" s="12" t="str">
        <f>IF(ISBLANK(I212),"",IF(COUNTIF(I212,"*bombe*"),(G212-1)*SUMIF('base de donnée JCO '!C$3:C$10,K212,'base de donnée JCO '!D$3:D$10)+SUMIF(entete,L212,'base de donnée JCO '!D$14:D$20),SUMIFS('base de donnée JCO '!I$173:I$1080,'base de donnée JCO '!F$173:F$1080,I212,'base de donnée JCO '!G$173:G$1080,J212)))</f>
        <v/>
      </c>
      <c r="O212" s="12" t="str">
        <f t="shared" si="680"/>
        <v/>
      </c>
      <c r="P212" s="223"/>
      <c r="Q212" s="28"/>
      <c r="R212" s="28"/>
      <c r="S212" s="28"/>
      <c r="T212" s="28"/>
      <c r="U212" s="28"/>
      <c r="V212" s="2">
        <f>W212*SUMIFS('base de donnée JCO '!H$173:H$1080,'base de donnée JCO '!F$173:F$1080,I212,'base de donnée JCO '!G$173:G$1080,J212)</f>
        <v>0</v>
      </c>
      <c r="W212" s="2">
        <f t="shared" si="657"/>
        <v>0</v>
      </c>
      <c r="X212" s="2">
        <f>W212*SUMIFS('base de donnée JCO '!J$173:J$1080,'base de donnée JCO '!F$173:F$1080,I212,'base de donnée JCO '!G$173:G$1080,J212)</f>
        <v>0</v>
      </c>
      <c r="Z212" s="7" t="str">
        <f t="shared" si="658"/>
        <v/>
      </c>
      <c r="AA212" s="7" t="str">
        <f t="shared" si="659"/>
        <v/>
      </c>
      <c r="AB212" s="7" t="str">
        <f t="shared" si="660"/>
        <v/>
      </c>
      <c r="AD212" s="7" t="str">
        <f t="shared" si="661"/>
        <v/>
      </c>
      <c r="AE212" s="7" t="str">
        <f t="shared" si="662"/>
        <v/>
      </c>
      <c r="AF212" s="7" t="str">
        <f t="shared" si="663"/>
        <v/>
      </c>
      <c r="AG212" s="7" t="str">
        <f t="shared" si="664"/>
        <v/>
      </c>
      <c r="AH212" s="7" t="str">
        <f t="shared" si="665"/>
        <v/>
      </c>
      <c r="AJ212" s="7" t="str">
        <f t="shared" si="666"/>
        <v/>
      </c>
      <c r="AK212" s="7" t="str">
        <f t="shared" si="667"/>
        <v/>
      </c>
      <c r="AL212" s="7" t="str">
        <f t="shared" si="668"/>
        <v/>
      </c>
      <c r="AM212" s="7" t="str">
        <f t="shared" si="669"/>
        <v/>
      </c>
      <c r="AO212" s="7" t="str">
        <f t="shared" si="670"/>
        <v/>
      </c>
      <c r="AP212" s="7" t="str">
        <f t="shared" si="671"/>
        <v/>
      </c>
      <c r="AQ212" s="7" t="str">
        <f t="shared" si="672"/>
        <v/>
      </c>
      <c r="AS212" s="7" t="str">
        <f t="shared" si="673"/>
        <v/>
      </c>
      <c r="AT212" s="7" t="str">
        <f t="shared" si="674"/>
        <v/>
      </c>
      <c r="AU212" s="7" t="str">
        <f t="shared" si="675"/>
        <v/>
      </c>
      <c r="AW212" s="7" t="str">
        <f t="shared" si="676"/>
        <v/>
      </c>
      <c r="AY212" s="7" t="str">
        <f t="shared" si="677"/>
        <v/>
      </c>
      <c r="AZ212" s="7" t="str">
        <f t="shared" si="678"/>
        <v/>
      </c>
      <c r="BA212" s="7" t="str">
        <f t="shared" si="679"/>
        <v/>
      </c>
    </row>
    <row r="213" spans="1:53">
      <c r="A213" s="23"/>
      <c r="B213" s="24"/>
      <c r="C213" s="25"/>
      <c r="D213" s="26"/>
      <c r="E213" s="27"/>
      <c r="F213" s="28"/>
      <c r="G213" s="28"/>
      <c r="H213" s="27"/>
      <c r="I213" s="29"/>
      <c r="J213" s="30"/>
      <c r="K213" s="31"/>
      <c r="L213" s="32"/>
      <c r="M213" s="223"/>
      <c r="N213" s="12" t="str">
        <f>IF(ISBLANK(I213),"",IF(COUNTIF(I213,"*bombe*"),(G213-1)*SUMIF('base de donnée JCO '!C$3:C$10,K213,'base de donnée JCO '!D$3:D$10)+SUMIF(entete,L213,'base de donnée JCO '!D$14:D$20),SUMIFS('base de donnée JCO '!I$173:I$1080,'base de donnée JCO '!F$173:F$1080,I213,'base de donnée JCO '!G$173:G$1080,J213)))</f>
        <v/>
      </c>
      <c r="O213" s="12" t="str">
        <f t="shared" si="680"/>
        <v/>
      </c>
      <c r="P213" s="223"/>
      <c r="Q213" s="28"/>
      <c r="R213" s="28"/>
      <c r="S213" s="28"/>
      <c r="T213" s="28"/>
      <c r="U213" s="28"/>
      <c r="V213" s="2">
        <f>W213*SUMIFS('base de donnée JCO '!H$173:H$1080,'base de donnée JCO '!F$173:F$1080,I213,'base de donnée JCO '!G$173:G$1080,J213)</f>
        <v>0</v>
      </c>
      <c r="W213" s="2">
        <f t="shared" si="657"/>
        <v>0</v>
      </c>
      <c r="X213" s="2">
        <f>W213*SUMIFS('base de donnée JCO '!J$173:J$1080,'base de donnée JCO '!F$173:F$1080,I213,'base de donnée JCO '!G$173:G$1080,J213)</f>
        <v>0</v>
      </c>
      <c r="Z213" s="7" t="str">
        <f t="shared" si="658"/>
        <v/>
      </c>
      <c r="AA213" s="7" t="str">
        <f t="shared" si="659"/>
        <v/>
      </c>
      <c r="AB213" s="7" t="str">
        <f t="shared" si="660"/>
        <v/>
      </c>
      <c r="AD213" s="7" t="str">
        <f t="shared" si="661"/>
        <v/>
      </c>
      <c r="AE213" s="7" t="str">
        <f t="shared" si="662"/>
        <v/>
      </c>
      <c r="AF213" s="7" t="str">
        <f t="shared" si="663"/>
        <v/>
      </c>
      <c r="AG213" s="7" t="str">
        <f t="shared" si="664"/>
        <v/>
      </c>
      <c r="AH213" s="7" t="str">
        <f t="shared" si="665"/>
        <v/>
      </c>
      <c r="AJ213" s="7" t="str">
        <f t="shared" si="666"/>
        <v/>
      </c>
      <c r="AK213" s="7" t="str">
        <f t="shared" si="667"/>
        <v/>
      </c>
      <c r="AL213" s="7" t="str">
        <f t="shared" si="668"/>
        <v/>
      </c>
      <c r="AM213" s="7" t="str">
        <f t="shared" si="669"/>
        <v/>
      </c>
      <c r="AO213" s="7" t="str">
        <f t="shared" si="670"/>
        <v/>
      </c>
      <c r="AP213" s="7" t="str">
        <f t="shared" si="671"/>
        <v/>
      </c>
      <c r="AQ213" s="7" t="str">
        <f t="shared" si="672"/>
        <v/>
      </c>
      <c r="AS213" s="7" t="str">
        <f t="shared" si="673"/>
        <v/>
      </c>
      <c r="AT213" s="7" t="str">
        <f t="shared" si="674"/>
        <v/>
      </c>
      <c r="AU213" s="7" t="str">
        <f t="shared" si="675"/>
        <v/>
      </c>
      <c r="AW213" s="7" t="str">
        <f t="shared" si="676"/>
        <v/>
      </c>
      <c r="AY213" s="7" t="str">
        <f t="shared" si="677"/>
        <v/>
      </c>
      <c r="AZ213" s="7" t="str">
        <f t="shared" si="678"/>
        <v/>
      </c>
      <c r="BA213" s="7" t="str">
        <f t="shared" si="679"/>
        <v/>
      </c>
    </row>
    <row r="214" spans="1:53">
      <c r="A214" s="23"/>
      <c r="B214" s="24"/>
      <c r="C214" s="25"/>
      <c r="D214" s="26"/>
      <c r="E214" s="27"/>
      <c r="F214" s="28"/>
      <c r="G214" s="28"/>
      <c r="H214" s="27"/>
      <c r="I214" s="29"/>
      <c r="J214" s="30"/>
      <c r="K214" s="31"/>
      <c r="L214" s="32"/>
      <c r="M214" s="223"/>
      <c r="N214" s="12" t="str">
        <f>IF(ISBLANK(I214),"",IF(COUNTIF(I214,"*bombe*"),(G214-1)*SUMIF('base de donnée JCO '!C$3:C$10,K214,'base de donnée JCO '!D$3:D$10)+SUMIF(entete,L214,'base de donnée JCO '!D$14:D$20),SUMIFS('base de donnée JCO '!I$173:I$1080,'base de donnée JCO '!F$173:F$1080,I214,'base de donnée JCO '!G$173:G$1080,J214)))</f>
        <v/>
      </c>
      <c r="O214" s="12" t="str">
        <f t="shared" si="680"/>
        <v/>
      </c>
      <c r="P214" s="223"/>
      <c r="Q214" s="28"/>
      <c r="R214" s="28"/>
      <c r="S214" s="28"/>
      <c r="T214" s="28"/>
      <c r="U214" s="28"/>
      <c r="V214" s="2">
        <f>W214*SUMIFS('base de donnée JCO '!H$173:H$1080,'base de donnée JCO '!F$173:F$1080,I214,'base de donnée JCO '!G$173:G$1080,J214)</f>
        <v>0</v>
      </c>
      <c r="W214" s="2">
        <f t="shared" si="657"/>
        <v>0</v>
      </c>
      <c r="X214" s="2">
        <f>W214*SUMIFS('base de donnée JCO '!J$173:J$1080,'base de donnée JCO '!F$173:F$1080,I214,'base de donnée JCO '!G$173:G$1080,J214)</f>
        <v>0</v>
      </c>
      <c r="Z214" s="7" t="str">
        <f t="shared" si="658"/>
        <v/>
      </c>
      <c r="AA214" s="7" t="str">
        <f t="shared" si="659"/>
        <v/>
      </c>
      <c r="AB214" s="7" t="str">
        <f t="shared" si="660"/>
        <v/>
      </c>
      <c r="AD214" s="7" t="str">
        <f t="shared" si="661"/>
        <v/>
      </c>
      <c r="AE214" s="7" t="str">
        <f t="shared" si="662"/>
        <v/>
      </c>
      <c r="AF214" s="7" t="str">
        <f t="shared" si="663"/>
        <v/>
      </c>
      <c r="AG214" s="7" t="str">
        <f t="shared" si="664"/>
        <v/>
      </c>
      <c r="AH214" s="7" t="str">
        <f t="shared" si="665"/>
        <v/>
      </c>
      <c r="AJ214" s="7" t="str">
        <f t="shared" si="666"/>
        <v/>
      </c>
      <c r="AK214" s="7" t="str">
        <f t="shared" si="667"/>
        <v/>
      </c>
      <c r="AL214" s="7" t="str">
        <f t="shared" si="668"/>
        <v/>
      </c>
      <c r="AM214" s="7" t="str">
        <f t="shared" si="669"/>
        <v/>
      </c>
      <c r="AO214" s="7" t="str">
        <f t="shared" si="670"/>
        <v/>
      </c>
      <c r="AP214" s="7" t="str">
        <f t="shared" si="671"/>
        <v/>
      </c>
      <c r="AQ214" s="7" t="str">
        <f t="shared" si="672"/>
        <v/>
      </c>
      <c r="AS214" s="7" t="str">
        <f t="shared" si="673"/>
        <v/>
      </c>
      <c r="AT214" s="7" t="str">
        <f t="shared" si="674"/>
        <v/>
      </c>
      <c r="AU214" s="7" t="str">
        <f t="shared" si="675"/>
        <v/>
      </c>
      <c r="AW214" s="7" t="str">
        <f t="shared" si="676"/>
        <v/>
      </c>
      <c r="AY214" s="7" t="str">
        <f t="shared" si="677"/>
        <v/>
      </c>
      <c r="AZ214" s="7" t="str">
        <f t="shared" si="678"/>
        <v/>
      </c>
      <c r="BA214" s="7" t="str">
        <f t="shared" si="679"/>
        <v/>
      </c>
    </row>
    <row r="215" spans="1:53">
      <c r="A215" s="23"/>
      <c r="B215" s="24"/>
      <c r="C215" s="25"/>
      <c r="D215" s="26"/>
      <c r="E215" s="27"/>
      <c r="F215" s="28"/>
      <c r="G215" s="28"/>
      <c r="H215" s="27"/>
      <c r="I215" s="29"/>
      <c r="J215" s="30"/>
      <c r="K215" s="31"/>
      <c r="L215" s="32"/>
      <c r="M215" s="223"/>
      <c r="N215" s="12" t="str">
        <f>IF(ISBLANK(I215),"",IF(COUNTIF(I215,"*bombe*"),(G215-1)*SUMIF('base de donnée JCO '!C$3:C$10,K215,'base de donnée JCO '!D$3:D$10)+SUMIF(entete,L215,'base de donnée JCO '!D$14:D$20),SUMIFS('base de donnée JCO '!I$173:I$1080,'base de donnée JCO '!F$173:F$1080,I215,'base de donnée JCO '!G$173:G$1080,J215)))</f>
        <v/>
      </c>
      <c r="O215" s="12" t="str">
        <f t="shared" si="680"/>
        <v/>
      </c>
      <c r="P215" s="223"/>
      <c r="Q215" s="28"/>
      <c r="R215" s="28"/>
      <c r="S215" s="28"/>
      <c r="T215" s="28"/>
      <c r="U215" s="28"/>
      <c r="V215" s="2">
        <f>W215*SUMIFS('base de donnée JCO '!H$173:H$1080,'base de donnée JCO '!F$173:F$1080,I215,'base de donnée JCO '!G$173:G$1080,J215)</f>
        <v>0</v>
      </c>
      <c r="W215" s="2">
        <f t="shared" si="657"/>
        <v>0</v>
      </c>
      <c r="X215" s="2">
        <f>W215*SUMIFS('base de donnée JCO '!J$173:J$1080,'base de donnée JCO '!F$173:F$1080,I215,'base de donnée JCO '!G$173:G$1080,J215)</f>
        <v>0</v>
      </c>
      <c r="Z215" s="7" t="str">
        <f t="shared" si="658"/>
        <v/>
      </c>
      <c r="AA215" s="7" t="str">
        <f t="shared" si="659"/>
        <v/>
      </c>
      <c r="AB215" s="7" t="str">
        <f t="shared" si="660"/>
        <v/>
      </c>
      <c r="AD215" s="7" t="str">
        <f t="shared" si="661"/>
        <v/>
      </c>
      <c r="AE215" s="7" t="str">
        <f t="shared" si="662"/>
        <v/>
      </c>
      <c r="AF215" s="7" t="str">
        <f t="shared" si="663"/>
        <v/>
      </c>
      <c r="AG215" s="7" t="str">
        <f t="shared" si="664"/>
        <v/>
      </c>
      <c r="AH215" s="7" t="str">
        <f t="shared" si="665"/>
        <v/>
      </c>
      <c r="AJ215" s="7" t="str">
        <f t="shared" si="666"/>
        <v/>
      </c>
      <c r="AK215" s="7" t="str">
        <f t="shared" si="667"/>
        <v/>
      </c>
      <c r="AL215" s="7" t="str">
        <f t="shared" si="668"/>
        <v/>
      </c>
      <c r="AM215" s="7" t="str">
        <f t="shared" si="669"/>
        <v/>
      </c>
      <c r="AO215" s="7" t="str">
        <f t="shared" si="670"/>
        <v/>
      </c>
      <c r="AP215" s="7" t="str">
        <f t="shared" si="671"/>
        <v/>
      </c>
      <c r="AQ215" s="7" t="str">
        <f t="shared" si="672"/>
        <v/>
      </c>
      <c r="AS215" s="7" t="str">
        <f t="shared" si="673"/>
        <v/>
      </c>
      <c r="AT215" s="7" t="str">
        <f t="shared" si="674"/>
        <v/>
      </c>
      <c r="AU215" s="7" t="str">
        <f t="shared" si="675"/>
        <v/>
      </c>
      <c r="AW215" s="7" t="str">
        <f t="shared" si="676"/>
        <v/>
      </c>
      <c r="AY215" s="7" t="str">
        <f t="shared" si="677"/>
        <v/>
      </c>
      <c r="AZ215" s="7" t="str">
        <f t="shared" si="678"/>
        <v/>
      </c>
      <c r="BA215" s="7" t="str">
        <f t="shared" si="679"/>
        <v/>
      </c>
    </row>
    <row r="216" spans="1:53">
      <c r="A216" s="23"/>
      <c r="B216" s="24"/>
      <c r="C216" s="25"/>
      <c r="D216" s="26"/>
      <c r="E216" s="27"/>
      <c r="F216" s="28"/>
      <c r="G216" s="28"/>
      <c r="H216" s="27"/>
      <c r="I216" s="29"/>
      <c r="J216" s="30"/>
      <c r="K216" s="31"/>
      <c r="L216" s="32"/>
      <c r="M216" s="223"/>
      <c r="N216" s="12" t="str">
        <f>IF(ISBLANK(I216),"",IF(COUNTIF(I216,"*bombe*"),(G216-1)*SUMIF('base de donnée JCO '!C$3:C$10,K216,'base de donnée JCO '!D$3:D$10)+SUMIF(entete,L216,'base de donnée JCO '!D$14:D$20),SUMIFS('base de donnée JCO '!I$173:I$1080,'base de donnée JCO '!F$173:F$1080,I216,'base de donnée JCO '!G$173:G$1080,J216)))</f>
        <v/>
      </c>
      <c r="O216" s="12" t="str">
        <f t="shared" si="680"/>
        <v/>
      </c>
      <c r="P216" s="223"/>
      <c r="Q216" s="28"/>
      <c r="R216" s="28"/>
      <c r="S216" s="28"/>
      <c r="T216" s="28"/>
      <c r="U216" s="28"/>
      <c r="V216" s="2">
        <f>W216*SUMIFS('base de donnée JCO '!H$173:H$1080,'base de donnée JCO '!F$173:F$1080,I216,'base de donnée JCO '!G$173:G$1080,J216)</f>
        <v>0</v>
      </c>
      <c r="W216" s="2">
        <f t="shared" si="657"/>
        <v>0</v>
      </c>
      <c r="X216" s="2">
        <f>W216*SUMIFS('base de donnée JCO '!J$173:J$1080,'base de donnée JCO '!F$173:F$1080,I216,'base de donnée JCO '!G$173:G$1080,J216)</f>
        <v>0</v>
      </c>
      <c r="Z216" s="7" t="str">
        <f t="shared" si="658"/>
        <v/>
      </c>
      <c r="AA216" s="7" t="str">
        <f t="shared" si="659"/>
        <v/>
      </c>
      <c r="AB216" s="7" t="str">
        <f t="shared" si="660"/>
        <v/>
      </c>
      <c r="AD216" s="7" t="str">
        <f t="shared" si="661"/>
        <v/>
      </c>
      <c r="AE216" s="7" t="str">
        <f t="shared" si="662"/>
        <v/>
      </c>
      <c r="AF216" s="7" t="str">
        <f t="shared" si="663"/>
        <v/>
      </c>
      <c r="AG216" s="7" t="str">
        <f t="shared" si="664"/>
        <v/>
      </c>
      <c r="AH216" s="7" t="str">
        <f t="shared" si="665"/>
        <v/>
      </c>
      <c r="AJ216" s="7" t="str">
        <f t="shared" si="666"/>
        <v/>
      </c>
      <c r="AK216" s="7" t="str">
        <f t="shared" si="667"/>
        <v/>
      </c>
      <c r="AL216" s="7" t="str">
        <f t="shared" si="668"/>
        <v/>
      </c>
      <c r="AM216" s="7" t="str">
        <f t="shared" si="669"/>
        <v/>
      </c>
      <c r="AO216" s="7" t="str">
        <f t="shared" si="670"/>
        <v/>
      </c>
      <c r="AP216" s="7" t="str">
        <f t="shared" si="671"/>
        <v/>
      </c>
      <c r="AQ216" s="7" t="str">
        <f t="shared" si="672"/>
        <v/>
      </c>
      <c r="AS216" s="7" t="str">
        <f t="shared" si="673"/>
        <v/>
      </c>
      <c r="AT216" s="7" t="str">
        <f t="shared" si="674"/>
        <v/>
      </c>
      <c r="AU216" s="7" t="str">
        <f t="shared" si="675"/>
        <v/>
      </c>
      <c r="AW216" s="7" t="str">
        <f t="shared" si="676"/>
        <v/>
      </c>
      <c r="AY216" s="7" t="str">
        <f t="shared" si="677"/>
        <v/>
      </c>
      <c r="AZ216" s="7" t="str">
        <f t="shared" si="678"/>
        <v/>
      </c>
      <c r="BA216" s="7" t="str">
        <f t="shared" si="679"/>
        <v/>
      </c>
    </row>
    <row r="217" spans="1:53">
      <c r="A217" s="23"/>
      <c r="B217" s="24"/>
      <c r="C217" s="25"/>
      <c r="D217" s="26"/>
      <c r="E217" s="27"/>
      <c r="F217" s="28"/>
      <c r="G217" s="28"/>
      <c r="H217" s="27"/>
      <c r="I217" s="29"/>
      <c r="J217" s="30"/>
      <c r="K217" s="31"/>
      <c r="L217" s="32"/>
      <c r="M217" s="223"/>
      <c r="N217" s="12" t="str">
        <f>IF(ISBLANK(I217),"",IF(COUNTIF(I217,"*bombe*"),(G217-1)*SUMIF('base de donnée JCO '!C$3:C$10,K217,'base de donnée JCO '!D$3:D$10)+SUMIF(entete,L217,'base de donnée JCO '!D$14:D$20),SUMIFS('base de donnée JCO '!I$173:I$1080,'base de donnée JCO '!F$173:F$1080,I217,'base de donnée JCO '!G$173:G$1080,J217)))</f>
        <v/>
      </c>
      <c r="O217" s="12" t="str">
        <f t="shared" si="680"/>
        <v/>
      </c>
      <c r="P217" s="223"/>
      <c r="Q217" s="28"/>
      <c r="R217" s="28"/>
      <c r="S217" s="28"/>
      <c r="T217" s="28"/>
      <c r="U217" s="28"/>
      <c r="V217" s="2">
        <f>W217*SUMIFS('base de donnée JCO '!H$173:H$1080,'base de donnée JCO '!F$173:F$1080,I217,'base de donnée JCO '!G$173:G$1080,J217)</f>
        <v>0</v>
      </c>
      <c r="W217" s="2">
        <f t="shared" si="657"/>
        <v>0</v>
      </c>
      <c r="X217" s="2">
        <f>W217*SUMIFS('base de donnée JCO '!J$173:J$1080,'base de donnée JCO '!F$173:F$1080,I217,'base de donnée JCO '!G$173:G$1080,J217)</f>
        <v>0</v>
      </c>
      <c r="Z217" s="7" t="str">
        <f t="shared" si="658"/>
        <v/>
      </c>
      <c r="AA217" s="7" t="str">
        <f t="shared" si="659"/>
        <v/>
      </c>
      <c r="AB217" s="7" t="str">
        <f t="shared" si="660"/>
        <v/>
      </c>
      <c r="AD217" s="7" t="str">
        <f t="shared" si="661"/>
        <v/>
      </c>
      <c r="AE217" s="7" t="str">
        <f t="shared" si="662"/>
        <v/>
      </c>
      <c r="AF217" s="7" t="str">
        <f t="shared" si="663"/>
        <v/>
      </c>
      <c r="AG217" s="7" t="str">
        <f t="shared" si="664"/>
        <v/>
      </c>
      <c r="AH217" s="7" t="str">
        <f t="shared" si="665"/>
        <v/>
      </c>
      <c r="AJ217" s="7" t="str">
        <f t="shared" si="666"/>
        <v/>
      </c>
      <c r="AK217" s="7" t="str">
        <f t="shared" si="667"/>
        <v/>
      </c>
      <c r="AL217" s="7" t="str">
        <f t="shared" si="668"/>
        <v/>
      </c>
      <c r="AM217" s="7" t="str">
        <f t="shared" si="669"/>
        <v/>
      </c>
      <c r="AO217" s="7" t="str">
        <f t="shared" si="670"/>
        <v/>
      </c>
      <c r="AP217" s="7" t="str">
        <f t="shared" si="671"/>
        <v/>
      </c>
      <c r="AQ217" s="7" t="str">
        <f t="shared" si="672"/>
        <v/>
      </c>
      <c r="AS217" s="7" t="str">
        <f t="shared" si="673"/>
        <v/>
      </c>
      <c r="AT217" s="7" t="str">
        <f t="shared" si="674"/>
        <v/>
      </c>
      <c r="AU217" s="7" t="str">
        <f t="shared" si="675"/>
        <v/>
      </c>
      <c r="AW217" s="7" t="str">
        <f t="shared" si="676"/>
        <v/>
      </c>
      <c r="AY217" s="7" t="str">
        <f t="shared" si="677"/>
        <v/>
      </c>
      <c r="AZ217" s="7" t="str">
        <f t="shared" si="678"/>
        <v/>
      </c>
      <c r="BA217" s="7" t="str">
        <f t="shared" si="679"/>
        <v/>
      </c>
    </row>
    <row r="218" spans="1:53">
      <c r="A218" s="23"/>
      <c r="B218" s="24"/>
      <c r="C218" s="25"/>
      <c r="D218" s="26"/>
      <c r="E218" s="27"/>
      <c r="F218" s="28"/>
      <c r="G218" s="28"/>
      <c r="H218" s="27"/>
      <c r="I218" s="29"/>
      <c r="J218" s="30"/>
      <c r="K218" s="31"/>
      <c r="L218" s="32"/>
      <c r="M218" s="223"/>
      <c r="N218" s="12" t="str">
        <f>IF(ISBLANK(I218),"",IF(COUNTIF(I218,"*bombe*"),(G218-1)*SUMIF('base de donnée JCO '!C$3:C$10,K218,'base de donnée JCO '!D$3:D$10)+SUMIF(entete,L218,'base de donnée JCO '!D$14:D$20),SUMIFS('base de donnée JCO '!I$173:I$1080,'base de donnée JCO '!F$173:F$1080,I218,'base de donnée JCO '!G$173:G$1080,J218)))</f>
        <v/>
      </c>
      <c r="O218" s="12" t="str">
        <f t="shared" si="680"/>
        <v/>
      </c>
      <c r="P218" s="223"/>
      <c r="Q218" s="28"/>
      <c r="R218" s="28"/>
      <c r="S218" s="28"/>
      <c r="T218" s="28"/>
      <c r="U218" s="28"/>
      <c r="V218" s="2">
        <f>W218*SUMIFS('base de donnée JCO '!H$173:H$1080,'base de donnée JCO '!F$173:F$1080,I218,'base de donnée JCO '!G$173:G$1080,J218)</f>
        <v>0</v>
      </c>
      <c r="W218" s="2">
        <f t="shared" si="657"/>
        <v>0</v>
      </c>
      <c r="X218" s="2">
        <f>W218*SUMIFS('base de donnée JCO '!J$173:J$1080,'base de donnée JCO '!F$173:F$1080,I218,'base de donnée JCO '!G$173:G$1080,J218)</f>
        <v>0</v>
      </c>
      <c r="Z218" s="7" t="str">
        <f t="shared" si="658"/>
        <v/>
      </c>
      <c r="AA218" s="7" t="str">
        <f t="shared" si="659"/>
        <v/>
      </c>
      <c r="AB218" s="7" t="str">
        <f t="shared" si="660"/>
        <v/>
      </c>
      <c r="AD218" s="7" t="str">
        <f t="shared" si="661"/>
        <v/>
      </c>
      <c r="AE218" s="7" t="str">
        <f t="shared" si="662"/>
        <v/>
      </c>
      <c r="AF218" s="7" t="str">
        <f t="shared" si="663"/>
        <v/>
      </c>
      <c r="AG218" s="7" t="str">
        <f t="shared" si="664"/>
        <v/>
      </c>
      <c r="AH218" s="7" t="str">
        <f t="shared" si="665"/>
        <v/>
      </c>
      <c r="AJ218" s="7" t="str">
        <f t="shared" si="666"/>
        <v/>
      </c>
      <c r="AK218" s="7" t="str">
        <f t="shared" si="667"/>
        <v/>
      </c>
      <c r="AL218" s="7" t="str">
        <f t="shared" si="668"/>
        <v/>
      </c>
      <c r="AM218" s="7" t="str">
        <f t="shared" si="669"/>
        <v/>
      </c>
      <c r="AO218" s="7" t="str">
        <f t="shared" si="670"/>
        <v/>
      </c>
      <c r="AP218" s="7" t="str">
        <f t="shared" si="671"/>
        <v/>
      </c>
      <c r="AQ218" s="7" t="str">
        <f t="shared" si="672"/>
        <v/>
      </c>
      <c r="AS218" s="7" t="str">
        <f t="shared" si="673"/>
        <v/>
      </c>
      <c r="AT218" s="7" t="str">
        <f t="shared" si="674"/>
        <v/>
      </c>
      <c r="AU218" s="7" t="str">
        <f t="shared" si="675"/>
        <v/>
      </c>
      <c r="AW218" s="7" t="str">
        <f t="shared" si="676"/>
        <v/>
      </c>
      <c r="AY218" s="7" t="str">
        <f t="shared" si="677"/>
        <v/>
      </c>
      <c r="AZ218" s="7" t="str">
        <f t="shared" si="678"/>
        <v/>
      </c>
      <c r="BA218" s="7" t="str">
        <f t="shared" si="679"/>
        <v/>
      </c>
    </row>
    <row r="219" spans="1:53">
      <c r="A219" s="23"/>
      <c r="B219" s="24"/>
      <c r="C219" s="25"/>
      <c r="D219" s="26"/>
      <c r="E219" s="27"/>
      <c r="F219" s="28"/>
      <c r="G219" s="28"/>
      <c r="H219" s="27"/>
      <c r="I219" s="29"/>
      <c r="J219" s="30"/>
      <c r="K219" s="31"/>
      <c r="L219" s="32"/>
      <c r="M219" s="223"/>
      <c r="N219" s="12" t="str">
        <f>IF(ISBLANK(I219),"",IF(COUNTIF(I219,"*bombe*"),(G219-1)*SUMIF('base de donnée JCO '!C$3:C$10,K219,'base de donnée JCO '!D$3:D$10)+SUMIF(entete,L219,'base de donnée JCO '!D$14:D$20),SUMIFS('base de donnée JCO '!I$173:I$1080,'base de donnée JCO '!F$173:F$1080,I219,'base de donnée JCO '!G$173:G$1080,J219)))</f>
        <v/>
      </c>
      <c r="O219" s="12" t="str">
        <f t="shared" si="680"/>
        <v/>
      </c>
      <c r="P219" s="223"/>
      <c r="Q219" s="28"/>
      <c r="R219" s="28"/>
      <c r="S219" s="28"/>
      <c r="T219" s="28"/>
      <c r="U219" s="28"/>
      <c r="V219" s="2">
        <f>W219*SUMIFS('base de donnée JCO '!H$173:H$1080,'base de donnée JCO '!F$173:F$1080,I219,'base de donnée JCO '!G$173:G$1080,J219)</f>
        <v>0</v>
      </c>
      <c r="W219" s="2">
        <f t="shared" si="657"/>
        <v>0</v>
      </c>
      <c r="X219" s="2">
        <f>W219*SUMIFS('base de donnée JCO '!J$173:J$1080,'base de donnée JCO '!F$173:F$1080,I219,'base de donnée JCO '!G$173:G$1080,J219)</f>
        <v>0</v>
      </c>
      <c r="Z219" s="7" t="str">
        <f t="shared" si="658"/>
        <v/>
      </c>
      <c r="AA219" s="7" t="str">
        <f t="shared" si="659"/>
        <v/>
      </c>
      <c r="AB219" s="7" t="str">
        <f t="shared" si="660"/>
        <v/>
      </c>
      <c r="AD219" s="7" t="str">
        <f t="shared" si="661"/>
        <v/>
      </c>
      <c r="AE219" s="7" t="str">
        <f t="shared" si="662"/>
        <v/>
      </c>
      <c r="AF219" s="7" t="str">
        <f t="shared" si="663"/>
        <v/>
      </c>
      <c r="AG219" s="7" t="str">
        <f t="shared" si="664"/>
        <v/>
      </c>
      <c r="AH219" s="7" t="str">
        <f t="shared" si="665"/>
        <v/>
      </c>
      <c r="AJ219" s="7" t="str">
        <f t="shared" si="666"/>
        <v/>
      </c>
      <c r="AK219" s="7" t="str">
        <f t="shared" si="667"/>
        <v/>
      </c>
      <c r="AL219" s="7" t="str">
        <f t="shared" si="668"/>
        <v/>
      </c>
      <c r="AM219" s="7" t="str">
        <f t="shared" si="669"/>
        <v/>
      </c>
      <c r="AO219" s="7" t="str">
        <f t="shared" si="670"/>
        <v/>
      </c>
      <c r="AP219" s="7" t="str">
        <f t="shared" si="671"/>
        <v/>
      </c>
      <c r="AQ219" s="7" t="str">
        <f t="shared" si="672"/>
        <v/>
      </c>
      <c r="AS219" s="7" t="str">
        <f t="shared" si="673"/>
        <v/>
      </c>
      <c r="AT219" s="7" t="str">
        <f t="shared" si="674"/>
        <v/>
      </c>
      <c r="AU219" s="7" t="str">
        <f t="shared" si="675"/>
        <v/>
      </c>
      <c r="AW219" s="7" t="str">
        <f t="shared" si="676"/>
        <v/>
      </c>
      <c r="AY219" s="7" t="str">
        <f t="shared" si="677"/>
        <v/>
      </c>
      <c r="AZ219" s="7" t="str">
        <f t="shared" si="678"/>
        <v/>
      </c>
      <c r="BA219" s="7" t="str">
        <f t="shared" si="679"/>
        <v/>
      </c>
    </row>
    <row r="220" spans="1:53">
      <c r="A220" s="23"/>
      <c r="B220" s="24"/>
      <c r="C220" s="25"/>
      <c r="D220" s="26"/>
      <c r="E220" s="27"/>
      <c r="F220" s="28"/>
      <c r="G220" s="28"/>
      <c r="H220" s="27"/>
      <c r="I220" s="29"/>
      <c r="J220" s="30"/>
      <c r="K220" s="31"/>
      <c r="L220" s="32"/>
      <c r="M220" s="223"/>
      <c r="N220" s="12" t="str">
        <f>IF(ISBLANK(I220),"",IF(COUNTIF(I220,"*bombe*"),(G220-1)*SUMIF('base de donnée JCO '!C$3:C$10,K220,'base de donnée JCO '!D$3:D$10)+SUMIF(entete,L220,'base de donnée JCO '!D$14:D$20),SUMIFS('base de donnée JCO '!I$173:I$1080,'base de donnée JCO '!F$173:F$1080,I220,'base de donnée JCO '!G$173:G$1080,J220)))</f>
        <v/>
      </c>
      <c r="O220" s="12" t="str">
        <f t="shared" si="680"/>
        <v/>
      </c>
      <c r="P220" s="223"/>
      <c r="Q220" s="28"/>
      <c r="R220" s="28"/>
      <c r="S220" s="28"/>
      <c r="T220" s="28"/>
      <c r="U220" s="28"/>
      <c r="V220" s="2">
        <f>W220*SUMIFS('base de donnée JCO '!H$173:H$1080,'base de donnée JCO '!F$173:F$1080,I220,'base de donnée JCO '!G$173:G$1080,J220)</f>
        <v>0</v>
      </c>
      <c r="W220" s="2">
        <f t="shared" si="657"/>
        <v>0</v>
      </c>
      <c r="X220" s="2">
        <f>W220*SUMIFS('base de donnée JCO '!J$173:J$1080,'base de donnée JCO '!F$173:F$1080,I220,'base de donnée JCO '!G$173:G$1080,J220)</f>
        <v>0</v>
      </c>
      <c r="Z220" s="7" t="str">
        <f t="shared" si="658"/>
        <v/>
      </c>
      <c r="AA220" s="7" t="str">
        <f t="shared" si="659"/>
        <v/>
      </c>
      <c r="AB220" s="7" t="str">
        <f t="shared" si="660"/>
        <v/>
      </c>
      <c r="AD220" s="7" t="str">
        <f t="shared" si="661"/>
        <v/>
      </c>
      <c r="AE220" s="7" t="str">
        <f t="shared" si="662"/>
        <v/>
      </c>
      <c r="AF220" s="7" t="str">
        <f t="shared" si="663"/>
        <v/>
      </c>
      <c r="AG220" s="7" t="str">
        <f t="shared" si="664"/>
        <v/>
      </c>
      <c r="AH220" s="7" t="str">
        <f t="shared" si="665"/>
        <v/>
      </c>
      <c r="AJ220" s="7" t="str">
        <f t="shared" si="666"/>
        <v/>
      </c>
      <c r="AK220" s="7" t="str">
        <f t="shared" si="667"/>
        <v/>
      </c>
      <c r="AL220" s="7" t="str">
        <f t="shared" si="668"/>
        <v/>
      </c>
      <c r="AM220" s="7" t="str">
        <f t="shared" si="669"/>
        <v/>
      </c>
      <c r="AO220" s="7" t="str">
        <f t="shared" si="670"/>
        <v/>
      </c>
      <c r="AP220" s="7" t="str">
        <f t="shared" si="671"/>
        <v/>
      </c>
      <c r="AQ220" s="7" t="str">
        <f t="shared" si="672"/>
        <v/>
      </c>
      <c r="AS220" s="7" t="str">
        <f t="shared" si="673"/>
        <v/>
      </c>
      <c r="AT220" s="7" t="str">
        <f t="shared" si="674"/>
        <v/>
      </c>
      <c r="AU220" s="7" t="str">
        <f t="shared" si="675"/>
        <v/>
      </c>
      <c r="AW220" s="7" t="str">
        <f t="shared" si="676"/>
        <v/>
      </c>
      <c r="AY220" s="7" t="str">
        <f t="shared" si="677"/>
        <v/>
      </c>
      <c r="AZ220" s="7" t="str">
        <f t="shared" si="678"/>
        <v/>
      </c>
      <c r="BA220" s="7" t="str">
        <f t="shared" si="679"/>
        <v/>
      </c>
    </row>
    <row r="221" spans="1:53">
      <c r="A221" s="23"/>
      <c r="B221" s="24"/>
      <c r="C221" s="25"/>
      <c r="D221" s="26"/>
      <c r="E221" s="27"/>
      <c r="F221" s="28"/>
      <c r="G221" s="28"/>
      <c r="H221" s="27"/>
      <c r="I221" s="29"/>
      <c r="J221" s="30"/>
      <c r="K221" s="31"/>
      <c r="L221" s="32"/>
      <c r="M221" s="223"/>
      <c r="N221" s="12" t="str">
        <f>IF(ISBLANK(I221),"",IF(COUNTIF(I221,"*bombe*"),(G221-1)*SUMIF('base de donnée JCO '!C$3:C$10,K221,'base de donnée JCO '!D$3:D$10)+SUMIF(entete,L221,'base de donnée JCO '!D$14:D$20),SUMIFS('base de donnée JCO '!I$173:I$1080,'base de donnée JCO '!F$173:F$1080,I221,'base de donnée JCO '!G$173:G$1080,J221)))</f>
        <v/>
      </c>
      <c r="O221" s="12" t="str">
        <f t="shared" si="680"/>
        <v/>
      </c>
      <c r="P221" s="223"/>
      <c r="Q221" s="28"/>
      <c r="R221" s="28"/>
      <c r="S221" s="28"/>
      <c r="T221" s="28"/>
      <c r="U221" s="28"/>
      <c r="V221" s="2">
        <f>W221*SUMIFS('base de donnée JCO '!H$173:H$1080,'base de donnée JCO '!F$173:F$1080,I221,'base de donnée JCO '!G$173:G$1080,J221)</f>
        <v>0</v>
      </c>
      <c r="W221" s="2">
        <f t="shared" si="657"/>
        <v>0</v>
      </c>
      <c r="X221" s="2">
        <f>W221*SUMIFS('base de donnée JCO '!J$173:J$1080,'base de donnée JCO '!F$173:F$1080,I221,'base de donnée JCO '!G$173:G$1080,J221)</f>
        <v>0</v>
      </c>
      <c r="Z221" s="7" t="str">
        <f t="shared" si="658"/>
        <v/>
      </c>
      <c r="AA221" s="7" t="str">
        <f t="shared" si="659"/>
        <v/>
      </c>
      <c r="AB221" s="7" t="str">
        <f t="shared" si="660"/>
        <v/>
      </c>
      <c r="AD221" s="7" t="str">
        <f t="shared" si="661"/>
        <v/>
      </c>
      <c r="AE221" s="7" t="str">
        <f t="shared" si="662"/>
        <v/>
      </c>
      <c r="AF221" s="7" t="str">
        <f t="shared" si="663"/>
        <v/>
      </c>
      <c r="AG221" s="7" t="str">
        <f t="shared" si="664"/>
        <v/>
      </c>
      <c r="AH221" s="7" t="str">
        <f t="shared" si="665"/>
        <v/>
      </c>
      <c r="AJ221" s="7" t="str">
        <f t="shared" si="666"/>
        <v/>
      </c>
      <c r="AK221" s="7" t="str">
        <f t="shared" si="667"/>
        <v/>
      </c>
      <c r="AL221" s="7" t="str">
        <f t="shared" si="668"/>
        <v/>
      </c>
      <c r="AM221" s="7" t="str">
        <f t="shared" si="669"/>
        <v/>
      </c>
      <c r="AO221" s="7" t="str">
        <f t="shared" si="670"/>
        <v/>
      </c>
      <c r="AP221" s="7" t="str">
        <f t="shared" si="671"/>
        <v/>
      </c>
      <c r="AQ221" s="7" t="str">
        <f t="shared" si="672"/>
        <v/>
      </c>
      <c r="AS221" s="7" t="str">
        <f t="shared" si="673"/>
        <v/>
      </c>
      <c r="AT221" s="7" t="str">
        <f t="shared" si="674"/>
        <v/>
      </c>
      <c r="AU221" s="7" t="str">
        <f t="shared" si="675"/>
        <v/>
      </c>
      <c r="AW221" s="7" t="str">
        <f t="shared" si="676"/>
        <v/>
      </c>
      <c r="AY221" s="7" t="str">
        <f t="shared" si="677"/>
        <v/>
      </c>
      <c r="AZ221" s="7" t="str">
        <f t="shared" si="678"/>
        <v/>
      </c>
      <c r="BA221" s="7" t="str">
        <f t="shared" si="679"/>
        <v/>
      </c>
    </row>
    <row r="222" spans="1:53">
      <c r="A222" s="23"/>
      <c r="B222" s="24"/>
      <c r="C222" s="25"/>
      <c r="D222" s="26"/>
      <c r="E222" s="27"/>
      <c r="F222" s="28"/>
      <c r="G222" s="28"/>
      <c r="H222" s="27"/>
      <c r="I222" s="29"/>
      <c r="J222" s="30"/>
      <c r="K222" s="31"/>
      <c r="L222" s="32"/>
      <c r="M222" s="223"/>
      <c r="N222" s="12" t="str">
        <f>IF(ISBLANK(I222),"",IF(COUNTIF(I222,"*bombe*"),(G222-1)*SUMIF('base de donnée JCO '!C$3:C$10,K222,'base de donnée JCO '!D$3:D$10)+SUMIF(entete,L222,'base de donnée JCO '!D$14:D$20),SUMIFS('base de donnée JCO '!I$173:I$1080,'base de donnée JCO '!F$173:F$1080,I222,'base de donnée JCO '!G$173:G$1080,J222)))</f>
        <v/>
      </c>
      <c r="O222" s="12" t="str">
        <f t="shared" si="680"/>
        <v/>
      </c>
      <c r="P222" s="223"/>
      <c r="Q222" s="28"/>
      <c r="R222" s="28"/>
      <c r="S222" s="28"/>
      <c r="T222" s="28"/>
      <c r="U222" s="28"/>
      <c r="V222" s="2">
        <f>W222*SUMIFS('base de donnée JCO '!H$173:H$1080,'base de donnée JCO '!F$173:F$1080,I222,'base de donnée JCO '!G$173:G$1080,J222)</f>
        <v>0</v>
      </c>
      <c r="W222" s="2">
        <f t="shared" si="657"/>
        <v>0</v>
      </c>
      <c r="X222" s="2">
        <f>W222*SUMIFS('base de donnée JCO '!J$173:J$1080,'base de donnée JCO '!F$173:F$1080,I222,'base de donnée JCO '!G$173:G$1080,J222)</f>
        <v>0</v>
      </c>
      <c r="Z222" s="7" t="str">
        <f t="shared" si="658"/>
        <v/>
      </c>
      <c r="AA222" s="7" t="str">
        <f t="shared" si="659"/>
        <v/>
      </c>
      <c r="AB222" s="7" t="str">
        <f t="shared" si="660"/>
        <v/>
      </c>
      <c r="AD222" s="7" t="str">
        <f t="shared" si="661"/>
        <v/>
      </c>
      <c r="AE222" s="7" t="str">
        <f t="shared" si="662"/>
        <v/>
      </c>
      <c r="AF222" s="7" t="str">
        <f t="shared" si="663"/>
        <v/>
      </c>
      <c r="AG222" s="7" t="str">
        <f t="shared" si="664"/>
        <v/>
      </c>
      <c r="AH222" s="7" t="str">
        <f t="shared" si="665"/>
        <v/>
      </c>
      <c r="AJ222" s="7" t="str">
        <f t="shared" si="666"/>
        <v/>
      </c>
      <c r="AK222" s="7" t="str">
        <f t="shared" si="667"/>
        <v/>
      </c>
      <c r="AL222" s="7" t="str">
        <f t="shared" si="668"/>
        <v/>
      </c>
      <c r="AM222" s="7" t="str">
        <f t="shared" si="669"/>
        <v/>
      </c>
      <c r="AO222" s="7" t="str">
        <f t="shared" si="670"/>
        <v/>
      </c>
      <c r="AP222" s="7" t="str">
        <f t="shared" si="671"/>
        <v/>
      </c>
      <c r="AQ222" s="7" t="str">
        <f t="shared" si="672"/>
        <v/>
      </c>
      <c r="AS222" s="7" t="str">
        <f t="shared" si="673"/>
        <v/>
      </c>
      <c r="AT222" s="7" t="str">
        <f t="shared" si="674"/>
        <v/>
      </c>
      <c r="AU222" s="7" t="str">
        <f t="shared" si="675"/>
        <v/>
      </c>
      <c r="AW222" s="7" t="str">
        <f t="shared" si="676"/>
        <v/>
      </c>
      <c r="AY222" s="7" t="str">
        <f t="shared" si="677"/>
        <v/>
      </c>
      <c r="AZ222" s="7" t="str">
        <f t="shared" si="678"/>
        <v/>
      </c>
      <c r="BA222" s="7" t="str">
        <f t="shared" si="679"/>
        <v/>
      </c>
    </row>
    <row r="223" spans="1:53">
      <c r="A223" s="23"/>
      <c r="B223" s="24"/>
      <c r="C223" s="25"/>
      <c r="D223" s="26"/>
      <c r="E223" s="27"/>
      <c r="F223" s="28"/>
      <c r="G223" s="28"/>
      <c r="H223" s="27"/>
      <c r="I223" s="29"/>
      <c r="J223" s="30"/>
      <c r="K223" s="31"/>
      <c r="L223" s="32"/>
      <c r="M223" s="223"/>
      <c r="N223" s="12" t="str">
        <f>IF(ISBLANK(I223),"",IF(COUNTIF(I223,"*bombe*"),(G223-1)*SUMIF('base de donnée JCO '!C$3:C$10,K223,'base de donnée JCO '!D$3:D$10)+SUMIF(entete,L223,'base de donnée JCO '!D$14:D$20),SUMIFS('base de donnée JCO '!I$173:I$1080,'base de donnée JCO '!F$173:F$1080,I223,'base de donnée JCO '!G$173:G$1080,J223)))</f>
        <v/>
      </c>
      <c r="O223" s="12" t="str">
        <f t="shared" si="680"/>
        <v/>
      </c>
      <c r="P223" s="223"/>
      <c r="Q223" s="28"/>
      <c r="R223" s="28"/>
      <c r="S223" s="28"/>
      <c r="T223" s="28"/>
      <c r="U223" s="28"/>
      <c r="V223" s="2">
        <f>W223*SUMIFS('base de donnée JCO '!H$173:H$1080,'base de donnée JCO '!F$173:F$1080,I223,'base de donnée JCO '!G$173:G$1080,J223)</f>
        <v>0</v>
      </c>
      <c r="W223" s="2">
        <f t="shared" si="657"/>
        <v>0</v>
      </c>
      <c r="X223" s="2">
        <f>W223*SUMIFS('base de donnée JCO '!J$173:J$1080,'base de donnée JCO '!F$173:F$1080,I223,'base de donnée JCO '!G$173:G$1080,J223)</f>
        <v>0</v>
      </c>
      <c r="Z223" s="7" t="str">
        <f t="shared" si="658"/>
        <v/>
      </c>
      <c r="AA223" s="7" t="str">
        <f t="shared" si="659"/>
        <v/>
      </c>
      <c r="AB223" s="7" t="str">
        <f t="shared" si="660"/>
        <v/>
      </c>
      <c r="AD223" s="7" t="str">
        <f t="shared" si="661"/>
        <v/>
      </c>
      <c r="AE223" s="7" t="str">
        <f t="shared" si="662"/>
        <v/>
      </c>
      <c r="AF223" s="7" t="str">
        <f t="shared" si="663"/>
        <v/>
      </c>
      <c r="AG223" s="7" t="str">
        <f t="shared" si="664"/>
        <v/>
      </c>
      <c r="AH223" s="7" t="str">
        <f t="shared" si="665"/>
        <v/>
      </c>
      <c r="AJ223" s="7" t="str">
        <f t="shared" si="666"/>
        <v/>
      </c>
      <c r="AK223" s="7" t="str">
        <f t="shared" si="667"/>
        <v/>
      </c>
      <c r="AL223" s="7" t="str">
        <f t="shared" si="668"/>
        <v/>
      </c>
      <c r="AM223" s="7" t="str">
        <f t="shared" si="669"/>
        <v/>
      </c>
      <c r="AO223" s="7" t="str">
        <f t="shared" si="670"/>
        <v/>
      </c>
      <c r="AP223" s="7" t="str">
        <f t="shared" si="671"/>
        <v/>
      </c>
      <c r="AQ223" s="7" t="str">
        <f t="shared" si="672"/>
        <v/>
      </c>
      <c r="AS223" s="7" t="str">
        <f t="shared" si="673"/>
        <v/>
      </c>
      <c r="AT223" s="7" t="str">
        <f t="shared" si="674"/>
        <v/>
      </c>
      <c r="AU223" s="7" t="str">
        <f t="shared" si="675"/>
        <v/>
      </c>
      <c r="AW223" s="7" t="str">
        <f t="shared" si="676"/>
        <v/>
      </c>
      <c r="AY223" s="7" t="str">
        <f t="shared" si="677"/>
        <v/>
      </c>
      <c r="AZ223" s="7" t="str">
        <f t="shared" si="678"/>
        <v/>
      </c>
      <c r="BA223" s="7" t="str">
        <f t="shared" si="679"/>
        <v/>
      </c>
    </row>
    <row r="224" spans="1:53">
      <c r="A224" s="23"/>
      <c r="B224" s="24"/>
      <c r="C224" s="25"/>
      <c r="D224" s="26"/>
      <c r="E224" s="27"/>
      <c r="F224" s="28"/>
      <c r="G224" s="28"/>
      <c r="H224" s="27"/>
      <c r="I224" s="29"/>
      <c r="J224" s="30"/>
      <c r="K224" s="31"/>
      <c r="L224" s="32"/>
      <c r="M224" s="223"/>
      <c r="N224" s="12" t="str">
        <f>IF(ISBLANK(I224),"",IF(COUNTIF(I224,"*bombe*"),(G224-1)*SUMIF('base de donnée JCO '!C$3:C$10,K224,'base de donnée JCO '!D$3:D$10)+SUMIF(entete,L224,'base de donnée JCO '!D$14:D$20),SUMIFS('base de donnée JCO '!I$173:I$1080,'base de donnée JCO '!F$173:F$1080,I224,'base de donnée JCO '!G$173:G$1080,J224)))</f>
        <v/>
      </c>
      <c r="O224" s="12" t="str">
        <f t="shared" si="680"/>
        <v/>
      </c>
      <c r="P224" s="223"/>
      <c r="Q224" s="28"/>
      <c r="R224" s="28"/>
      <c r="S224" s="28"/>
      <c r="T224" s="28"/>
      <c r="U224" s="28"/>
      <c r="V224" s="2">
        <f>W224*SUMIFS('base de donnée JCO '!H$173:H$1080,'base de donnée JCO '!F$173:F$1080,I224,'base de donnée JCO '!G$173:G$1080,J224)</f>
        <v>0</v>
      </c>
      <c r="W224" s="2">
        <f t="shared" si="657"/>
        <v>0</v>
      </c>
      <c r="X224" s="2">
        <f>W224*SUMIFS('base de donnée JCO '!J$173:J$1080,'base de donnée JCO '!F$173:F$1080,I224,'base de donnée JCO '!G$173:G$1080,J224)</f>
        <v>0</v>
      </c>
      <c r="Z224" s="7" t="str">
        <f t="shared" si="658"/>
        <v/>
      </c>
      <c r="AA224" s="7" t="str">
        <f t="shared" si="659"/>
        <v/>
      </c>
      <c r="AB224" s="7" t="str">
        <f t="shared" si="660"/>
        <v/>
      </c>
      <c r="AD224" s="7" t="str">
        <f t="shared" si="661"/>
        <v/>
      </c>
      <c r="AE224" s="7" t="str">
        <f t="shared" si="662"/>
        <v/>
      </c>
      <c r="AF224" s="7" t="str">
        <f t="shared" si="663"/>
        <v/>
      </c>
      <c r="AG224" s="7" t="str">
        <f t="shared" si="664"/>
        <v/>
      </c>
      <c r="AH224" s="7" t="str">
        <f t="shared" si="665"/>
        <v/>
      </c>
      <c r="AJ224" s="7" t="str">
        <f t="shared" si="666"/>
        <v/>
      </c>
      <c r="AK224" s="7" t="str">
        <f t="shared" si="667"/>
        <v/>
      </c>
      <c r="AL224" s="7" t="str">
        <f t="shared" si="668"/>
        <v/>
      </c>
      <c r="AM224" s="7" t="str">
        <f t="shared" si="669"/>
        <v/>
      </c>
      <c r="AO224" s="7" t="str">
        <f t="shared" si="670"/>
        <v/>
      </c>
      <c r="AP224" s="7" t="str">
        <f t="shared" si="671"/>
        <v/>
      </c>
      <c r="AQ224" s="7" t="str">
        <f t="shared" si="672"/>
        <v/>
      </c>
      <c r="AS224" s="7" t="str">
        <f t="shared" si="673"/>
        <v/>
      </c>
      <c r="AT224" s="7" t="str">
        <f t="shared" si="674"/>
        <v/>
      </c>
      <c r="AU224" s="7" t="str">
        <f t="shared" si="675"/>
        <v/>
      </c>
      <c r="AW224" s="7" t="str">
        <f t="shared" si="676"/>
        <v/>
      </c>
      <c r="AY224" s="7" t="str">
        <f t="shared" si="677"/>
        <v/>
      </c>
      <c r="AZ224" s="7" t="str">
        <f t="shared" si="678"/>
        <v/>
      </c>
      <c r="BA224" s="7" t="str">
        <f t="shared" si="679"/>
        <v/>
      </c>
    </row>
    <row r="225" spans="1:53">
      <c r="A225" s="23"/>
      <c r="B225" s="24"/>
      <c r="C225" s="25"/>
      <c r="D225" s="26"/>
      <c r="E225" s="27"/>
      <c r="F225" s="28"/>
      <c r="G225" s="28"/>
      <c r="H225" s="27"/>
      <c r="I225" s="29"/>
      <c r="J225" s="30"/>
      <c r="K225" s="31"/>
      <c r="L225" s="32"/>
      <c r="M225" s="223"/>
      <c r="N225" s="12" t="str">
        <f>IF(ISBLANK(I225),"",IF(COUNTIF(I225,"*bombe*"),(G225-1)*SUMIF('base de donnée JCO '!C$3:C$10,K225,'base de donnée JCO '!D$3:D$10)+SUMIF(entete,L225,'base de donnée JCO '!D$14:D$20),SUMIFS('base de donnée JCO '!I$173:I$1080,'base de donnée JCO '!F$173:F$1080,I225,'base de donnée JCO '!G$173:G$1080,J225)))</f>
        <v/>
      </c>
      <c r="O225" s="12" t="str">
        <f t="shared" si="680"/>
        <v/>
      </c>
      <c r="P225" s="223"/>
      <c r="Q225" s="28"/>
      <c r="R225" s="28"/>
      <c r="S225" s="28"/>
      <c r="T225" s="28"/>
      <c r="U225" s="28"/>
      <c r="V225" s="2">
        <f>W225*SUMIFS('base de donnée JCO '!H$173:H$1080,'base de donnée JCO '!F$173:F$1080,I225,'base de donnée JCO '!G$173:G$1080,J225)</f>
        <v>0</v>
      </c>
      <c r="W225" s="2">
        <f t="shared" si="657"/>
        <v>0</v>
      </c>
      <c r="X225" s="2">
        <f>W225*SUMIFS('base de donnée JCO '!J$173:J$1080,'base de donnée JCO '!F$173:F$1080,I225,'base de donnée JCO '!G$173:G$1080,J225)</f>
        <v>0</v>
      </c>
      <c r="Z225" s="7" t="str">
        <f t="shared" si="658"/>
        <v/>
      </c>
      <c r="AA225" s="7" t="str">
        <f t="shared" si="659"/>
        <v/>
      </c>
      <c r="AB225" s="7" t="str">
        <f t="shared" si="660"/>
        <v/>
      </c>
      <c r="AD225" s="7" t="str">
        <f t="shared" si="661"/>
        <v/>
      </c>
      <c r="AE225" s="7" t="str">
        <f t="shared" si="662"/>
        <v/>
      </c>
      <c r="AF225" s="7" t="str">
        <f t="shared" si="663"/>
        <v/>
      </c>
      <c r="AG225" s="7" t="str">
        <f t="shared" si="664"/>
        <v/>
      </c>
      <c r="AH225" s="7" t="str">
        <f t="shared" si="665"/>
        <v/>
      </c>
      <c r="AJ225" s="7" t="str">
        <f t="shared" si="666"/>
        <v/>
      </c>
      <c r="AK225" s="7" t="str">
        <f t="shared" si="667"/>
        <v/>
      </c>
      <c r="AL225" s="7" t="str">
        <f t="shared" si="668"/>
        <v/>
      </c>
      <c r="AM225" s="7" t="str">
        <f t="shared" si="669"/>
        <v/>
      </c>
      <c r="AO225" s="7" t="str">
        <f t="shared" si="670"/>
        <v/>
      </c>
      <c r="AP225" s="7" t="str">
        <f t="shared" si="671"/>
        <v/>
      </c>
      <c r="AQ225" s="7" t="str">
        <f t="shared" si="672"/>
        <v/>
      </c>
      <c r="AS225" s="7" t="str">
        <f t="shared" si="673"/>
        <v/>
      </c>
      <c r="AT225" s="7" t="str">
        <f t="shared" si="674"/>
        <v/>
      </c>
      <c r="AU225" s="7" t="str">
        <f t="shared" si="675"/>
        <v/>
      </c>
      <c r="AW225" s="7" t="str">
        <f t="shared" si="676"/>
        <v/>
      </c>
      <c r="AY225" s="7" t="str">
        <f t="shared" si="677"/>
        <v/>
      </c>
      <c r="AZ225" s="7" t="str">
        <f t="shared" si="678"/>
        <v/>
      </c>
      <c r="BA225" s="7" t="str">
        <f t="shared" si="679"/>
        <v/>
      </c>
    </row>
    <row r="226" spans="1:53">
      <c r="A226" s="23"/>
      <c r="B226" s="24"/>
      <c r="C226" s="25"/>
      <c r="D226" s="26"/>
      <c r="E226" s="27"/>
      <c r="F226" s="28"/>
      <c r="G226" s="28"/>
      <c r="H226" s="27"/>
      <c r="I226" s="29"/>
      <c r="J226" s="30"/>
      <c r="K226" s="31"/>
      <c r="L226" s="32"/>
      <c r="M226" s="223"/>
      <c r="N226" s="12" t="str">
        <f>IF(ISBLANK(I226),"",IF(COUNTIF(I226,"*bombe*"),(G226-1)*SUMIF('base de donnée JCO '!C$3:C$10,K226,'base de donnée JCO '!D$3:D$10)+SUMIF(entete,L226,'base de donnée JCO '!D$14:D$20),SUMIFS('base de donnée JCO '!I$173:I$1080,'base de donnée JCO '!F$173:F$1080,I226,'base de donnée JCO '!G$173:G$1080,J226)))</f>
        <v/>
      </c>
      <c r="O226" s="12" t="str">
        <f t="shared" si="680"/>
        <v/>
      </c>
      <c r="P226" s="223"/>
      <c r="Q226" s="28"/>
      <c r="R226" s="28"/>
      <c r="S226" s="28"/>
      <c r="T226" s="28"/>
      <c r="U226" s="28"/>
      <c r="V226" s="2">
        <f>W226*SUMIFS('base de donnée JCO '!H$173:H$1080,'base de donnée JCO '!F$173:F$1080,I226,'base de donnée JCO '!G$173:G$1080,J226)</f>
        <v>0</v>
      </c>
      <c r="W226" s="2">
        <f t="shared" si="657"/>
        <v>0</v>
      </c>
      <c r="X226" s="2">
        <f>W226*SUMIFS('base de donnée JCO '!J$173:J$1080,'base de donnée JCO '!F$173:F$1080,I226,'base de donnée JCO '!G$173:G$1080,J226)</f>
        <v>0</v>
      </c>
      <c r="Z226" s="7" t="str">
        <f t="shared" si="658"/>
        <v/>
      </c>
      <c r="AA226" s="7" t="str">
        <f t="shared" si="659"/>
        <v/>
      </c>
      <c r="AB226" s="7" t="str">
        <f t="shared" si="660"/>
        <v/>
      </c>
      <c r="AD226" s="7" t="str">
        <f t="shared" si="661"/>
        <v/>
      </c>
      <c r="AE226" s="7" t="str">
        <f t="shared" si="662"/>
        <v/>
      </c>
      <c r="AF226" s="7" t="str">
        <f t="shared" si="663"/>
        <v/>
      </c>
      <c r="AG226" s="7" t="str">
        <f t="shared" si="664"/>
        <v/>
      </c>
      <c r="AH226" s="7" t="str">
        <f t="shared" si="665"/>
        <v/>
      </c>
      <c r="AJ226" s="7" t="str">
        <f t="shared" si="666"/>
        <v/>
      </c>
      <c r="AK226" s="7" t="str">
        <f t="shared" si="667"/>
        <v/>
      </c>
      <c r="AL226" s="7" t="str">
        <f t="shared" si="668"/>
        <v/>
      </c>
      <c r="AM226" s="7" t="str">
        <f t="shared" si="669"/>
        <v/>
      </c>
      <c r="AO226" s="7" t="str">
        <f t="shared" si="670"/>
        <v/>
      </c>
      <c r="AP226" s="7" t="str">
        <f t="shared" si="671"/>
        <v/>
      </c>
      <c r="AQ226" s="7" t="str">
        <f t="shared" si="672"/>
        <v/>
      </c>
      <c r="AS226" s="7" t="str">
        <f t="shared" si="673"/>
        <v/>
      </c>
      <c r="AT226" s="7" t="str">
        <f t="shared" si="674"/>
        <v/>
      </c>
      <c r="AU226" s="7" t="str">
        <f t="shared" si="675"/>
        <v/>
      </c>
      <c r="AW226" s="7" t="str">
        <f t="shared" si="676"/>
        <v/>
      </c>
      <c r="AY226" s="7" t="str">
        <f t="shared" si="677"/>
        <v/>
      </c>
      <c r="AZ226" s="7" t="str">
        <f t="shared" si="678"/>
        <v/>
      </c>
      <c r="BA226" s="7" t="str">
        <f t="shared" si="679"/>
        <v/>
      </c>
    </row>
    <row r="227" spans="1:53">
      <c r="A227" s="23"/>
      <c r="B227" s="24"/>
      <c r="C227" s="25"/>
      <c r="D227" s="26"/>
      <c r="E227" s="27"/>
      <c r="F227" s="28"/>
      <c r="G227" s="28"/>
      <c r="H227" s="27"/>
      <c r="I227" s="29"/>
      <c r="J227" s="30"/>
      <c r="K227" s="31"/>
      <c r="L227" s="32"/>
      <c r="M227" s="223"/>
      <c r="N227" s="12" t="str">
        <f>IF(ISBLANK(I227),"",IF(COUNTIF(I227,"*bombe*"),(G227-1)*SUMIF('base de donnée JCO '!C$3:C$10,K227,'base de donnée JCO '!D$3:D$10)+SUMIF(entete,L227,'base de donnée JCO '!D$14:D$20),SUMIFS('base de donnée JCO '!I$173:I$1080,'base de donnée JCO '!F$173:F$1080,I227,'base de donnée JCO '!G$173:G$1080,J227)))</f>
        <v/>
      </c>
      <c r="O227" s="12" t="str">
        <f t="shared" si="680"/>
        <v/>
      </c>
      <c r="P227" s="223"/>
      <c r="Q227" s="28"/>
      <c r="R227" s="28"/>
      <c r="S227" s="28"/>
      <c r="T227" s="28"/>
      <c r="U227" s="28"/>
      <c r="V227" s="2">
        <f>W227*SUMIFS('base de donnée JCO '!H$173:H$1080,'base de donnée JCO '!F$173:F$1080,I227,'base de donnée JCO '!G$173:G$1080,J227)</f>
        <v>0</v>
      </c>
      <c r="W227" s="2">
        <f t="shared" si="657"/>
        <v>0</v>
      </c>
      <c r="X227" s="2">
        <f>W227*SUMIFS('base de donnée JCO '!J$173:J$1080,'base de donnée JCO '!F$173:F$1080,I227,'base de donnée JCO '!G$173:G$1080,J227)</f>
        <v>0</v>
      </c>
      <c r="Z227" s="7" t="str">
        <f t="shared" si="658"/>
        <v/>
      </c>
      <c r="AA227" s="7" t="str">
        <f t="shared" si="659"/>
        <v/>
      </c>
      <c r="AB227" s="7" t="str">
        <f t="shared" si="660"/>
        <v/>
      </c>
      <c r="AD227" s="7" t="str">
        <f t="shared" si="661"/>
        <v/>
      </c>
      <c r="AE227" s="7" t="str">
        <f t="shared" si="662"/>
        <v/>
      </c>
      <c r="AF227" s="7" t="str">
        <f t="shared" si="663"/>
        <v/>
      </c>
      <c r="AG227" s="7" t="str">
        <f t="shared" si="664"/>
        <v/>
      </c>
      <c r="AH227" s="7" t="str">
        <f t="shared" si="665"/>
        <v/>
      </c>
      <c r="AJ227" s="7" t="str">
        <f t="shared" si="666"/>
        <v/>
      </c>
      <c r="AK227" s="7" t="str">
        <f t="shared" si="667"/>
        <v/>
      </c>
      <c r="AL227" s="7" t="str">
        <f t="shared" si="668"/>
        <v/>
      </c>
      <c r="AM227" s="7" t="str">
        <f t="shared" si="669"/>
        <v/>
      </c>
      <c r="AO227" s="7" t="str">
        <f t="shared" si="670"/>
        <v/>
      </c>
      <c r="AP227" s="7" t="str">
        <f t="shared" si="671"/>
        <v/>
      </c>
      <c r="AQ227" s="7" t="str">
        <f t="shared" si="672"/>
        <v/>
      </c>
      <c r="AS227" s="7" t="str">
        <f t="shared" si="673"/>
        <v/>
      </c>
      <c r="AT227" s="7" t="str">
        <f t="shared" si="674"/>
        <v/>
      </c>
      <c r="AU227" s="7" t="str">
        <f t="shared" si="675"/>
        <v/>
      </c>
      <c r="AW227" s="7" t="str">
        <f t="shared" si="676"/>
        <v/>
      </c>
      <c r="AY227" s="7" t="str">
        <f t="shared" si="677"/>
        <v/>
      </c>
      <c r="AZ227" s="7" t="str">
        <f t="shared" si="678"/>
        <v/>
      </c>
      <c r="BA227" s="7" t="str">
        <f t="shared" si="679"/>
        <v/>
      </c>
    </row>
    <row r="228" spans="1:53">
      <c r="A228" s="23"/>
      <c r="B228" s="24"/>
      <c r="C228" s="25"/>
      <c r="D228" s="26"/>
      <c r="E228" s="27"/>
      <c r="F228" s="28"/>
      <c r="G228" s="28"/>
      <c r="H228" s="27"/>
      <c r="I228" s="29"/>
      <c r="J228" s="30"/>
      <c r="K228" s="31"/>
      <c r="L228" s="32"/>
      <c r="M228" s="223"/>
      <c r="N228" s="12" t="str">
        <f>IF(ISBLANK(I228),"",IF(COUNTIF(I228,"*bombe*"),(G228-1)*SUMIF('base de donnée JCO '!C$3:C$10,K228,'base de donnée JCO '!D$3:D$10)+SUMIF(entete,L228,'base de donnée JCO '!D$14:D$20),SUMIFS('base de donnée JCO '!I$173:I$1080,'base de donnée JCO '!F$173:F$1080,I228,'base de donnée JCO '!G$173:G$1080,J228)))</f>
        <v/>
      </c>
      <c r="O228" s="12" t="str">
        <f t="shared" si="680"/>
        <v/>
      </c>
      <c r="P228" s="223"/>
      <c r="Q228" s="28"/>
      <c r="R228" s="28"/>
      <c r="S228" s="28"/>
      <c r="T228" s="28"/>
      <c r="U228" s="28"/>
      <c r="V228" s="2">
        <f>W228*SUMIFS('base de donnée JCO '!H$173:H$1080,'base de donnée JCO '!F$173:F$1080,I228,'base de donnée JCO '!G$173:G$1080,J228)</f>
        <v>0</v>
      </c>
      <c r="W228" s="2">
        <f t="shared" si="657"/>
        <v>0</v>
      </c>
      <c r="X228" s="2">
        <f>W228*SUMIFS('base de donnée JCO '!J$173:J$1080,'base de donnée JCO '!F$173:F$1080,I228,'base de donnée JCO '!G$173:G$1080,J228)</f>
        <v>0</v>
      </c>
      <c r="Z228" s="7" t="str">
        <f t="shared" si="658"/>
        <v/>
      </c>
      <c r="AA228" s="7" t="str">
        <f t="shared" si="659"/>
        <v/>
      </c>
      <c r="AB228" s="7" t="str">
        <f t="shared" si="660"/>
        <v/>
      </c>
      <c r="AD228" s="7" t="str">
        <f t="shared" si="661"/>
        <v/>
      </c>
      <c r="AE228" s="7" t="str">
        <f t="shared" si="662"/>
        <v/>
      </c>
      <c r="AF228" s="7" t="str">
        <f t="shared" si="663"/>
        <v/>
      </c>
      <c r="AG228" s="7" t="str">
        <f t="shared" si="664"/>
        <v/>
      </c>
      <c r="AH228" s="7" t="str">
        <f t="shared" si="665"/>
        <v/>
      </c>
      <c r="AJ228" s="7" t="str">
        <f t="shared" si="666"/>
        <v/>
      </c>
      <c r="AK228" s="7" t="str">
        <f t="shared" si="667"/>
        <v/>
      </c>
      <c r="AL228" s="7" t="str">
        <f t="shared" si="668"/>
        <v/>
      </c>
      <c r="AM228" s="7" t="str">
        <f t="shared" si="669"/>
        <v/>
      </c>
      <c r="AO228" s="7" t="str">
        <f t="shared" si="670"/>
        <v/>
      </c>
      <c r="AP228" s="7" t="str">
        <f t="shared" si="671"/>
        <v/>
      </c>
      <c r="AQ228" s="7" t="str">
        <f t="shared" si="672"/>
        <v/>
      </c>
      <c r="AS228" s="7" t="str">
        <f t="shared" si="673"/>
        <v/>
      </c>
      <c r="AT228" s="7" t="str">
        <f t="shared" si="674"/>
        <v/>
      </c>
      <c r="AU228" s="7" t="str">
        <f t="shared" si="675"/>
        <v/>
      </c>
      <c r="AW228" s="7" t="str">
        <f t="shared" si="676"/>
        <v/>
      </c>
      <c r="AY228" s="7" t="str">
        <f t="shared" si="677"/>
        <v/>
      </c>
      <c r="AZ228" s="7" t="str">
        <f t="shared" si="678"/>
        <v/>
      </c>
      <c r="BA228" s="7" t="str">
        <f t="shared" si="679"/>
        <v/>
      </c>
    </row>
    <row r="229" spans="1:53">
      <c r="A229" s="23"/>
      <c r="B229" s="24"/>
      <c r="C229" s="25"/>
      <c r="D229" s="26"/>
      <c r="E229" s="27"/>
      <c r="F229" s="28"/>
      <c r="G229" s="28"/>
      <c r="H229" s="27"/>
      <c r="I229" s="29"/>
      <c r="J229" s="30"/>
      <c r="K229" s="31"/>
      <c r="L229" s="32"/>
      <c r="M229" s="223"/>
      <c r="N229" s="12" t="str">
        <f>IF(ISBLANK(I229),"",IF(COUNTIF(I229,"*bombe*"),(G229-1)*SUMIF('base de donnée JCO '!C$3:C$10,K229,'base de donnée JCO '!D$3:D$10)+SUMIF(entete,L229,'base de donnée JCO '!D$14:D$20),SUMIFS('base de donnée JCO '!I$173:I$1080,'base de donnée JCO '!F$173:F$1080,I229,'base de donnée JCO '!G$173:G$1080,J229)))</f>
        <v/>
      </c>
      <c r="O229" s="12" t="str">
        <f t="shared" si="680"/>
        <v/>
      </c>
      <c r="P229" s="223"/>
      <c r="Q229" s="28"/>
      <c r="R229" s="28"/>
      <c r="S229" s="28"/>
      <c r="T229" s="28"/>
      <c r="U229" s="28"/>
      <c r="V229" s="2">
        <f>W229*SUMIFS('base de donnée JCO '!H$173:H$1080,'base de donnée JCO '!F$173:F$1080,I229,'base de donnée JCO '!G$173:G$1080,J229)</f>
        <v>0</v>
      </c>
      <c r="W229" s="2">
        <f t="shared" si="657"/>
        <v>0</v>
      </c>
      <c r="X229" s="2">
        <f>W229*SUMIFS('base de donnée JCO '!J$173:J$1080,'base de donnée JCO '!F$173:F$1080,I229,'base de donnée JCO '!G$173:G$1080,J229)</f>
        <v>0</v>
      </c>
      <c r="Z229" s="7" t="str">
        <f t="shared" si="658"/>
        <v/>
      </c>
      <c r="AA229" s="7" t="str">
        <f t="shared" si="659"/>
        <v/>
      </c>
      <c r="AB229" s="7" t="str">
        <f t="shared" si="660"/>
        <v/>
      </c>
      <c r="AD229" s="7" t="str">
        <f t="shared" si="661"/>
        <v/>
      </c>
      <c r="AE229" s="7" t="str">
        <f t="shared" si="662"/>
        <v/>
      </c>
      <c r="AF229" s="7" t="str">
        <f t="shared" si="663"/>
        <v/>
      </c>
      <c r="AG229" s="7" t="str">
        <f t="shared" si="664"/>
        <v/>
      </c>
      <c r="AH229" s="7" t="str">
        <f t="shared" si="665"/>
        <v/>
      </c>
      <c r="AJ229" s="7" t="str">
        <f t="shared" si="666"/>
        <v/>
      </c>
      <c r="AK229" s="7" t="str">
        <f t="shared" si="667"/>
        <v/>
      </c>
      <c r="AL229" s="7" t="str">
        <f t="shared" si="668"/>
        <v/>
      </c>
      <c r="AM229" s="7" t="str">
        <f t="shared" si="669"/>
        <v/>
      </c>
      <c r="AO229" s="7" t="str">
        <f t="shared" si="670"/>
        <v/>
      </c>
      <c r="AP229" s="7" t="str">
        <f t="shared" si="671"/>
        <v/>
      </c>
      <c r="AQ229" s="7" t="str">
        <f t="shared" si="672"/>
        <v/>
      </c>
      <c r="AS229" s="7" t="str">
        <f t="shared" si="673"/>
        <v/>
      </c>
      <c r="AT229" s="7" t="str">
        <f t="shared" si="674"/>
        <v/>
      </c>
      <c r="AU229" s="7" t="str">
        <f t="shared" si="675"/>
        <v/>
      </c>
      <c r="AW229" s="7" t="str">
        <f t="shared" si="676"/>
        <v/>
      </c>
      <c r="AY229" s="7" t="str">
        <f t="shared" si="677"/>
        <v/>
      </c>
      <c r="AZ229" s="7" t="str">
        <f t="shared" si="678"/>
        <v/>
      </c>
      <c r="BA229" s="7" t="str">
        <f t="shared" si="679"/>
        <v/>
      </c>
    </row>
    <row r="230" spans="1:53">
      <c r="A230" s="23"/>
      <c r="B230" s="24"/>
      <c r="C230" s="25"/>
      <c r="D230" s="26"/>
      <c r="E230" s="27"/>
      <c r="F230" s="28"/>
      <c r="G230" s="28"/>
      <c r="H230" s="27"/>
      <c r="I230" s="29"/>
      <c r="J230" s="30"/>
      <c r="K230" s="31"/>
      <c r="L230" s="32"/>
      <c r="M230" s="223"/>
      <c r="N230" s="12" t="str">
        <f>IF(ISBLANK(I230),"",IF(COUNTIF(I230,"*bombe*"),(G230-1)*SUMIF('base de donnée JCO '!C$3:C$10,K230,'base de donnée JCO '!D$3:D$10)+SUMIF(entete,L230,'base de donnée JCO '!D$14:D$20),SUMIFS('base de donnée JCO '!I$173:I$1080,'base de donnée JCO '!F$173:F$1080,I230,'base de donnée JCO '!G$173:G$1080,J230)))</f>
        <v/>
      </c>
      <c r="O230" s="12" t="str">
        <f t="shared" si="680"/>
        <v/>
      </c>
      <c r="P230" s="223"/>
      <c r="Q230" s="28"/>
      <c r="R230" s="28"/>
      <c r="S230" s="28"/>
      <c r="T230" s="28"/>
      <c r="U230" s="28"/>
      <c r="V230" s="2">
        <f>W230*SUMIFS('base de donnée JCO '!H$173:H$1080,'base de donnée JCO '!F$173:F$1080,I230,'base de donnée JCO '!G$173:G$1080,J230)</f>
        <v>0</v>
      </c>
      <c r="W230" s="2">
        <f t="shared" si="657"/>
        <v>0</v>
      </c>
      <c r="X230" s="2">
        <f>W230*SUMIFS('base de donnée JCO '!J$173:J$1080,'base de donnée JCO '!F$173:F$1080,I230,'base de donnée JCO '!G$173:G$1080,J230)</f>
        <v>0</v>
      </c>
      <c r="Z230" s="7" t="str">
        <f t="shared" si="658"/>
        <v/>
      </c>
      <c r="AA230" s="7" t="str">
        <f t="shared" si="659"/>
        <v/>
      </c>
      <c r="AB230" s="7" t="str">
        <f t="shared" si="660"/>
        <v/>
      </c>
      <c r="AD230" s="7" t="str">
        <f t="shared" si="661"/>
        <v/>
      </c>
      <c r="AE230" s="7" t="str">
        <f t="shared" si="662"/>
        <v/>
      </c>
      <c r="AF230" s="7" t="str">
        <f t="shared" si="663"/>
        <v/>
      </c>
      <c r="AG230" s="7" t="str">
        <f t="shared" si="664"/>
        <v/>
      </c>
      <c r="AH230" s="7" t="str">
        <f t="shared" si="665"/>
        <v/>
      </c>
      <c r="AJ230" s="7" t="str">
        <f t="shared" si="666"/>
        <v/>
      </c>
      <c r="AK230" s="7" t="str">
        <f t="shared" si="667"/>
        <v/>
      </c>
      <c r="AL230" s="7" t="str">
        <f t="shared" si="668"/>
        <v/>
      </c>
      <c r="AM230" s="7" t="str">
        <f t="shared" si="669"/>
        <v/>
      </c>
      <c r="AO230" s="7" t="str">
        <f t="shared" si="670"/>
        <v/>
      </c>
      <c r="AP230" s="7" t="str">
        <f t="shared" si="671"/>
        <v/>
      </c>
      <c r="AQ230" s="7" t="str">
        <f t="shared" si="672"/>
        <v/>
      </c>
      <c r="AS230" s="7" t="str">
        <f t="shared" si="673"/>
        <v/>
      </c>
      <c r="AT230" s="7" t="str">
        <f t="shared" si="674"/>
        <v/>
      </c>
      <c r="AU230" s="7" t="str">
        <f t="shared" si="675"/>
        <v/>
      </c>
      <c r="AW230" s="7" t="str">
        <f t="shared" si="676"/>
        <v/>
      </c>
      <c r="AY230" s="7" t="str">
        <f t="shared" si="677"/>
        <v/>
      </c>
      <c r="AZ230" s="7" t="str">
        <f t="shared" si="678"/>
        <v/>
      </c>
      <c r="BA230" s="7" t="str">
        <f t="shared" si="679"/>
        <v/>
      </c>
    </row>
    <row r="231" spans="1:53">
      <c r="A231" s="23"/>
      <c r="B231" s="24"/>
      <c r="C231" s="25"/>
      <c r="D231" s="26"/>
      <c r="E231" s="27"/>
      <c r="F231" s="28"/>
      <c r="G231" s="28"/>
      <c r="H231" s="27"/>
      <c r="I231" s="29"/>
      <c r="J231" s="30"/>
      <c r="K231" s="31"/>
      <c r="L231" s="32"/>
      <c r="M231" s="223"/>
      <c r="N231" s="12" t="str">
        <f>IF(ISBLANK(I231),"",IF(COUNTIF(I231,"*bombe*"),(G231-1)*SUMIF('base de donnée JCO '!C$3:C$10,K231,'base de donnée JCO '!D$3:D$10)+SUMIF(entete,L231,'base de donnée JCO '!D$14:D$20),SUMIFS('base de donnée JCO '!I$173:I$1080,'base de donnée JCO '!F$173:F$1080,I231,'base de donnée JCO '!G$173:G$1080,J231)))</f>
        <v/>
      </c>
      <c r="O231" s="12" t="str">
        <f t="shared" si="680"/>
        <v/>
      </c>
      <c r="P231" s="223"/>
      <c r="Q231" s="28"/>
      <c r="R231" s="28"/>
      <c r="S231" s="28"/>
      <c r="T231" s="28"/>
      <c r="U231" s="28"/>
      <c r="V231" s="2">
        <f>W231*SUMIFS('base de donnée JCO '!H$173:H$1080,'base de donnée JCO '!F$173:F$1080,I231,'base de donnée JCO '!G$173:G$1080,J231)</f>
        <v>0</v>
      </c>
      <c r="W231" s="2">
        <f t="shared" si="657"/>
        <v>0</v>
      </c>
      <c r="X231" s="2">
        <f>W231*SUMIFS('base de donnée JCO '!J$173:J$1080,'base de donnée JCO '!F$173:F$1080,I231,'base de donnée JCO '!G$173:G$1080,J231)</f>
        <v>0</v>
      </c>
      <c r="Z231" s="7" t="str">
        <f t="shared" si="658"/>
        <v/>
      </c>
      <c r="AA231" s="7" t="str">
        <f t="shared" si="659"/>
        <v/>
      </c>
      <c r="AB231" s="7" t="str">
        <f t="shared" si="660"/>
        <v/>
      </c>
      <c r="AD231" s="7" t="str">
        <f t="shared" si="661"/>
        <v/>
      </c>
      <c r="AE231" s="7" t="str">
        <f t="shared" si="662"/>
        <v/>
      </c>
      <c r="AF231" s="7" t="str">
        <f t="shared" si="663"/>
        <v/>
      </c>
      <c r="AG231" s="7" t="str">
        <f t="shared" si="664"/>
        <v/>
      </c>
      <c r="AH231" s="7" t="str">
        <f t="shared" si="665"/>
        <v/>
      </c>
      <c r="AJ231" s="7" t="str">
        <f t="shared" si="666"/>
        <v/>
      </c>
      <c r="AK231" s="7" t="str">
        <f t="shared" si="667"/>
        <v/>
      </c>
      <c r="AL231" s="7" t="str">
        <f t="shared" si="668"/>
        <v/>
      </c>
      <c r="AM231" s="7" t="str">
        <f t="shared" si="669"/>
        <v/>
      </c>
      <c r="AO231" s="7" t="str">
        <f t="shared" si="670"/>
        <v/>
      </c>
      <c r="AP231" s="7" t="str">
        <f t="shared" si="671"/>
        <v/>
      </c>
      <c r="AQ231" s="7" t="str">
        <f t="shared" si="672"/>
        <v/>
      </c>
      <c r="AS231" s="7" t="str">
        <f t="shared" si="673"/>
        <v/>
      </c>
      <c r="AT231" s="7" t="str">
        <f t="shared" si="674"/>
        <v/>
      </c>
      <c r="AU231" s="7" t="str">
        <f t="shared" si="675"/>
        <v/>
      </c>
      <c r="AW231" s="7" t="str">
        <f t="shared" si="676"/>
        <v/>
      </c>
      <c r="AY231" s="7" t="str">
        <f t="shared" si="677"/>
        <v/>
      </c>
      <c r="AZ231" s="7" t="str">
        <f t="shared" si="678"/>
        <v/>
      </c>
      <c r="BA231" s="7" t="str">
        <f t="shared" si="679"/>
        <v/>
      </c>
    </row>
    <row r="232" spans="1:53">
      <c r="A232" s="23"/>
      <c r="B232" s="24"/>
      <c r="C232" s="25"/>
      <c r="D232" s="26"/>
      <c r="E232" s="27"/>
      <c r="F232" s="28"/>
      <c r="G232" s="28"/>
      <c r="H232" s="27"/>
      <c r="I232" s="29"/>
      <c r="J232" s="30"/>
      <c r="K232" s="31"/>
      <c r="L232" s="32"/>
      <c r="M232" s="223"/>
      <c r="N232" s="12" t="str">
        <f>IF(ISBLANK(I232),"",IF(COUNTIF(I232,"*bombe*"),(G232-1)*SUMIF('base de donnée JCO '!C$3:C$10,K232,'base de donnée JCO '!D$3:D$10)+SUMIF(entete,L232,'base de donnée JCO '!D$14:D$20),SUMIFS('base de donnée JCO '!I$173:I$1080,'base de donnée JCO '!F$173:F$1080,I232,'base de donnée JCO '!G$173:G$1080,J232)))</f>
        <v/>
      </c>
      <c r="O232" s="12" t="str">
        <f t="shared" si="680"/>
        <v/>
      </c>
      <c r="P232" s="223"/>
      <c r="Q232" s="28"/>
      <c r="R232" s="28"/>
      <c r="S232" s="28"/>
      <c r="T232" s="28"/>
      <c r="U232" s="28"/>
      <c r="V232" s="2">
        <f>W232*SUMIFS('base de donnée JCO '!H$173:H$1080,'base de donnée JCO '!F$173:F$1080,I232,'base de donnée JCO '!G$173:G$1080,J232)</f>
        <v>0</v>
      </c>
      <c r="W232" s="2">
        <f t="shared" si="657"/>
        <v>0</v>
      </c>
      <c r="X232" s="2">
        <f>W232*SUMIFS('base de donnée JCO '!J$173:J$1080,'base de donnée JCO '!F$173:F$1080,I232,'base de donnée JCO '!G$173:G$1080,J232)</f>
        <v>0</v>
      </c>
      <c r="Z232" s="7" t="str">
        <f t="shared" si="658"/>
        <v/>
      </c>
      <c r="AA232" s="7" t="str">
        <f t="shared" si="659"/>
        <v/>
      </c>
      <c r="AB232" s="7" t="str">
        <f t="shared" si="660"/>
        <v/>
      </c>
      <c r="AD232" s="7" t="str">
        <f t="shared" si="661"/>
        <v/>
      </c>
      <c r="AE232" s="7" t="str">
        <f t="shared" si="662"/>
        <v/>
      </c>
      <c r="AF232" s="7" t="str">
        <f t="shared" si="663"/>
        <v/>
      </c>
      <c r="AG232" s="7" t="str">
        <f t="shared" si="664"/>
        <v/>
      </c>
      <c r="AH232" s="7" t="str">
        <f t="shared" si="665"/>
        <v/>
      </c>
      <c r="AJ232" s="7" t="str">
        <f t="shared" si="666"/>
        <v/>
      </c>
      <c r="AK232" s="7" t="str">
        <f t="shared" si="667"/>
        <v/>
      </c>
      <c r="AL232" s="7" t="str">
        <f t="shared" si="668"/>
        <v/>
      </c>
      <c r="AM232" s="7" t="str">
        <f t="shared" si="669"/>
        <v/>
      </c>
      <c r="AO232" s="7" t="str">
        <f t="shared" si="670"/>
        <v/>
      </c>
      <c r="AP232" s="7" t="str">
        <f t="shared" si="671"/>
        <v/>
      </c>
      <c r="AQ232" s="7" t="str">
        <f t="shared" si="672"/>
        <v/>
      </c>
      <c r="AS232" s="7" t="str">
        <f t="shared" si="673"/>
        <v/>
      </c>
      <c r="AT232" s="7" t="str">
        <f t="shared" si="674"/>
        <v/>
      </c>
      <c r="AU232" s="7" t="str">
        <f t="shared" si="675"/>
        <v/>
      </c>
      <c r="AW232" s="7" t="str">
        <f t="shared" si="676"/>
        <v/>
      </c>
      <c r="AY232" s="7" t="str">
        <f t="shared" si="677"/>
        <v/>
      </c>
      <c r="AZ232" s="7" t="str">
        <f t="shared" si="678"/>
        <v/>
      </c>
      <c r="BA232" s="7" t="str">
        <f t="shared" si="679"/>
        <v/>
      </c>
    </row>
    <row r="233" spans="1:53">
      <c r="A233" s="23"/>
      <c r="B233" s="24"/>
      <c r="C233" s="25"/>
      <c r="D233" s="26"/>
      <c r="E233" s="27"/>
      <c r="F233" s="28"/>
      <c r="G233" s="28"/>
      <c r="H233" s="27"/>
      <c r="I233" s="29"/>
      <c r="J233" s="30"/>
      <c r="K233" s="31"/>
      <c r="L233" s="32"/>
      <c r="M233" s="223"/>
      <c r="N233" s="12" t="str">
        <f>IF(ISBLANK(I233),"",IF(COUNTIF(I233,"*bombe*"),(G233-1)*SUMIF('base de donnée JCO '!C$3:C$10,K233,'base de donnée JCO '!D$3:D$10)+SUMIF(entete,L233,'base de donnée JCO '!D$14:D$20),SUMIFS('base de donnée JCO '!I$173:I$1080,'base de donnée JCO '!F$173:F$1080,I233,'base de donnée JCO '!G$173:G$1080,J233)))</f>
        <v/>
      </c>
      <c r="O233" s="12" t="str">
        <f t="shared" si="680"/>
        <v/>
      </c>
      <c r="P233" s="223"/>
      <c r="Q233" s="28"/>
      <c r="R233" s="28"/>
      <c r="S233" s="28"/>
      <c r="T233" s="28"/>
      <c r="U233" s="28"/>
      <c r="V233" s="2">
        <f>W233*SUMIFS('base de donnée JCO '!H$173:H$1080,'base de donnée JCO '!F$173:F$1080,I233,'base de donnée JCO '!G$173:G$1080,J233)</f>
        <v>0</v>
      </c>
      <c r="W233" s="2">
        <f t="shared" si="657"/>
        <v>0</v>
      </c>
      <c r="X233" s="2">
        <f>W233*SUMIFS('base de donnée JCO '!J$173:J$1080,'base de donnée JCO '!F$173:F$1080,I233,'base de donnée JCO '!G$173:G$1080,J233)</f>
        <v>0</v>
      </c>
      <c r="Z233" s="7" t="str">
        <f t="shared" si="658"/>
        <v/>
      </c>
      <c r="AA233" s="7" t="str">
        <f t="shared" si="659"/>
        <v/>
      </c>
      <c r="AB233" s="7" t="str">
        <f t="shared" si="660"/>
        <v/>
      </c>
      <c r="AD233" s="7" t="str">
        <f t="shared" si="661"/>
        <v/>
      </c>
      <c r="AE233" s="7" t="str">
        <f t="shared" si="662"/>
        <v/>
      </c>
      <c r="AF233" s="7" t="str">
        <f t="shared" si="663"/>
        <v/>
      </c>
      <c r="AG233" s="7" t="str">
        <f t="shared" si="664"/>
        <v/>
      </c>
      <c r="AH233" s="7" t="str">
        <f t="shared" si="665"/>
        <v/>
      </c>
      <c r="AJ233" s="7" t="str">
        <f t="shared" si="666"/>
        <v/>
      </c>
      <c r="AK233" s="7" t="str">
        <f t="shared" si="667"/>
        <v/>
      </c>
      <c r="AL233" s="7" t="str">
        <f t="shared" si="668"/>
        <v/>
      </c>
      <c r="AM233" s="7" t="str">
        <f t="shared" si="669"/>
        <v/>
      </c>
      <c r="AO233" s="7" t="str">
        <f t="shared" si="670"/>
        <v/>
      </c>
      <c r="AP233" s="7" t="str">
        <f t="shared" si="671"/>
        <v/>
      </c>
      <c r="AQ233" s="7" t="str">
        <f t="shared" si="672"/>
        <v/>
      </c>
      <c r="AS233" s="7" t="str">
        <f t="shared" si="673"/>
        <v/>
      </c>
      <c r="AT233" s="7" t="str">
        <f t="shared" si="674"/>
        <v/>
      </c>
      <c r="AU233" s="7" t="str">
        <f t="shared" si="675"/>
        <v/>
      </c>
      <c r="AW233" s="7" t="str">
        <f t="shared" si="676"/>
        <v/>
      </c>
      <c r="AY233" s="7" t="str">
        <f t="shared" si="677"/>
        <v/>
      </c>
      <c r="AZ233" s="7" t="str">
        <f t="shared" si="678"/>
        <v/>
      </c>
      <c r="BA233" s="7" t="str">
        <f t="shared" si="679"/>
        <v/>
      </c>
    </row>
    <row r="234" spans="1:53">
      <c r="A234" s="23"/>
      <c r="B234" s="24"/>
      <c r="C234" s="25"/>
      <c r="D234" s="26"/>
      <c r="E234" s="27"/>
      <c r="F234" s="28"/>
      <c r="G234" s="28"/>
      <c r="H234" s="27"/>
      <c r="I234" s="29"/>
      <c r="J234" s="30"/>
      <c r="K234" s="31"/>
      <c r="L234" s="32"/>
      <c r="M234" s="223"/>
      <c r="N234" s="12" t="str">
        <f>IF(ISBLANK(I234),"",IF(COUNTIF(I234,"*bombe*"),(G234-1)*SUMIF('base de donnée JCO '!C$3:C$10,K234,'base de donnée JCO '!D$3:D$10)+SUMIF(entete,L234,'base de donnée JCO '!D$14:D$20),SUMIFS('base de donnée JCO '!I$173:I$1080,'base de donnée JCO '!F$173:F$1080,I234,'base de donnée JCO '!G$173:G$1080,J234)))</f>
        <v/>
      </c>
      <c r="O234" s="12" t="str">
        <f t="shared" si="680"/>
        <v/>
      </c>
      <c r="P234" s="223"/>
      <c r="Q234" s="28"/>
      <c r="R234" s="28"/>
      <c r="S234" s="28"/>
      <c r="T234" s="28"/>
      <c r="U234" s="28"/>
      <c r="V234" s="2">
        <f>W234*SUMIFS('base de donnée JCO '!H$173:H$1080,'base de donnée JCO '!F$173:F$1080,I234,'base de donnée JCO '!G$173:G$1080,J234)</f>
        <v>0</v>
      </c>
      <c r="W234" s="2">
        <f t="shared" si="657"/>
        <v>0</v>
      </c>
      <c r="X234" s="2">
        <f>W234*SUMIFS('base de donnée JCO '!J$173:J$1080,'base de donnée JCO '!F$173:F$1080,I234,'base de donnée JCO '!G$173:G$1080,J234)</f>
        <v>0</v>
      </c>
      <c r="Z234" s="7" t="str">
        <f t="shared" si="658"/>
        <v/>
      </c>
      <c r="AA234" s="7" t="str">
        <f t="shared" si="659"/>
        <v/>
      </c>
      <c r="AB234" s="7" t="str">
        <f t="shared" si="660"/>
        <v/>
      </c>
      <c r="AD234" s="7" t="str">
        <f t="shared" si="661"/>
        <v/>
      </c>
      <c r="AE234" s="7" t="str">
        <f t="shared" si="662"/>
        <v/>
      </c>
      <c r="AF234" s="7" t="str">
        <f t="shared" si="663"/>
        <v/>
      </c>
      <c r="AG234" s="7" t="str">
        <f t="shared" si="664"/>
        <v/>
      </c>
      <c r="AH234" s="7" t="str">
        <f t="shared" si="665"/>
        <v/>
      </c>
      <c r="AJ234" s="7" t="str">
        <f t="shared" si="666"/>
        <v/>
      </c>
      <c r="AK234" s="7" t="str">
        <f t="shared" si="667"/>
        <v/>
      </c>
      <c r="AL234" s="7" t="str">
        <f t="shared" si="668"/>
        <v/>
      </c>
      <c r="AM234" s="7" t="str">
        <f t="shared" si="669"/>
        <v/>
      </c>
      <c r="AO234" s="7" t="str">
        <f t="shared" si="670"/>
        <v/>
      </c>
      <c r="AP234" s="7" t="str">
        <f t="shared" si="671"/>
        <v/>
      </c>
      <c r="AQ234" s="7" t="str">
        <f t="shared" si="672"/>
        <v/>
      </c>
      <c r="AS234" s="7" t="str">
        <f t="shared" si="673"/>
        <v/>
      </c>
      <c r="AT234" s="7" t="str">
        <f t="shared" si="674"/>
        <v/>
      </c>
      <c r="AU234" s="7" t="str">
        <f t="shared" si="675"/>
        <v/>
      </c>
      <c r="AW234" s="7" t="str">
        <f t="shared" si="676"/>
        <v/>
      </c>
      <c r="AY234" s="7" t="str">
        <f t="shared" si="677"/>
        <v/>
      </c>
      <c r="AZ234" s="7" t="str">
        <f t="shared" si="678"/>
        <v/>
      </c>
      <c r="BA234" s="7" t="str">
        <f t="shared" si="679"/>
        <v/>
      </c>
    </row>
    <row r="235" spans="1:53">
      <c r="A235" s="23"/>
      <c r="B235" s="24"/>
      <c r="C235" s="25"/>
      <c r="D235" s="26"/>
      <c r="E235" s="27"/>
      <c r="F235" s="28"/>
      <c r="G235" s="28"/>
      <c r="H235" s="27"/>
      <c r="I235" s="29"/>
      <c r="J235" s="30"/>
      <c r="K235" s="31"/>
      <c r="L235" s="32"/>
      <c r="M235" s="223"/>
      <c r="N235" s="12" t="str">
        <f>IF(ISBLANK(I235),"",IF(COUNTIF(I235,"*bombe*"),(G235-1)*SUMIF('base de donnée JCO '!C$3:C$10,K235,'base de donnée JCO '!D$3:D$10)+SUMIF(entete,L235,'base de donnée JCO '!D$14:D$20),SUMIFS('base de donnée JCO '!I$173:I$1080,'base de donnée JCO '!F$173:F$1080,I235,'base de donnée JCO '!G$173:G$1080,J235)))</f>
        <v/>
      </c>
      <c r="O235" s="12" t="str">
        <f t="shared" si="680"/>
        <v/>
      </c>
      <c r="P235" s="223"/>
      <c r="Q235" s="28"/>
      <c r="R235" s="28"/>
      <c r="S235" s="28"/>
      <c r="T235" s="28"/>
      <c r="U235" s="28"/>
      <c r="V235" s="2">
        <f>W235*SUMIFS('base de donnée JCO '!H$173:H$1080,'base de donnée JCO '!F$173:F$1080,I235,'base de donnée JCO '!G$173:G$1080,J235)</f>
        <v>0</v>
      </c>
      <c r="W235" s="2">
        <f t="shared" si="657"/>
        <v>0</v>
      </c>
      <c r="X235" s="2">
        <f>W235*SUMIFS('base de donnée JCO '!J$173:J$1080,'base de donnée JCO '!F$173:F$1080,I235,'base de donnée JCO '!G$173:G$1080,J235)</f>
        <v>0</v>
      </c>
      <c r="Z235" s="7" t="str">
        <f t="shared" si="658"/>
        <v/>
      </c>
      <c r="AA235" s="7" t="str">
        <f t="shared" si="659"/>
        <v/>
      </c>
      <c r="AB235" s="7" t="str">
        <f t="shared" si="660"/>
        <v/>
      </c>
      <c r="AD235" s="7" t="str">
        <f t="shared" si="661"/>
        <v/>
      </c>
      <c r="AE235" s="7" t="str">
        <f t="shared" si="662"/>
        <v/>
      </c>
      <c r="AF235" s="7" t="str">
        <f t="shared" si="663"/>
        <v/>
      </c>
      <c r="AG235" s="7" t="str">
        <f t="shared" si="664"/>
        <v/>
      </c>
      <c r="AH235" s="7" t="str">
        <f t="shared" si="665"/>
        <v/>
      </c>
      <c r="AJ235" s="7" t="str">
        <f t="shared" si="666"/>
        <v/>
      </c>
      <c r="AK235" s="7" t="str">
        <f t="shared" si="667"/>
        <v/>
      </c>
      <c r="AL235" s="7" t="str">
        <f t="shared" si="668"/>
        <v/>
      </c>
      <c r="AM235" s="7" t="str">
        <f t="shared" si="669"/>
        <v/>
      </c>
      <c r="AO235" s="7" t="str">
        <f t="shared" si="670"/>
        <v/>
      </c>
      <c r="AP235" s="7" t="str">
        <f t="shared" si="671"/>
        <v/>
      </c>
      <c r="AQ235" s="7" t="str">
        <f t="shared" si="672"/>
        <v/>
      </c>
      <c r="AS235" s="7" t="str">
        <f t="shared" si="673"/>
        <v/>
      </c>
      <c r="AT235" s="7" t="str">
        <f t="shared" si="674"/>
        <v/>
      </c>
      <c r="AU235" s="7" t="str">
        <f t="shared" si="675"/>
        <v/>
      </c>
      <c r="AW235" s="7" t="str">
        <f t="shared" si="676"/>
        <v/>
      </c>
      <c r="AY235" s="7" t="str">
        <f t="shared" si="677"/>
        <v/>
      </c>
      <c r="AZ235" s="7" t="str">
        <f t="shared" si="678"/>
        <v/>
      </c>
      <c r="BA235" s="7" t="str">
        <f t="shared" si="679"/>
        <v/>
      </c>
    </row>
    <row r="236" spans="1:53">
      <c r="A236" s="23"/>
      <c r="B236" s="24"/>
      <c r="C236" s="25"/>
      <c r="D236" s="26"/>
      <c r="E236" s="27"/>
      <c r="F236" s="28"/>
      <c r="G236" s="28"/>
      <c r="H236" s="27"/>
      <c r="I236" s="29"/>
      <c r="J236" s="30"/>
      <c r="K236" s="31"/>
      <c r="L236" s="32"/>
      <c r="M236" s="223"/>
      <c r="N236" s="12" t="str">
        <f>IF(ISBLANK(I236),"",IF(COUNTIF(I236,"*bombe*"),(G236-1)*SUMIF('base de donnée JCO '!C$3:C$10,K236,'base de donnée JCO '!D$3:D$10)+SUMIF(entete,L236,'base de donnée JCO '!D$14:D$20),SUMIFS('base de donnée JCO '!I$173:I$1080,'base de donnée JCO '!F$173:F$1080,I236,'base de donnée JCO '!G$173:G$1080,J236)))</f>
        <v/>
      </c>
      <c r="O236" s="12" t="str">
        <f t="shared" si="680"/>
        <v/>
      </c>
      <c r="P236" s="223"/>
      <c r="Q236" s="28"/>
      <c r="R236" s="28"/>
      <c r="S236" s="28"/>
      <c r="T236" s="28"/>
      <c r="U236" s="28"/>
      <c r="V236" s="2">
        <f>W236*SUMIFS('base de donnée JCO '!H$173:H$1080,'base de donnée JCO '!F$173:F$1080,I236,'base de donnée JCO '!G$173:G$1080,J236)</f>
        <v>0</v>
      </c>
      <c r="W236" s="2">
        <f t="shared" si="657"/>
        <v>0</v>
      </c>
      <c r="X236" s="2">
        <f>W236*SUMIFS('base de donnée JCO '!J$173:J$1080,'base de donnée JCO '!F$173:F$1080,I236,'base de donnée JCO '!G$173:G$1080,J236)</f>
        <v>0</v>
      </c>
      <c r="Z236" s="7" t="str">
        <f t="shared" si="658"/>
        <v/>
      </c>
      <c r="AA236" s="7" t="str">
        <f t="shared" si="659"/>
        <v/>
      </c>
      <c r="AB236" s="7" t="str">
        <f t="shared" si="660"/>
        <v/>
      </c>
      <c r="AD236" s="7" t="str">
        <f t="shared" si="661"/>
        <v/>
      </c>
      <c r="AE236" s="7" t="str">
        <f t="shared" si="662"/>
        <v/>
      </c>
      <c r="AF236" s="7" t="str">
        <f t="shared" si="663"/>
        <v/>
      </c>
      <c r="AG236" s="7" t="str">
        <f t="shared" si="664"/>
        <v/>
      </c>
      <c r="AH236" s="7" t="str">
        <f t="shared" si="665"/>
        <v/>
      </c>
      <c r="AJ236" s="7" t="str">
        <f t="shared" si="666"/>
        <v/>
      </c>
      <c r="AK236" s="7" t="str">
        <f t="shared" si="667"/>
        <v/>
      </c>
      <c r="AL236" s="7" t="str">
        <f t="shared" si="668"/>
        <v/>
      </c>
      <c r="AM236" s="7" t="str">
        <f t="shared" si="669"/>
        <v/>
      </c>
      <c r="AO236" s="7" t="str">
        <f t="shared" si="670"/>
        <v/>
      </c>
      <c r="AP236" s="7" t="str">
        <f t="shared" si="671"/>
        <v/>
      </c>
      <c r="AQ236" s="7" t="str">
        <f t="shared" si="672"/>
        <v/>
      </c>
      <c r="AS236" s="7" t="str">
        <f t="shared" si="673"/>
        <v/>
      </c>
      <c r="AT236" s="7" t="str">
        <f t="shared" si="674"/>
        <v/>
      </c>
      <c r="AU236" s="7" t="str">
        <f t="shared" si="675"/>
        <v/>
      </c>
      <c r="AW236" s="7" t="str">
        <f t="shared" si="676"/>
        <v/>
      </c>
      <c r="AY236" s="7" t="str">
        <f t="shared" si="677"/>
        <v/>
      </c>
      <c r="AZ236" s="7" t="str">
        <f t="shared" si="678"/>
        <v/>
      </c>
      <c r="BA236" s="7" t="str">
        <f t="shared" si="679"/>
        <v/>
      </c>
    </row>
    <row r="237" spans="1:53">
      <c r="A237" s="23"/>
      <c r="B237" s="24"/>
      <c r="C237" s="25"/>
      <c r="D237" s="26"/>
      <c r="E237" s="27"/>
      <c r="F237" s="28"/>
      <c r="G237" s="28"/>
      <c r="H237" s="27"/>
      <c r="I237" s="29"/>
      <c r="J237" s="30"/>
      <c r="K237" s="31"/>
      <c r="L237" s="32"/>
      <c r="M237" s="223"/>
      <c r="N237" s="12" t="str">
        <f>IF(ISBLANK(I237),"",IF(COUNTIF(I237,"*bombe*"),(G237-1)*SUMIF('base de donnée JCO '!C$3:C$10,K237,'base de donnée JCO '!D$3:D$10)+SUMIF(entete,L237,'base de donnée JCO '!D$14:D$20),SUMIFS('base de donnée JCO '!I$173:I$1080,'base de donnée JCO '!F$173:F$1080,I237,'base de donnée JCO '!G$173:G$1080,J237)))</f>
        <v/>
      </c>
      <c r="O237" s="12" t="str">
        <f t="shared" si="680"/>
        <v/>
      </c>
      <c r="P237" s="223"/>
      <c r="Q237" s="28"/>
      <c r="R237" s="28"/>
      <c r="S237" s="28"/>
      <c r="T237" s="28"/>
      <c r="U237" s="28"/>
      <c r="V237" s="2">
        <f>W237*SUMIFS('base de donnée JCO '!H$173:H$1080,'base de donnée JCO '!F$173:F$1080,I237,'base de donnée JCO '!G$173:G$1080,J237)</f>
        <v>0</v>
      </c>
      <c r="W237" s="2">
        <f t="shared" si="657"/>
        <v>0</v>
      </c>
      <c r="X237" s="2">
        <f>W237*SUMIFS('base de donnée JCO '!J$173:J$1080,'base de donnée JCO '!F$173:F$1080,I237,'base de donnée JCO '!G$173:G$1080,J237)</f>
        <v>0</v>
      </c>
      <c r="Z237" s="7" t="str">
        <f t="shared" si="658"/>
        <v/>
      </c>
      <c r="AA237" s="7" t="str">
        <f t="shared" si="659"/>
        <v/>
      </c>
      <c r="AB237" s="7" t="str">
        <f t="shared" si="660"/>
        <v/>
      </c>
      <c r="AD237" s="7" t="str">
        <f t="shared" si="661"/>
        <v/>
      </c>
      <c r="AE237" s="7" t="str">
        <f t="shared" si="662"/>
        <v/>
      </c>
      <c r="AF237" s="7" t="str">
        <f t="shared" si="663"/>
        <v/>
      </c>
      <c r="AG237" s="7" t="str">
        <f t="shared" si="664"/>
        <v/>
      </c>
      <c r="AH237" s="7" t="str">
        <f t="shared" si="665"/>
        <v/>
      </c>
      <c r="AJ237" s="7" t="str">
        <f t="shared" si="666"/>
        <v/>
      </c>
      <c r="AK237" s="7" t="str">
        <f t="shared" si="667"/>
        <v/>
      </c>
      <c r="AL237" s="7" t="str">
        <f t="shared" si="668"/>
        <v/>
      </c>
      <c r="AM237" s="7" t="str">
        <f t="shared" si="669"/>
        <v/>
      </c>
      <c r="AO237" s="7" t="str">
        <f t="shared" si="670"/>
        <v/>
      </c>
      <c r="AP237" s="7" t="str">
        <f t="shared" si="671"/>
        <v/>
      </c>
      <c r="AQ237" s="7" t="str">
        <f t="shared" si="672"/>
        <v/>
      </c>
      <c r="AS237" s="7" t="str">
        <f t="shared" si="673"/>
        <v/>
      </c>
      <c r="AT237" s="7" t="str">
        <f t="shared" si="674"/>
        <v/>
      </c>
      <c r="AU237" s="7" t="str">
        <f t="shared" si="675"/>
        <v/>
      </c>
      <c r="AW237" s="7" t="str">
        <f t="shared" si="676"/>
        <v/>
      </c>
      <c r="AY237" s="7" t="str">
        <f t="shared" si="677"/>
        <v/>
      </c>
      <c r="AZ237" s="7" t="str">
        <f t="shared" si="678"/>
        <v/>
      </c>
      <c r="BA237" s="7" t="str">
        <f t="shared" si="679"/>
        <v/>
      </c>
    </row>
    <row r="238" spans="1:53">
      <c r="A238" s="23"/>
      <c r="B238" s="24"/>
      <c r="C238" s="25"/>
      <c r="D238" s="26"/>
      <c r="E238" s="27"/>
      <c r="F238" s="28"/>
      <c r="G238" s="28"/>
      <c r="H238" s="27"/>
      <c r="I238" s="29"/>
      <c r="J238" s="30"/>
      <c r="K238" s="31"/>
      <c r="L238" s="32"/>
      <c r="M238" s="223"/>
      <c r="N238" s="12" t="str">
        <f>IF(ISBLANK(I238),"",IF(COUNTIF(I238,"*bombe*"),(G238-1)*SUMIF('base de donnée JCO '!C$3:C$10,K238,'base de donnée JCO '!D$3:D$10)+SUMIF(entete,L238,'base de donnée JCO '!D$14:D$20),SUMIFS('base de donnée JCO '!I$173:I$1080,'base de donnée JCO '!F$173:F$1080,I238,'base de donnée JCO '!G$173:G$1080,J238)))</f>
        <v/>
      </c>
      <c r="O238" s="12" t="str">
        <f t="shared" si="680"/>
        <v/>
      </c>
      <c r="P238" s="223"/>
      <c r="Q238" s="28"/>
      <c r="R238" s="28"/>
      <c r="S238" s="28"/>
      <c r="T238" s="28"/>
      <c r="U238" s="28"/>
      <c r="V238" s="2">
        <f>W238*SUMIFS('base de donnée JCO '!H$173:H$1080,'base de donnée JCO '!F$173:F$1080,I238,'base de donnée JCO '!G$173:G$1080,J238)</f>
        <v>0</v>
      </c>
      <c r="W238" s="2">
        <f t="shared" si="657"/>
        <v>0</v>
      </c>
      <c r="X238" s="2">
        <f>W238*SUMIFS('base de donnée JCO '!J$173:J$1080,'base de donnée JCO '!F$173:F$1080,I238,'base de donnée JCO '!G$173:G$1080,J238)</f>
        <v>0</v>
      </c>
      <c r="Z238" s="7" t="str">
        <f t="shared" si="658"/>
        <v/>
      </c>
      <c r="AA238" s="7" t="str">
        <f t="shared" si="659"/>
        <v/>
      </c>
      <c r="AB238" s="7" t="str">
        <f t="shared" si="660"/>
        <v/>
      </c>
      <c r="AD238" s="7" t="str">
        <f t="shared" si="661"/>
        <v/>
      </c>
      <c r="AE238" s="7" t="str">
        <f t="shared" si="662"/>
        <v/>
      </c>
      <c r="AF238" s="7" t="str">
        <f t="shared" si="663"/>
        <v/>
      </c>
      <c r="AG238" s="7" t="str">
        <f t="shared" si="664"/>
        <v/>
      </c>
      <c r="AH238" s="7" t="str">
        <f t="shared" si="665"/>
        <v/>
      </c>
      <c r="AJ238" s="7" t="str">
        <f t="shared" si="666"/>
        <v/>
      </c>
      <c r="AK238" s="7" t="str">
        <f t="shared" si="667"/>
        <v/>
      </c>
      <c r="AL238" s="7" t="str">
        <f t="shared" si="668"/>
        <v/>
      </c>
      <c r="AM238" s="7" t="str">
        <f t="shared" si="669"/>
        <v/>
      </c>
      <c r="AO238" s="7" t="str">
        <f t="shared" si="670"/>
        <v/>
      </c>
      <c r="AP238" s="7" t="str">
        <f t="shared" si="671"/>
        <v/>
      </c>
      <c r="AQ238" s="7" t="str">
        <f t="shared" si="672"/>
        <v/>
      </c>
      <c r="AS238" s="7" t="str">
        <f t="shared" si="673"/>
        <v/>
      </c>
      <c r="AT238" s="7" t="str">
        <f t="shared" si="674"/>
        <v/>
      </c>
      <c r="AU238" s="7" t="str">
        <f t="shared" si="675"/>
        <v/>
      </c>
      <c r="AW238" s="7" t="str">
        <f t="shared" si="676"/>
        <v/>
      </c>
      <c r="AY238" s="7" t="str">
        <f t="shared" si="677"/>
        <v/>
      </c>
      <c r="AZ238" s="7" t="str">
        <f t="shared" si="678"/>
        <v/>
      </c>
      <c r="BA238" s="7" t="str">
        <f t="shared" si="679"/>
        <v/>
      </c>
    </row>
    <row r="239" spans="1:53">
      <c r="A239" s="23"/>
      <c r="B239" s="24"/>
      <c r="C239" s="25"/>
      <c r="D239" s="26"/>
      <c r="E239" s="27"/>
      <c r="F239" s="28"/>
      <c r="G239" s="28"/>
      <c r="H239" s="27"/>
      <c r="I239" s="29"/>
      <c r="J239" s="30"/>
      <c r="K239" s="31"/>
      <c r="L239" s="32"/>
      <c r="M239" s="223"/>
      <c r="N239" s="12" t="str">
        <f>IF(ISBLANK(I239),"",IF(COUNTIF(I239,"*bombe*"),(G239-1)*SUMIF('base de donnée JCO '!C$3:C$10,K239,'base de donnée JCO '!D$3:D$10)+SUMIF(entete,L239,'base de donnée JCO '!D$14:D$20),SUMIFS('base de donnée JCO '!I$173:I$1080,'base de donnée JCO '!F$173:F$1080,I239,'base de donnée JCO '!G$173:G$1080,J239)))</f>
        <v/>
      </c>
      <c r="O239" s="12" t="str">
        <f t="shared" si="680"/>
        <v/>
      </c>
      <c r="P239" s="223"/>
      <c r="Q239" s="28"/>
      <c r="R239" s="28"/>
      <c r="S239" s="28"/>
      <c r="T239" s="28"/>
      <c r="U239" s="28"/>
      <c r="V239" s="2">
        <f>W239*SUMIFS('base de donnée JCO '!H$173:H$1080,'base de donnée JCO '!F$173:F$1080,I239,'base de donnée JCO '!G$173:G$1080,J239)</f>
        <v>0</v>
      </c>
      <c r="W239" s="2">
        <f t="shared" si="657"/>
        <v>0</v>
      </c>
      <c r="X239" s="2">
        <f>W239*SUMIFS('base de donnée JCO '!J$173:J$1080,'base de donnée JCO '!F$173:F$1080,I239,'base de donnée JCO '!G$173:G$1080,J239)</f>
        <v>0</v>
      </c>
      <c r="Z239" s="7" t="str">
        <f t="shared" si="658"/>
        <v/>
      </c>
      <c r="AA239" s="7" t="str">
        <f t="shared" si="659"/>
        <v/>
      </c>
      <c r="AB239" s="7" t="str">
        <f t="shared" si="660"/>
        <v/>
      </c>
      <c r="AD239" s="7" t="str">
        <f t="shared" si="661"/>
        <v/>
      </c>
      <c r="AE239" s="7" t="str">
        <f t="shared" si="662"/>
        <v/>
      </c>
      <c r="AF239" s="7" t="str">
        <f t="shared" si="663"/>
        <v/>
      </c>
      <c r="AG239" s="7" t="str">
        <f t="shared" si="664"/>
        <v/>
      </c>
      <c r="AH239" s="7" t="str">
        <f t="shared" si="665"/>
        <v/>
      </c>
      <c r="AJ239" s="7" t="str">
        <f t="shared" si="666"/>
        <v/>
      </c>
      <c r="AK239" s="7" t="str">
        <f t="shared" si="667"/>
        <v/>
      </c>
      <c r="AL239" s="7" t="str">
        <f t="shared" si="668"/>
        <v/>
      </c>
      <c r="AM239" s="7" t="str">
        <f t="shared" si="669"/>
        <v/>
      </c>
      <c r="AO239" s="7" t="str">
        <f t="shared" si="670"/>
        <v/>
      </c>
      <c r="AP239" s="7" t="str">
        <f t="shared" si="671"/>
        <v/>
      </c>
      <c r="AQ239" s="7" t="str">
        <f t="shared" si="672"/>
        <v/>
      </c>
      <c r="AS239" s="7" t="str">
        <f t="shared" si="673"/>
        <v/>
      </c>
      <c r="AT239" s="7" t="str">
        <f t="shared" si="674"/>
        <v/>
      </c>
      <c r="AU239" s="7" t="str">
        <f t="shared" si="675"/>
        <v/>
      </c>
      <c r="AW239" s="7" t="str">
        <f t="shared" si="676"/>
        <v/>
      </c>
      <c r="AY239" s="7" t="str">
        <f t="shared" si="677"/>
        <v/>
      </c>
      <c r="AZ239" s="7" t="str">
        <f t="shared" si="678"/>
        <v/>
      </c>
      <c r="BA239" s="7" t="str">
        <f t="shared" si="679"/>
        <v/>
      </c>
    </row>
    <row r="240" spans="1:53">
      <c r="A240" s="23"/>
      <c r="B240" s="24"/>
      <c r="C240" s="25"/>
      <c r="D240" s="26"/>
      <c r="E240" s="27"/>
      <c r="F240" s="28"/>
      <c r="G240" s="28"/>
      <c r="H240" s="27"/>
      <c r="I240" s="29"/>
      <c r="J240" s="30"/>
      <c r="K240" s="31"/>
      <c r="L240" s="32"/>
      <c r="M240" s="223"/>
      <c r="N240" s="12" t="str">
        <f>IF(ISBLANK(I240),"",IF(COUNTIF(I240,"*bombe*"),(G240-1)*SUMIF('base de donnée JCO '!C$3:C$10,K240,'base de donnée JCO '!D$3:D$10)+SUMIF(entete,L240,'base de donnée JCO '!D$14:D$20),SUMIFS('base de donnée JCO '!I$173:I$1080,'base de donnée JCO '!F$173:F$1080,I240,'base de donnée JCO '!G$173:G$1080,J240)))</f>
        <v/>
      </c>
      <c r="O240" s="12" t="str">
        <f t="shared" si="680"/>
        <v/>
      </c>
      <c r="P240" s="223"/>
      <c r="Q240" s="28"/>
      <c r="R240" s="28"/>
      <c r="S240" s="28"/>
      <c r="T240" s="28"/>
      <c r="U240" s="28"/>
      <c r="V240" s="2">
        <f>W240*SUMIFS('base de donnée JCO '!H$173:H$1080,'base de donnée JCO '!F$173:F$1080,I240,'base de donnée JCO '!G$173:G$1080,J240)</f>
        <v>0</v>
      </c>
      <c r="W240" s="2">
        <f t="shared" si="657"/>
        <v>0</v>
      </c>
      <c r="X240" s="2">
        <f>W240*SUMIFS('base de donnée JCO '!J$173:J$1080,'base de donnée JCO '!F$173:F$1080,I240,'base de donnée JCO '!G$173:G$1080,J240)</f>
        <v>0</v>
      </c>
      <c r="Z240" s="7" t="str">
        <f t="shared" si="658"/>
        <v/>
      </c>
      <c r="AA240" s="7" t="str">
        <f t="shared" si="659"/>
        <v/>
      </c>
      <c r="AB240" s="7" t="str">
        <f t="shared" si="660"/>
        <v/>
      </c>
      <c r="AD240" s="7" t="str">
        <f t="shared" si="661"/>
        <v/>
      </c>
      <c r="AE240" s="7" t="str">
        <f t="shared" si="662"/>
        <v/>
      </c>
      <c r="AF240" s="7" t="str">
        <f t="shared" si="663"/>
        <v/>
      </c>
      <c r="AG240" s="7" t="str">
        <f t="shared" si="664"/>
        <v/>
      </c>
      <c r="AH240" s="7" t="str">
        <f t="shared" si="665"/>
        <v/>
      </c>
      <c r="AJ240" s="7" t="str">
        <f t="shared" si="666"/>
        <v/>
      </c>
      <c r="AK240" s="7" t="str">
        <f t="shared" si="667"/>
        <v/>
      </c>
      <c r="AL240" s="7" t="str">
        <f t="shared" si="668"/>
        <v/>
      </c>
      <c r="AM240" s="7" t="str">
        <f t="shared" si="669"/>
        <v/>
      </c>
      <c r="AO240" s="7" t="str">
        <f t="shared" si="670"/>
        <v/>
      </c>
      <c r="AP240" s="7" t="str">
        <f t="shared" si="671"/>
        <v/>
      </c>
      <c r="AQ240" s="7" t="str">
        <f t="shared" si="672"/>
        <v/>
      </c>
      <c r="AS240" s="7" t="str">
        <f t="shared" si="673"/>
        <v/>
      </c>
      <c r="AT240" s="7" t="str">
        <f t="shared" si="674"/>
        <v/>
      </c>
      <c r="AU240" s="7" t="str">
        <f t="shared" si="675"/>
        <v/>
      </c>
      <c r="AW240" s="7" t="str">
        <f t="shared" si="676"/>
        <v/>
      </c>
      <c r="AY240" s="7" t="str">
        <f t="shared" si="677"/>
        <v/>
      </c>
      <c r="AZ240" s="7" t="str">
        <f t="shared" si="678"/>
        <v/>
      </c>
      <c r="BA240" s="7" t="str">
        <f t="shared" si="679"/>
        <v/>
      </c>
    </row>
    <row r="241" spans="1:53">
      <c r="A241" s="23"/>
      <c r="B241" s="24"/>
      <c r="C241" s="25"/>
      <c r="D241" s="26"/>
      <c r="E241" s="27"/>
      <c r="F241" s="28"/>
      <c r="G241" s="28"/>
      <c r="H241" s="27"/>
      <c r="I241" s="29"/>
      <c r="J241" s="30"/>
      <c r="K241" s="31"/>
      <c r="L241" s="32"/>
      <c r="M241" s="223"/>
      <c r="N241" s="12" t="str">
        <f>IF(ISBLANK(I241),"",IF(COUNTIF(I241,"*bombe*"),(G241-1)*SUMIF('base de donnée JCO '!C$3:C$10,K241,'base de donnée JCO '!D$3:D$10)+SUMIF(entete,L241,'base de donnée JCO '!D$14:D$20),SUMIFS('base de donnée JCO '!I$173:I$1080,'base de donnée JCO '!F$173:F$1080,I241,'base de donnée JCO '!G$173:G$1080,J241)))</f>
        <v/>
      </c>
      <c r="O241" s="12" t="str">
        <f t="shared" si="680"/>
        <v/>
      </c>
      <c r="P241" s="223"/>
      <c r="Q241" s="28"/>
      <c r="R241" s="28"/>
      <c r="S241" s="28"/>
      <c r="T241" s="28"/>
      <c r="U241" s="28"/>
      <c r="V241" s="2">
        <f>W241*SUMIFS('base de donnée JCO '!H$173:H$1080,'base de donnée JCO '!F$173:F$1080,I241,'base de donnée JCO '!G$173:G$1080,J241)</f>
        <v>0</v>
      </c>
      <c r="W241" s="2">
        <f t="shared" si="657"/>
        <v>0</v>
      </c>
      <c r="X241" s="2">
        <f>W241*SUMIFS('base de donnée JCO '!J$173:J$1080,'base de donnée JCO '!F$173:F$1080,I241,'base de donnée JCO '!G$173:G$1080,J241)</f>
        <v>0</v>
      </c>
      <c r="Z241" s="7" t="str">
        <f t="shared" si="658"/>
        <v/>
      </c>
      <c r="AA241" s="7" t="str">
        <f t="shared" si="659"/>
        <v/>
      </c>
      <c r="AB241" s="7" t="str">
        <f t="shared" si="660"/>
        <v/>
      </c>
      <c r="AD241" s="7" t="str">
        <f t="shared" si="661"/>
        <v/>
      </c>
      <c r="AE241" s="7" t="str">
        <f t="shared" si="662"/>
        <v/>
      </c>
      <c r="AF241" s="7" t="str">
        <f t="shared" si="663"/>
        <v/>
      </c>
      <c r="AG241" s="7" t="str">
        <f t="shared" si="664"/>
        <v/>
      </c>
      <c r="AH241" s="7" t="str">
        <f t="shared" si="665"/>
        <v/>
      </c>
      <c r="AJ241" s="7" t="str">
        <f t="shared" si="666"/>
        <v/>
      </c>
      <c r="AK241" s="7" t="str">
        <f t="shared" si="667"/>
        <v/>
      </c>
      <c r="AL241" s="7" t="str">
        <f t="shared" si="668"/>
        <v/>
      </c>
      <c r="AM241" s="7" t="str">
        <f t="shared" si="669"/>
        <v/>
      </c>
      <c r="AO241" s="7" t="str">
        <f t="shared" si="670"/>
        <v/>
      </c>
      <c r="AP241" s="7" t="str">
        <f t="shared" si="671"/>
        <v/>
      </c>
      <c r="AQ241" s="7" t="str">
        <f t="shared" si="672"/>
        <v/>
      </c>
      <c r="AS241" s="7" t="str">
        <f t="shared" si="673"/>
        <v/>
      </c>
      <c r="AT241" s="7" t="str">
        <f t="shared" si="674"/>
        <v/>
      </c>
      <c r="AU241" s="7" t="str">
        <f t="shared" si="675"/>
        <v/>
      </c>
      <c r="AW241" s="7" t="str">
        <f t="shared" si="676"/>
        <v/>
      </c>
      <c r="AY241" s="7" t="str">
        <f t="shared" si="677"/>
        <v/>
      </c>
      <c r="AZ241" s="7" t="str">
        <f t="shared" si="678"/>
        <v/>
      </c>
      <c r="BA241" s="7" t="str">
        <f t="shared" si="679"/>
        <v/>
      </c>
    </row>
    <row r="242" spans="1:53">
      <c r="A242" s="23"/>
      <c r="B242" s="24"/>
      <c r="C242" s="25"/>
      <c r="D242" s="26"/>
      <c r="E242" s="27"/>
      <c r="F242" s="28"/>
      <c r="G242" s="28"/>
      <c r="H242" s="27"/>
      <c r="I242" s="29"/>
      <c r="J242" s="30"/>
      <c r="K242" s="31"/>
      <c r="L242" s="32"/>
      <c r="M242" s="223"/>
      <c r="N242" s="12" t="str">
        <f>IF(ISBLANK(I242),"",IF(COUNTIF(I242,"*bombe*"),(G242-1)*SUMIF('base de donnée JCO '!C$3:C$10,K242,'base de donnée JCO '!D$3:D$10)+SUMIF(entete,L242,'base de donnée JCO '!D$14:D$20),SUMIFS('base de donnée JCO '!I$173:I$1080,'base de donnée JCO '!F$173:F$1080,I242,'base de donnée JCO '!G$173:G$1080,J242)))</f>
        <v/>
      </c>
      <c r="O242" s="12" t="str">
        <f t="shared" si="680"/>
        <v/>
      </c>
      <c r="P242" s="223"/>
      <c r="Q242" s="28"/>
      <c r="R242" s="28"/>
      <c r="S242" s="28"/>
      <c r="T242" s="28"/>
      <c r="U242" s="28"/>
      <c r="V242" s="2">
        <f>W242*SUMIFS('base de donnée JCO '!H$173:H$1080,'base de donnée JCO '!F$173:F$1080,I242,'base de donnée JCO '!G$173:G$1080,J242)</f>
        <v>0</v>
      </c>
      <c r="W242" s="2">
        <f t="shared" ref="W242:W305" si="681">F242*G242</f>
        <v>0</v>
      </c>
      <c r="X242" s="2">
        <f>W242*SUMIFS('base de donnée JCO '!J$173:J$1080,'base de donnée JCO '!F$173:F$1080,I242,'base de donnée JCO '!G$173:G$1080,J242)</f>
        <v>0</v>
      </c>
      <c r="Z242" s="7" t="str">
        <f t="shared" ref="Z242:Z305" si="682">IF(ISBLANK(I242),"",IF(COUNTIF(I242,"*BOMBE_50MM*"),IF(COUNTIF(K242,"*TR*"),IF(G242&gt;=6,F242*1,0.5*F242),""),""))</f>
        <v/>
      </c>
      <c r="AA242" s="7" t="str">
        <f t="shared" ref="AA242:AA305" si="683">IF(ISBLANK(I242),"",IF(COUNTIF(I242,"*BOMBE_50MM*"),IF(COUNTIF(K242,"*\*"),IF(G242&gt;1,F242*1,""),""),""))</f>
        <v/>
      </c>
      <c r="AB242" s="7" t="str">
        <f t="shared" ref="AB242:AB305" si="684">IF(ISBLANK(I242),"",IF(COUNTIF(I242,"*BOMBE_50MM*"),IF(G242=1,F242,""),""))</f>
        <v/>
      </c>
      <c r="AD242" s="7" t="str">
        <f t="shared" ref="AD242:AD305" si="685">IF(ISBLANK(I242),"",IF(COUNTIF(I242,"*BOMBE_75MM*"),IF(G242=1,F242,""),""))</f>
        <v/>
      </c>
      <c r="AE242" s="7" t="str">
        <f t="shared" ref="AE242:AE305" si="686">IF(ISBLANK(I242),"",IF(COUNTIF(I242,"*BOMBE_75MM*"),IF(COUNTIF(K242,"*TR*"),IF(G242&lt;=5,F242,""),""),""))</f>
        <v/>
      </c>
      <c r="AF242" s="7" t="str">
        <f t="shared" ref="AF242:AF305" si="687">IF(ISBLANK(I242),"",IF(COUNTIF(I242,"*BOMBE_75MM*"),IF(COUNTIF(K242,"*TR*"),IF(G242&gt;5,F242,""),""),""))</f>
        <v/>
      </c>
      <c r="AG242" s="7" t="str">
        <f t="shared" ref="AG242:AG305" si="688">IF(ISBLANK(I242),"",IF(COUNTIF(I242,"*BOMBE_75MM*"),IF(COUNTIF(K242,"*\*"),IF(AND(G242&lt;=3,G242&gt;=2),F242,""),""),""))</f>
        <v/>
      </c>
      <c r="AH242" s="7" t="str">
        <f t="shared" ref="AH242:AH305" si="689">IF(ISBLANK(I242),"",IF(COUNTIF(I242,"*BOMBE_75MM*"),IF(COUNTIF(K242,"*\*"),IF(AND(G242&lt;=7,G242&gt;=4),F242,""),""),""))</f>
        <v/>
      </c>
      <c r="AJ242" s="7" t="str">
        <f t="shared" ref="AJ242:AJ305" si="690">IF(ISBLANK(I242),"",IF(COUNTIF(I242,"*BOMBE_100MM*"),IF(G242=1,F242,""),""))</f>
        <v/>
      </c>
      <c r="AK242" s="7" t="str">
        <f t="shared" ref="AK242:AK305" si="691">IF(ISBLANK(I242),"",IF(COUNTIF(I242,"*BOMBE_100MM*"),IF(COUNTIF(K242,"*TR*"),IF(G242&lt;=5,F242,F242*2),""),""))</f>
        <v/>
      </c>
      <c r="AL242" s="7" t="str">
        <f t="shared" ref="AL242:AL305" si="692">IF(ISBLANK(I242),"",IF(COUNTIF(I242,"*BOMBE_100MM*"),IF(COUNTIF(K242,"*\*"),IF(AND(G242&lt;=3,G242&gt;=2),F242,""),""),""))</f>
        <v/>
      </c>
      <c r="AM242" s="7" t="str">
        <f t="shared" ref="AM242:AM305" si="693">IF(ISBLANK(I242),"",IF(COUNTIF(I242,"*BOMBE_100MM*"),IF(COUNTIF(K242,"*\*"),IF(AND(G242&lt;=5,G242&gt;=4),F242,""),""),""))</f>
        <v/>
      </c>
      <c r="AO242" s="7" t="str">
        <f t="shared" ref="AO242:AO305" si="694">IF(ISBLANK(I242),"",IF(COUNTIF(I242,"*BOMBE_125MM*"),IF(G242=1,F242,""),""))</f>
        <v/>
      </c>
      <c r="AP242" s="7" t="str">
        <f t="shared" ref="AP242:AP305" si="695">IF(ISBLANK(I242),"",IF(COUNTIF(I242,"*BOMBE_125MM*"),IF(COUNTIF(K242,"*TR*"),IF(G242&lt;=5,F242,""),""),""))</f>
        <v/>
      </c>
      <c r="AQ242" s="7" t="str">
        <f t="shared" ref="AQ242:AQ305" si="696">IF(ISBLANK(I242),"",IF(COUNTIF(I242,"*BOMBE_125MM*"),IF(COUNTIF(K242,"*\*"),IF(AND(G242&lt;=3,G242&gt;=2),F242,""),""),""))</f>
        <v/>
      </c>
      <c r="AS242" s="7" t="str">
        <f t="shared" ref="AS242:AS305" si="697">IF(ISBLANK(I242),"",IF(COUNTIF(I242,"*BOMBE_150MM*"),IF(G242=1,F242,""),""))</f>
        <v/>
      </c>
      <c r="AT242" s="7" t="str">
        <f t="shared" ref="AT242:AT305" si="698">IF(ISBLANK(I242),"",IF(COUNTIF(I242,"*BOMBE_150MM*"),IF(COUNTIF(K242,"*TR*"),IF(G242&lt;=4,F242,""),""),""))</f>
        <v/>
      </c>
      <c r="AU242" s="7" t="str">
        <f t="shared" ref="AU242:AU305" si="699">IF(ISBLANK(I242),"",IF(COUNTIF(I242,"*BOMBE_150MM*"),IF(COUNTIF(K242,"*\*"),IF(AND(G242&lt;=3,G242&gt;=2),F242,""),""),""))</f>
        <v/>
      </c>
      <c r="AW242" s="7" t="str">
        <f t="shared" ref="AW242:AW305" si="700">IF(ISBLANK(I242),"",IF(COUNTIF(I242,"*BOMBE_200MM*"),F242*G242,""))</f>
        <v/>
      </c>
      <c r="AY242" s="7" t="str">
        <f t="shared" ref="AY242:AY305" si="701">IF(ISBLANK(I242),"",IF(COUNTIF(I242,"*BOMBE_*"),F242*20,F242*15))</f>
        <v/>
      </c>
      <c r="AZ242" s="7" t="str">
        <f t="shared" ref="AZ242:AZ305" si="702">IF(ISBLANK(I242),"",IF(COUNTIF(I242,"*BOMBE_*"),F242*15,F242*10))</f>
        <v/>
      </c>
      <c r="BA242" s="7" t="str">
        <f t="shared" ref="BA242:BA305" si="703">IF(ISBLANK(I242),"",IF(COUNTIF(I242,"*BOMBE_*"),F242*10,F242*5))</f>
        <v/>
      </c>
    </row>
    <row r="243" spans="1:53">
      <c r="A243" s="23"/>
      <c r="B243" s="24"/>
      <c r="C243" s="25"/>
      <c r="D243" s="26"/>
      <c r="E243" s="27"/>
      <c r="F243" s="28"/>
      <c r="G243" s="28"/>
      <c r="H243" s="27"/>
      <c r="I243" s="29"/>
      <c r="J243" s="30"/>
      <c r="K243" s="31"/>
      <c r="L243" s="32"/>
      <c r="M243" s="223"/>
      <c r="N243" s="12" t="str">
        <f>IF(ISBLANK(I243),"",IF(COUNTIF(I243,"*bombe*"),(G243-1)*SUMIF('base de donnée JCO '!C$3:C$10,K243,'base de donnée JCO '!D$3:D$10)+SUMIF(entete,L243,'base de donnée JCO '!D$14:D$20),SUMIFS('base de donnée JCO '!I$173:I$1080,'base de donnée JCO '!F$173:F$1080,I243,'base de donnée JCO '!G$173:G$1080,J243)))</f>
        <v/>
      </c>
      <c r="O243" s="12" t="str">
        <f t="shared" si="680"/>
        <v/>
      </c>
      <c r="P243" s="223"/>
      <c r="Q243" s="28"/>
      <c r="R243" s="28"/>
      <c r="S243" s="28"/>
      <c r="T243" s="28"/>
      <c r="U243" s="28"/>
      <c r="V243" s="2">
        <f>W243*SUMIFS('base de donnée JCO '!H$173:H$1080,'base de donnée JCO '!F$173:F$1080,I243,'base de donnée JCO '!G$173:G$1080,J243)</f>
        <v>0</v>
      </c>
      <c r="W243" s="2">
        <f t="shared" si="681"/>
        <v>0</v>
      </c>
      <c r="X243" s="2">
        <f>W243*SUMIFS('base de donnée JCO '!J$173:J$1080,'base de donnée JCO '!F$173:F$1080,I243,'base de donnée JCO '!G$173:G$1080,J243)</f>
        <v>0</v>
      </c>
      <c r="Z243" s="7" t="str">
        <f t="shared" si="682"/>
        <v/>
      </c>
      <c r="AA243" s="7" t="str">
        <f t="shared" si="683"/>
        <v/>
      </c>
      <c r="AB243" s="7" t="str">
        <f t="shared" si="684"/>
        <v/>
      </c>
      <c r="AD243" s="7" t="str">
        <f t="shared" si="685"/>
        <v/>
      </c>
      <c r="AE243" s="7" t="str">
        <f t="shared" si="686"/>
        <v/>
      </c>
      <c r="AF243" s="7" t="str">
        <f t="shared" si="687"/>
        <v/>
      </c>
      <c r="AG243" s="7" t="str">
        <f t="shared" si="688"/>
        <v/>
      </c>
      <c r="AH243" s="7" t="str">
        <f t="shared" si="689"/>
        <v/>
      </c>
      <c r="AJ243" s="7" t="str">
        <f t="shared" si="690"/>
        <v/>
      </c>
      <c r="AK243" s="7" t="str">
        <f t="shared" si="691"/>
        <v/>
      </c>
      <c r="AL243" s="7" t="str">
        <f t="shared" si="692"/>
        <v/>
      </c>
      <c r="AM243" s="7" t="str">
        <f t="shared" si="693"/>
        <v/>
      </c>
      <c r="AO243" s="7" t="str">
        <f t="shared" si="694"/>
        <v/>
      </c>
      <c r="AP243" s="7" t="str">
        <f t="shared" si="695"/>
        <v/>
      </c>
      <c r="AQ243" s="7" t="str">
        <f t="shared" si="696"/>
        <v/>
      </c>
      <c r="AS243" s="7" t="str">
        <f t="shared" si="697"/>
        <v/>
      </c>
      <c r="AT243" s="7" t="str">
        <f t="shared" si="698"/>
        <v/>
      </c>
      <c r="AU243" s="7" t="str">
        <f t="shared" si="699"/>
        <v/>
      </c>
      <c r="AW243" s="7" t="str">
        <f t="shared" si="700"/>
        <v/>
      </c>
      <c r="AY243" s="7" t="str">
        <f t="shared" si="701"/>
        <v/>
      </c>
      <c r="AZ243" s="7" t="str">
        <f t="shared" si="702"/>
        <v/>
      </c>
      <c r="BA243" s="7" t="str">
        <f t="shared" si="703"/>
        <v/>
      </c>
    </row>
    <row r="244" spans="1:53">
      <c r="A244" s="23"/>
      <c r="B244" s="24"/>
      <c r="C244" s="25"/>
      <c r="D244" s="26"/>
      <c r="E244" s="27"/>
      <c r="F244" s="28"/>
      <c r="G244" s="28"/>
      <c r="H244" s="27"/>
      <c r="I244" s="29"/>
      <c r="J244" s="30"/>
      <c r="K244" s="31"/>
      <c r="L244" s="32"/>
      <c r="M244" s="223"/>
      <c r="N244" s="12" t="str">
        <f>IF(ISBLANK(I244),"",IF(COUNTIF(I244,"*bombe*"),(G244-1)*SUMIF('base de donnée JCO '!C$3:C$10,K244,'base de donnée JCO '!D$3:D$10)+SUMIF(entete,L244,'base de donnée JCO '!D$14:D$20),SUMIFS('base de donnée JCO '!I$173:I$1080,'base de donnée JCO '!F$173:F$1080,I244,'base de donnée JCO '!G$173:G$1080,J244)))</f>
        <v/>
      </c>
      <c r="O244" s="12" t="str">
        <f t="shared" si="680"/>
        <v/>
      </c>
      <c r="P244" s="223"/>
      <c r="Q244" s="28"/>
      <c r="R244" s="28"/>
      <c r="S244" s="28"/>
      <c r="T244" s="28"/>
      <c r="U244" s="28"/>
      <c r="V244" s="2">
        <f>W244*SUMIFS('base de donnée JCO '!H$173:H$1080,'base de donnée JCO '!F$173:F$1080,I244,'base de donnée JCO '!G$173:G$1080,J244)</f>
        <v>0</v>
      </c>
      <c r="W244" s="2">
        <f t="shared" si="681"/>
        <v>0</v>
      </c>
      <c r="X244" s="2">
        <f>W244*SUMIFS('base de donnée JCO '!J$173:J$1080,'base de donnée JCO '!F$173:F$1080,I244,'base de donnée JCO '!G$173:G$1080,J244)</f>
        <v>0</v>
      </c>
      <c r="Z244" s="7" t="str">
        <f t="shared" si="682"/>
        <v/>
      </c>
      <c r="AA244" s="7" t="str">
        <f t="shared" si="683"/>
        <v/>
      </c>
      <c r="AB244" s="7" t="str">
        <f t="shared" si="684"/>
        <v/>
      </c>
      <c r="AD244" s="7" t="str">
        <f t="shared" si="685"/>
        <v/>
      </c>
      <c r="AE244" s="7" t="str">
        <f t="shared" si="686"/>
        <v/>
      </c>
      <c r="AF244" s="7" t="str">
        <f t="shared" si="687"/>
        <v/>
      </c>
      <c r="AG244" s="7" t="str">
        <f t="shared" si="688"/>
        <v/>
      </c>
      <c r="AH244" s="7" t="str">
        <f t="shared" si="689"/>
        <v/>
      </c>
      <c r="AJ244" s="7" t="str">
        <f t="shared" si="690"/>
        <v/>
      </c>
      <c r="AK244" s="7" t="str">
        <f t="shared" si="691"/>
        <v/>
      </c>
      <c r="AL244" s="7" t="str">
        <f t="shared" si="692"/>
        <v/>
      </c>
      <c r="AM244" s="7" t="str">
        <f t="shared" si="693"/>
        <v/>
      </c>
      <c r="AO244" s="7" t="str">
        <f t="shared" si="694"/>
        <v/>
      </c>
      <c r="AP244" s="7" t="str">
        <f t="shared" si="695"/>
        <v/>
      </c>
      <c r="AQ244" s="7" t="str">
        <f t="shared" si="696"/>
        <v/>
      </c>
      <c r="AS244" s="7" t="str">
        <f t="shared" si="697"/>
        <v/>
      </c>
      <c r="AT244" s="7" t="str">
        <f t="shared" si="698"/>
        <v/>
      </c>
      <c r="AU244" s="7" t="str">
        <f t="shared" si="699"/>
        <v/>
      </c>
      <c r="AW244" s="7" t="str">
        <f t="shared" si="700"/>
        <v/>
      </c>
      <c r="AY244" s="7" t="str">
        <f t="shared" si="701"/>
        <v/>
      </c>
      <c r="AZ244" s="7" t="str">
        <f t="shared" si="702"/>
        <v/>
      </c>
      <c r="BA244" s="7" t="str">
        <f t="shared" si="703"/>
        <v/>
      </c>
    </row>
    <row r="245" spans="1:53">
      <c r="A245" s="23"/>
      <c r="B245" s="24"/>
      <c r="C245" s="25"/>
      <c r="D245" s="26"/>
      <c r="E245" s="27"/>
      <c r="F245" s="28"/>
      <c r="G245" s="28"/>
      <c r="H245" s="27"/>
      <c r="I245" s="29"/>
      <c r="J245" s="30"/>
      <c r="K245" s="31"/>
      <c r="L245" s="32"/>
      <c r="M245" s="223"/>
      <c r="N245" s="12" t="str">
        <f>IF(ISBLANK(I245),"",IF(COUNTIF(I245,"*bombe*"),(G245-1)*SUMIF('base de donnée JCO '!C$3:C$10,K245,'base de donnée JCO '!D$3:D$10)+SUMIF(entete,L245,'base de donnée JCO '!D$14:D$20),SUMIFS('base de donnée JCO '!I$173:I$1080,'base de donnée JCO '!F$173:F$1080,I245,'base de donnée JCO '!G$173:G$1080,J245)))</f>
        <v/>
      </c>
      <c r="O245" s="12" t="str">
        <f t="shared" si="680"/>
        <v/>
      </c>
      <c r="P245" s="223"/>
      <c r="Q245" s="28"/>
      <c r="R245" s="28"/>
      <c r="S245" s="28"/>
      <c r="T245" s="28"/>
      <c r="U245" s="28"/>
      <c r="V245" s="2">
        <f>W245*SUMIFS('base de donnée JCO '!H$173:H$1080,'base de donnée JCO '!F$173:F$1080,I245,'base de donnée JCO '!G$173:G$1080,J245)</f>
        <v>0</v>
      </c>
      <c r="W245" s="2">
        <f t="shared" si="681"/>
        <v>0</v>
      </c>
      <c r="X245" s="2">
        <f>W245*SUMIFS('base de donnée JCO '!J$173:J$1080,'base de donnée JCO '!F$173:F$1080,I245,'base de donnée JCO '!G$173:G$1080,J245)</f>
        <v>0</v>
      </c>
      <c r="Z245" s="7" t="str">
        <f t="shared" si="682"/>
        <v/>
      </c>
      <c r="AA245" s="7" t="str">
        <f t="shared" si="683"/>
        <v/>
      </c>
      <c r="AB245" s="7" t="str">
        <f t="shared" si="684"/>
        <v/>
      </c>
      <c r="AD245" s="7" t="str">
        <f t="shared" si="685"/>
        <v/>
      </c>
      <c r="AE245" s="7" t="str">
        <f t="shared" si="686"/>
        <v/>
      </c>
      <c r="AF245" s="7" t="str">
        <f t="shared" si="687"/>
        <v/>
      </c>
      <c r="AG245" s="7" t="str">
        <f t="shared" si="688"/>
        <v/>
      </c>
      <c r="AH245" s="7" t="str">
        <f t="shared" si="689"/>
        <v/>
      </c>
      <c r="AJ245" s="7" t="str">
        <f t="shared" si="690"/>
        <v/>
      </c>
      <c r="AK245" s="7" t="str">
        <f t="shared" si="691"/>
        <v/>
      </c>
      <c r="AL245" s="7" t="str">
        <f t="shared" si="692"/>
        <v/>
      </c>
      <c r="AM245" s="7" t="str">
        <f t="shared" si="693"/>
        <v/>
      </c>
      <c r="AO245" s="7" t="str">
        <f t="shared" si="694"/>
        <v/>
      </c>
      <c r="AP245" s="7" t="str">
        <f t="shared" si="695"/>
        <v/>
      </c>
      <c r="AQ245" s="7" t="str">
        <f t="shared" si="696"/>
        <v/>
      </c>
      <c r="AS245" s="7" t="str">
        <f t="shared" si="697"/>
        <v/>
      </c>
      <c r="AT245" s="7" t="str">
        <f t="shared" si="698"/>
        <v/>
      </c>
      <c r="AU245" s="7" t="str">
        <f t="shared" si="699"/>
        <v/>
      </c>
      <c r="AW245" s="7" t="str">
        <f t="shared" si="700"/>
        <v/>
      </c>
      <c r="AY245" s="7" t="str">
        <f t="shared" si="701"/>
        <v/>
      </c>
      <c r="AZ245" s="7" t="str">
        <f t="shared" si="702"/>
        <v/>
      </c>
      <c r="BA245" s="7" t="str">
        <f t="shared" si="703"/>
        <v/>
      </c>
    </row>
    <row r="246" spans="1:53">
      <c r="A246" s="23"/>
      <c r="B246" s="24"/>
      <c r="C246" s="25"/>
      <c r="D246" s="26"/>
      <c r="E246" s="27"/>
      <c r="F246" s="28"/>
      <c r="G246" s="28"/>
      <c r="H246" s="27"/>
      <c r="I246" s="29"/>
      <c r="J246" s="30"/>
      <c r="K246" s="31"/>
      <c r="L246" s="32"/>
      <c r="M246" s="223"/>
      <c r="N246" s="12" t="str">
        <f>IF(ISBLANK(I246),"",IF(COUNTIF(I246,"*bombe*"),(G246-1)*SUMIF('base de donnée JCO '!C$3:C$10,K246,'base de donnée JCO '!D$3:D$10)+SUMIF(entete,L246,'base de donnée JCO '!D$14:D$20),SUMIFS('base de donnée JCO '!I$173:I$1080,'base de donnée JCO '!F$173:F$1080,I246,'base de donnée JCO '!G$173:G$1080,J246)))</f>
        <v/>
      </c>
      <c r="O246" s="12" t="str">
        <f t="shared" si="680"/>
        <v/>
      </c>
      <c r="P246" s="223"/>
      <c r="Q246" s="28"/>
      <c r="R246" s="28"/>
      <c r="S246" s="28"/>
      <c r="T246" s="28"/>
      <c r="U246" s="28"/>
      <c r="V246" s="2">
        <f>W246*SUMIFS('base de donnée JCO '!H$173:H$1080,'base de donnée JCO '!F$173:F$1080,I246,'base de donnée JCO '!G$173:G$1080,J246)</f>
        <v>0</v>
      </c>
      <c r="W246" s="2">
        <f t="shared" si="681"/>
        <v>0</v>
      </c>
      <c r="X246" s="2">
        <f>W246*SUMIFS('base de donnée JCO '!J$173:J$1080,'base de donnée JCO '!F$173:F$1080,I246,'base de donnée JCO '!G$173:G$1080,J246)</f>
        <v>0</v>
      </c>
      <c r="Z246" s="7" t="str">
        <f t="shared" si="682"/>
        <v/>
      </c>
      <c r="AA246" s="7" t="str">
        <f t="shared" si="683"/>
        <v/>
      </c>
      <c r="AB246" s="7" t="str">
        <f t="shared" si="684"/>
        <v/>
      </c>
      <c r="AD246" s="7" t="str">
        <f t="shared" si="685"/>
        <v/>
      </c>
      <c r="AE246" s="7" t="str">
        <f t="shared" si="686"/>
        <v/>
      </c>
      <c r="AF246" s="7" t="str">
        <f t="shared" si="687"/>
        <v/>
      </c>
      <c r="AG246" s="7" t="str">
        <f t="shared" si="688"/>
        <v/>
      </c>
      <c r="AH246" s="7" t="str">
        <f t="shared" si="689"/>
        <v/>
      </c>
      <c r="AJ246" s="7" t="str">
        <f t="shared" si="690"/>
        <v/>
      </c>
      <c r="AK246" s="7" t="str">
        <f t="shared" si="691"/>
        <v/>
      </c>
      <c r="AL246" s="7" t="str">
        <f t="shared" si="692"/>
        <v/>
      </c>
      <c r="AM246" s="7" t="str">
        <f t="shared" si="693"/>
        <v/>
      </c>
      <c r="AO246" s="7" t="str">
        <f t="shared" si="694"/>
        <v/>
      </c>
      <c r="AP246" s="7" t="str">
        <f t="shared" si="695"/>
        <v/>
      </c>
      <c r="AQ246" s="7" t="str">
        <f t="shared" si="696"/>
        <v/>
      </c>
      <c r="AS246" s="7" t="str">
        <f t="shared" si="697"/>
        <v/>
      </c>
      <c r="AT246" s="7" t="str">
        <f t="shared" si="698"/>
        <v/>
      </c>
      <c r="AU246" s="7" t="str">
        <f t="shared" si="699"/>
        <v/>
      </c>
      <c r="AW246" s="7" t="str">
        <f t="shared" si="700"/>
        <v/>
      </c>
      <c r="AY246" s="7" t="str">
        <f t="shared" si="701"/>
        <v/>
      </c>
      <c r="AZ246" s="7" t="str">
        <f t="shared" si="702"/>
        <v/>
      </c>
      <c r="BA246" s="7" t="str">
        <f t="shared" si="703"/>
        <v/>
      </c>
    </row>
    <row r="247" spans="1:53">
      <c r="A247" s="23"/>
      <c r="B247" s="24"/>
      <c r="C247" s="25"/>
      <c r="D247" s="26"/>
      <c r="E247" s="27"/>
      <c r="F247" s="28"/>
      <c r="G247" s="28"/>
      <c r="H247" s="27"/>
      <c r="I247" s="29"/>
      <c r="J247" s="30"/>
      <c r="K247" s="31"/>
      <c r="L247" s="32"/>
      <c r="M247" s="223"/>
      <c r="N247" s="12" t="str">
        <f>IF(ISBLANK(I247),"",IF(COUNTIF(I247,"*bombe*"),(G247-1)*SUMIF('base de donnée JCO '!C$3:C$10,K247,'base de donnée JCO '!D$3:D$10)+SUMIF(entete,L247,'base de donnée JCO '!D$14:D$20),SUMIFS('base de donnée JCO '!I$173:I$1080,'base de donnée JCO '!F$173:F$1080,I247,'base de donnée JCO '!G$173:G$1080,J247)))</f>
        <v/>
      </c>
      <c r="O247" s="12" t="str">
        <f t="shared" si="680"/>
        <v/>
      </c>
      <c r="P247" s="223"/>
      <c r="Q247" s="28"/>
      <c r="R247" s="28"/>
      <c r="S247" s="28"/>
      <c r="T247" s="28"/>
      <c r="U247" s="28"/>
      <c r="V247" s="2">
        <f>W247*SUMIFS('base de donnée JCO '!H$173:H$1080,'base de donnée JCO '!F$173:F$1080,I247,'base de donnée JCO '!G$173:G$1080,J247)</f>
        <v>0</v>
      </c>
      <c r="W247" s="2">
        <f t="shared" si="681"/>
        <v>0</v>
      </c>
      <c r="X247" s="2">
        <f>W247*SUMIFS('base de donnée JCO '!J$173:J$1080,'base de donnée JCO '!F$173:F$1080,I247,'base de donnée JCO '!G$173:G$1080,J247)</f>
        <v>0</v>
      </c>
      <c r="Z247" s="7" t="str">
        <f t="shared" si="682"/>
        <v/>
      </c>
      <c r="AA247" s="7" t="str">
        <f t="shared" si="683"/>
        <v/>
      </c>
      <c r="AB247" s="7" t="str">
        <f t="shared" si="684"/>
        <v/>
      </c>
      <c r="AD247" s="7" t="str">
        <f t="shared" si="685"/>
        <v/>
      </c>
      <c r="AE247" s="7" t="str">
        <f t="shared" si="686"/>
        <v/>
      </c>
      <c r="AF247" s="7" t="str">
        <f t="shared" si="687"/>
        <v/>
      </c>
      <c r="AG247" s="7" t="str">
        <f t="shared" si="688"/>
        <v/>
      </c>
      <c r="AH247" s="7" t="str">
        <f t="shared" si="689"/>
        <v/>
      </c>
      <c r="AJ247" s="7" t="str">
        <f t="shared" si="690"/>
        <v/>
      </c>
      <c r="AK247" s="7" t="str">
        <f t="shared" si="691"/>
        <v/>
      </c>
      <c r="AL247" s="7" t="str">
        <f t="shared" si="692"/>
        <v/>
      </c>
      <c r="AM247" s="7" t="str">
        <f t="shared" si="693"/>
        <v/>
      </c>
      <c r="AO247" s="7" t="str">
        <f t="shared" si="694"/>
        <v/>
      </c>
      <c r="AP247" s="7" t="str">
        <f t="shared" si="695"/>
        <v/>
      </c>
      <c r="AQ247" s="7" t="str">
        <f t="shared" si="696"/>
        <v/>
      </c>
      <c r="AS247" s="7" t="str">
        <f t="shared" si="697"/>
        <v/>
      </c>
      <c r="AT247" s="7" t="str">
        <f t="shared" si="698"/>
        <v/>
      </c>
      <c r="AU247" s="7" t="str">
        <f t="shared" si="699"/>
        <v/>
      </c>
      <c r="AW247" s="7" t="str">
        <f t="shared" si="700"/>
        <v/>
      </c>
      <c r="AY247" s="7" t="str">
        <f t="shared" si="701"/>
        <v/>
      </c>
      <c r="AZ247" s="7" t="str">
        <f t="shared" si="702"/>
        <v/>
      </c>
      <c r="BA247" s="7" t="str">
        <f t="shared" si="703"/>
        <v/>
      </c>
    </row>
    <row r="248" spans="1:53">
      <c r="A248" s="23"/>
      <c r="B248" s="24"/>
      <c r="C248" s="25"/>
      <c r="D248" s="26"/>
      <c r="E248" s="27"/>
      <c r="F248" s="28"/>
      <c r="G248" s="28"/>
      <c r="H248" s="27"/>
      <c r="I248" s="29"/>
      <c r="J248" s="30"/>
      <c r="K248" s="31"/>
      <c r="L248" s="32"/>
      <c r="M248" s="223"/>
      <c r="N248" s="12" t="str">
        <f>IF(ISBLANK(I248),"",IF(COUNTIF(I248,"*bombe*"),(G248-1)*SUMIF('base de donnée JCO '!C$3:C$10,K248,'base de donnée JCO '!D$3:D$10)+SUMIF(entete,L248,'base de donnée JCO '!D$14:D$20),SUMIFS('base de donnée JCO '!I$173:I$1080,'base de donnée JCO '!F$173:F$1080,I248,'base de donnée JCO '!G$173:G$1080,J248)))</f>
        <v/>
      </c>
      <c r="O248" s="12" t="str">
        <f t="shared" si="680"/>
        <v/>
      </c>
      <c r="P248" s="223"/>
      <c r="Q248" s="28"/>
      <c r="R248" s="28"/>
      <c r="S248" s="28"/>
      <c r="T248" s="28"/>
      <c r="U248" s="28"/>
      <c r="V248" s="2">
        <f>W248*SUMIFS('base de donnée JCO '!H$173:H$1080,'base de donnée JCO '!F$173:F$1080,I248,'base de donnée JCO '!G$173:G$1080,J248)</f>
        <v>0</v>
      </c>
      <c r="W248" s="2">
        <f t="shared" si="681"/>
        <v>0</v>
      </c>
      <c r="X248" s="2">
        <f>W248*SUMIFS('base de donnée JCO '!J$173:J$1080,'base de donnée JCO '!F$173:F$1080,I248,'base de donnée JCO '!G$173:G$1080,J248)</f>
        <v>0</v>
      </c>
      <c r="Z248" s="7" t="str">
        <f t="shared" si="682"/>
        <v/>
      </c>
      <c r="AA248" s="7" t="str">
        <f t="shared" si="683"/>
        <v/>
      </c>
      <c r="AB248" s="7" t="str">
        <f t="shared" si="684"/>
        <v/>
      </c>
      <c r="AD248" s="7" t="str">
        <f t="shared" si="685"/>
        <v/>
      </c>
      <c r="AE248" s="7" t="str">
        <f t="shared" si="686"/>
        <v/>
      </c>
      <c r="AF248" s="7" t="str">
        <f t="shared" si="687"/>
        <v/>
      </c>
      <c r="AG248" s="7" t="str">
        <f t="shared" si="688"/>
        <v/>
      </c>
      <c r="AH248" s="7" t="str">
        <f t="shared" si="689"/>
        <v/>
      </c>
      <c r="AJ248" s="7" t="str">
        <f t="shared" si="690"/>
        <v/>
      </c>
      <c r="AK248" s="7" t="str">
        <f t="shared" si="691"/>
        <v/>
      </c>
      <c r="AL248" s="7" t="str">
        <f t="shared" si="692"/>
        <v/>
      </c>
      <c r="AM248" s="7" t="str">
        <f t="shared" si="693"/>
        <v/>
      </c>
      <c r="AO248" s="7" t="str">
        <f t="shared" si="694"/>
        <v/>
      </c>
      <c r="AP248" s="7" t="str">
        <f t="shared" si="695"/>
        <v/>
      </c>
      <c r="AQ248" s="7" t="str">
        <f t="shared" si="696"/>
        <v/>
      </c>
      <c r="AS248" s="7" t="str">
        <f t="shared" si="697"/>
        <v/>
      </c>
      <c r="AT248" s="7" t="str">
        <f t="shared" si="698"/>
        <v/>
      </c>
      <c r="AU248" s="7" t="str">
        <f t="shared" si="699"/>
        <v/>
      </c>
      <c r="AW248" s="7" t="str">
        <f t="shared" si="700"/>
        <v/>
      </c>
      <c r="AY248" s="7" t="str">
        <f t="shared" si="701"/>
        <v/>
      </c>
      <c r="AZ248" s="7" t="str">
        <f t="shared" si="702"/>
        <v/>
      </c>
      <c r="BA248" s="7" t="str">
        <f t="shared" si="703"/>
        <v/>
      </c>
    </row>
    <row r="249" spans="1:53">
      <c r="A249" s="23"/>
      <c r="B249" s="24"/>
      <c r="C249" s="25"/>
      <c r="D249" s="26"/>
      <c r="E249" s="27"/>
      <c r="F249" s="28"/>
      <c r="G249" s="28"/>
      <c r="H249" s="27"/>
      <c r="I249" s="29"/>
      <c r="J249" s="30"/>
      <c r="K249" s="31"/>
      <c r="L249" s="32"/>
      <c r="M249" s="223"/>
      <c r="N249" s="12" t="str">
        <f>IF(ISBLANK(I249),"",IF(COUNTIF(I249,"*bombe*"),(G249-1)*SUMIF('base de donnée JCO '!C$3:C$10,K249,'base de donnée JCO '!D$3:D$10)+SUMIF(entete,L249,'base de donnée JCO '!D$14:D$20),SUMIFS('base de donnée JCO '!I$173:I$1080,'base de donnée JCO '!F$173:F$1080,I249,'base de donnée JCO '!G$173:G$1080,J249)))</f>
        <v/>
      </c>
      <c r="O249" s="12" t="str">
        <f t="shared" si="680"/>
        <v/>
      </c>
      <c r="P249" s="223"/>
      <c r="Q249" s="28"/>
      <c r="R249" s="28"/>
      <c r="S249" s="28"/>
      <c r="T249" s="28"/>
      <c r="U249" s="28"/>
      <c r="V249" s="2">
        <f>W249*SUMIFS('base de donnée JCO '!H$173:H$1080,'base de donnée JCO '!F$173:F$1080,I249,'base de donnée JCO '!G$173:G$1080,J249)</f>
        <v>0</v>
      </c>
      <c r="W249" s="2">
        <f t="shared" si="681"/>
        <v>0</v>
      </c>
      <c r="X249" s="2">
        <f>W249*SUMIFS('base de donnée JCO '!J$173:J$1080,'base de donnée JCO '!F$173:F$1080,I249,'base de donnée JCO '!G$173:G$1080,J249)</f>
        <v>0</v>
      </c>
      <c r="Z249" s="7" t="str">
        <f t="shared" si="682"/>
        <v/>
      </c>
      <c r="AA249" s="7" t="str">
        <f t="shared" si="683"/>
        <v/>
      </c>
      <c r="AB249" s="7" t="str">
        <f t="shared" si="684"/>
        <v/>
      </c>
      <c r="AD249" s="7" t="str">
        <f t="shared" si="685"/>
        <v/>
      </c>
      <c r="AE249" s="7" t="str">
        <f t="shared" si="686"/>
        <v/>
      </c>
      <c r="AF249" s="7" t="str">
        <f t="shared" si="687"/>
        <v/>
      </c>
      <c r="AG249" s="7" t="str">
        <f t="shared" si="688"/>
        <v/>
      </c>
      <c r="AH249" s="7" t="str">
        <f t="shared" si="689"/>
        <v/>
      </c>
      <c r="AJ249" s="7" t="str">
        <f t="shared" si="690"/>
        <v/>
      </c>
      <c r="AK249" s="7" t="str">
        <f t="shared" si="691"/>
        <v/>
      </c>
      <c r="AL249" s="7" t="str">
        <f t="shared" si="692"/>
        <v/>
      </c>
      <c r="AM249" s="7" t="str">
        <f t="shared" si="693"/>
        <v/>
      </c>
      <c r="AO249" s="7" t="str">
        <f t="shared" si="694"/>
        <v/>
      </c>
      <c r="AP249" s="7" t="str">
        <f t="shared" si="695"/>
        <v/>
      </c>
      <c r="AQ249" s="7" t="str">
        <f t="shared" si="696"/>
        <v/>
      </c>
      <c r="AS249" s="7" t="str">
        <f t="shared" si="697"/>
        <v/>
      </c>
      <c r="AT249" s="7" t="str">
        <f t="shared" si="698"/>
        <v/>
      </c>
      <c r="AU249" s="7" t="str">
        <f t="shared" si="699"/>
        <v/>
      </c>
      <c r="AW249" s="7" t="str">
        <f t="shared" si="700"/>
        <v/>
      </c>
      <c r="AY249" s="7" t="str">
        <f t="shared" si="701"/>
        <v/>
      </c>
      <c r="AZ249" s="7" t="str">
        <f t="shared" si="702"/>
        <v/>
      </c>
      <c r="BA249" s="7" t="str">
        <f t="shared" si="703"/>
        <v/>
      </c>
    </row>
    <row r="250" spans="1:53">
      <c r="A250" s="23"/>
      <c r="B250" s="24"/>
      <c r="C250" s="25"/>
      <c r="D250" s="26"/>
      <c r="E250" s="27"/>
      <c r="F250" s="28"/>
      <c r="G250" s="28"/>
      <c r="H250" s="27"/>
      <c r="I250" s="29"/>
      <c r="J250" s="30"/>
      <c r="K250" s="31"/>
      <c r="L250" s="32"/>
      <c r="M250" s="223"/>
      <c r="N250" s="12" t="str">
        <f>IF(ISBLANK(I250),"",IF(COUNTIF(I250,"*bombe*"),(G250-1)*SUMIF('base de donnée JCO '!C$3:C$10,K250,'base de donnée JCO '!D$3:D$10)+SUMIF(entete,L250,'base de donnée JCO '!D$14:D$20),SUMIFS('base de donnée JCO '!I$173:I$1080,'base de donnée JCO '!F$173:F$1080,I250,'base de donnée JCO '!G$173:G$1080,J250)))</f>
        <v/>
      </c>
      <c r="O250" s="12" t="str">
        <f t="shared" si="680"/>
        <v/>
      </c>
      <c r="P250" s="223"/>
      <c r="Q250" s="28"/>
      <c r="R250" s="28"/>
      <c r="S250" s="28"/>
      <c r="T250" s="28"/>
      <c r="U250" s="28"/>
      <c r="V250" s="2">
        <f>W250*SUMIFS('base de donnée JCO '!H$173:H$1080,'base de donnée JCO '!F$173:F$1080,I250,'base de donnée JCO '!G$173:G$1080,J250)</f>
        <v>0</v>
      </c>
      <c r="W250" s="2">
        <f t="shared" si="681"/>
        <v>0</v>
      </c>
      <c r="X250" s="2">
        <f>W250*SUMIFS('base de donnée JCO '!J$173:J$1080,'base de donnée JCO '!F$173:F$1080,I250,'base de donnée JCO '!G$173:G$1080,J250)</f>
        <v>0</v>
      </c>
      <c r="Z250" s="7" t="str">
        <f t="shared" si="682"/>
        <v/>
      </c>
      <c r="AA250" s="7" t="str">
        <f t="shared" si="683"/>
        <v/>
      </c>
      <c r="AB250" s="7" t="str">
        <f t="shared" si="684"/>
        <v/>
      </c>
      <c r="AD250" s="7" t="str">
        <f t="shared" si="685"/>
        <v/>
      </c>
      <c r="AE250" s="7" t="str">
        <f t="shared" si="686"/>
        <v/>
      </c>
      <c r="AF250" s="7" t="str">
        <f t="shared" si="687"/>
        <v/>
      </c>
      <c r="AG250" s="7" t="str">
        <f t="shared" si="688"/>
        <v/>
      </c>
      <c r="AH250" s="7" t="str">
        <f t="shared" si="689"/>
        <v/>
      </c>
      <c r="AJ250" s="7" t="str">
        <f t="shared" si="690"/>
        <v/>
      </c>
      <c r="AK250" s="7" t="str">
        <f t="shared" si="691"/>
        <v/>
      </c>
      <c r="AL250" s="7" t="str">
        <f t="shared" si="692"/>
        <v/>
      </c>
      <c r="AM250" s="7" t="str">
        <f t="shared" si="693"/>
        <v/>
      </c>
      <c r="AO250" s="7" t="str">
        <f t="shared" si="694"/>
        <v/>
      </c>
      <c r="AP250" s="7" t="str">
        <f t="shared" si="695"/>
        <v/>
      </c>
      <c r="AQ250" s="7" t="str">
        <f t="shared" si="696"/>
        <v/>
      </c>
      <c r="AS250" s="7" t="str">
        <f t="shared" si="697"/>
        <v/>
      </c>
      <c r="AT250" s="7" t="str">
        <f t="shared" si="698"/>
        <v/>
      </c>
      <c r="AU250" s="7" t="str">
        <f t="shared" si="699"/>
        <v/>
      </c>
      <c r="AW250" s="7" t="str">
        <f t="shared" si="700"/>
        <v/>
      </c>
      <c r="AY250" s="7" t="str">
        <f t="shared" si="701"/>
        <v/>
      </c>
      <c r="AZ250" s="7" t="str">
        <f t="shared" si="702"/>
        <v/>
      </c>
      <c r="BA250" s="7" t="str">
        <f t="shared" si="703"/>
        <v/>
      </c>
    </row>
    <row r="251" spans="1:53">
      <c r="A251" s="23"/>
      <c r="B251" s="24"/>
      <c r="C251" s="25"/>
      <c r="D251" s="26"/>
      <c r="E251" s="27"/>
      <c r="F251" s="28"/>
      <c r="G251" s="28"/>
      <c r="H251" s="27"/>
      <c r="I251" s="29"/>
      <c r="J251" s="30"/>
      <c r="K251" s="31"/>
      <c r="L251" s="32"/>
      <c r="M251" s="223"/>
      <c r="N251" s="12" t="str">
        <f>IF(ISBLANK(I251),"",IF(COUNTIF(I251,"*bombe*"),(G251-1)*SUMIF('base de donnée JCO '!C$3:C$10,K251,'base de donnée JCO '!D$3:D$10)+SUMIF(entete,L251,'base de donnée JCO '!D$14:D$20),SUMIFS('base de donnée JCO '!I$173:I$1080,'base de donnée JCO '!F$173:F$1080,I251,'base de donnée JCO '!G$173:G$1080,J251)))</f>
        <v/>
      </c>
      <c r="O251" s="12" t="str">
        <f t="shared" ref="O251:O314" si="704">IF(ISBLANK(I251),"",IF(ISBLANK(D251),D250+N251,D251+N251))</f>
        <v/>
      </c>
      <c r="P251" s="223"/>
      <c r="Q251" s="28"/>
      <c r="R251" s="28"/>
      <c r="S251" s="28"/>
      <c r="T251" s="28"/>
      <c r="U251" s="28"/>
      <c r="V251" s="2">
        <f>W251*SUMIFS('base de donnée JCO '!H$173:H$1080,'base de donnée JCO '!F$173:F$1080,I251,'base de donnée JCO '!G$173:G$1080,J251)</f>
        <v>0</v>
      </c>
      <c r="W251" s="2">
        <f t="shared" si="681"/>
        <v>0</v>
      </c>
      <c r="X251" s="2">
        <f>W251*SUMIFS('base de donnée JCO '!J$173:J$1080,'base de donnée JCO '!F$173:F$1080,I251,'base de donnée JCO '!G$173:G$1080,J251)</f>
        <v>0</v>
      </c>
      <c r="Z251" s="7" t="str">
        <f t="shared" si="682"/>
        <v/>
      </c>
      <c r="AA251" s="7" t="str">
        <f t="shared" si="683"/>
        <v/>
      </c>
      <c r="AB251" s="7" t="str">
        <f t="shared" si="684"/>
        <v/>
      </c>
      <c r="AD251" s="7" t="str">
        <f t="shared" si="685"/>
        <v/>
      </c>
      <c r="AE251" s="7" t="str">
        <f t="shared" si="686"/>
        <v/>
      </c>
      <c r="AF251" s="7" t="str">
        <f t="shared" si="687"/>
        <v/>
      </c>
      <c r="AG251" s="7" t="str">
        <f t="shared" si="688"/>
        <v/>
      </c>
      <c r="AH251" s="7" t="str">
        <f t="shared" si="689"/>
        <v/>
      </c>
      <c r="AJ251" s="7" t="str">
        <f t="shared" si="690"/>
        <v/>
      </c>
      <c r="AK251" s="7" t="str">
        <f t="shared" si="691"/>
        <v/>
      </c>
      <c r="AL251" s="7" t="str">
        <f t="shared" si="692"/>
        <v/>
      </c>
      <c r="AM251" s="7" t="str">
        <f t="shared" si="693"/>
        <v/>
      </c>
      <c r="AO251" s="7" t="str">
        <f t="shared" si="694"/>
        <v/>
      </c>
      <c r="AP251" s="7" t="str">
        <f t="shared" si="695"/>
        <v/>
      </c>
      <c r="AQ251" s="7" t="str">
        <f t="shared" si="696"/>
        <v/>
      </c>
      <c r="AS251" s="7" t="str">
        <f t="shared" si="697"/>
        <v/>
      </c>
      <c r="AT251" s="7" t="str">
        <f t="shared" si="698"/>
        <v/>
      </c>
      <c r="AU251" s="7" t="str">
        <f t="shared" si="699"/>
        <v/>
      </c>
      <c r="AW251" s="7" t="str">
        <f t="shared" si="700"/>
        <v/>
      </c>
      <c r="AY251" s="7" t="str">
        <f t="shared" si="701"/>
        <v/>
      </c>
      <c r="AZ251" s="7" t="str">
        <f t="shared" si="702"/>
        <v/>
      </c>
      <c r="BA251" s="7" t="str">
        <f t="shared" si="703"/>
        <v/>
      </c>
    </row>
    <row r="252" spans="1:53">
      <c r="A252" s="23"/>
      <c r="B252" s="24"/>
      <c r="C252" s="25"/>
      <c r="D252" s="26"/>
      <c r="E252" s="27"/>
      <c r="F252" s="28"/>
      <c r="G252" s="28"/>
      <c r="H252" s="27"/>
      <c r="I252" s="29"/>
      <c r="J252" s="30"/>
      <c r="K252" s="31"/>
      <c r="L252" s="32"/>
      <c r="M252" s="223"/>
      <c r="N252" s="12" t="str">
        <f>IF(ISBLANK(I252),"",IF(COUNTIF(I252,"*bombe*"),(G252-1)*SUMIF('base de donnée JCO '!C$3:C$10,K252,'base de donnée JCO '!D$3:D$10)+SUMIF(entete,L252,'base de donnée JCO '!D$14:D$20),SUMIFS('base de donnée JCO '!I$173:I$1080,'base de donnée JCO '!F$173:F$1080,I252,'base de donnée JCO '!G$173:G$1080,J252)))</f>
        <v/>
      </c>
      <c r="O252" s="12" t="str">
        <f t="shared" si="704"/>
        <v/>
      </c>
      <c r="P252" s="223"/>
      <c r="Q252" s="28"/>
      <c r="R252" s="28"/>
      <c r="S252" s="28"/>
      <c r="T252" s="28"/>
      <c r="U252" s="28"/>
      <c r="V252" s="2">
        <f>W252*SUMIFS('base de donnée JCO '!H$173:H$1080,'base de donnée JCO '!F$173:F$1080,I252,'base de donnée JCO '!G$173:G$1080,J252)</f>
        <v>0</v>
      </c>
      <c r="W252" s="2">
        <f t="shared" si="681"/>
        <v>0</v>
      </c>
      <c r="X252" s="2">
        <f>W252*SUMIFS('base de donnée JCO '!J$173:J$1080,'base de donnée JCO '!F$173:F$1080,I252,'base de donnée JCO '!G$173:G$1080,J252)</f>
        <v>0</v>
      </c>
      <c r="Z252" s="7" t="str">
        <f t="shared" si="682"/>
        <v/>
      </c>
      <c r="AA252" s="7" t="str">
        <f t="shared" si="683"/>
        <v/>
      </c>
      <c r="AB252" s="7" t="str">
        <f t="shared" si="684"/>
        <v/>
      </c>
      <c r="AD252" s="7" t="str">
        <f t="shared" si="685"/>
        <v/>
      </c>
      <c r="AE252" s="7" t="str">
        <f t="shared" si="686"/>
        <v/>
      </c>
      <c r="AF252" s="7" t="str">
        <f t="shared" si="687"/>
        <v/>
      </c>
      <c r="AG252" s="7" t="str">
        <f t="shared" si="688"/>
        <v/>
      </c>
      <c r="AH252" s="7" t="str">
        <f t="shared" si="689"/>
        <v/>
      </c>
      <c r="AJ252" s="7" t="str">
        <f t="shared" si="690"/>
        <v/>
      </c>
      <c r="AK252" s="7" t="str">
        <f t="shared" si="691"/>
        <v/>
      </c>
      <c r="AL252" s="7" t="str">
        <f t="shared" si="692"/>
        <v/>
      </c>
      <c r="AM252" s="7" t="str">
        <f t="shared" si="693"/>
        <v/>
      </c>
      <c r="AO252" s="7" t="str">
        <f t="shared" si="694"/>
        <v/>
      </c>
      <c r="AP252" s="7" t="str">
        <f t="shared" si="695"/>
        <v/>
      </c>
      <c r="AQ252" s="7" t="str">
        <f t="shared" si="696"/>
        <v/>
      </c>
      <c r="AS252" s="7" t="str">
        <f t="shared" si="697"/>
        <v/>
      </c>
      <c r="AT252" s="7" t="str">
        <f t="shared" si="698"/>
        <v/>
      </c>
      <c r="AU252" s="7" t="str">
        <f t="shared" si="699"/>
        <v/>
      </c>
      <c r="AW252" s="7" t="str">
        <f t="shared" si="700"/>
        <v/>
      </c>
      <c r="AY252" s="7" t="str">
        <f t="shared" si="701"/>
        <v/>
      </c>
      <c r="AZ252" s="7" t="str">
        <f t="shared" si="702"/>
        <v/>
      </c>
      <c r="BA252" s="7" t="str">
        <f t="shared" si="703"/>
        <v/>
      </c>
    </row>
    <row r="253" spans="1:53">
      <c r="A253" s="23"/>
      <c r="B253" s="24"/>
      <c r="C253" s="25"/>
      <c r="D253" s="26"/>
      <c r="E253" s="27"/>
      <c r="F253" s="28"/>
      <c r="G253" s="28"/>
      <c r="H253" s="27"/>
      <c r="I253" s="29"/>
      <c r="J253" s="30"/>
      <c r="K253" s="31"/>
      <c r="L253" s="32"/>
      <c r="M253" s="223"/>
      <c r="N253" s="12" t="str">
        <f>IF(ISBLANK(I253),"",IF(COUNTIF(I253,"*bombe*"),(G253-1)*SUMIF('base de donnée JCO '!C$3:C$10,K253,'base de donnée JCO '!D$3:D$10)+SUMIF(entete,L253,'base de donnée JCO '!D$14:D$20),SUMIFS('base de donnée JCO '!I$173:I$1080,'base de donnée JCO '!F$173:F$1080,I253,'base de donnée JCO '!G$173:G$1080,J253)))</f>
        <v/>
      </c>
      <c r="O253" s="12" t="str">
        <f t="shared" si="704"/>
        <v/>
      </c>
      <c r="P253" s="223"/>
      <c r="Q253" s="28"/>
      <c r="R253" s="28"/>
      <c r="S253" s="28"/>
      <c r="T253" s="28"/>
      <c r="U253" s="28"/>
      <c r="V253" s="2">
        <f>W253*SUMIFS('base de donnée JCO '!H$173:H$1080,'base de donnée JCO '!F$173:F$1080,I253,'base de donnée JCO '!G$173:G$1080,J253)</f>
        <v>0</v>
      </c>
      <c r="W253" s="2">
        <f t="shared" si="681"/>
        <v>0</v>
      </c>
      <c r="X253" s="2">
        <f>W253*SUMIFS('base de donnée JCO '!J$173:J$1080,'base de donnée JCO '!F$173:F$1080,I253,'base de donnée JCO '!G$173:G$1080,J253)</f>
        <v>0</v>
      </c>
      <c r="Z253" s="7" t="str">
        <f t="shared" si="682"/>
        <v/>
      </c>
      <c r="AA253" s="7" t="str">
        <f t="shared" si="683"/>
        <v/>
      </c>
      <c r="AB253" s="7" t="str">
        <f t="shared" si="684"/>
        <v/>
      </c>
      <c r="AD253" s="7" t="str">
        <f t="shared" si="685"/>
        <v/>
      </c>
      <c r="AE253" s="7" t="str">
        <f t="shared" si="686"/>
        <v/>
      </c>
      <c r="AF253" s="7" t="str">
        <f t="shared" si="687"/>
        <v/>
      </c>
      <c r="AG253" s="7" t="str">
        <f t="shared" si="688"/>
        <v/>
      </c>
      <c r="AH253" s="7" t="str">
        <f t="shared" si="689"/>
        <v/>
      </c>
      <c r="AJ253" s="7" t="str">
        <f t="shared" si="690"/>
        <v/>
      </c>
      <c r="AK253" s="7" t="str">
        <f t="shared" si="691"/>
        <v/>
      </c>
      <c r="AL253" s="7" t="str">
        <f t="shared" si="692"/>
        <v/>
      </c>
      <c r="AM253" s="7" t="str">
        <f t="shared" si="693"/>
        <v/>
      </c>
      <c r="AO253" s="7" t="str">
        <f t="shared" si="694"/>
        <v/>
      </c>
      <c r="AP253" s="7" t="str">
        <f t="shared" si="695"/>
        <v/>
      </c>
      <c r="AQ253" s="7" t="str">
        <f t="shared" si="696"/>
        <v/>
      </c>
      <c r="AS253" s="7" t="str">
        <f t="shared" si="697"/>
        <v/>
      </c>
      <c r="AT253" s="7" t="str">
        <f t="shared" si="698"/>
        <v/>
      </c>
      <c r="AU253" s="7" t="str">
        <f t="shared" si="699"/>
        <v/>
      </c>
      <c r="AW253" s="7" t="str">
        <f t="shared" si="700"/>
        <v/>
      </c>
      <c r="AY253" s="7" t="str">
        <f t="shared" si="701"/>
        <v/>
      </c>
      <c r="AZ253" s="7" t="str">
        <f t="shared" si="702"/>
        <v/>
      </c>
      <c r="BA253" s="7" t="str">
        <f t="shared" si="703"/>
        <v/>
      </c>
    </row>
    <row r="254" spans="1:53">
      <c r="A254" s="23"/>
      <c r="B254" s="24"/>
      <c r="C254" s="25"/>
      <c r="D254" s="26"/>
      <c r="E254" s="27"/>
      <c r="F254" s="28"/>
      <c r="G254" s="28"/>
      <c r="H254" s="27"/>
      <c r="I254" s="29"/>
      <c r="J254" s="30"/>
      <c r="K254" s="31"/>
      <c r="L254" s="32"/>
      <c r="M254" s="223"/>
      <c r="N254" s="12" t="str">
        <f>IF(ISBLANK(I254),"",IF(COUNTIF(I254,"*bombe*"),(G254-1)*SUMIF('base de donnée JCO '!C$3:C$10,K254,'base de donnée JCO '!D$3:D$10)+SUMIF(entete,L254,'base de donnée JCO '!D$14:D$20),SUMIFS('base de donnée JCO '!I$173:I$1080,'base de donnée JCO '!F$173:F$1080,I254,'base de donnée JCO '!G$173:G$1080,J254)))</f>
        <v/>
      </c>
      <c r="O254" s="12" t="str">
        <f t="shared" si="704"/>
        <v/>
      </c>
      <c r="P254" s="223"/>
      <c r="Q254" s="28"/>
      <c r="R254" s="28"/>
      <c r="S254" s="28"/>
      <c r="T254" s="28"/>
      <c r="U254" s="28"/>
      <c r="V254" s="2">
        <f>W254*SUMIFS('base de donnée JCO '!H$173:H$1080,'base de donnée JCO '!F$173:F$1080,I254,'base de donnée JCO '!G$173:G$1080,J254)</f>
        <v>0</v>
      </c>
      <c r="W254" s="2">
        <f t="shared" si="681"/>
        <v>0</v>
      </c>
      <c r="X254" s="2">
        <f>W254*SUMIFS('base de donnée JCO '!J$173:J$1080,'base de donnée JCO '!F$173:F$1080,I254,'base de donnée JCO '!G$173:G$1080,J254)</f>
        <v>0</v>
      </c>
      <c r="Z254" s="7" t="str">
        <f t="shared" si="682"/>
        <v/>
      </c>
      <c r="AA254" s="7" t="str">
        <f t="shared" si="683"/>
        <v/>
      </c>
      <c r="AB254" s="7" t="str">
        <f t="shared" si="684"/>
        <v/>
      </c>
      <c r="AD254" s="7" t="str">
        <f t="shared" si="685"/>
        <v/>
      </c>
      <c r="AE254" s="7" t="str">
        <f t="shared" si="686"/>
        <v/>
      </c>
      <c r="AF254" s="7" t="str">
        <f t="shared" si="687"/>
        <v/>
      </c>
      <c r="AG254" s="7" t="str">
        <f t="shared" si="688"/>
        <v/>
      </c>
      <c r="AH254" s="7" t="str">
        <f t="shared" si="689"/>
        <v/>
      </c>
      <c r="AJ254" s="7" t="str">
        <f t="shared" si="690"/>
        <v/>
      </c>
      <c r="AK254" s="7" t="str">
        <f t="shared" si="691"/>
        <v/>
      </c>
      <c r="AL254" s="7" t="str">
        <f t="shared" si="692"/>
        <v/>
      </c>
      <c r="AM254" s="7" t="str">
        <f t="shared" si="693"/>
        <v/>
      </c>
      <c r="AO254" s="7" t="str">
        <f t="shared" si="694"/>
        <v/>
      </c>
      <c r="AP254" s="7" t="str">
        <f t="shared" si="695"/>
        <v/>
      </c>
      <c r="AQ254" s="7" t="str">
        <f t="shared" si="696"/>
        <v/>
      </c>
      <c r="AS254" s="7" t="str">
        <f t="shared" si="697"/>
        <v/>
      </c>
      <c r="AT254" s="7" t="str">
        <f t="shared" si="698"/>
        <v/>
      </c>
      <c r="AU254" s="7" t="str">
        <f t="shared" si="699"/>
        <v/>
      </c>
      <c r="AW254" s="7" t="str">
        <f t="shared" si="700"/>
        <v/>
      </c>
      <c r="AY254" s="7" t="str">
        <f t="shared" si="701"/>
        <v/>
      </c>
      <c r="AZ254" s="7" t="str">
        <f t="shared" si="702"/>
        <v/>
      </c>
      <c r="BA254" s="7" t="str">
        <f t="shared" si="703"/>
        <v/>
      </c>
    </row>
    <row r="255" spans="1:53">
      <c r="A255" s="23"/>
      <c r="B255" s="24"/>
      <c r="C255" s="25"/>
      <c r="D255" s="26"/>
      <c r="E255" s="27"/>
      <c r="F255" s="28"/>
      <c r="G255" s="28"/>
      <c r="H255" s="27"/>
      <c r="I255" s="29"/>
      <c r="J255" s="30"/>
      <c r="K255" s="31"/>
      <c r="L255" s="32"/>
      <c r="M255" s="223"/>
      <c r="N255" s="12" t="str">
        <f>IF(ISBLANK(I255),"",IF(COUNTIF(I255,"*bombe*"),(G255-1)*SUMIF('base de donnée JCO '!C$3:C$10,K255,'base de donnée JCO '!D$3:D$10)+SUMIF(entete,L255,'base de donnée JCO '!D$14:D$20),SUMIFS('base de donnée JCO '!I$173:I$1080,'base de donnée JCO '!F$173:F$1080,I255,'base de donnée JCO '!G$173:G$1080,J255)))</f>
        <v/>
      </c>
      <c r="O255" s="12" t="str">
        <f t="shared" si="704"/>
        <v/>
      </c>
      <c r="P255" s="223"/>
      <c r="Q255" s="28"/>
      <c r="R255" s="28"/>
      <c r="S255" s="28"/>
      <c r="T255" s="28"/>
      <c r="U255" s="28"/>
      <c r="V255" s="2">
        <f>W255*SUMIFS('base de donnée JCO '!H$173:H$1080,'base de donnée JCO '!F$173:F$1080,I255,'base de donnée JCO '!G$173:G$1080,J255)</f>
        <v>0</v>
      </c>
      <c r="W255" s="2">
        <f t="shared" si="681"/>
        <v>0</v>
      </c>
      <c r="X255" s="2">
        <f>W255*SUMIFS('base de donnée JCO '!J$173:J$1080,'base de donnée JCO '!F$173:F$1080,I255,'base de donnée JCO '!G$173:G$1080,J255)</f>
        <v>0</v>
      </c>
      <c r="Z255" s="7" t="str">
        <f t="shared" si="682"/>
        <v/>
      </c>
      <c r="AA255" s="7" t="str">
        <f t="shared" si="683"/>
        <v/>
      </c>
      <c r="AB255" s="7" t="str">
        <f t="shared" si="684"/>
        <v/>
      </c>
      <c r="AD255" s="7" t="str">
        <f t="shared" si="685"/>
        <v/>
      </c>
      <c r="AE255" s="7" t="str">
        <f t="shared" si="686"/>
        <v/>
      </c>
      <c r="AF255" s="7" t="str">
        <f t="shared" si="687"/>
        <v/>
      </c>
      <c r="AG255" s="7" t="str">
        <f t="shared" si="688"/>
        <v/>
      </c>
      <c r="AH255" s="7" t="str">
        <f t="shared" si="689"/>
        <v/>
      </c>
      <c r="AJ255" s="7" t="str">
        <f t="shared" si="690"/>
        <v/>
      </c>
      <c r="AK255" s="7" t="str">
        <f t="shared" si="691"/>
        <v/>
      </c>
      <c r="AL255" s="7" t="str">
        <f t="shared" si="692"/>
        <v/>
      </c>
      <c r="AM255" s="7" t="str">
        <f t="shared" si="693"/>
        <v/>
      </c>
      <c r="AO255" s="7" t="str">
        <f t="shared" si="694"/>
        <v/>
      </c>
      <c r="AP255" s="7" t="str">
        <f t="shared" si="695"/>
        <v/>
      </c>
      <c r="AQ255" s="7" t="str">
        <f t="shared" si="696"/>
        <v/>
      </c>
      <c r="AS255" s="7" t="str">
        <f t="shared" si="697"/>
        <v/>
      </c>
      <c r="AT255" s="7" t="str">
        <f t="shared" si="698"/>
        <v/>
      </c>
      <c r="AU255" s="7" t="str">
        <f t="shared" si="699"/>
        <v/>
      </c>
      <c r="AW255" s="7" t="str">
        <f t="shared" si="700"/>
        <v/>
      </c>
      <c r="AY255" s="7" t="str">
        <f t="shared" si="701"/>
        <v/>
      </c>
      <c r="AZ255" s="7" t="str">
        <f t="shared" si="702"/>
        <v/>
      </c>
      <c r="BA255" s="7" t="str">
        <f t="shared" si="703"/>
        <v/>
      </c>
    </row>
    <row r="256" spans="1:53">
      <c r="A256" s="23"/>
      <c r="B256" s="24"/>
      <c r="C256" s="25"/>
      <c r="D256" s="26"/>
      <c r="E256" s="27"/>
      <c r="F256" s="28"/>
      <c r="G256" s="28"/>
      <c r="H256" s="27"/>
      <c r="I256" s="29"/>
      <c r="J256" s="30"/>
      <c r="K256" s="31"/>
      <c r="L256" s="32"/>
      <c r="M256" s="223"/>
      <c r="N256" s="12" t="str">
        <f>IF(ISBLANK(I256),"",IF(COUNTIF(I256,"*bombe*"),(G256-1)*SUMIF('base de donnée JCO '!C$3:C$10,K256,'base de donnée JCO '!D$3:D$10)+SUMIF(entete,L256,'base de donnée JCO '!D$14:D$20),SUMIFS('base de donnée JCO '!I$173:I$1080,'base de donnée JCO '!F$173:F$1080,I256,'base de donnée JCO '!G$173:G$1080,J256)))</f>
        <v/>
      </c>
      <c r="O256" s="12" t="str">
        <f t="shared" si="704"/>
        <v/>
      </c>
      <c r="P256" s="223"/>
      <c r="Q256" s="28"/>
      <c r="R256" s="28"/>
      <c r="S256" s="28"/>
      <c r="T256" s="28"/>
      <c r="U256" s="28"/>
      <c r="V256" s="2">
        <f>W256*SUMIFS('base de donnée JCO '!H$173:H$1080,'base de donnée JCO '!F$173:F$1080,I256,'base de donnée JCO '!G$173:G$1080,J256)</f>
        <v>0</v>
      </c>
      <c r="W256" s="2">
        <f t="shared" si="681"/>
        <v>0</v>
      </c>
      <c r="X256" s="2">
        <f>W256*SUMIFS('base de donnée JCO '!J$173:J$1080,'base de donnée JCO '!F$173:F$1080,I256,'base de donnée JCO '!G$173:G$1080,J256)</f>
        <v>0</v>
      </c>
      <c r="Z256" s="7" t="str">
        <f t="shared" si="682"/>
        <v/>
      </c>
      <c r="AA256" s="7" t="str">
        <f t="shared" si="683"/>
        <v/>
      </c>
      <c r="AB256" s="7" t="str">
        <f t="shared" si="684"/>
        <v/>
      </c>
      <c r="AD256" s="7" t="str">
        <f t="shared" si="685"/>
        <v/>
      </c>
      <c r="AE256" s="7" t="str">
        <f t="shared" si="686"/>
        <v/>
      </c>
      <c r="AF256" s="7" t="str">
        <f t="shared" si="687"/>
        <v/>
      </c>
      <c r="AG256" s="7" t="str">
        <f t="shared" si="688"/>
        <v/>
      </c>
      <c r="AH256" s="7" t="str">
        <f t="shared" si="689"/>
        <v/>
      </c>
      <c r="AJ256" s="7" t="str">
        <f t="shared" si="690"/>
        <v/>
      </c>
      <c r="AK256" s="7" t="str">
        <f t="shared" si="691"/>
        <v/>
      </c>
      <c r="AL256" s="7" t="str">
        <f t="shared" si="692"/>
        <v/>
      </c>
      <c r="AM256" s="7" t="str">
        <f t="shared" si="693"/>
        <v/>
      </c>
      <c r="AO256" s="7" t="str">
        <f t="shared" si="694"/>
        <v/>
      </c>
      <c r="AP256" s="7" t="str">
        <f t="shared" si="695"/>
        <v/>
      </c>
      <c r="AQ256" s="7" t="str">
        <f t="shared" si="696"/>
        <v/>
      </c>
      <c r="AS256" s="7" t="str">
        <f t="shared" si="697"/>
        <v/>
      </c>
      <c r="AT256" s="7" t="str">
        <f t="shared" si="698"/>
        <v/>
      </c>
      <c r="AU256" s="7" t="str">
        <f t="shared" si="699"/>
        <v/>
      </c>
      <c r="AW256" s="7" t="str">
        <f t="shared" si="700"/>
        <v/>
      </c>
      <c r="AY256" s="7" t="str">
        <f t="shared" si="701"/>
        <v/>
      </c>
      <c r="AZ256" s="7" t="str">
        <f t="shared" si="702"/>
        <v/>
      </c>
      <c r="BA256" s="7" t="str">
        <f t="shared" si="703"/>
        <v/>
      </c>
    </row>
    <row r="257" spans="1:53">
      <c r="A257" s="23"/>
      <c r="B257" s="24"/>
      <c r="C257" s="25"/>
      <c r="D257" s="26"/>
      <c r="E257" s="27"/>
      <c r="F257" s="28"/>
      <c r="G257" s="28"/>
      <c r="H257" s="27"/>
      <c r="I257" s="29"/>
      <c r="J257" s="30"/>
      <c r="K257" s="31"/>
      <c r="L257" s="32"/>
      <c r="M257" s="223"/>
      <c r="N257" s="12" t="str">
        <f>IF(ISBLANK(I257),"",IF(COUNTIF(I257,"*bombe*"),(G257-1)*SUMIF('base de donnée JCO '!C$3:C$10,K257,'base de donnée JCO '!D$3:D$10)+SUMIF(entete,L257,'base de donnée JCO '!D$14:D$20),SUMIFS('base de donnée JCO '!I$173:I$1080,'base de donnée JCO '!F$173:F$1080,I257,'base de donnée JCO '!G$173:G$1080,J257)))</f>
        <v/>
      </c>
      <c r="O257" s="12" t="str">
        <f t="shared" si="704"/>
        <v/>
      </c>
      <c r="P257" s="223"/>
      <c r="Q257" s="28"/>
      <c r="R257" s="28"/>
      <c r="S257" s="28"/>
      <c r="T257" s="28"/>
      <c r="U257" s="28"/>
      <c r="V257" s="2">
        <f>W257*SUMIFS('base de donnée JCO '!H$173:H$1080,'base de donnée JCO '!F$173:F$1080,I257,'base de donnée JCO '!G$173:G$1080,J257)</f>
        <v>0</v>
      </c>
      <c r="W257" s="2">
        <f t="shared" si="681"/>
        <v>0</v>
      </c>
      <c r="X257" s="2">
        <f>W257*SUMIFS('base de donnée JCO '!J$173:J$1080,'base de donnée JCO '!F$173:F$1080,I257,'base de donnée JCO '!G$173:G$1080,J257)</f>
        <v>0</v>
      </c>
      <c r="Z257" s="7" t="str">
        <f t="shared" si="682"/>
        <v/>
      </c>
      <c r="AA257" s="7" t="str">
        <f t="shared" si="683"/>
        <v/>
      </c>
      <c r="AB257" s="7" t="str">
        <f t="shared" si="684"/>
        <v/>
      </c>
      <c r="AD257" s="7" t="str">
        <f t="shared" si="685"/>
        <v/>
      </c>
      <c r="AE257" s="7" t="str">
        <f t="shared" si="686"/>
        <v/>
      </c>
      <c r="AF257" s="7" t="str">
        <f t="shared" si="687"/>
        <v/>
      </c>
      <c r="AG257" s="7" t="str">
        <f t="shared" si="688"/>
        <v/>
      </c>
      <c r="AH257" s="7" t="str">
        <f t="shared" si="689"/>
        <v/>
      </c>
      <c r="AJ257" s="7" t="str">
        <f t="shared" si="690"/>
        <v/>
      </c>
      <c r="AK257" s="7" t="str">
        <f t="shared" si="691"/>
        <v/>
      </c>
      <c r="AL257" s="7" t="str">
        <f t="shared" si="692"/>
        <v/>
      </c>
      <c r="AM257" s="7" t="str">
        <f t="shared" si="693"/>
        <v/>
      </c>
      <c r="AO257" s="7" t="str">
        <f t="shared" si="694"/>
        <v/>
      </c>
      <c r="AP257" s="7" t="str">
        <f t="shared" si="695"/>
        <v/>
      </c>
      <c r="AQ257" s="7" t="str">
        <f t="shared" si="696"/>
        <v/>
      </c>
      <c r="AS257" s="7" t="str">
        <f t="shared" si="697"/>
        <v/>
      </c>
      <c r="AT257" s="7" t="str">
        <f t="shared" si="698"/>
        <v/>
      </c>
      <c r="AU257" s="7" t="str">
        <f t="shared" si="699"/>
        <v/>
      </c>
      <c r="AW257" s="7" t="str">
        <f t="shared" si="700"/>
        <v/>
      </c>
      <c r="AY257" s="7" t="str">
        <f t="shared" si="701"/>
        <v/>
      </c>
      <c r="AZ257" s="7" t="str">
        <f t="shared" si="702"/>
        <v/>
      </c>
      <c r="BA257" s="7" t="str">
        <f t="shared" si="703"/>
        <v/>
      </c>
    </row>
    <row r="258" spans="1:53">
      <c r="A258" s="23"/>
      <c r="B258" s="24"/>
      <c r="C258" s="25"/>
      <c r="D258" s="26"/>
      <c r="E258" s="27"/>
      <c r="F258" s="28"/>
      <c r="G258" s="28"/>
      <c r="H258" s="27"/>
      <c r="I258" s="29"/>
      <c r="J258" s="30"/>
      <c r="K258" s="31"/>
      <c r="L258" s="32"/>
      <c r="M258" s="223"/>
      <c r="N258" s="12" t="str">
        <f>IF(ISBLANK(I258),"",IF(COUNTIF(I258,"*bombe*"),(G258-1)*SUMIF('base de donnée JCO '!C$3:C$10,K258,'base de donnée JCO '!D$3:D$10)+SUMIF(entete,L258,'base de donnée JCO '!D$14:D$20),SUMIFS('base de donnée JCO '!I$173:I$1080,'base de donnée JCO '!F$173:F$1080,I258,'base de donnée JCO '!G$173:G$1080,J258)))</f>
        <v/>
      </c>
      <c r="O258" s="12" t="str">
        <f t="shared" si="704"/>
        <v/>
      </c>
      <c r="P258" s="223"/>
      <c r="Q258" s="28"/>
      <c r="R258" s="28"/>
      <c r="S258" s="28"/>
      <c r="T258" s="28"/>
      <c r="U258" s="28"/>
      <c r="V258" s="2">
        <f>W258*SUMIFS('base de donnée JCO '!H$173:H$1080,'base de donnée JCO '!F$173:F$1080,I258,'base de donnée JCO '!G$173:G$1080,J258)</f>
        <v>0</v>
      </c>
      <c r="W258" s="2">
        <f t="shared" si="681"/>
        <v>0</v>
      </c>
      <c r="X258" s="2">
        <f>W258*SUMIFS('base de donnée JCO '!J$173:J$1080,'base de donnée JCO '!F$173:F$1080,I258,'base de donnée JCO '!G$173:G$1080,J258)</f>
        <v>0</v>
      </c>
      <c r="Z258" s="7" t="str">
        <f t="shared" si="682"/>
        <v/>
      </c>
      <c r="AA258" s="7" t="str">
        <f t="shared" si="683"/>
        <v/>
      </c>
      <c r="AB258" s="7" t="str">
        <f t="shared" si="684"/>
        <v/>
      </c>
      <c r="AD258" s="7" t="str">
        <f t="shared" si="685"/>
        <v/>
      </c>
      <c r="AE258" s="7" t="str">
        <f t="shared" si="686"/>
        <v/>
      </c>
      <c r="AF258" s="7" t="str">
        <f t="shared" si="687"/>
        <v/>
      </c>
      <c r="AG258" s="7" t="str">
        <f t="shared" si="688"/>
        <v/>
      </c>
      <c r="AH258" s="7" t="str">
        <f t="shared" si="689"/>
        <v/>
      </c>
      <c r="AJ258" s="7" t="str">
        <f t="shared" si="690"/>
        <v/>
      </c>
      <c r="AK258" s="7" t="str">
        <f t="shared" si="691"/>
        <v/>
      </c>
      <c r="AL258" s="7" t="str">
        <f t="shared" si="692"/>
        <v/>
      </c>
      <c r="AM258" s="7" t="str">
        <f t="shared" si="693"/>
        <v/>
      </c>
      <c r="AO258" s="7" t="str">
        <f t="shared" si="694"/>
        <v/>
      </c>
      <c r="AP258" s="7" t="str">
        <f t="shared" si="695"/>
        <v/>
      </c>
      <c r="AQ258" s="7" t="str">
        <f t="shared" si="696"/>
        <v/>
      </c>
      <c r="AS258" s="7" t="str">
        <f t="shared" si="697"/>
        <v/>
      </c>
      <c r="AT258" s="7" t="str">
        <f t="shared" si="698"/>
        <v/>
      </c>
      <c r="AU258" s="7" t="str">
        <f t="shared" si="699"/>
        <v/>
      </c>
      <c r="AW258" s="7" t="str">
        <f t="shared" si="700"/>
        <v/>
      </c>
      <c r="AY258" s="7" t="str">
        <f t="shared" si="701"/>
        <v/>
      </c>
      <c r="AZ258" s="7" t="str">
        <f t="shared" si="702"/>
        <v/>
      </c>
      <c r="BA258" s="7" t="str">
        <f t="shared" si="703"/>
        <v/>
      </c>
    </row>
    <row r="259" spans="1:53">
      <c r="A259" s="23"/>
      <c r="B259" s="24"/>
      <c r="C259" s="25"/>
      <c r="D259" s="26"/>
      <c r="E259" s="27"/>
      <c r="F259" s="28"/>
      <c r="G259" s="28"/>
      <c r="H259" s="27"/>
      <c r="I259" s="29"/>
      <c r="J259" s="30"/>
      <c r="K259" s="31"/>
      <c r="L259" s="32"/>
      <c r="M259" s="223"/>
      <c r="N259" s="12" t="str">
        <f>IF(ISBLANK(I259),"",IF(COUNTIF(I259,"*bombe*"),(G259-1)*SUMIF('base de donnée JCO '!C$3:C$10,K259,'base de donnée JCO '!D$3:D$10)+SUMIF(entete,L259,'base de donnée JCO '!D$14:D$20),SUMIFS('base de donnée JCO '!I$173:I$1080,'base de donnée JCO '!F$173:F$1080,I259,'base de donnée JCO '!G$173:G$1080,J259)))</f>
        <v/>
      </c>
      <c r="O259" s="12" t="str">
        <f t="shared" si="704"/>
        <v/>
      </c>
      <c r="P259" s="223"/>
      <c r="Q259" s="28"/>
      <c r="R259" s="28"/>
      <c r="S259" s="28"/>
      <c r="T259" s="28"/>
      <c r="U259" s="28"/>
      <c r="V259" s="2">
        <f>W259*SUMIFS('base de donnée JCO '!H$173:H$1080,'base de donnée JCO '!F$173:F$1080,I259,'base de donnée JCO '!G$173:G$1080,J259)</f>
        <v>0</v>
      </c>
      <c r="W259" s="2">
        <f t="shared" si="681"/>
        <v>0</v>
      </c>
      <c r="X259" s="2">
        <f>W259*SUMIFS('base de donnée JCO '!J$173:J$1080,'base de donnée JCO '!F$173:F$1080,I259,'base de donnée JCO '!G$173:G$1080,J259)</f>
        <v>0</v>
      </c>
      <c r="Z259" s="7" t="str">
        <f t="shared" si="682"/>
        <v/>
      </c>
      <c r="AA259" s="7" t="str">
        <f t="shared" si="683"/>
        <v/>
      </c>
      <c r="AB259" s="7" t="str">
        <f t="shared" si="684"/>
        <v/>
      </c>
      <c r="AD259" s="7" t="str">
        <f t="shared" si="685"/>
        <v/>
      </c>
      <c r="AE259" s="7" t="str">
        <f t="shared" si="686"/>
        <v/>
      </c>
      <c r="AF259" s="7" t="str">
        <f t="shared" si="687"/>
        <v/>
      </c>
      <c r="AG259" s="7" t="str">
        <f t="shared" si="688"/>
        <v/>
      </c>
      <c r="AH259" s="7" t="str">
        <f t="shared" si="689"/>
        <v/>
      </c>
      <c r="AJ259" s="7" t="str">
        <f t="shared" si="690"/>
        <v/>
      </c>
      <c r="AK259" s="7" t="str">
        <f t="shared" si="691"/>
        <v/>
      </c>
      <c r="AL259" s="7" t="str">
        <f t="shared" si="692"/>
        <v/>
      </c>
      <c r="AM259" s="7" t="str">
        <f t="shared" si="693"/>
        <v/>
      </c>
      <c r="AO259" s="7" t="str">
        <f t="shared" si="694"/>
        <v/>
      </c>
      <c r="AP259" s="7" t="str">
        <f t="shared" si="695"/>
        <v/>
      </c>
      <c r="AQ259" s="7" t="str">
        <f t="shared" si="696"/>
        <v/>
      </c>
      <c r="AS259" s="7" t="str">
        <f t="shared" si="697"/>
        <v/>
      </c>
      <c r="AT259" s="7" t="str">
        <f t="shared" si="698"/>
        <v/>
      </c>
      <c r="AU259" s="7" t="str">
        <f t="shared" si="699"/>
        <v/>
      </c>
      <c r="AW259" s="7" t="str">
        <f t="shared" si="700"/>
        <v/>
      </c>
      <c r="AY259" s="7" t="str">
        <f t="shared" si="701"/>
        <v/>
      </c>
      <c r="AZ259" s="7" t="str">
        <f t="shared" si="702"/>
        <v/>
      </c>
      <c r="BA259" s="7" t="str">
        <f t="shared" si="703"/>
        <v/>
      </c>
    </row>
    <row r="260" spans="1:53">
      <c r="A260" s="23"/>
      <c r="B260" s="24"/>
      <c r="C260" s="25"/>
      <c r="D260" s="26"/>
      <c r="E260" s="27"/>
      <c r="F260" s="28"/>
      <c r="G260" s="28"/>
      <c r="H260" s="27"/>
      <c r="I260" s="29"/>
      <c r="J260" s="30"/>
      <c r="K260" s="31"/>
      <c r="L260" s="32"/>
      <c r="M260" s="223"/>
      <c r="N260" s="12" t="str">
        <f>IF(ISBLANK(I260),"",IF(COUNTIF(I260,"*bombe*"),(G260-1)*SUMIF('base de donnée JCO '!C$3:C$10,K260,'base de donnée JCO '!D$3:D$10)+SUMIF(entete,L260,'base de donnée JCO '!D$14:D$20),SUMIFS('base de donnée JCO '!I$173:I$1080,'base de donnée JCO '!F$173:F$1080,I260,'base de donnée JCO '!G$173:G$1080,J260)))</f>
        <v/>
      </c>
      <c r="O260" s="12" t="str">
        <f t="shared" si="704"/>
        <v/>
      </c>
      <c r="P260" s="223"/>
      <c r="Q260" s="28"/>
      <c r="R260" s="28"/>
      <c r="S260" s="28"/>
      <c r="T260" s="28"/>
      <c r="U260" s="28"/>
      <c r="V260" s="2">
        <f>W260*SUMIFS('base de donnée JCO '!H$173:H$1080,'base de donnée JCO '!F$173:F$1080,I260,'base de donnée JCO '!G$173:G$1080,J260)</f>
        <v>0</v>
      </c>
      <c r="W260" s="2">
        <f t="shared" si="681"/>
        <v>0</v>
      </c>
      <c r="X260" s="2">
        <f>W260*SUMIFS('base de donnée JCO '!J$173:J$1080,'base de donnée JCO '!F$173:F$1080,I260,'base de donnée JCO '!G$173:G$1080,J260)</f>
        <v>0</v>
      </c>
      <c r="Z260" s="7" t="str">
        <f t="shared" si="682"/>
        <v/>
      </c>
      <c r="AA260" s="7" t="str">
        <f t="shared" si="683"/>
        <v/>
      </c>
      <c r="AB260" s="7" t="str">
        <f t="shared" si="684"/>
        <v/>
      </c>
      <c r="AD260" s="7" t="str">
        <f t="shared" si="685"/>
        <v/>
      </c>
      <c r="AE260" s="7" t="str">
        <f t="shared" si="686"/>
        <v/>
      </c>
      <c r="AF260" s="7" t="str">
        <f t="shared" si="687"/>
        <v/>
      </c>
      <c r="AG260" s="7" t="str">
        <f t="shared" si="688"/>
        <v/>
      </c>
      <c r="AH260" s="7" t="str">
        <f t="shared" si="689"/>
        <v/>
      </c>
      <c r="AJ260" s="7" t="str">
        <f t="shared" si="690"/>
        <v/>
      </c>
      <c r="AK260" s="7" t="str">
        <f t="shared" si="691"/>
        <v/>
      </c>
      <c r="AL260" s="7" t="str">
        <f t="shared" si="692"/>
        <v/>
      </c>
      <c r="AM260" s="7" t="str">
        <f t="shared" si="693"/>
        <v/>
      </c>
      <c r="AO260" s="7" t="str">
        <f t="shared" si="694"/>
        <v/>
      </c>
      <c r="AP260" s="7" t="str">
        <f t="shared" si="695"/>
        <v/>
      </c>
      <c r="AQ260" s="7" t="str">
        <f t="shared" si="696"/>
        <v/>
      </c>
      <c r="AS260" s="7" t="str">
        <f t="shared" si="697"/>
        <v/>
      </c>
      <c r="AT260" s="7" t="str">
        <f t="shared" si="698"/>
        <v/>
      </c>
      <c r="AU260" s="7" t="str">
        <f t="shared" si="699"/>
        <v/>
      </c>
      <c r="AW260" s="7" t="str">
        <f t="shared" si="700"/>
        <v/>
      </c>
      <c r="AY260" s="7" t="str">
        <f t="shared" si="701"/>
        <v/>
      </c>
      <c r="AZ260" s="7" t="str">
        <f t="shared" si="702"/>
        <v/>
      </c>
      <c r="BA260" s="7" t="str">
        <f t="shared" si="703"/>
        <v/>
      </c>
    </row>
    <row r="261" spans="1:53">
      <c r="A261" s="23"/>
      <c r="B261" s="24"/>
      <c r="C261" s="25"/>
      <c r="D261" s="26"/>
      <c r="E261" s="27"/>
      <c r="F261" s="28"/>
      <c r="G261" s="28"/>
      <c r="H261" s="27"/>
      <c r="I261" s="29"/>
      <c r="J261" s="30"/>
      <c r="K261" s="31"/>
      <c r="L261" s="32"/>
      <c r="M261" s="223"/>
      <c r="N261" s="12" t="str">
        <f>IF(ISBLANK(I261),"",IF(COUNTIF(I261,"*bombe*"),(G261-1)*SUMIF('base de donnée JCO '!C$3:C$10,K261,'base de donnée JCO '!D$3:D$10)+SUMIF(entete,L261,'base de donnée JCO '!D$14:D$20),SUMIFS('base de donnée JCO '!I$173:I$1080,'base de donnée JCO '!F$173:F$1080,I261,'base de donnée JCO '!G$173:G$1080,J261)))</f>
        <v/>
      </c>
      <c r="O261" s="12" t="str">
        <f t="shared" si="704"/>
        <v/>
      </c>
      <c r="P261" s="223"/>
      <c r="Q261" s="28"/>
      <c r="R261" s="28"/>
      <c r="S261" s="28"/>
      <c r="T261" s="28"/>
      <c r="U261" s="28"/>
      <c r="V261" s="2">
        <f>W261*SUMIFS('base de donnée JCO '!H$173:H$1080,'base de donnée JCO '!F$173:F$1080,I261,'base de donnée JCO '!G$173:G$1080,J261)</f>
        <v>0</v>
      </c>
      <c r="W261" s="2">
        <f t="shared" si="681"/>
        <v>0</v>
      </c>
      <c r="X261" s="2">
        <f>W261*SUMIFS('base de donnée JCO '!J$173:J$1080,'base de donnée JCO '!F$173:F$1080,I261,'base de donnée JCO '!G$173:G$1080,J261)</f>
        <v>0</v>
      </c>
      <c r="Z261" s="7" t="str">
        <f t="shared" si="682"/>
        <v/>
      </c>
      <c r="AA261" s="7" t="str">
        <f t="shared" si="683"/>
        <v/>
      </c>
      <c r="AB261" s="7" t="str">
        <f t="shared" si="684"/>
        <v/>
      </c>
      <c r="AD261" s="7" t="str">
        <f t="shared" si="685"/>
        <v/>
      </c>
      <c r="AE261" s="7" t="str">
        <f t="shared" si="686"/>
        <v/>
      </c>
      <c r="AF261" s="7" t="str">
        <f t="shared" si="687"/>
        <v/>
      </c>
      <c r="AG261" s="7" t="str">
        <f t="shared" si="688"/>
        <v/>
      </c>
      <c r="AH261" s="7" t="str">
        <f t="shared" si="689"/>
        <v/>
      </c>
      <c r="AJ261" s="7" t="str">
        <f t="shared" si="690"/>
        <v/>
      </c>
      <c r="AK261" s="7" t="str">
        <f t="shared" si="691"/>
        <v/>
      </c>
      <c r="AL261" s="7" t="str">
        <f t="shared" si="692"/>
        <v/>
      </c>
      <c r="AM261" s="7" t="str">
        <f t="shared" si="693"/>
        <v/>
      </c>
      <c r="AO261" s="7" t="str">
        <f t="shared" si="694"/>
        <v/>
      </c>
      <c r="AP261" s="7" t="str">
        <f t="shared" si="695"/>
        <v/>
      </c>
      <c r="AQ261" s="7" t="str">
        <f t="shared" si="696"/>
        <v/>
      </c>
      <c r="AS261" s="7" t="str">
        <f t="shared" si="697"/>
        <v/>
      </c>
      <c r="AT261" s="7" t="str">
        <f t="shared" si="698"/>
        <v/>
      </c>
      <c r="AU261" s="7" t="str">
        <f t="shared" si="699"/>
        <v/>
      </c>
      <c r="AW261" s="7" t="str">
        <f t="shared" si="700"/>
        <v/>
      </c>
      <c r="AY261" s="7" t="str">
        <f t="shared" si="701"/>
        <v/>
      </c>
      <c r="AZ261" s="7" t="str">
        <f t="shared" si="702"/>
        <v/>
      </c>
      <c r="BA261" s="7" t="str">
        <f t="shared" si="703"/>
        <v/>
      </c>
    </row>
    <row r="262" spans="1:53">
      <c r="A262" s="23"/>
      <c r="B262" s="24"/>
      <c r="C262" s="25"/>
      <c r="D262" s="26"/>
      <c r="E262" s="27"/>
      <c r="F262" s="28"/>
      <c r="G262" s="28"/>
      <c r="H262" s="27"/>
      <c r="I262" s="29"/>
      <c r="J262" s="30"/>
      <c r="K262" s="31"/>
      <c r="L262" s="32"/>
      <c r="M262" s="223"/>
      <c r="N262" s="12" t="str">
        <f>IF(ISBLANK(I262),"",IF(COUNTIF(I262,"*bombe*"),(G262-1)*SUMIF('base de donnée JCO '!C$3:C$10,K262,'base de donnée JCO '!D$3:D$10)+SUMIF(entete,L262,'base de donnée JCO '!D$14:D$20),SUMIFS('base de donnée JCO '!I$173:I$1080,'base de donnée JCO '!F$173:F$1080,I262,'base de donnée JCO '!G$173:G$1080,J262)))</f>
        <v/>
      </c>
      <c r="O262" s="12" t="str">
        <f t="shared" si="704"/>
        <v/>
      </c>
      <c r="P262" s="223"/>
      <c r="Q262" s="28"/>
      <c r="R262" s="28"/>
      <c r="S262" s="28"/>
      <c r="T262" s="28"/>
      <c r="U262" s="28"/>
      <c r="V262" s="2">
        <f>W262*SUMIFS('base de donnée JCO '!H$173:H$1080,'base de donnée JCO '!F$173:F$1080,I262,'base de donnée JCO '!G$173:G$1080,J262)</f>
        <v>0</v>
      </c>
      <c r="W262" s="2">
        <f t="shared" si="681"/>
        <v>0</v>
      </c>
      <c r="X262" s="2">
        <f>W262*SUMIFS('base de donnée JCO '!J$173:J$1080,'base de donnée JCO '!F$173:F$1080,I262,'base de donnée JCO '!G$173:G$1080,J262)</f>
        <v>0</v>
      </c>
      <c r="Z262" s="7" t="str">
        <f t="shared" si="682"/>
        <v/>
      </c>
      <c r="AA262" s="7" t="str">
        <f t="shared" si="683"/>
        <v/>
      </c>
      <c r="AB262" s="7" t="str">
        <f t="shared" si="684"/>
        <v/>
      </c>
      <c r="AD262" s="7" t="str">
        <f t="shared" si="685"/>
        <v/>
      </c>
      <c r="AE262" s="7" t="str">
        <f t="shared" si="686"/>
        <v/>
      </c>
      <c r="AF262" s="7" t="str">
        <f t="shared" si="687"/>
        <v/>
      </c>
      <c r="AG262" s="7" t="str">
        <f t="shared" si="688"/>
        <v/>
      </c>
      <c r="AH262" s="7" t="str">
        <f t="shared" si="689"/>
        <v/>
      </c>
      <c r="AJ262" s="7" t="str">
        <f t="shared" si="690"/>
        <v/>
      </c>
      <c r="AK262" s="7" t="str">
        <f t="shared" si="691"/>
        <v/>
      </c>
      <c r="AL262" s="7" t="str">
        <f t="shared" si="692"/>
        <v/>
      </c>
      <c r="AM262" s="7" t="str">
        <f t="shared" si="693"/>
        <v/>
      </c>
      <c r="AO262" s="7" t="str">
        <f t="shared" si="694"/>
        <v/>
      </c>
      <c r="AP262" s="7" t="str">
        <f t="shared" si="695"/>
        <v/>
      </c>
      <c r="AQ262" s="7" t="str">
        <f t="shared" si="696"/>
        <v/>
      </c>
      <c r="AS262" s="7" t="str">
        <f t="shared" si="697"/>
        <v/>
      </c>
      <c r="AT262" s="7" t="str">
        <f t="shared" si="698"/>
        <v/>
      </c>
      <c r="AU262" s="7" t="str">
        <f t="shared" si="699"/>
        <v/>
      </c>
      <c r="AW262" s="7" t="str">
        <f t="shared" si="700"/>
        <v/>
      </c>
      <c r="AY262" s="7" t="str">
        <f t="shared" si="701"/>
        <v/>
      </c>
      <c r="AZ262" s="7" t="str">
        <f t="shared" si="702"/>
        <v/>
      </c>
      <c r="BA262" s="7" t="str">
        <f t="shared" si="703"/>
        <v/>
      </c>
    </row>
    <row r="263" spans="1:53">
      <c r="A263" s="23"/>
      <c r="B263" s="24"/>
      <c r="C263" s="25"/>
      <c r="D263" s="26"/>
      <c r="E263" s="27"/>
      <c r="F263" s="28"/>
      <c r="G263" s="28"/>
      <c r="H263" s="27"/>
      <c r="I263" s="29"/>
      <c r="J263" s="30"/>
      <c r="K263" s="31"/>
      <c r="L263" s="32"/>
      <c r="M263" s="223"/>
      <c r="N263" s="12" t="str">
        <f>IF(ISBLANK(I263),"",IF(COUNTIF(I263,"*bombe*"),(G263-1)*SUMIF('base de donnée JCO '!C$3:C$10,K263,'base de donnée JCO '!D$3:D$10)+SUMIF(entete,L263,'base de donnée JCO '!D$14:D$20),SUMIFS('base de donnée JCO '!I$173:I$1080,'base de donnée JCO '!F$173:F$1080,I263,'base de donnée JCO '!G$173:G$1080,J263)))</f>
        <v/>
      </c>
      <c r="O263" s="12" t="str">
        <f t="shared" si="704"/>
        <v/>
      </c>
      <c r="P263" s="223"/>
      <c r="Q263" s="28"/>
      <c r="R263" s="28"/>
      <c r="S263" s="28"/>
      <c r="T263" s="28"/>
      <c r="U263" s="28"/>
      <c r="V263" s="2">
        <f>W263*SUMIFS('base de donnée JCO '!H$173:H$1080,'base de donnée JCO '!F$173:F$1080,I263,'base de donnée JCO '!G$173:G$1080,J263)</f>
        <v>0</v>
      </c>
      <c r="W263" s="2">
        <f t="shared" si="681"/>
        <v>0</v>
      </c>
      <c r="X263" s="2">
        <f>W263*SUMIFS('base de donnée JCO '!J$173:J$1080,'base de donnée JCO '!F$173:F$1080,I263,'base de donnée JCO '!G$173:G$1080,J263)</f>
        <v>0</v>
      </c>
      <c r="Z263" s="7" t="str">
        <f t="shared" si="682"/>
        <v/>
      </c>
      <c r="AA263" s="7" t="str">
        <f t="shared" si="683"/>
        <v/>
      </c>
      <c r="AB263" s="7" t="str">
        <f t="shared" si="684"/>
        <v/>
      </c>
      <c r="AD263" s="7" t="str">
        <f t="shared" si="685"/>
        <v/>
      </c>
      <c r="AE263" s="7" t="str">
        <f t="shared" si="686"/>
        <v/>
      </c>
      <c r="AF263" s="7" t="str">
        <f t="shared" si="687"/>
        <v/>
      </c>
      <c r="AG263" s="7" t="str">
        <f t="shared" si="688"/>
        <v/>
      </c>
      <c r="AH263" s="7" t="str">
        <f t="shared" si="689"/>
        <v/>
      </c>
      <c r="AJ263" s="7" t="str">
        <f t="shared" si="690"/>
        <v/>
      </c>
      <c r="AK263" s="7" t="str">
        <f t="shared" si="691"/>
        <v/>
      </c>
      <c r="AL263" s="7" t="str">
        <f t="shared" si="692"/>
        <v/>
      </c>
      <c r="AM263" s="7" t="str">
        <f t="shared" si="693"/>
        <v/>
      </c>
      <c r="AO263" s="7" t="str">
        <f t="shared" si="694"/>
        <v/>
      </c>
      <c r="AP263" s="7" t="str">
        <f t="shared" si="695"/>
        <v/>
      </c>
      <c r="AQ263" s="7" t="str">
        <f t="shared" si="696"/>
        <v/>
      </c>
      <c r="AS263" s="7" t="str">
        <f t="shared" si="697"/>
        <v/>
      </c>
      <c r="AT263" s="7" t="str">
        <f t="shared" si="698"/>
        <v/>
      </c>
      <c r="AU263" s="7" t="str">
        <f t="shared" si="699"/>
        <v/>
      </c>
      <c r="AW263" s="7" t="str">
        <f t="shared" si="700"/>
        <v/>
      </c>
      <c r="AY263" s="7" t="str">
        <f t="shared" si="701"/>
        <v/>
      </c>
      <c r="AZ263" s="7" t="str">
        <f t="shared" si="702"/>
        <v/>
      </c>
      <c r="BA263" s="7" t="str">
        <f t="shared" si="703"/>
        <v/>
      </c>
    </row>
    <row r="264" spans="1:53">
      <c r="A264" s="23"/>
      <c r="B264" s="24"/>
      <c r="C264" s="25"/>
      <c r="D264" s="26"/>
      <c r="E264" s="27"/>
      <c r="F264" s="28"/>
      <c r="G264" s="28"/>
      <c r="H264" s="27"/>
      <c r="I264" s="29"/>
      <c r="J264" s="30"/>
      <c r="K264" s="31"/>
      <c r="L264" s="32"/>
      <c r="M264" s="223"/>
      <c r="N264" s="12" t="str">
        <f>IF(ISBLANK(I264),"",IF(COUNTIF(I264,"*bombe*"),(G264-1)*SUMIF('base de donnée JCO '!C$3:C$10,K264,'base de donnée JCO '!D$3:D$10)+SUMIF(entete,L264,'base de donnée JCO '!D$14:D$20),SUMIFS('base de donnée JCO '!I$173:I$1080,'base de donnée JCO '!F$173:F$1080,I264,'base de donnée JCO '!G$173:G$1080,J264)))</f>
        <v/>
      </c>
      <c r="O264" s="12" t="str">
        <f t="shared" si="704"/>
        <v/>
      </c>
      <c r="P264" s="223"/>
      <c r="Q264" s="28"/>
      <c r="R264" s="28"/>
      <c r="S264" s="28"/>
      <c r="T264" s="28"/>
      <c r="U264" s="28"/>
      <c r="V264" s="2">
        <f>W264*SUMIFS('base de donnée JCO '!H$173:H$1080,'base de donnée JCO '!F$173:F$1080,I264,'base de donnée JCO '!G$173:G$1080,J264)</f>
        <v>0</v>
      </c>
      <c r="W264" s="2">
        <f t="shared" si="681"/>
        <v>0</v>
      </c>
      <c r="X264" s="2">
        <f>W264*SUMIFS('base de donnée JCO '!J$173:J$1080,'base de donnée JCO '!F$173:F$1080,I264,'base de donnée JCO '!G$173:G$1080,J264)</f>
        <v>0</v>
      </c>
      <c r="Z264" s="7" t="str">
        <f t="shared" si="682"/>
        <v/>
      </c>
      <c r="AA264" s="7" t="str">
        <f t="shared" si="683"/>
        <v/>
      </c>
      <c r="AB264" s="7" t="str">
        <f t="shared" si="684"/>
        <v/>
      </c>
      <c r="AD264" s="7" t="str">
        <f t="shared" si="685"/>
        <v/>
      </c>
      <c r="AE264" s="7" t="str">
        <f t="shared" si="686"/>
        <v/>
      </c>
      <c r="AF264" s="7" t="str">
        <f t="shared" si="687"/>
        <v/>
      </c>
      <c r="AG264" s="7" t="str">
        <f t="shared" si="688"/>
        <v/>
      </c>
      <c r="AH264" s="7" t="str">
        <f t="shared" si="689"/>
        <v/>
      </c>
      <c r="AJ264" s="7" t="str">
        <f t="shared" si="690"/>
        <v/>
      </c>
      <c r="AK264" s="7" t="str">
        <f t="shared" si="691"/>
        <v/>
      </c>
      <c r="AL264" s="7" t="str">
        <f t="shared" si="692"/>
        <v/>
      </c>
      <c r="AM264" s="7" t="str">
        <f t="shared" si="693"/>
        <v/>
      </c>
      <c r="AO264" s="7" t="str">
        <f t="shared" si="694"/>
        <v/>
      </c>
      <c r="AP264" s="7" t="str">
        <f t="shared" si="695"/>
        <v/>
      </c>
      <c r="AQ264" s="7" t="str">
        <f t="shared" si="696"/>
        <v/>
      </c>
      <c r="AS264" s="7" t="str">
        <f t="shared" si="697"/>
        <v/>
      </c>
      <c r="AT264" s="7" t="str">
        <f t="shared" si="698"/>
        <v/>
      </c>
      <c r="AU264" s="7" t="str">
        <f t="shared" si="699"/>
        <v/>
      </c>
      <c r="AW264" s="7" t="str">
        <f t="shared" si="700"/>
        <v/>
      </c>
      <c r="AY264" s="7" t="str">
        <f t="shared" si="701"/>
        <v/>
      </c>
      <c r="AZ264" s="7" t="str">
        <f t="shared" si="702"/>
        <v/>
      </c>
      <c r="BA264" s="7" t="str">
        <f t="shared" si="703"/>
        <v/>
      </c>
    </row>
    <row r="265" spans="1:53">
      <c r="A265" s="23"/>
      <c r="B265" s="24"/>
      <c r="C265" s="25"/>
      <c r="D265" s="26"/>
      <c r="E265" s="27"/>
      <c r="F265" s="28"/>
      <c r="G265" s="28"/>
      <c r="H265" s="27"/>
      <c r="I265" s="29"/>
      <c r="J265" s="30"/>
      <c r="K265" s="31"/>
      <c r="L265" s="32"/>
      <c r="M265" s="223"/>
      <c r="N265" s="12" t="str">
        <f>IF(ISBLANK(I265),"",IF(COUNTIF(I265,"*bombe*"),(G265-1)*SUMIF('base de donnée JCO '!C$3:C$10,K265,'base de donnée JCO '!D$3:D$10)+SUMIF(entete,L265,'base de donnée JCO '!D$14:D$20),SUMIFS('base de donnée JCO '!I$173:I$1080,'base de donnée JCO '!F$173:F$1080,I265,'base de donnée JCO '!G$173:G$1080,J265)))</f>
        <v/>
      </c>
      <c r="O265" s="12" t="str">
        <f t="shared" si="704"/>
        <v/>
      </c>
      <c r="P265" s="223"/>
      <c r="Q265" s="28"/>
      <c r="R265" s="28"/>
      <c r="S265" s="28"/>
      <c r="T265" s="28"/>
      <c r="U265" s="28"/>
      <c r="V265" s="2">
        <f>W265*SUMIFS('base de donnée JCO '!H$173:H$1080,'base de donnée JCO '!F$173:F$1080,I265,'base de donnée JCO '!G$173:G$1080,J265)</f>
        <v>0</v>
      </c>
      <c r="W265" s="2">
        <f t="shared" si="681"/>
        <v>0</v>
      </c>
      <c r="X265" s="2">
        <f>W265*SUMIFS('base de donnée JCO '!J$173:J$1080,'base de donnée JCO '!F$173:F$1080,I265,'base de donnée JCO '!G$173:G$1080,J265)</f>
        <v>0</v>
      </c>
      <c r="Z265" s="7" t="str">
        <f t="shared" si="682"/>
        <v/>
      </c>
      <c r="AA265" s="7" t="str">
        <f t="shared" si="683"/>
        <v/>
      </c>
      <c r="AB265" s="7" t="str">
        <f t="shared" si="684"/>
        <v/>
      </c>
      <c r="AD265" s="7" t="str">
        <f t="shared" si="685"/>
        <v/>
      </c>
      <c r="AE265" s="7" t="str">
        <f t="shared" si="686"/>
        <v/>
      </c>
      <c r="AF265" s="7" t="str">
        <f t="shared" si="687"/>
        <v/>
      </c>
      <c r="AG265" s="7" t="str">
        <f t="shared" si="688"/>
        <v/>
      </c>
      <c r="AH265" s="7" t="str">
        <f t="shared" si="689"/>
        <v/>
      </c>
      <c r="AJ265" s="7" t="str">
        <f t="shared" si="690"/>
        <v/>
      </c>
      <c r="AK265" s="7" t="str">
        <f t="shared" si="691"/>
        <v/>
      </c>
      <c r="AL265" s="7" t="str">
        <f t="shared" si="692"/>
        <v/>
      </c>
      <c r="AM265" s="7" t="str">
        <f t="shared" si="693"/>
        <v/>
      </c>
      <c r="AO265" s="7" t="str">
        <f t="shared" si="694"/>
        <v/>
      </c>
      <c r="AP265" s="7" t="str">
        <f t="shared" si="695"/>
        <v/>
      </c>
      <c r="AQ265" s="7" t="str">
        <f t="shared" si="696"/>
        <v/>
      </c>
      <c r="AS265" s="7" t="str">
        <f t="shared" si="697"/>
        <v/>
      </c>
      <c r="AT265" s="7" t="str">
        <f t="shared" si="698"/>
        <v/>
      </c>
      <c r="AU265" s="7" t="str">
        <f t="shared" si="699"/>
        <v/>
      </c>
      <c r="AW265" s="7" t="str">
        <f t="shared" si="700"/>
        <v/>
      </c>
      <c r="AY265" s="7" t="str">
        <f t="shared" si="701"/>
        <v/>
      </c>
      <c r="AZ265" s="7" t="str">
        <f t="shared" si="702"/>
        <v/>
      </c>
      <c r="BA265" s="7" t="str">
        <f t="shared" si="703"/>
        <v/>
      </c>
    </row>
    <row r="266" spans="1:53">
      <c r="A266" s="23"/>
      <c r="B266" s="24"/>
      <c r="C266" s="25"/>
      <c r="D266" s="26"/>
      <c r="E266" s="27"/>
      <c r="F266" s="28"/>
      <c r="G266" s="28"/>
      <c r="H266" s="27"/>
      <c r="I266" s="29"/>
      <c r="J266" s="30"/>
      <c r="K266" s="31"/>
      <c r="L266" s="32"/>
      <c r="M266" s="223"/>
      <c r="N266" s="12" t="str">
        <f>IF(ISBLANK(I266),"",IF(COUNTIF(I266,"*bombe*"),(G266-1)*SUMIF('base de donnée JCO '!C$3:C$10,K266,'base de donnée JCO '!D$3:D$10)+SUMIF(entete,L266,'base de donnée JCO '!D$14:D$20),SUMIFS('base de donnée JCO '!I$173:I$1080,'base de donnée JCO '!F$173:F$1080,I266,'base de donnée JCO '!G$173:G$1080,J266)))</f>
        <v/>
      </c>
      <c r="O266" s="12" t="str">
        <f t="shared" si="704"/>
        <v/>
      </c>
      <c r="P266" s="223"/>
      <c r="Q266" s="28"/>
      <c r="R266" s="28"/>
      <c r="S266" s="28"/>
      <c r="T266" s="28"/>
      <c r="U266" s="28"/>
      <c r="V266" s="2">
        <f>W266*SUMIFS('base de donnée JCO '!H$173:H$1080,'base de donnée JCO '!F$173:F$1080,I266,'base de donnée JCO '!G$173:G$1080,J266)</f>
        <v>0</v>
      </c>
      <c r="W266" s="2">
        <f t="shared" si="681"/>
        <v>0</v>
      </c>
      <c r="X266" s="2">
        <f>W266*SUMIFS('base de donnée JCO '!J$173:J$1080,'base de donnée JCO '!F$173:F$1080,I266,'base de donnée JCO '!G$173:G$1080,J266)</f>
        <v>0</v>
      </c>
      <c r="Z266" s="7" t="str">
        <f t="shared" si="682"/>
        <v/>
      </c>
      <c r="AA266" s="7" t="str">
        <f t="shared" si="683"/>
        <v/>
      </c>
      <c r="AB266" s="7" t="str">
        <f t="shared" si="684"/>
        <v/>
      </c>
      <c r="AD266" s="7" t="str">
        <f t="shared" si="685"/>
        <v/>
      </c>
      <c r="AE266" s="7" t="str">
        <f t="shared" si="686"/>
        <v/>
      </c>
      <c r="AF266" s="7" t="str">
        <f t="shared" si="687"/>
        <v/>
      </c>
      <c r="AG266" s="7" t="str">
        <f t="shared" si="688"/>
        <v/>
      </c>
      <c r="AH266" s="7" t="str">
        <f t="shared" si="689"/>
        <v/>
      </c>
      <c r="AJ266" s="7" t="str">
        <f t="shared" si="690"/>
        <v/>
      </c>
      <c r="AK266" s="7" t="str">
        <f t="shared" si="691"/>
        <v/>
      </c>
      <c r="AL266" s="7" t="str">
        <f t="shared" si="692"/>
        <v/>
      </c>
      <c r="AM266" s="7" t="str">
        <f t="shared" si="693"/>
        <v/>
      </c>
      <c r="AO266" s="7" t="str">
        <f t="shared" si="694"/>
        <v/>
      </c>
      <c r="AP266" s="7" t="str">
        <f t="shared" si="695"/>
        <v/>
      </c>
      <c r="AQ266" s="7" t="str">
        <f t="shared" si="696"/>
        <v/>
      </c>
      <c r="AS266" s="7" t="str">
        <f t="shared" si="697"/>
        <v/>
      </c>
      <c r="AT266" s="7" t="str">
        <f t="shared" si="698"/>
        <v/>
      </c>
      <c r="AU266" s="7" t="str">
        <f t="shared" si="699"/>
        <v/>
      </c>
      <c r="AW266" s="7" t="str">
        <f t="shared" si="700"/>
        <v/>
      </c>
      <c r="AY266" s="7" t="str">
        <f t="shared" si="701"/>
        <v/>
      </c>
      <c r="AZ266" s="7" t="str">
        <f t="shared" si="702"/>
        <v/>
      </c>
      <c r="BA266" s="7" t="str">
        <f t="shared" si="703"/>
        <v/>
      </c>
    </row>
    <row r="267" spans="1:53">
      <c r="A267" s="23"/>
      <c r="B267" s="24"/>
      <c r="C267" s="25"/>
      <c r="D267" s="26"/>
      <c r="E267" s="27"/>
      <c r="F267" s="28"/>
      <c r="G267" s="28"/>
      <c r="H267" s="27"/>
      <c r="I267" s="29"/>
      <c r="J267" s="30"/>
      <c r="K267" s="31"/>
      <c r="L267" s="32"/>
      <c r="M267" s="223"/>
      <c r="N267" s="12" t="str">
        <f>IF(ISBLANK(I267),"",IF(COUNTIF(I267,"*bombe*"),(G267-1)*SUMIF('base de donnée JCO '!C$3:C$10,K267,'base de donnée JCO '!D$3:D$10)+SUMIF(entete,L267,'base de donnée JCO '!D$14:D$20),SUMIFS('base de donnée JCO '!I$173:I$1080,'base de donnée JCO '!F$173:F$1080,I267,'base de donnée JCO '!G$173:G$1080,J267)))</f>
        <v/>
      </c>
      <c r="O267" s="12" t="str">
        <f t="shared" si="704"/>
        <v/>
      </c>
      <c r="P267" s="223"/>
      <c r="Q267" s="28"/>
      <c r="R267" s="28"/>
      <c r="S267" s="28"/>
      <c r="T267" s="28"/>
      <c r="U267" s="28"/>
      <c r="V267" s="2">
        <f>W267*SUMIFS('base de donnée JCO '!H$173:H$1080,'base de donnée JCO '!F$173:F$1080,I267,'base de donnée JCO '!G$173:G$1080,J267)</f>
        <v>0</v>
      </c>
      <c r="W267" s="2">
        <f t="shared" si="681"/>
        <v>0</v>
      </c>
      <c r="X267" s="2">
        <f>W267*SUMIFS('base de donnée JCO '!J$173:J$1080,'base de donnée JCO '!F$173:F$1080,I267,'base de donnée JCO '!G$173:G$1080,J267)</f>
        <v>0</v>
      </c>
      <c r="Z267" s="7" t="str">
        <f t="shared" si="682"/>
        <v/>
      </c>
      <c r="AA267" s="7" t="str">
        <f t="shared" si="683"/>
        <v/>
      </c>
      <c r="AB267" s="7" t="str">
        <f t="shared" si="684"/>
        <v/>
      </c>
      <c r="AD267" s="7" t="str">
        <f t="shared" si="685"/>
        <v/>
      </c>
      <c r="AE267" s="7" t="str">
        <f t="shared" si="686"/>
        <v/>
      </c>
      <c r="AF267" s="7" t="str">
        <f t="shared" si="687"/>
        <v/>
      </c>
      <c r="AG267" s="7" t="str">
        <f t="shared" si="688"/>
        <v/>
      </c>
      <c r="AH267" s="7" t="str">
        <f t="shared" si="689"/>
        <v/>
      </c>
      <c r="AJ267" s="7" t="str">
        <f t="shared" si="690"/>
        <v/>
      </c>
      <c r="AK267" s="7" t="str">
        <f t="shared" si="691"/>
        <v/>
      </c>
      <c r="AL267" s="7" t="str">
        <f t="shared" si="692"/>
        <v/>
      </c>
      <c r="AM267" s="7" t="str">
        <f t="shared" si="693"/>
        <v/>
      </c>
      <c r="AO267" s="7" t="str">
        <f t="shared" si="694"/>
        <v/>
      </c>
      <c r="AP267" s="7" t="str">
        <f t="shared" si="695"/>
        <v/>
      </c>
      <c r="AQ267" s="7" t="str">
        <f t="shared" si="696"/>
        <v/>
      </c>
      <c r="AS267" s="7" t="str">
        <f t="shared" si="697"/>
        <v/>
      </c>
      <c r="AT267" s="7" t="str">
        <f t="shared" si="698"/>
        <v/>
      </c>
      <c r="AU267" s="7" t="str">
        <f t="shared" si="699"/>
        <v/>
      </c>
      <c r="AW267" s="7" t="str">
        <f t="shared" si="700"/>
        <v/>
      </c>
      <c r="AY267" s="7" t="str">
        <f t="shared" si="701"/>
        <v/>
      </c>
      <c r="AZ267" s="7" t="str">
        <f t="shared" si="702"/>
        <v/>
      </c>
      <c r="BA267" s="7" t="str">
        <f t="shared" si="703"/>
        <v/>
      </c>
    </row>
    <row r="268" spans="1:53">
      <c r="A268" s="23"/>
      <c r="B268" s="24"/>
      <c r="C268" s="25"/>
      <c r="D268" s="26"/>
      <c r="E268" s="27"/>
      <c r="F268" s="28"/>
      <c r="G268" s="28"/>
      <c r="H268" s="27"/>
      <c r="I268" s="29"/>
      <c r="J268" s="30"/>
      <c r="K268" s="31"/>
      <c r="L268" s="32"/>
      <c r="M268" s="223"/>
      <c r="N268" s="12" t="str">
        <f>IF(ISBLANK(I268),"",IF(COUNTIF(I268,"*bombe*"),(G268-1)*SUMIF('base de donnée JCO '!C$3:C$10,K268,'base de donnée JCO '!D$3:D$10)+SUMIF(entete,L268,'base de donnée JCO '!D$14:D$20),SUMIFS('base de donnée JCO '!I$173:I$1080,'base de donnée JCO '!F$173:F$1080,I268,'base de donnée JCO '!G$173:G$1080,J268)))</f>
        <v/>
      </c>
      <c r="O268" s="12" t="str">
        <f t="shared" si="704"/>
        <v/>
      </c>
      <c r="P268" s="223"/>
      <c r="Q268" s="28"/>
      <c r="R268" s="28"/>
      <c r="S268" s="28"/>
      <c r="T268" s="28"/>
      <c r="U268" s="28"/>
      <c r="V268" s="2">
        <f>W268*SUMIFS('base de donnée JCO '!H$173:H$1080,'base de donnée JCO '!F$173:F$1080,I268,'base de donnée JCO '!G$173:G$1080,J268)</f>
        <v>0</v>
      </c>
      <c r="W268" s="2">
        <f t="shared" si="681"/>
        <v>0</v>
      </c>
      <c r="X268" s="2">
        <f>W268*SUMIFS('base de donnée JCO '!J$173:J$1080,'base de donnée JCO '!F$173:F$1080,I268,'base de donnée JCO '!G$173:G$1080,J268)</f>
        <v>0</v>
      </c>
      <c r="Z268" s="7" t="str">
        <f t="shared" si="682"/>
        <v/>
      </c>
      <c r="AA268" s="7" t="str">
        <f t="shared" si="683"/>
        <v/>
      </c>
      <c r="AB268" s="7" t="str">
        <f t="shared" si="684"/>
        <v/>
      </c>
      <c r="AD268" s="7" t="str">
        <f t="shared" si="685"/>
        <v/>
      </c>
      <c r="AE268" s="7" t="str">
        <f t="shared" si="686"/>
        <v/>
      </c>
      <c r="AF268" s="7" t="str">
        <f t="shared" si="687"/>
        <v/>
      </c>
      <c r="AG268" s="7" t="str">
        <f t="shared" si="688"/>
        <v/>
      </c>
      <c r="AH268" s="7" t="str">
        <f t="shared" si="689"/>
        <v/>
      </c>
      <c r="AJ268" s="7" t="str">
        <f t="shared" si="690"/>
        <v/>
      </c>
      <c r="AK268" s="7" t="str">
        <f t="shared" si="691"/>
        <v/>
      </c>
      <c r="AL268" s="7" t="str">
        <f t="shared" si="692"/>
        <v/>
      </c>
      <c r="AM268" s="7" t="str">
        <f t="shared" si="693"/>
        <v/>
      </c>
      <c r="AO268" s="7" t="str">
        <f t="shared" si="694"/>
        <v/>
      </c>
      <c r="AP268" s="7" t="str">
        <f t="shared" si="695"/>
        <v/>
      </c>
      <c r="AQ268" s="7" t="str">
        <f t="shared" si="696"/>
        <v/>
      </c>
      <c r="AS268" s="7" t="str">
        <f t="shared" si="697"/>
        <v/>
      </c>
      <c r="AT268" s="7" t="str">
        <f t="shared" si="698"/>
        <v/>
      </c>
      <c r="AU268" s="7" t="str">
        <f t="shared" si="699"/>
        <v/>
      </c>
      <c r="AW268" s="7" t="str">
        <f t="shared" si="700"/>
        <v/>
      </c>
      <c r="AY268" s="7" t="str">
        <f t="shared" si="701"/>
        <v/>
      </c>
      <c r="AZ268" s="7" t="str">
        <f t="shared" si="702"/>
        <v/>
      </c>
      <c r="BA268" s="7" t="str">
        <f t="shared" si="703"/>
        <v/>
      </c>
    </row>
    <row r="269" spans="1:53">
      <c r="A269" s="23"/>
      <c r="B269" s="24"/>
      <c r="C269" s="25"/>
      <c r="D269" s="26"/>
      <c r="E269" s="27"/>
      <c r="F269" s="28"/>
      <c r="G269" s="28"/>
      <c r="H269" s="27"/>
      <c r="I269" s="29"/>
      <c r="J269" s="30"/>
      <c r="K269" s="31"/>
      <c r="L269" s="32"/>
      <c r="M269" s="223"/>
      <c r="N269" s="12" t="str">
        <f>IF(ISBLANK(I269),"",IF(COUNTIF(I269,"*bombe*"),(G269-1)*SUMIF('base de donnée JCO '!C$3:C$10,K269,'base de donnée JCO '!D$3:D$10)+SUMIF(entete,L269,'base de donnée JCO '!D$14:D$20),SUMIFS('base de donnée JCO '!I$173:I$1080,'base de donnée JCO '!F$173:F$1080,I269,'base de donnée JCO '!G$173:G$1080,J269)))</f>
        <v/>
      </c>
      <c r="O269" s="12" t="str">
        <f t="shared" si="704"/>
        <v/>
      </c>
      <c r="P269" s="223"/>
      <c r="Q269" s="28"/>
      <c r="R269" s="28"/>
      <c r="S269" s="28"/>
      <c r="T269" s="28"/>
      <c r="U269" s="28"/>
      <c r="V269" s="2">
        <f>W269*SUMIFS('base de donnée JCO '!H$173:H$1080,'base de donnée JCO '!F$173:F$1080,I269,'base de donnée JCO '!G$173:G$1080,J269)</f>
        <v>0</v>
      </c>
      <c r="W269" s="2">
        <f t="shared" si="681"/>
        <v>0</v>
      </c>
      <c r="X269" s="2">
        <f>W269*SUMIFS('base de donnée JCO '!J$173:J$1080,'base de donnée JCO '!F$173:F$1080,I269,'base de donnée JCO '!G$173:G$1080,J269)</f>
        <v>0</v>
      </c>
      <c r="Z269" s="7" t="str">
        <f t="shared" si="682"/>
        <v/>
      </c>
      <c r="AA269" s="7" t="str">
        <f t="shared" si="683"/>
        <v/>
      </c>
      <c r="AB269" s="7" t="str">
        <f t="shared" si="684"/>
        <v/>
      </c>
      <c r="AD269" s="7" t="str">
        <f t="shared" si="685"/>
        <v/>
      </c>
      <c r="AE269" s="7" t="str">
        <f t="shared" si="686"/>
        <v/>
      </c>
      <c r="AF269" s="7" t="str">
        <f t="shared" si="687"/>
        <v/>
      </c>
      <c r="AG269" s="7" t="str">
        <f t="shared" si="688"/>
        <v/>
      </c>
      <c r="AH269" s="7" t="str">
        <f t="shared" si="689"/>
        <v/>
      </c>
      <c r="AJ269" s="7" t="str">
        <f t="shared" si="690"/>
        <v/>
      </c>
      <c r="AK269" s="7" t="str">
        <f t="shared" si="691"/>
        <v/>
      </c>
      <c r="AL269" s="7" t="str">
        <f t="shared" si="692"/>
        <v/>
      </c>
      <c r="AM269" s="7" t="str">
        <f t="shared" si="693"/>
        <v/>
      </c>
      <c r="AO269" s="7" t="str">
        <f t="shared" si="694"/>
        <v/>
      </c>
      <c r="AP269" s="7" t="str">
        <f t="shared" si="695"/>
        <v/>
      </c>
      <c r="AQ269" s="7" t="str">
        <f t="shared" si="696"/>
        <v/>
      </c>
      <c r="AS269" s="7" t="str">
        <f t="shared" si="697"/>
        <v/>
      </c>
      <c r="AT269" s="7" t="str">
        <f t="shared" si="698"/>
        <v/>
      </c>
      <c r="AU269" s="7" t="str">
        <f t="shared" si="699"/>
        <v/>
      </c>
      <c r="AW269" s="7" t="str">
        <f t="shared" si="700"/>
        <v/>
      </c>
      <c r="AY269" s="7" t="str">
        <f t="shared" si="701"/>
        <v/>
      </c>
      <c r="AZ269" s="7" t="str">
        <f t="shared" si="702"/>
        <v/>
      </c>
      <c r="BA269" s="7" t="str">
        <f t="shared" si="703"/>
        <v/>
      </c>
    </row>
    <row r="270" spans="1:53">
      <c r="A270" s="23"/>
      <c r="B270" s="24"/>
      <c r="C270" s="25"/>
      <c r="D270" s="26"/>
      <c r="E270" s="27"/>
      <c r="F270" s="28"/>
      <c r="G270" s="28"/>
      <c r="H270" s="27"/>
      <c r="I270" s="29"/>
      <c r="J270" s="30"/>
      <c r="K270" s="31"/>
      <c r="L270" s="32"/>
      <c r="M270" s="223"/>
      <c r="N270" s="12" t="str">
        <f>IF(ISBLANK(I270),"",IF(COUNTIF(I270,"*bombe*"),(G270-1)*SUMIF('base de donnée JCO '!C$3:C$10,K270,'base de donnée JCO '!D$3:D$10)+SUMIF(entete,L270,'base de donnée JCO '!D$14:D$20),SUMIFS('base de donnée JCO '!I$173:I$1080,'base de donnée JCO '!F$173:F$1080,I270,'base de donnée JCO '!G$173:G$1080,J270)))</f>
        <v/>
      </c>
      <c r="O270" s="12" t="str">
        <f t="shared" si="704"/>
        <v/>
      </c>
      <c r="P270" s="223"/>
      <c r="Q270" s="28"/>
      <c r="R270" s="28"/>
      <c r="S270" s="28"/>
      <c r="T270" s="28"/>
      <c r="U270" s="28"/>
      <c r="V270" s="2">
        <f>W270*SUMIFS('base de donnée JCO '!H$173:H$1080,'base de donnée JCO '!F$173:F$1080,I270,'base de donnée JCO '!G$173:G$1080,J270)</f>
        <v>0</v>
      </c>
      <c r="W270" s="2">
        <f t="shared" si="681"/>
        <v>0</v>
      </c>
      <c r="X270" s="2">
        <f>W270*SUMIFS('base de donnée JCO '!J$173:J$1080,'base de donnée JCO '!F$173:F$1080,I270,'base de donnée JCO '!G$173:G$1080,J270)</f>
        <v>0</v>
      </c>
      <c r="Z270" s="7" t="str">
        <f t="shared" si="682"/>
        <v/>
      </c>
      <c r="AA270" s="7" t="str">
        <f t="shared" si="683"/>
        <v/>
      </c>
      <c r="AB270" s="7" t="str">
        <f t="shared" si="684"/>
        <v/>
      </c>
      <c r="AD270" s="7" t="str">
        <f t="shared" si="685"/>
        <v/>
      </c>
      <c r="AE270" s="7" t="str">
        <f t="shared" si="686"/>
        <v/>
      </c>
      <c r="AF270" s="7" t="str">
        <f t="shared" si="687"/>
        <v/>
      </c>
      <c r="AG270" s="7" t="str">
        <f t="shared" si="688"/>
        <v/>
      </c>
      <c r="AH270" s="7" t="str">
        <f t="shared" si="689"/>
        <v/>
      </c>
      <c r="AJ270" s="7" t="str">
        <f t="shared" si="690"/>
        <v/>
      </c>
      <c r="AK270" s="7" t="str">
        <f t="shared" si="691"/>
        <v/>
      </c>
      <c r="AL270" s="7" t="str">
        <f t="shared" si="692"/>
        <v/>
      </c>
      <c r="AM270" s="7" t="str">
        <f t="shared" si="693"/>
        <v/>
      </c>
      <c r="AO270" s="7" t="str">
        <f t="shared" si="694"/>
        <v/>
      </c>
      <c r="AP270" s="7" t="str">
        <f t="shared" si="695"/>
        <v/>
      </c>
      <c r="AQ270" s="7" t="str">
        <f t="shared" si="696"/>
        <v/>
      </c>
      <c r="AS270" s="7" t="str">
        <f t="shared" si="697"/>
        <v/>
      </c>
      <c r="AT270" s="7" t="str">
        <f t="shared" si="698"/>
        <v/>
      </c>
      <c r="AU270" s="7" t="str">
        <f t="shared" si="699"/>
        <v/>
      </c>
      <c r="AW270" s="7" t="str">
        <f t="shared" si="700"/>
        <v/>
      </c>
      <c r="AY270" s="7" t="str">
        <f t="shared" si="701"/>
        <v/>
      </c>
      <c r="AZ270" s="7" t="str">
        <f t="shared" si="702"/>
        <v/>
      </c>
      <c r="BA270" s="7" t="str">
        <f t="shared" si="703"/>
        <v/>
      </c>
    </row>
    <row r="271" spans="1:53">
      <c r="A271" s="23"/>
      <c r="B271" s="24"/>
      <c r="C271" s="25"/>
      <c r="D271" s="26"/>
      <c r="E271" s="27"/>
      <c r="F271" s="28"/>
      <c r="G271" s="28"/>
      <c r="H271" s="27"/>
      <c r="I271" s="29"/>
      <c r="J271" s="30"/>
      <c r="K271" s="31"/>
      <c r="L271" s="32"/>
      <c r="M271" s="223"/>
      <c r="N271" s="12" t="str">
        <f>IF(ISBLANK(I271),"",IF(COUNTIF(I271,"*bombe*"),(G271-1)*SUMIF('base de donnée JCO '!C$3:C$10,K271,'base de donnée JCO '!D$3:D$10)+SUMIF(entete,L271,'base de donnée JCO '!D$14:D$20),SUMIFS('base de donnée JCO '!I$173:I$1080,'base de donnée JCO '!F$173:F$1080,I271,'base de donnée JCO '!G$173:G$1080,J271)))</f>
        <v/>
      </c>
      <c r="O271" s="12" t="str">
        <f t="shared" si="704"/>
        <v/>
      </c>
      <c r="P271" s="223"/>
      <c r="Q271" s="28"/>
      <c r="R271" s="28"/>
      <c r="S271" s="28"/>
      <c r="T271" s="28"/>
      <c r="U271" s="28"/>
      <c r="V271" s="2">
        <f>W271*SUMIFS('base de donnée JCO '!H$173:H$1080,'base de donnée JCO '!F$173:F$1080,I271,'base de donnée JCO '!G$173:G$1080,J271)</f>
        <v>0</v>
      </c>
      <c r="W271" s="2">
        <f t="shared" si="681"/>
        <v>0</v>
      </c>
      <c r="X271" s="2">
        <f>W271*SUMIFS('base de donnée JCO '!J$173:J$1080,'base de donnée JCO '!F$173:F$1080,I271,'base de donnée JCO '!G$173:G$1080,J271)</f>
        <v>0</v>
      </c>
      <c r="Z271" s="7" t="str">
        <f t="shared" si="682"/>
        <v/>
      </c>
      <c r="AA271" s="7" t="str">
        <f t="shared" si="683"/>
        <v/>
      </c>
      <c r="AB271" s="7" t="str">
        <f t="shared" si="684"/>
        <v/>
      </c>
      <c r="AD271" s="7" t="str">
        <f t="shared" si="685"/>
        <v/>
      </c>
      <c r="AE271" s="7" t="str">
        <f t="shared" si="686"/>
        <v/>
      </c>
      <c r="AF271" s="7" t="str">
        <f t="shared" si="687"/>
        <v/>
      </c>
      <c r="AG271" s="7" t="str">
        <f t="shared" si="688"/>
        <v/>
      </c>
      <c r="AH271" s="7" t="str">
        <f t="shared" si="689"/>
        <v/>
      </c>
      <c r="AJ271" s="7" t="str">
        <f t="shared" si="690"/>
        <v/>
      </c>
      <c r="AK271" s="7" t="str">
        <f t="shared" si="691"/>
        <v/>
      </c>
      <c r="AL271" s="7" t="str">
        <f t="shared" si="692"/>
        <v/>
      </c>
      <c r="AM271" s="7" t="str">
        <f t="shared" si="693"/>
        <v/>
      </c>
      <c r="AO271" s="7" t="str">
        <f t="shared" si="694"/>
        <v/>
      </c>
      <c r="AP271" s="7" t="str">
        <f t="shared" si="695"/>
        <v/>
      </c>
      <c r="AQ271" s="7" t="str">
        <f t="shared" si="696"/>
        <v/>
      </c>
      <c r="AS271" s="7" t="str">
        <f t="shared" si="697"/>
        <v/>
      </c>
      <c r="AT271" s="7" t="str">
        <f t="shared" si="698"/>
        <v/>
      </c>
      <c r="AU271" s="7" t="str">
        <f t="shared" si="699"/>
        <v/>
      </c>
      <c r="AW271" s="7" t="str">
        <f t="shared" si="700"/>
        <v/>
      </c>
      <c r="AY271" s="7" t="str">
        <f t="shared" si="701"/>
        <v/>
      </c>
      <c r="AZ271" s="7" t="str">
        <f t="shared" si="702"/>
        <v/>
      </c>
      <c r="BA271" s="7" t="str">
        <f t="shared" si="703"/>
        <v/>
      </c>
    </row>
    <row r="272" spans="1:53">
      <c r="A272" s="23"/>
      <c r="B272" s="24"/>
      <c r="C272" s="25"/>
      <c r="D272" s="26"/>
      <c r="E272" s="27"/>
      <c r="F272" s="28"/>
      <c r="G272" s="28"/>
      <c r="H272" s="27"/>
      <c r="I272" s="29"/>
      <c r="J272" s="30"/>
      <c r="K272" s="31"/>
      <c r="L272" s="32"/>
      <c r="M272" s="223"/>
      <c r="N272" s="12" t="str">
        <f>IF(ISBLANK(I272),"",IF(COUNTIF(I272,"*bombe*"),(G272-1)*SUMIF('base de donnée JCO '!C$3:C$10,K272,'base de donnée JCO '!D$3:D$10)+SUMIF(entete,L272,'base de donnée JCO '!D$14:D$20),SUMIFS('base de donnée JCO '!I$173:I$1080,'base de donnée JCO '!F$173:F$1080,I272,'base de donnée JCO '!G$173:G$1080,J272)))</f>
        <v/>
      </c>
      <c r="O272" s="12" t="str">
        <f t="shared" si="704"/>
        <v/>
      </c>
      <c r="P272" s="223"/>
      <c r="Q272" s="28"/>
      <c r="R272" s="28"/>
      <c r="S272" s="28"/>
      <c r="T272" s="28"/>
      <c r="U272" s="28"/>
      <c r="V272" s="2">
        <f>W272*SUMIFS('base de donnée JCO '!H$173:H$1080,'base de donnée JCO '!F$173:F$1080,I272,'base de donnée JCO '!G$173:G$1080,J272)</f>
        <v>0</v>
      </c>
      <c r="W272" s="2">
        <f t="shared" si="681"/>
        <v>0</v>
      </c>
      <c r="X272" s="2">
        <f>W272*SUMIFS('base de donnée JCO '!J$173:J$1080,'base de donnée JCO '!F$173:F$1080,I272,'base de donnée JCO '!G$173:G$1080,J272)</f>
        <v>0</v>
      </c>
      <c r="Z272" s="7" t="str">
        <f t="shared" si="682"/>
        <v/>
      </c>
      <c r="AA272" s="7" t="str">
        <f t="shared" si="683"/>
        <v/>
      </c>
      <c r="AB272" s="7" t="str">
        <f t="shared" si="684"/>
        <v/>
      </c>
      <c r="AD272" s="7" t="str">
        <f t="shared" si="685"/>
        <v/>
      </c>
      <c r="AE272" s="7" t="str">
        <f t="shared" si="686"/>
        <v/>
      </c>
      <c r="AF272" s="7" t="str">
        <f t="shared" si="687"/>
        <v/>
      </c>
      <c r="AG272" s="7" t="str">
        <f t="shared" si="688"/>
        <v/>
      </c>
      <c r="AH272" s="7" t="str">
        <f t="shared" si="689"/>
        <v/>
      </c>
      <c r="AJ272" s="7" t="str">
        <f t="shared" si="690"/>
        <v/>
      </c>
      <c r="AK272" s="7" t="str">
        <f t="shared" si="691"/>
        <v/>
      </c>
      <c r="AL272" s="7" t="str">
        <f t="shared" si="692"/>
        <v/>
      </c>
      <c r="AM272" s="7" t="str">
        <f t="shared" si="693"/>
        <v/>
      </c>
      <c r="AO272" s="7" t="str">
        <f t="shared" si="694"/>
        <v/>
      </c>
      <c r="AP272" s="7" t="str">
        <f t="shared" si="695"/>
        <v/>
      </c>
      <c r="AQ272" s="7" t="str">
        <f t="shared" si="696"/>
        <v/>
      </c>
      <c r="AS272" s="7" t="str">
        <f t="shared" si="697"/>
        <v/>
      </c>
      <c r="AT272" s="7" t="str">
        <f t="shared" si="698"/>
        <v/>
      </c>
      <c r="AU272" s="7" t="str">
        <f t="shared" si="699"/>
        <v/>
      </c>
      <c r="AW272" s="7" t="str">
        <f t="shared" si="700"/>
        <v/>
      </c>
      <c r="AY272" s="7" t="str">
        <f t="shared" si="701"/>
        <v/>
      </c>
      <c r="AZ272" s="7" t="str">
        <f t="shared" si="702"/>
        <v/>
      </c>
      <c r="BA272" s="7" t="str">
        <f t="shared" si="703"/>
        <v/>
      </c>
    </row>
    <row r="273" spans="1:53">
      <c r="A273" s="23"/>
      <c r="B273" s="24"/>
      <c r="C273" s="25"/>
      <c r="D273" s="26"/>
      <c r="E273" s="27"/>
      <c r="F273" s="28"/>
      <c r="G273" s="28"/>
      <c r="H273" s="27"/>
      <c r="I273" s="29"/>
      <c r="J273" s="30"/>
      <c r="K273" s="31"/>
      <c r="L273" s="32"/>
      <c r="M273" s="223"/>
      <c r="N273" s="12" t="str">
        <f>IF(ISBLANK(I273),"",IF(COUNTIF(I273,"*bombe*"),(G273-1)*SUMIF('base de donnée JCO '!C$3:C$10,K273,'base de donnée JCO '!D$3:D$10)+SUMIF(entete,L273,'base de donnée JCO '!D$14:D$20),SUMIFS('base de donnée JCO '!I$173:I$1080,'base de donnée JCO '!F$173:F$1080,I273,'base de donnée JCO '!G$173:G$1080,J273)))</f>
        <v/>
      </c>
      <c r="O273" s="12" t="str">
        <f t="shared" si="704"/>
        <v/>
      </c>
      <c r="P273" s="223"/>
      <c r="Q273" s="28"/>
      <c r="R273" s="28"/>
      <c r="S273" s="28"/>
      <c r="T273" s="28"/>
      <c r="U273" s="28"/>
      <c r="V273" s="2">
        <f>W273*SUMIFS('base de donnée JCO '!H$173:H$1080,'base de donnée JCO '!F$173:F$1080,I273,'base de donnée JCO '!G$173:G$1080,J273)</f>
        <v>0</v>
      </c>
      <c r="W273" s="2">
        <f t="shared" si="681"/>
        <v>0</v>
      </c>
      <c r="X273" s="2">
        <f>W273*SUMIFS('base de donnée JCO '!J$173:J$1080,'base de donnée JCO '!F$173:F$1080,I273,'base de donnée JCO '!G$173:G$1080,J273)</f>
        <v>0</v>
      </c>
      <c r="Z273" s="7" t="str">
        <f t="shared" si="682"/>
        <v/>
      </c>
      <c r="AA273" s="7" t="str">
        <f t="shared" si="683"/>
        <v/>
      </c>
      <c r="AB273" s="7" t="str">
        <f t="shared" si="684"/>
        <v/>
      </c>
      <c r="AD273" s="7" t="str">
        <f t="shared" si="685"/>
        <v/>
      </c>
      <c r="AE273" s="7" t="str">
        <f t="shared" si="686"/>
        <v/>
      </c>
      <c r="AF273" s="7" t="str">
        <f t="shared" si="687"/>
        <v/>
      </c>
      <c r="AG273" s="7" t="str">
        <f t="shared" si="688"/>
        <v/>
      </c>
      <c r="AH273" s="7" t="str">
        <f t="shared" si="689"/>
        <v/>
      </c>
      <c r="AJ273" s="7" t="str">
        <f t="shared" si="690"/>
        <v/>
      </c>
      <c r="AK273" s="7" t="str">
        <f t="shared" si="691"/>
        <v/>
      </c>
      <c r="AL273" s="7" t="str">
        <f t="shared" si="692"/>
        <v/>
      </c>
      <c r="AM273" s="7" t="str">
        <f t="shared" si="693"/>
        <v/>
      </c>
      <c r="AO273" s="7" t="str">
        <f t="shared" si="694"/>
        <v/>
      </c>
      <c r="AP273" s="7" t="str">
        <f t="shared" si="695"/>
        <v/>
      </c>
      <c r="AQ273" s="7" t="str">
        <f t="shared" si="696"/>
        <v/>
      </c>
      <c r="AS273" s="7" t="str">
        <f t="shared" si="697"/>
        <v/>
      </c>
      <c r="AT273" s="7" t="str">
        <f t="shared" si="698"/>
        <v/>
      </c>
      <c r="AU273" s="7" t="str">
        <f t="shared" si="699"/>
        <v/>
      </c>
      <c r="AW273" s="7" t="str">
        <f t="shared" si="700"/>
        <v/>
      </c>
      <c r="AY273" s="7" t="str">
        <f t="shared" si="701"/>
        <v/>
      </c>
      <c r="AZ273" s="7" t="str">
        <f t="shared" si="702"/>
        <v/>
      </c>
      <c r="BA273" s="7" t="str">
        <f t="shared" si="703"/>
        <v/>
      </c>
    </row>
    <row r="274" spans="1:53">
      <c r="A274" s="23"/>
      <c r="B274" s="24"/>
      <c r="C274" s="25"/>
      <c r="D274" s="26"/>
      <c r="E274" s="27"/>
      <c r="F274" s="28"/>
      <c r="G274" s="28"/>
      <c r="H274" s="27"/>
      <c r="I274" s="29"/>
      <c r="J274" s="30"/>
      <c r="K274" s="31"/>
      <c r="L274" s="32"/>
      <c r="M274" s="223"/>
      <c r="N274" s="12" t="str">
        <f>IF(ISBLANK(I274),"",IF(COUNTIF(I274,"*bombe*"),(G274-1)*SUMIF('base de donnée JCO '!C$3:C$10,K274,'base de donnée JCO '!D$3:D$10)+SUMIF(entete,L274,'base de donnée JCO '!D$14:D$20),SUMIFS('base de donnée JCO '!I$173:I$1080,'base de donnée JCO '!F$173:F$1080,I274,'base de donnée JCO '!G$173:G$1080,J274)))</f>
        <v/>
      </c>
      <c r="O274" s="12" t="str">
        <f t="shared" si="704"/>
        <v/>
      </c>
      <c r="P274" s="223"/>
      <c r="Q274" s="28"/>
      <c r="R274" s="28"/>
      <c r="S274" s="28"/>
      <c r="T274" s="28"/>
      <c r="U274" s="28"/>
      <c r="V274" s="2">
        <f>W274*SUMIFS('base de donnée JCO '!H$173:H$1080,'base de donnée JCO '!F$173:F$1080,I274,'base de donnée JCO '!G$173:G$1080,J274)</f>
        <v>0</v>
      </c>
      <c r="W274" s="2">
        <f t="shared" si="681"/>
        <v>0</v>
      </c>
      <c r="X274" s="2">
        <f>W274*SUMIFS('base de donnée JCO '!J$173:J$1080,'base de donnée JCO '!F$173:F$1080,I274,'base de donnée JCO '!G$173:G$1080,J274)</f>
        <v>0</v>
      </c>
      <c r="Z274" s="7" t="str">
        <f t="shared" si="682"/>
        <v/>
      </c>
      <c r="AA274" s="7" t="str">
        <f t="shared" si="683"/>
        <v/>
      </c>
      <c r="AB274" s="7" t="str">
        <f t="shared" si="684"/>
        <v/>
      </c>
      <c r="AD274" s="7" t="str">
        <f t="shared" si="685"/>
        <v/>
      </c>
      <c r="AE274" s="7" t="str">
        <f t="shared" si="686"/>
        <v/>
      </c>
      <c r="AF274" s="7" t="str">
        <f t="shared" si="687"/>
        <v/>
      </c>
      <c r="AG274" s="7" t="str">
        <f t="shared" si="688"/>
        <v/>
      </c>
      <c r="AH274" s="7" t="str">
        <f t="shared" si="689"/>
        <v/>
      </c>
      <c r="AJ274" s="7" t="str">
        <f t="shared" si="690"/>
        <v/>
      </c>
      <c r="AK274" s="7" t="str">
        <f t="shared" si="691"/>
        <v/>
      </c>
      <c r="AL274" s="7" t="str">
        <f t="shared" si="692"/>
        <v/>
      </c>
      <c r="AM274" s="7" t="str">
        <f t="shared" si="693"/>
        <v/>
      </c>
      <c r="AO274" s="7" t="str">
        <f t="shared" si="694"/>
        <v/>
      </c>
      <c r="AP274" s="7" t="str">
        <f t="shared" si="695"/>
        <v/>
      </c>
      <c r="AQ274" s="7" t="str">
        <f t="shared" si="696"/>
        <v/>
      </c>
      <c r="AS274" s="7" t="str">
        <f t="shared" si="697"/>
        <v/>
      </c>
      <c r="AT274" s="7" t="str">
        <f t="shared" si="698"/>
        <v/>
      </c>
      <c r="AU274" s="7" t="str">
        <f t="shared" si="699"/>
        <v/>
      </c>
      <c r="AW274" s="7" t="str">
        <f t="shared" si="700"/>
        <v/>
      </c>
      <c r="AY274" s="7" t="str">
        <f t="shared" si="701"/>
        <v/>
      </c>
      <c r="AZ274" s="7" t="str">
        <f t="shared" si="702"/>
        <v/>
      </c>
      <c r="BA274" s="7" t="str">
        <f t="shared" si="703"/>
        <v/>
      </c>
    </row>
    <row r="275" spans="1:53">
      <c r="A275" s="23"/>
      <c r="B275" s="24"/>
      <c r="C275" s="25"/>
      <c r="D275" s="26"/>
      <c r="E275" s="27"/>
      <c r="F275" s="28"/>
      <c r="G275" s="28"/>
      <c r="H275" s="27"/>
      <c r="I275" s="29"/>
      <c r="J275" s="30"/>
      <c r="K275" s="31"/>
      <c r="L275" s="32"/>
      <c r="M275" s="223"/>
      <c r="N275" s="12" t="str">
        <f>IF(ISBLANK(I275),"",IF(COUNTIF(I275,"*bombe*"),(G275-1)*SUMIF('base de donnée JCO '!C$3:C$10,K275,'base de donnée JCO '!D$3:D$10)+SUMIF(entete,L275,'base de donnée JCO '!D$14:D$20),SUMIFS('base de donnée JCO '!I$173:I$1080,'base de donnée JCO '!F$173:F$1080,I275,'base de donnée JCO '!G$173:G$1080,J275)))</f>
        <v/>
      </c>
      <c r="O275" s="12" t="str">
        <f t="shared" si="704"/>
        <v/>
      </c>
      <c r="P275" s="223"/>
      <c r="Q275" s="28"/>
      <c r="R275" s="28"/>
      <c r="S275" s="28"/>
      <c r="T275" s="28"/>
      <c r="U275" s="28"/>
      <c r="V275" s="2">
        <f>W275*SUMIFS('base de donnée JCO '!H$173:H$1080,'base de donnée JCO '!F$173:F$1080,I275,'base de donnée JCO '!G$173:G$1080,J275)</f>
        <v>0</v>
      </c>
      <c r="W275" s="2">
        <f t="shared" si="681"/>
        <v>0</v>
      </c>
      <c r="X275" s="2">
        <f>W275*SUMIFS('base de donnée JCO '!J$173:J$1080,'base de donnée JCO '!F$173:F$1080,I275,'base de donnée JCO '!G$173:G$1080,J275)</f>
        <v>0</v>
      </c>
      <c r="Z275" s="7" t="str">
        <f t="shared" si="682"/>
        <v/>
      </c>
      <c r="AA275" s="7" t="str">
        <f t="shared" si="683"/>
        <v/>
      </c>
      <c r="AB275" s="7" t="str">
        <f t="shared" si="684"/>
        <v/>
      </c>
      <c r="AD275" s="7" t="str">
        <f t="shared" si="685"/>
        <v/>
      </c>
      <c r="AE275" s="7" t="str">
        <f t="shared" si="686"/>
        <v/>
      </c>
      <c r="AF275" s="7" t="str">
        <f t="shared" si="687"/>
        <v/>
      </c>
      <c r="AG275" s="7" t="str">
        <f t="shared" si="688"/>
        <v/>
      </c>
      <c r="AH275" s="7" t="str">
        <f t="shared" si="689"/>
        <v/>
      </c>
      <c r="AJ275" s="7" t="str">
        <f t="shared" si="690"/>
        <v/>
      </c>
      <c r="AK275" s="7" t="str">
        <f t="shared" si="691"/>
        <v/>
      </c>
      <c r="AL275" s="7" t="str">
        <f t="shared" si="692"/>
        <v/>
      </c>
      <c r="AM275" s="7" t="str">
        <f t="shared" si="693"/>
        <v/>
      </c>
      <c r="AO275" s="7" t="str">
        <f t="shared" si="694"/>
        <v/>
      </c>
      <c r="AP275" s="7" t="str">
        <f t="shared" si="695"/>
        <v/>
      </c>
      <c r="AQ275" s="7" t="str">
        <f t="shared" si="696"/>
        <v/>
      </c>
      <c r="AS275" s="7" t="str">
        <f t="shared" si="697"/>
        <v/>
      </c>
      <c r="AT275" s="7" t="str">
        <f t="shared" si="698"/>
        <v/>
      </c>
      <c r="AU275" s="7" t="str">
        <f t="shared" si="699"/>
        <v/>
      </c>
      <c r="AW275" s="7" t="str">
        <f t="shared" si="700"/>
        <v/>
      </c>
      <c r="AY275" s="7" t="str">
        <f t="shared" si="701"/>
        <v/>
      </c>
      <c r="AZ275" s="7" t="str">
        <f t="shared" si="702"/>
        <v/>
      </c>
      <c r="BA275" s="7" t="str">
        <f t="shared" si="703"/>
        <v/>
      </c>
    </row>
    <row r="276" spans="1:53">
      <c r="A276" s="23"/>
      <c r="B276" s="24"/>
      <c r="C276" s="25"/>
      <c r="D276" s="26"/>
      <c r="E276" s="27"/>
      <c r="F276" s="28"/>
      <c r="G276" s="28"/>
      <c r="H276" s="27"/>
      <c r="I276" s="29"/>
      <c r="J276" s="30"/>
      <c r="K276" s="31"/>
      <c r="L276" s="32"/>
      <c r="M276" s="223"/>
      <c r="N276" s="12" t="str">
        <f>IF(ISBLANK(I276),"",IF(COUNTIF(I276,"*bombe*"),(G276-1)*SUMIF('base de donnée JCO '!C$3:C$10,K276,'base de donnée JCO '!D$3:D$10)+SUMIF(entete,L276,'base de donnée JCO '!D$14:D$20),SUMIFS('base de donnée JCO '!I$173:I$1080,'base de donnée JCO '!F$173:F$1080,I276,'base de donnée JCO '!G$173:G$1080,J276)))</f>
        <v/>
      </c>
      <c r="O276" s="12" t="str">
        <f t="shared" si="704"/>
        <v/>
      </c>
      <c r="P276" s="223"/>
      <c r="Q276" s="28"/>
      <c r="R276" s="28"/>
      <c r="S276" s="28"/>
      <c r="T276" s="28"/>
      <c r="U276" s="28"/>
      <c r="V276" s="2">
        <f>W276*SUMIFS('base de donnée JCO '!H$173:H$1080,'base de donnée JCO '!F$173:F$1080,I276,'base de donnée JCO '!G$173:G$1080,J276)</f>
        <v>0</v>
      </c>
      <c r="W276" s="2">
        <f t="shared" si="681"/>
        <v>0</v>
      </c>
      <c r="X276" s="2">
        <f>W276*SUMIFS('base de donnée JCO '!J$173:J$1080,'base de donnée JCO '!F$173:F$1080,I276,'base de donnée JCO '!G$173:G$1080,J276)</f>
        <v>0</v>
      </c>
      <c r="Z276" s="7" t="str">
        <f t="shared" si="682"/>
        <v/>
      </c>
      <c r="AA276" s="7" t="str">
        <f t="shared" si="683"/>
        <v/>
      </c>
      <c r="AB276" s="7" t="str">
        <f t="shared" si="684"/>
        <v/>
      </c>
      <c r="AD276" s="7" t="str">
        <f t="shared" si="685"/>
        <v/>
      </c>
      <c r="AE276" s="7" t="str">
        <f t="shared" si="686"/>
        <v/>
      </c>
      <c r="AF276" s="7" t="str">
        <f t="shared" si="687"/>
        <v/>
      </c>
      <c r="AG276" s="7" t="str">
        <f t="shared" si="688"/>
        <v/>
      </c>
      <c r="AH276" s="7" t="str">
        <f t="shared" si="689"/>
        <v/>
      </c>
      <c r="AJ276" s="7" t="str">
        <f t="shared" si="690"/>
        <v/>
      </c>
      <c r="AK276" s="7" t="str">
        <f t="shared" si="691"/>
        <v/>
      </c>
      <c r="AL276" s="7" t="str">
        <f t="shared" si="692"/>
        <v/>
      </c>
      <c r="AM276" s="7" t="str">
        <f t="shared" si="693"/>
        <v/>
      </c>
      <c r="AO276" s="7" t="str">
        <f t="shared" si="694"/>
        <v/>
      </c>
      <c r="AP276" s="7" t="str">
        <f t="shared" si="695"/>
        <v/>
      </c>
      <c r="AQ276" s="7" t="str">
        <f t="shared" si="696"/>
        <v/>
      </c>
      <c r="AS276" s="7" t="str">
        <f t="shared" si="697"/>
        <v/>
      </c>
      <c r="AT276" s="7" t="str">
        <f t="shared" si="698"/>
        <v/>
      </c>
      <c r="AU276" s="7" t="str">
        <f t="shared" si="699"/>
        <v/>
      </c>
      <c r="AW276" s="7" t="str">
        <f t="shared" si="700"/>
        <v/>
      </c>
      <c r="AY276" s="7" t="str">
        <f t="shared" si="701"/>
        <v/>
      </c>
      <c r="AZ276" s="7" t="str">
        <f t="shared" si="702"/>
        <v/>
      </c>
      <c r="BA276" s="7" t="str">
        <f t="shared" si="703"/>
        <v/>
      </c>
    </row>
    <row r="277" spans="1:53">
      <c r="A277" s="23"/>
      <c r="B277" s="24"/>
      <c r="C277" s="25"/>
      <c r="D277" s="26"/>
      <c r="E277" s="27"/>
      <c r="F277" s="28"/>
      <c r="G277" s="28"/>
      <c r="H277" s="27"/>
      <c r="I277" s="29"/>
      <c r="J277" s="30"/>
      <c r="K277" s="31"/>
      <c r="L277" s="32"/>
      <c r="M277" s="223"/>
      <c r="N277" s="12" t="str">
        <f>IF(ISBLANK(I277),"",IF(COUNTIF(I277,"*bombe*"),(G277-1)*SUMIF('base de donnée JCO '!C$3:C$10,K277,'base de donnée JCO '!D$3:D$10)+SUMIF(entete,L277,'base de donnée JCO '!D$14:D$20),SUMIFS('base de donnée JCO '!I$173:I$1080,'base de donnée JCO '!F$173:F$1080,I277,'base de donnée JCO '!G$173:G$1080,J277)))</f>
        <v/>
      </c>
      <c r="O277" s="12" t="str">
        <f t="shared" si="704"/>
        <v/>
      </c>
      <c r="P277" s="223"/>
      <c r="Q277" s="28"/>
      <c r="R277" s="28"/>
      <c r="S277" s="28"/>
      <c r="T277" s="28"/>
      <c r="U277" s="28"/>
      <c r="V277" s="2">
        <f>W277*SUMIFS('base de donnée JCO '!H$173:H$1080,'base de donnée JCO '!F$173:F$1080,I277,'base de donnée JCO '!G$173:G$1080,J277)</f>
        <v>0</v>
      </c>
      <c r="W277" s="2">
        <f t="shared" si="681"/>
        <v>0</v>
      </c>
      <c r="X277" s="2">
        <f>W277*SUMIFS('base de donnée JCO '!J$173:J$1080,'base de donnée JCO '!F$173:F$1080,I277,'base de donnée JCO '!G$173:G$1080,J277)</f>
        <v>0</v>
      </c>
      <c r="Z277" s="7" t="str">
        <f t="shared" si="682"/>
        <v/>
      </c>
      <c r="AA277" s="7" t="str">
        <f t="shared" si="683"/>
        <v/>
      </c>
      <c r="AB277" s="7" t="str">
        <f t="shared" si="684"/>
        <v/>
      </c>
      <c r="AD277" s="7" t="str">
        <f t="shared" si="685"/>
        <v/>
      </c>
      <c r="AE277" s="7" t="str">
        <f t="shared" si="686"/>
        <v/>
      </c>
      <c r="AF277" s="7" t="str">
        <f t="shared" si="687"/>
        <v/>
      </c>
      <c r="AG277" s="7" t="str">
        <f t="shared" si="688"/>
        <v/>
      </c>
      <c r="AH277" s="7" t="str">
        <f t="shared" si="689"/>
        <v/>
      </c>
      <c r="AJ277" s="7" t="str">
        <f t="shared" si="690"/>
        <v/>
      </c>
      <c r="AK277" s="7" t="str">
        <f t="shared" si="691"/>
        <v/>
      </c>
      <c r="AL277" s="7" t="str">
        <f t="shared" si="692"/>
        <v/>
      </c>
      <c r="AM277" s="7" t="str">
        <f t="shared" si="693"/>
        <v/>
      </c>
      <c r="AO277" s="7" t="str">
        <f t="shared" si="694"/>
        <v/>
      </c>
      <c r="AP277" s="7" t="str">
        <f t="shared" si="695"/>
        <v/>
      </c>
      <c r="AQ277" s="7" t="str">
        <f t="shared" si="696"/>
        <v/>
      </c>
      <c r="AS277" s="7" t="str">
        <f t="shared" si="697"/>
        <v/>
      </c>
      <c r="AT277" s="7" t="str">
        <f t="shared" si="698"/>
        <v/>
      </c>
      <c r="AU277" s="7" t="str">
        <f t="shared" si="699"/>
        <v/>
      </c>
      <c r="AW277" s="7" t="str">
        <f t="shared" si="700"/>
        <v/>
      </c>
      <c r="AY277" s="7" t="str">
        <f t="shared" si="701"/>
        <v/>
      </c>
      <c r="AZ277" s="7" t="str">
        <f t="shared" si="702"/>
        <v/>
      </c>
      <c r="BA277" s="7" t="str">
        <f t="shared" si="703"/>
        <v/>
      </c>
    </row>
    <row r="278" spans="1:53">
      <c r="A278" s="23"/>
      <c r="B278" s="24"/>
      <c r="C278" s="25"/>
      <c r="D278" s="26"/>
      <c r="E278" s="27"/>
      <c r="F278" s="28"/>
      <c r="G278" s="28"/>
      <c r="H278" s="27"/>
      <c r="I278" s="29"/>
      <c r="J278" s="30"/>
      <c r="K278" s="31"/>
      <c r="L278" s="32"/>
      <c r="M278" s="223"/>
      <c r="N278" s="12" t="str">
        <f>IF(ISBLANK(I278),"",IF(COUNTIF(I278,"*bombe*"),(G278-1)*SUMIF('base de donnée JCO '!C$3:C$10,K278,'base de donnée JCO '!D$3:D$10)+SUMIF(entete,L278,'base de donnée JCO '!D$14:D$20),SUMIFS('base de donnée JCO '!I$173:I$1080,'base de donnée JCO '!F$173:F$1080,I278,'base de donnée JCO '!G$173:G$1080,J278)))</f>
        <v/>
      </c>
      <c r="O278" s="12" t="str">
        <f t="shared" si="704"/>
        <v/>
      </c>
      <c r="P278" s="223"/>
      <c r="Q278" s="28"/>
      <c r="R278" s="28"/>
      <c r="S278" s="28"/>
      <c r="T278" s="28"/>
      <c r="U278" s="28"/>
      <c r="V278" s="2">
        <f>W278*SUMIFS('base de donnée JCO '!H$173:H$1080,'base de donnée JCO '!F$173:F$1080,I278,'base de donnée JCO '!G$173:G$1080,J278)</f>
        <v>0</v>
      </c>
      <c r="W278" s="2">
        <f t="shared" si="681"/>
        <v>0</v>
      </c>
      <c r="X278" s="2">
        <f>W278*SUMIFS('base de donnée JCO '!J$173:J$1080,'base de donnée JCO '!F$173:F$1080,I278,'base de donnée JCO '!G$173:G$1080,J278)</f>
        <v>0</v>
      </c>
      <c r="Z278" s="7" t="str">
        <f t="shared" si="682"/>
        <v/>
      </c>
      <c r="AA278" s="7" t="str">
        <f t="shared" si="683"/>
        <v/>
      </c>
      <c r="AB278" s="7" t="str">
        <f t="shared" si="684"/>
        <v/>
      </c>
      <c r="AD278" s="7" t="str">
        <f t="shared" si="685"/>
        <v/>
      </c>
      <c r="AE278" s="7" t="str">
        <f t="shared" si="686"/>
        <v/>
      </c>
      <c r="AF278" s="7" t="str">
        <f t="shared" si="687"/>
        <v/>
      </c>
      <c r="AG278" s="7" t="str">
        <f t="shared" si="688"/>
        <v/>
      </c>
      <c r="AH278" s="7" t="str">
        <f t="shared" si="689"/>
        <v/>
      </c>
      <c r="AJ278" s="7" t="str">
        <f t="shared" si="690"/>
        <v/>
      </c>
      <c r="AK278" s="7" t="str">
        <f t="shared" si="691"/>
        <v/>
      </c>
      <c r="AL278" s="7" t="str">
        <f t="shared" si="692"/>
        <v/>
      </c>
      <c r="AM278" s="7" t="str">
        <f t="shared" si="693"/>
        <v/>
      </c>
      <c r="AO278" s="7" t="str">
        <f t="shared" si="694"/>
        <v/>
      </c>
      <c r="AP278" s="7" t="str">
        <f t="shared" si="695"/>
        <v/>
      </c>
      <c r="AQ278" s="7" t="str">
        <f t="shared" si="696"/>
        <v/>
      </c>
      <c r="AS278" s="7" t="str">
        <f t="shared" si="697"/>
        <v/>
      </c>
      <c r="AT278" s="7" t="str">
        <f t="shared" si="698"/>
        <v/>
      </c>
      <c r="AU278" s="7" t="str">
        <f t="shared" si="699"/>
        <v/>
      </c>
      <c r="AW278" s="7" t="str">
        <f t="shared" si="700"/>
        <v/>
      </c>
      <c r="AY278" s="7" t="str">
        <f t="shared" si="701"/>
        <v/>
      </c>
      <c r="AZ278" s="7" t="str">
        <f t="shared" si="702"/>
        <v/>
      </c>
      <c r="BA278" s="7" t="str">
        <f t="shared" si="703"/>
        <v/>
      </c>
    </row>
    <row r="279" spans="1:53">
      <c r="A279" s="23"/>
      <c r="B279" s="24"/>
      <c r="C279" s="25"/>
      <c r="D279" s="26"/>
      <c r="E279" s="27"/>
      <c r="F279" s="28"/>
      <c r="G279" s="28"/>
      <c r="H279" s="27"/>
      <c r="I279" s="29"/>
      <c r="J279" s="30"/>
      <c r="K279" s="31"/>
      <c r="L279" s="32"/>
      <c r="M279" s="223"/>
      <c r="N279" s="12" t="str">
        <f>IF(ISBLANK(I279),"",IF(COUNTIF(I279,"*bombe*"),(G279-1)*SUMIF('base de donnée JCO '!C$3:C$10,K279,'base de donnée JCO '!D$3:D$10)+SUMIF(entete,L279,'base de donnée JCO '!D$14:D$20),SUMIFS('base de donnée JCO '!I$173:I$1080,'base de donnée JCO '!F$173:F$1080,I279,'base de donnée JCO '!G$173:G$1080,J279)))</f>
        <v/>
      </c>
      <c r="O279" s="12" t="str">
        <f t="shared" si="704"/>
        <v/>
      </c>
      <c r="P279" s="223"/>
      <c r="Q279" s="28"/>
      <c r="R279" s="28"/>
      <c r="S279" s="28"/>
      <c r="T279" s="28"/>
      <c r="U279" s="28"/>
      <c r="V279" s="2">
        <f>W279*SUMIFS('base de donnée JCO '!H$173:H$1080,'base de donnée JCO '!F$173:F$1080,I279,'base de donnée JCO '!G$173:G$1080,J279)</f>
        <v>0</v>
      </c>
      <c r="W279" s="2">
        <f t="shared" si="681"/>
        <v>0</v>
      </c>
      <c r="X279" s="2">
        <f>W279*SUMIFS('base de donnée JCO '!J$173:J$1080,'base de donnée JCO '!F$173:F$1080,I279,'base de donnée JCO '!G$173:G$1080,J279)</f>
        <v>0</v>
      </c>
      <c r="Z279" s="7" t="str">
        <f t="shared" si="682"/>
        <v/>
      </c>
      <c r="AA279" s="7" t="str">
        <f t="shared" si="683"/>
        <v/>
      </c>
      <c r="AB279" s="7" t="str">
        <f t="shared" si="684"/>
        <v/>
      </c>
      <c r="AD279" s="7" t="str">
        <f t="shared" si="685"/>
        <v/>
      </c>
      <c r="AE279" s="7" t="str">
        <f t="shared" si="686"/>
        <v/>
      </c>
      <c r="AF279" s="7" t="str">
        <f t="shared" si="687"/>
        <v/>
      </c>
      <c r="AG279" s="7" t="str">
        <f t="shared" si="688"/>
        <v/>
      </c>
      <c r="AH279" s="7" t="str">
        <f t="shared" si="689"/>
        <v/>
      </c>
      <c r="AJ279" s="7" t="str">
        <f t="shared" si="690"/>
        <v/>
      </c>
      <c r="AK279" s="7" t="str">
        <f t="shared" si="691"/>
        <v/>
      </c>
      <c r="AL279" s="7" t="str">
        <f t="shared" si="692"/>
        <v/>
      </c>
      <c r="AM279" s="7" t="str">
        <f t="shared" si="693"/>
        <v/>
      </c>
      <c r="AO279" s="7" t="str">
        <f t="shared" si="694"/>
        <v/>
      </c>
      <c r="AP279" s="7" t="str">
        <f t="shared" si="695"/>
        <v/>
      </c>
      <c r="AQ279" s="7" t="str">
        <f t="shared" si="696"/>
        <v/>
      </c>
      <c r="AS279" s="7" t="str">
        <f t="shared" si="697"/>
        <v/>
      </c>
      <c r="AT279" s="7" t="str">
        <f t="shared" si="698"/>
        <v/>
      </c>
      <c r="AU279" s="7" t="str">
        <f t="shared" si="699"/>
        <v/>
      </c>
      <c r="AW279" s="7" t="str">
        <f t="shared" si="700"/>
        <v/>
      </c>
      <c r="AY279" s="7" t="str">
        <f t="shared" si="701"/>
        <v/>
      </c>
      <c r="AZ279" s="7" t="str">
        <f t="shared" si="702"/>
        <v/>
      </c>
      <c r="BA279" s="7" t="str">
        <f t="shared" si="703"/>
        <v/>
      </c>
    </row>
    <row r="280" spans="1:53">
      <c r="A280" s="23"/>
      <c r="B280" s="24"/>
      <c r="C280" s="25"/>
      <c r="D280" s="26"/>
      <c r="E280" s="27"/>
      <c r="F280" s="28"/>
      <c r="G280" s="28"/>
      <c r="H280" s="27"/>
      <c r="I280" s="29"/>
      <c r="J280" s="30"/>
      <c r="K280" s="31"/>
      <c r="L280" s="32"/>
      <c r="M280" s="223"/>
      <c r="N280" s="12" t="str">
        <f>IF(ISBLANK(I280),"",IF(COUNTIF(I280,"*bombe*"),(G280-1)*SUMIF('base de donnée JCO '!C$3:C$10,K280,'base de donnée JCO '!D$3:D$10)+SUMIF(entete,L280,'base de donnée JCO '!D$14:D$20),SUMIFS('base de donnée JCO '!I$173:I$1080,'base de donnée JCO '!F$173:F$1080,I280,'base de donnée JCO '!G$173:G$1080,J280)))</f>
        <v/>
      </c>
      <c r="O280" s="12" t="str">
        <f t="shared" si="704"/>
        <v/>
      </c>
      <c r="P280" s="223"/>
      <c r="Q280" s="28"/>
      <c r="R280" s="28"/>
      <c r="S280" s="28"/>
      <c r="T280" s="28"/>
      <c r="U280" s="28"/>
      <c r="V280" s="2">
        <f>W280*SUMIFS('base de donnée JCO '!H$173:H$1080,'base de donnée JCO '!F$173:F$1080,I280,'base de donnée JCO '!G$173:G$1080,J280)</f>
        <v>0</v>
      </c>
      <c r="W280" s="2">
        <f t="shared" si="681"/>
        <v>0</v>
      </c>
      <c r="X280" s="2">
        <f>W280*SUMIFS('base de donnée JCO '!J$173:J$1080,'base de donnée JCO '!F$173:F$1080,I280,'base de donnée JCO '!G$173:G$1080,J280)</f>
        <v>0</v>
      </c>
      <c r="Z280" s="7" t="str">
        <f t="shared" si="682"/>
        <v/>
      </c>
      <c r="AA280" s="7" t="str">
        <f t="shared" si="683"/>
        <v/>
      </c>
      <c r="AB280" s="7" t="str">
        <f t="shared" si="684"/>
        <v/>
      </c>
      <c r="AD280" s="7" t="str">
        <f t="shared" si="685"/>
        <v/>
      </c>
      <c r="AE280" s="7" t="str">
        <f t="shared" si="686"/>
        <v/>
      </c>
      <c r="AF280" s="7" t="str">
        <f t="shared" si="687"/>
        <v/>
      </c>
      <c r="AG280" s="7" t="str">
        <f t="shared" si="688"/>
        <v/>
      </c>
      <c r="AH280" s="7" t="str">
        <f t="shared" si="689"/>
        <v/>
      </c>
      <c r="AJ280" s="7" t="str">
        <f t="shared" si="690"/>
        <v/>
      </c>
      <c r="AK280" s="7" t="str">
        <f t="shared" si="691"/>
        <v/>
      </c>
      <c r="AL280" s="7" t="str">
        <f t="shared" si="692"/>
        <v/>
      </c>
      <c r="AM280" s="7" t="str">
        <f t="shared" si="693"/>
        <v/>
      </c>
      <c r="AO280" s="7" t="str">
        <f t="shared" si="694"/>
        <v/>
      </c>
      <c r="AP280" s="7" t="str">
        <f t="shared" si="695"/>
        <v/>
      </c>
      <c r="AQ280" s="7" t="str">
        <f t="shared" si="696"/>
        <v/>
      </c>
      <c r="AS280" s="7" t="str">
        <f t="shared" si="697"/>
        <v/>
      </c>
      <c r="AT280" s="7" t="str">
        <f t="shared" si="698"/>
        <v/>
      </c>
      <c r="AU280" s="7" t="str">
        <f t="shared" si="699"/>
        <v/>
      </c>
      <c r="AW280" s="7" t="str">
        <f t="shared" si="700"/>
        <v/>
      </c>
      <c r="AY280" s="7" t="str">
        <f t="shared" si="701"/>
        <v/>
      </c>
      <c r="AZ280" s="7" t="str">
        <f t="shared" si="702"/>
        <v/>
      </c>
      <c r="BA280" s="7" t="str">
        <f t="shared" si="703"/>
        <v/>
      </c>
    </row>
    <row r="281" spans="1:53">
      <c r="A281" s="23"/>
      <c r="B281" s="24"/>
      <c r="C281" s="25"/>
      <c r="D281" s="26"/>
      <c r="E281" s="27"/>
      <c r="F281" s="28"/>
      <c r="G281" s="28"/>
      <c r="H281" s="27"/>
      <c r="I281" s="29"/>
      <c r="J281" s="30"/>
      <c r="K281" s="31"/>
      <c r="L281" s="32"/>
      <c r="M281" s="223"/>
      <c r="N281" s="12" t="str">
        <f>IF(ISBLANK(I281),"",IF(COUNTIF(I281,"*bombe*"),(G281-1)*SUMIF('base de donnée JCO '!C$3:C$10,K281,'base de donnée JCO '!D$3:D$10)+SUMIF(entete,L281,'base de donnée JCO '!D$14:D$20),SUMIFS('base de donnée JCO '!I$173:I$1080,'base de donnée JCO '!F$173:F$1080,I281,'base de donnée JCO '!G$173:G$1080,J281)))</f>
        <v/>
      </c>
      <c r="O281" s="12" t="str">
        <f t="shared" si="704"/>
        <v/>
      </c>
      <c r="P281" s="223"/>
      <c r="Q281" s="28"/>
      <c r="R281" s="28"/>
      <c r="S281" s="28"/>
      <c r="T281" s="28"/>
      <c r="U281" s="28"/>
      <c r="V281" s="2">
        <f>W281*SUMIFS('base de donnée JCO '!H$173:H$1080,'base de donnée JCO '!F$173:F$1080,I281,'base de donnée JCO '!G$173:G$1080,J281)</f>
        <v>0</v>
      </c>
      <c r="W281" s="2">
        <f t="shared" si="681"/>
        <v>0</v>
      </c>
      <c r="X281" s="2">
        <f>W281*SUMIFS('base de donnée JCO '!J$173:J$1080,'base de donnée JCO '!F$173:F$1080,I281,'base de donnée JCO '!G$173:G$1080,J281)</f>
        <v>0</v>
      </c>
      <c r="Z281" s="7" t="str">
        <f t="shared" si="682"/>
        <v/>
      </c>
      <c r="AA281" s="7" t="str">
        <f t="shared" si="683"/>
        <v/>
      </c>
      <c r="AB281" s="7" t="str">
        <f t="shared" si="684"/>
        <v/>
      </c>
      <c r="AD281" s="7" t="str">
        <f t="shared" si="685"/>
        <v/>
      </c>
      <c r="AE281" s="7" t="str">
        <f t="shared" si="686"/>
        <v/>
      </c>
      <c r="AF281" s="7" t="str">
        <f t="shared" si="687"/>
        <v/>
      </c>
      <c r="AG281" s="7" t="str">
        <f t="shared" si="688"/>
        <v/>
      </c>
      <c r="AH281" s="7" t="str">
        <f t="shared" si="689"/>
        <v/>
      </c>
      <c r="AJ281" s="7" t="str">
        <f t="shared" si="690"/>
        <v/>
      </c>
      <c r="AK281" s="7" t="str">
        <f t="shared" si="691"/>
        <v/>
      </c>
      <c r="AL281" s="7" t="str">
        <f t="shared" si="692"/>
        <v/>
      </c>
      <c r="AM281" s="7" t="str">
        <f t="shared" si="693"/>
        <v/>
      </c>
      <c r="AO281" s="7" t="str">
        <f t="shared" si="694"/>
        <v/>
      </c>
      <c r="AP281" s="7" t="str">
        <f t="shared" si="695"/>
        <v/>
      </c>
      <c r="AQ281" s="7" t="str">
        <f t="shared" si="696"/>
        <v/>
      </c>
      <c r="AS281" s="7" t="str">
        <f t="shared" si="697"/>
        <v/>
      </c>
      <c r="AT281" s="7" t="str">
        <f t="shared" si="698"/>
        <v/>
      </c>
      <c r="AU281" s="7" t="str">
        <f t="shared" si="699"/>
        <v/>
      </c>
      <c r="AW281" s="7" t="str">
        <f t="shared" si="700"/>
        <v/>
      </c>
      <c r="AY281" s="7" t="str">
        <f t="shared" si="701"/>
        <v/>
      </c>
      <c r="AZ281" s="7" t="str">
        <f t="shared" si="702"/>
        <v/>
      </c>
      <c r="BA281" s="7" t="str">
        <f t="shared" si="703"/>
        <v/>
      </c>
    </row>
    <row r="282" spans="1:53">
      <c r="A282" s="23"/>
      <c r="B282" s="24"/>
      <c r="C282" s="25"/>
      <c r="D282" s="26"/>
      <c r="E282" s="27"/>
      <c r="F282" s="28"/>
      <c r="G282" s="28"/>
      <c r="H282" s="27"/>
      <c r="I282" s="29"/>
      <c r="J282" s="30"/>
      <c r="K282" s="31"/>
      <c r="L282" s="32"/>
      <c r="M282" s="223"/>
      <c r="N282" s="12" t="str">
        <f>IF(ISBLANK(I282),"",IF(COUNTIF(I282,"*bombe*"),(G282-1)*SUMIF('base de donnée JCO '!C$3:C$10,K282,'base de donnée JCO '!D$3:D$10)+SUMIF(entete,L282,'base de donnée JCO '!D$14:D$20),SUMIFS('base de donnée JCO '!I$173:I$1080,'base de donnée JCO '!F$173:F$1080,I282,'base de donnée JCO '!G$173:G$1080,J282)))</f>
        <v/>
      </c>
      <c r="O282" s="12" t="str">
        <f t="shared" si="704"/>
        <v/>
      </c>
      <c r="P282" s="223"/>
      <c r="Q282" s="28"/>
      <c r="R282" s="28"/>
      <c r="S282" s="28"/>
      <c r="T282" s="28"/>
      <c r="U282" s="28"/>
      <c r="V282" s="2">
        <f>W282*SUMIFS('base de donnée JCO '!H$173:H$1080,'base de donnée JCO '!F$173:F$1080,I282,'base de donnée JCO '!G$173:G$1080,J282)</f>
        <v>0</v>
      </c>
      <c r="W282" s="2">
        <f t="shared" si="681"/>
        <v>0</v>
      </c>
      <c r="X282" s="2">
        <f>W282*SUMIFS('base de donnée JCO '!J$173:J$1080,'base de donnée JCO '!F$173:F$1080,I282,'base de donnée JCO '!G$173:G$1080,J282)</f>
        <v>0</v>
      </c>
      <c r="Z282" s="7" t="str">
        <f t="shared" si="682"/>
        <v/>
      </c>
      <c r="AA282" s="7" t="str">
        <f t="shared" si="683"/>
        <v/>
      </c>
      <c r="AB282" s="7" t="str">
        <f t="shared" si="684"/>
        <v/>
      </c>
      <c r="AD282" s="7" t="str">
        <f t="shared" si="685"/>
        <v/>
      </c>
      <c r="AE282" s="7" t="str">
        <f t="shared" si="686"/>
        <v/>
      </c>
      <c r="AF282" s="7" t="str">
        <f t="shared" si="687"/>
        <v/>
      </c>
      <c r="AG282" s="7" t="str">
        <f t="shared" si="688"/>
        <v/>
      </c>
      <c r="AH282" s="7" t="str">
        <f t="shared" si="689"/>
        <v/>
      </c>
      <c r="AJ282" s="7" t="str">
        <f t="shared" si="690"/>
        <v/>
      </c>
      <c r="AK282" s="7" t="str">
        <f t="shared" si="691"/>
        <v/>
      </c>
      <c r="AL282" s="7" t="str">
        <f t="shared" si="692"/>
        <v/>
      </c>
      <c r="AM282" s="7" t="str">
        <f t="shared" si="693"/>
        <v/>
      </c>
      <c r="AO282" s="7" t="str">
        <f t="shared" si="694"/>
        <v/>
      </c>
      <c r="AP282" s="7" t="str">
        <f t="shared" si="695"/>
        <v/>
      </c>
      <c r="AQ282" s="7" t="str">
        <f t="shared" si="696"/>
        <v/>
      </c>
      <c r="AS282" s="7" t="str">
        <f t="shared" si="697"/>
        <v/>
      </c>
      <c r="AT282" s="7" t="str">
        <f t="shared" si="698"/>
        <v/>
      </c>
      <c r="AU282" s="7" t="str">
        <f t="shared" si="699"/>
        <v/>
      </c>
      <c r="AW282" s="7" t="str">
        <f t="shared" si="700"/>
        <v/>
      </c>
      <c r="AY282" s="7" t="str">
        <f t="shared" si="701"/>
        <v/>
      </c>
      <c r="AZ282" s="7" t="str">
        <f t="shared" si="702"/>
        <v/>
      </c>
      <c r="BA282" s="7" t="str">
        <f t="shared" si="703"/>
        <v/>
      </c>
    </row>
    <row r="283" spans="1:53">
      <c r="A283" s="23"/>
      <c r="B283" s="24"/>
      <c r="C283" s="25"/>
      <c r="D283" s="26"/>
      <c r="E283" s="27"/>
      <c r="F283" s="28"/>
      <c r="G283" s="28"/>
      <c r="H283" s="27"/>
      <c r="I283" s="29"/>
      <c r="J283" s="30"/>
      <c r="K283" s="31"/>
      <c r="L283" s="32"/>
      <c r="M283" s="223"/>
      <c r="N283" s="12" t="str">
        <f>IF(ISBLANK(I283),"",IF(COUNTIF(I283,"*bombe*"),(G283-1)*SUMIF('base de donnée JCO '!C$3:C$10,K283,'base de donnée JCO '!D$3:D$10)+SUMIF(entete,L283,'base de donnée JCO '!D$14:D$20),SUMIFS('base de donnée JCO '!I$173:I$1080,'base de donnée JCO '!F$173:F$1080,I283,'base de donnée JCO '!G$173:G$1080,J283)))</f>
        <v/>
      </c>
      <c r="O283" s="12" t="str">
        <f t="shared" si="704"/>
        <v/>
      </c>
      <c r="P283" s="223"/>
      <c r="Q283" s="28"/>
      <c r="R283" s="28"/>
      <c r="S283" s="28"/>
      <c r="T283" s="28"/>
      <c r="U283" s="28"/>
      <c r="V283" s="2">
        <f>W283*SUMIFS('base de donnée JCO '!H$173:H$1080,'base de donnée JCO '!F$173:F$1080,I283,'base de donnée JCO '!G$173:G$1080,J283)</f>
        <v>0</v>
      </c>
      <c r="W283" s="2">
        <f t="shared" si="681"/>
        <v>0</v>
      </c>
      <c r="X283" s="2">
        <f>W283*SUMIFS('base de donnée JCO '!J$173:J$1080,'base de donnée JCO '!F$173:F$1080,I283,'base de donnée JCO '!G$173:G$1080,J283)</f>
        <v>0</v>
      </c>
      <c r="Z283" s="7" t="str">
        <f t="shared" si="682"/>
        <v/>
      </c>
      <c r="AA283" s="7" t="str">
        <f t="shared" si="683"/>
        <v/>
      </c>
      <c r="AB283" s="7" t="str">
        <f t="shared" si="684"/>
        <v/>
      </c>
      <c r="AD283" s="7" t="str">
        <f t="shared" si="685"/>
        <v/>
      </c>
      <c r="AE283" s="7" t="str">
        <f t="shared" si="686"/>
        <v/>
      </c>
      <c r="AF283" s="7" t="str">
        <f t="shared" si="687"/>
        <v/>
      </c>
      <c r="AG283" s="7" t="str">
        <f t="shared" si="688"/>
        <v/>
      </c>
      <c r="AH283" s="7" t="str">
        <f t="shared" si="689"/>
        <v/>
      </c>
      <c r="AJ283" s="7" t="str">
        <f t="shared" si="690"/>
        <v/>
      </c>
      <c r="AK283" s="7" t="str">
        <f t="shared" si="691"/>
        <v/>
      </c>
      <c r="AL283" s="7" t="str">
        <f t="shared" si="692"/>
        <v/>
      </c>
      <c r="AM283" s="7" t="str">
        <f t="shared" si="693"/>
        <v/>
      </c>
      <c r="AO283" s="7" t="str">
        <f t="shared" si="694"/>
        <v/>
      </c>
      <c r="AP283" s="7" t="str">
        <f t="shared" si="695"/>
        <v/>
      </c>
      <c r="AQ283" s="7" t="str">
        <f t="shared" si="696"/>
        <v/>
      </c>
      <c r="AS283" s="7" t="str">
        <f t="shared" si="697"/>
        <v/>
      </c>
      <c r="AT283" s="7" t="str">
        <f t="shared" si="698"/>
        <v/>
      </c>
      <c r="AU283" s="7" t="str">
        <f t="shared" si="699"/>
        <v/>
      </c>
      <c r="AW283" s="7" t="str">
        <f t="shared" si="700"/>
        <v/>
      </c>
      <c r="AY283" s="7" t="str">
        <f t="shared" si="701"/>
        <v/>
      </c>
      <c r="AZ283" s="7" t="str">
        <f t="shared" si="702"/>
        <v/>
      </c>
      <c r="BA283" s="7" t="str">
        <f t="shared" si="703"/>
        <v/>
      </c>
    </row>
    <row r="284" spans="1:53">
      <c r="A284" s="23"/>
      <c r="B284" s="24"/>
      <c r="C284" s="25"/>
      <c r="D284" s="26"/>
      <c r="E284" s="27"/>
      <c r="F284" s="28"/>
      <c r="G284" s="28"/>
      <c r="H284" s="27"/>
      <c r="I284" s="29"/>
      <c r="J284" s="30"/>
      <c r="K284" s="31"/>
      <c r="L284" s="32"/>
      <c r="M284" s="223"/>
      <c r="N284" s="12" t="str">
        <f>IF(ISBLANK(I284),"",IF(COUNTIF(I284,"*bombe*"),(G284-1)*SUMIF('base de donnée JCO '!C$3:C$10,K284,'base de donnée JCO '!D$3:D$10)+SUMIF(entete,L284,'base de donnée JCO '!D$14:D$20),SUMIFS('base de donnée JCO '!I$173:I$1080,'base de donnée JCO '!F$173:F$1080,I284,'base de donnée JCO '!G$173:G$1080,J284)))</f>
        <v/>
      </c>
      <c r="O284" s="12" t="str">
        <f t="shared" si="704"/>
        <v/>
      </c>
      <c r="P284" s="223"/>
      <c r="Q284" s="28"/>
      <c r="R284" s="28"/>
      <c r="S284" s="28"/>
      <c r="T284" s="28"/>
      <c r="U284" s="28"/>
      <c r="V284" s="2">
        <f>W284*SUMIFS('base de donnée JCO '!H$173:H$1080,'base de donnée JCO '!F$173:F$1080,I284,'base de donnée JCO '!G$173:G$1080,J284)</f>
        <v>0</v>
      </c>
      <c r="W284" s="2">
        <f t="shared" si="681"/>
        <v>0</v>
      </c>
      <c r="X284" s="2">
        <f>W284*SUMIFS('base de donnée JCO '!J$173:J$1080,'base de donnée JCO '!F$173:F$1080,I284,'base de donnée JCO '!G$173:G$1080,J284)</f>
        <v>0</v>
      </c>
      <c r="Z284" s="7" t="str">
        <f t="shared" si="682"/>
        <v/>
      </c>
      <c r="AA284" s="7" t="str">
        <f t="shared" si="683"/>
        <v/>
      </c>
      <c r="AB284" s="7" t="str">
        <f t="shared" si="684"/>
        <v/>
      </c>
      <c r="AD284" s="7" t="str">
        <f t="shared" si="685"/>
        <v/>
      </c>
      <c r="AE284" s="7" t="str">
        <f t="shared" si="686"/>
        <v/>
      </c>
      <c r="AF284" s="7" t="str">
        <f t="shared" si="687"/>
        <v/>
      </c>
      <c r="AG284" s="7" t="str">
        <f t="shared" si="688"/>
        <v/>
      </c>
      <c r="AH284" s="7" t="str">
        <f t="shared" si="689"/>
        <v/>
      </c>
      <c r="AJ284" s="7" t="str">
        <f t="shared" si="690"/>
        <v/>
      </c>
      <c r="AK284" s="7" t="str">
        <f t="shared" si="691"/>
        <v/>
      </c>
      <c r="AL284" s="7" t="str">
        <f t="shared" si="692"/>
        <v/>
      </c>
      <c r="AM284" s="7" t="str">
        <f t="shared" si="693"/>
        <v/>
      </c>
      <c r="AO284" s="7" t="str">
        <f t="shared" si="694"/>
        <v/>
      </c>
      <c r="AP284" s="7" t="str">
        <f t="shared" si="695"/>
        <v/>
      </c>
      <c r="AQ284" s="7" t="str">
        <f t="shared" si="696"/>
        <v/>
      </c>
      <c r="AS284" s="7" t="str">
        <f t="shared" si="697"/>
        <v/>
      </c>
      <c r="AT284" s="7" t="str">
        <f t="shared" si="698"/>
        <v/>
      </c>
      <c r="AU284" s="7" t="str">
        <f t="shared" si="699"/>
        <v/>
      </c>
      <c r="AW284" s="7" t="str">
        <f t="shared" si="700"/>
        <v/>
      </c>
      <c r="AY284" s="7" t="str">
        <f t="shared" si="701"/>
        <v/>
      </c>
      <c r="AZ284" s="7" t="str">
        <f t="shared" si="702"/>
        <v/>
      </c>
      <c r="BA284" s="7" t="str">
        <f t="shared" si="703"/>
        <v/>
      </c>
    </row>
    <row r="285" spans="1:53">
      <c r="A285" s="23"/>
      <c r="B285" s="24"/>
      <c r="C285" s="25"/>
      <c r="D285" s="26"/>
      <c r="E285" s="27"/>
      <c r="F285" s="28"/>
      <c r="G285" s="28"/>
      <c r="H285" s="27"/>
      <c r="I285" s="29"/>
      <c r="J285" s="30"/>
      <c r="K285" s="31"/>
      <c r="L285" s="32"/>
      <c r="M285" s="223"/>
      <c r="N285" s="12" t="str">
        <f>IF(ISBLANK(I285),"",IF(COUNTIF(I285,"*bombe*"),(G285-1)*SUMIF('base de donnée JCO '!C$3:C$10,K285,'base de donnée JCO '!D$3:D$10)+SUMIF(entete,L285,'base de donnée JCO '!D$14:D$20),SUMIFS('base de donnée JCO '!I$173:I$1080,'base de donnée JCO '!F$173:F$1080,I285,'base de donnée JCO '!G$173:G$1080,J285)))</f>
        <v/>
      </c>
      <c r="O285" s="12" t="str">
        <f t="shared" si="704"/>
        <v/>
      </c>
      <c r="P285" s="223"/>
      <c r="Q285" s="28"/>
      <c r="R285" s="28"/>
      <c r="S285" s="28"/>
      <c r="T285" s="28"/>
      <c r="U285" s="28"/>
      <c r="V285" s="2">
        <f>W285*SUMIFS('base de donnée JCO '!H$173:H$1080,'base de donnée JCO '!F$173:F$1080,I285,'base de donnée JCO '!G$173:G$1080,J285)</f>
        <v>0</v>
      </c>
      <c r="W285" s="2">
        <f t="shared" si="681"/>
        <v>0</v>
      </c>
      <c r="X285" s="2">
        <f>W285*SUMIFS('base de donnée JCO '!J$173:J$1080,'base de donnée JCO '!F$173:F$1080,I285,'base de donnée JCO '!G$173:G$1080,J285)</f>
        <v>0</v>
      </c>
      <c r="Z285" s="7" t="str">
        <f t="shared" si="682"/>
        <v/>
      </c>
      <c r="AA285" s="7" t="str">
        <f t="shared" si="683"/>
        <v/>
      </c>
      <c r="AB285" s="7" t="str">
        <f t="shared" si="684"/>
        <v/>
      </c>
      <c r="AD285" s="7" t="str">
        <f t="shared" si="685"/>
        <v/>
      </c>
      <c r="AE285" s="7" t="str">
        <f t="shared" si="686"/>
        <v/>
      </c>
      <c r="AF285" s="7" t="str">
        <f t="shared" si="687"/>
        <v/>
      </c>
      <c r="AG285" s="7" t="str">
        <f t="shared" si="688"/>
        <v/>
      </c>
      <c r="AH285" s="7" t="str">
        <f t="shared" si="689"/>
        <v/>
      </c>
      <c r="AJ285" s="7" t="str">
        <f t="shared" si="690"/>
        <v/>
      </c>
      <c r="AK285" s="7" t="str">
        <f t="shared" si="691"/>
        <v/>
      </c>
      <c r="AL285" s="7" t="str">
        <f t="shared" si="692"/>
        <v/>
      </c>
      <c r="AM285" s="7" t="str">
        <f t="shared" si="693"/>
        <v/>
      </c>
      <c r="AO285" s="7" t="str">
        <f t="shared" si="694"/>
        <v/>
      </c>
      <c r="AP285" s="7" t="str">
        <f t="shared" si="695"/>
        <v/>
      </c>
      <c r="AQ285" s="7" t="str">
        <f t="shared" si="696"/>
        <v/>
      </c>
      <c r="AS285" s="7" t="str">
        <f t="shared" si="697"/>
        <v/>
      </c>
      <c r="AT285" s="7" t="str">
        <f t="shared" si="698"/>
        <v/>
      </c>
      <c r="AU285" s="7" t="str">
        <f t="shared" si="699"/>
        <v/>
      </c>
      <c r="AW285" s="7" t="str">
        <f t="shared" si="700"/>
        <v/>
      </c>
      <c r="AY285" s="7" t="str">
        <f t="shared" si="701"/>
        <v/>
      </c>
      <c r="AZ285" s="7" t="str">
        <f t="shared" si="702"/>
        <v/>
      </c>
      <c r="BA285" s="7" t="str">
        <f t="shared" si="703"/>
        <v/>
      </c>
    </row>
    <row r="286" spans="1:53">
      <c r="A286" s="23"/>
      <c r="B286" s="24"/>
      <c r="C286" s="25"/>
      <c r="D286" s="26"/>
      <c r="E286" s="27"/>
      <c r="F286" s="28"/>
      <c r="G286" s="28"/>
      <c r="H286" s="27"/>
      <c r="I286" s="29"/>
      <c r="J286" s="30"/>
      <c r="K286" s="31"/>
      <c r="L286" s="32"/>
      <c r="M286" s="223"/>
      <c r="N286" s="12" t="str">
        <f>IF(ISBLANK(I286),"",IF(COUNTIF(I286,"*bombe*"),(G286-1)*SUMIF('base de donnée JCO '!C$3:C$10,K286,'base de donnée JCO '!D$3:D$10)+SUMIF(entete,L286,'base de donnée JCO '!D$14:D$20),SUMIFS('base de donnée JCO '!I$173:I$1080,'base de donnée JCO '!F$173:F$1080,I286,'base de donnée JCO '!G$173:G$1080,J286)))</f>
        <v/>
      </c>
      <c r="O286" s="12" t="str">
        <f t="shared" si="704"/>
        <v/>
      </c>
      <c r="P286" s="223"/>
      <c r="Q286" s="28"/>
      <c r="R286" s="28"/>
      <c r="S286" s="28"/>
      <c r="T286" s="28"/>
      <c r="U286" s="28"/>
      <c r="V286" s="2">
        <f>W286*SUMIFS('base de donnée JCO '!H$173:H$1080,'base de donnée JCO '!F$173:F$1080,I286,'base de donnée JCO '!G$173:G$1080,J286)</f>
        <v>0</v>
      </c>
      <c r="W286" s="2">
        <f t="shared" si="681"/>
        <v>0</v>
      </c>
      <c r="X286" s="2">
        <f>W286*SUMIFS('base de donnée JCO '!J$173:J$1080,'base de donnée JCO '!F$173:F$1080,I286,'base de donnée JCO '!G$173:G$1080,J286)</f>
        <v>0</v>
      </c>
      <c r="Z286" s="7" t="str">
        <f t="shared" si="682"/>
        <v/>
      </c>
      <c r="AA286" s="7" t="str">
        <f t="shared" si="683"/>
        <v/>
      </c>
      <c r="AB286" s="7" t="str">
        <f t="shared" si="684"/>
        <v/>
      </c>
      <c r="AD286" s="7" t="str">
        <f t="shared" si="685"/>
        <v/>
      </c>
      <c r="AE286" s="7" t="str">
        <f t="shared" si="686"/>
        <v/>
      </c>
      <c r="AF286" s="7" t="str">
        <f t="shared" si="687"/>
        <v/>
      </c>
      <c r="AG286" s="7" t="str">
        <f t="shared" si="688"/>
        <v/>
      </c>
      <c r="AH286" s="7" t="str">
        <f t="shared" si="689"/>
        <v/>
      </c>
      <c r="AJ286" s="7" t="str">
        <f t="shared" si="690"/>
        <v/>
      </c>
      <c r="AK286" s="7" t="str">
        <f t="shared" si="691"/>
        <v/>
      </c>
      <c r="AL286" s="7" t="str">
        <f t="shared" si="692"/>
        <v/>
      </c>
      <c r="AM286" s="7" t="str">
        <f t="shared" si="693"/>
        <v/>
      </c>
      <c r="AO286" s="7" t="str">
        <f t="shared" si="694"/>
        <v/>
      </c>
      <c r="AP286" s="7" t="str">
        <f t="shared" si="695"/>
        <v/>
      </c>
      <c r="AQ286" s="7" t="str">
        <f t="shared" si="696"/>
        <v/>
      </c>
      <c r="AS286" s="7" t="str">
        <f t="shared" si="697"/>
        <v/>
      </c>
      <c r="AT286" s="7" t="str">
        <f t="shared" si="698"/>
        <v/>
      </c>
      <c r="AU286" s="7" t="str">
        <f t="shared" si="699"/>
        <v/>
      </c>
      <c r="AW286" s="7" t="str">
        <f t="shared" si="700"/>
        <v/>
      </c>
      <c r="AY286" s="7" t="str">
        <f t="shared" si="701"/>
        <v/>
      </c>
      <c r="AZ286" s="7" t="str">
        <f t="shared" si="702"/>
        <v/>
      </c>
      <c r="BA286" s="7" t="str">
        <f t="shared" si="703"/>
        <v/>
      </c>
    </row>
    <row r="287" spans="1:53">
      <c r="A287" s="23"/>
      <c r="B287" s="24"/>
      <c r="C287" s="25"/>
      <c r="D287" s="26"/>
      <c r="E287" s="27"/>
      <c r="F287" s="28"/>
      <c r="G287" s="28"/>
      <c r="H287" s="27"/>
      <c r="I287" s="29"/>
      <c r="J287" s="30"/>
      <c r="K287" s="31"/>
      <c r="L287" s="32"/>
      <c r="M287" s="223"/>
      <c r="N287" s="12" t="str">
        <f>IF(ISBLANK(I287),"",IF(COUNTIF(I287,"*bombe*"),(G287-1)*SUMIF('base de donnée JCO '!C$3:C$10,K287,'base de donnée JCO '!D$3:D$10)+SUMIF(entete,L287,'base de donnée JCO '!D$14:D$20),SUMIFS('base de donnée JCO '!I$173:I$1080,'base de donnée JCO '!F$173:F$1080,I287,'base de donnée JCO '!G$173:G$1080,J287)))</f>
        <v/>
      </c>
      <c r="O287" s="12" t="str">
        <f t="shared" si="704"/>
        <v/>
      </c>
      <c r="P287" s="223"/>
      <c r="Q287" s="28"/>
      <c r="R287" s="28"/>
      <c r="S287" s="28"/>
      <c r="T287" s="28"/>
      <c r="U287" s="28"/>
      <c r="V287" s="2">
        <f>W287*SUMIFS('base de donnée JCO '!H$173:H$1080,'base de donnée JCO '!F$173:F$1080,I287,'base de donnée JCO '!G$173:G$1080,J287)</f>
        <v>0</v>
      </c>
      <c r="W287" s="2">
        <f t="shared" si="681"/>
        <v>0</v>
      </c>
      <c r="X287" s="2">
        <f>W287*SUMIFS('base de donnée JCO '!J$173:J$1080,'base de donnée JCO '!F$173:F$1080,I287,'base de donnée JCO '!G$173:G$1080,J287)</f>
        <v>0</v>
      </c>
      <c r="Z287" s="7" t="str">
        <f t="shared" si="682"/>
        <v/>
      </c>
      <c r="AA287" s="7" t="str">
        <f t="shared" si="683"/>
        <v/>
      </c>
      <c r="AB287" s="7" t="str">
        <f t="shared" si="684"/>
        <v/>
      </c>
      <c r="AD287" s="7" t="str">
        <f t="shared" si="685"/>
        <v/>
      </c>
      <c r="AE287" s="7" t="str">
        <f t="shared" si="686"/>
        <v/>
      </c>
      <c r="AF287" s="7" t="str">
        <f t="shared" si="687"/>
        <v/>
      </c>
      <c r="AG287" s="7" t="str">
        <f t="shared" si="688"/>
        <v/>
      </c>
      <c r="AH287" s="7" t="str">
        <f t="shared" si="689"/>
        <v/>
      </c>
      <c r="AJ287" s="7" t="str">
        <f t="shared" si="690"/>
        <v/>
      </c>
      <c r="AK287" s="7" t="str">
        <f t="shared" si="691"/>
        <v/>
      </c>
      <c r="AL287" s="7" t="str">
        <f t="shared" si="692"/>
        <v/>
      </c>
      <c r="AM287" s="7" t="str">
        <f t="shared" si="693"/>
        <v/>
      </c>
      <c r="AO287" s="7" t="str">
        <f t="shared" si="694"/>
        <v/>
      </c>
      <c r="AP287" s="7" t="str">
        <f t="shared" si="695"/>
        <v/>
      </c>
      <c r="AQ287" s="7" t="str">
        <f t="shared" si="696"/>
        <v/>
      </c>
      <c r="AS287" s="7" t="str">
        <f t="shared" si="697"/>
        <v/>
      </c>
      <c r="AT287" s="7" t="str">
        <f t="shared" si="698"/>
        <v/>
      </c>
      <c r="AU287" s="7" t="str">
        <f t="shared" si="699"/>
        <v/>
      </c>
      <c r="AW287" s="7" t="str">
        <f t="shared" si="700"/>
        <v/>
      </c>
      <c r="AY287" s="7" t="str">
        <f t="shared" si="701"/>
        <v/>
      </c>
      <c r="AZ287" s="7" t="str">
        <f t="shared" si="702"/>
        <v/>
      </c>
      <c r="BA287" s="7" t="str">
        <f t="shared" si="703"/>
        <v/>
      </c>
    </row>
    <row r="288" spans="1:53">
      <c r="A288" s="23"/>
      <c r="B288" s="24"/>
      <c r="C288" s="25"/>
      <c r="D288" s="26"/>
      <c r="E288" s="27"/>
      <c r="F288" s="28"/>
      <c r="G288" s="28"/>
      <c r="H288" s="27"/>
      <c r="I288" s="29"/>
      <c r="J288" s="30"/>
      <c r="K288" s="31"/>
      <c r="L288" s="32"/>
      <c r="M288" s="223"/>
      <c r="N288" s="12" t="str">
        <f>IF(ISBLANK(I288),"",IF(COUNTIF(I288,"*bombe*"),(G288-1)*SUMIF('base de donnée JCO '!C$3:C$10,K288,'base de donnée JCO '!D$3:D$10)+SUMIF(entete,L288,'base de donnée JCO '!D$14:D$20),SUMIFS('base de donnée JCO '!I$173:I$1080,'base de donnée JCO '!F$173:F$1080,I288,'base de donnée JCO '!G$173:G$1080,J288)))</f>
        <v/>
      </c>
      <c r="O288" s="12" t="str">
        <f t="shared" si="704"/>
        <v/>
      </c>
      <c r="P288" s="223"/>
      <c r="Q288" s="28"/>
      <c r="R288" s="28"/>
      <c r="S288" s="28"/>
      <c r="T288" s="28"/>
      <c r="U288" s="28"/>
      <c r="V288" s="2">
        <f>W288*SUMIFS('base de donnée JCO '!H$173:H$1080,'base de donnée JCO '!F$173:F$1080,I288,'base de donnée JCO '!G$173:G$1080,J288)</f>
        <v>0</v>
      </c>
      <c r="W288" s="2">
        <f t="shared" si="681"/>
        <v>0</v>
      </c>
      <c r="X288" s="2">
        <f>W288*SUMIFS('base de donnée JCO '!J$173:J$1080,'base de donnée JCO '!F$173:F$1080,I288,'base de donnée JCO '!G$173:G$1080,J288)</f>
        <v>0</v>
      </c>
      <c r="Z288" s="7" t="str">
        <f t="shared" si="682"/>
        <v/>
      </c>
      <c r="AA288" s="7" t="str">
        <f t="shared" si="683"/>
        <v/>
      </c>
      <c r="AB288" s="7" t="str">
        <f t="shared" si="684"/>
        <v/>
      </c>
      <c r="AD288" s="7" t="str">
        <f t="shared" si="685"/>
        <v/>
      </c>
      <c r="AE288" s="7" t="str">
        <f t="shared" si="686"/>
        <v/>
      </c>
      <c r="AF288" s="7" t="str">
        <f t="shared" si="687"/>
        <v/>
      </c>
      <c r="AG288" s="7" t="str">
        <f t="shared" si="688"/>
        <v/>
      </c>
      <c r="AH288" s="7" t="str">
        <f t="shared" si="689"/>
        <v/>
      </c>
      <c r="AJ288" s="7" t="str">
        <f t="shared" si="690"/>
        <v/>
      </c>
      <c r="AK288" s="7" t="str">
        <f t="shared" si="691"/>
        <v/>
      </c>
      <c r="AL288" s="7" t="str">
        <f t="shared" si="692"/>
        <v/>
      </c>
      <c r="AM288" s="7" t="str">
        <f t="shared" si="693"/>
        <v/>
      </c>
      <c r="AO288" s="7" t="str">
        <f t="shared" si="694"/>
        <v/>
      </c>
      <c r="AP288" s="7" t="str">
        <f t="shared" si="695"/>
        <v/>
      </c>
      <c r="AQ288" s="7" t="str">
        <f t="shared" si="696"/>
        <v/>
      </c>
      <c r="AS288" s="7" t="str">
        <f t="shared" si="697"/>
        <v/>
      </c>
      <c r="AT288" s="7" t="str">
        <f t="shared" si="698"/>
        <v/>
      </c>
      <c r="AU288" s="7" t="str">
        <f t="shared" si="699"/>
        <v/>
      </c>
      <c r="AW288" s="7" t="str">
        <f t="shared" si="700"/>
        <v/>
      </c>
      <c r="AY288" s="7" t="str">
        <f t="shared" si="701"/>
        <v/>
      </c>
      <c r="AZ288" s="7" t="str">
        <f t="shared" si="702"/>
        <v/>
      </c>
      <c r="BA288" s="7" t="str">
        <f t="shared" si="703"/>
        <v/>
      </c>
    </row>
    <row r="289" spans="1:53">
      <c r="A289" s="23"/>
      <c r="B289" s="24"/>
      <c r="C289" s="25"/>
      <c r="D289" s="26"/>
      <c r="E289" s="27"/>
      <c r="F289" s="28"/>
      <c r="G289" s="28"/>
      <c r="H289" s="27"/>
      <c r="I289" s="29"/>
      <c r="J289" s="30"/>
      <c r="K289" s="31"/>
      <c r="L289" s="32"/>
      <c r="M289" s="223"/>
      <c r="N289" s="12" t="str">
        <f>IF(ISBLANK(I289),"",IF(COUNTIF(I289,"*bombe*"),(G289-1)*SUMIF('base de donnée JCO '!C$3:C$10,K289,'base de donnée JCO '!D$3:D$10)+SUMIF(entete,L289,'base de donnée JCO '!D$14:D$20),SUMIFS('base de donnée JCO '!I$173:I$1080,'base de donnée JCO '!F$173:F$1080,I289,'base de donnée JCO '!G$173:G$1080,J289)))</f>
        <v/>
      </c>
      <c r="O289" s="12" t="str">
        <f t="shared" si="704"/>
        <v/>
      </c>
      <c r="P289" s="223"/>
      <c r="Q289" s="28"/>
      <c r="R289" s="28"/>
      <c r="S289" s="28"/>
      <c r="T289" s="28"/>
      <c r="U289" s="28"/>
      <c r="V289" s="2">
        <f>W289*SUMIFS('base de donnée JCO '!H$173:H$1080,'base de donnée JCO '!F$173:F$1080,I289,'base de donnée JCO '!G$173:G$1080,J289)</f>
        <v>0</v>
      </c>
      <c r="W289" s="2">
        <f t="shared" si="681"/>
        <v>0</v>
      </c>
      <c r="X289" s="2">
        <f>W289*SUMIFS('base de donnée JCO '!J$173:J$1080,'base de donnée JCO '!F$173:F$1080,I289,'base de donnée JCO '!G$173:G$1080,J289)</f>
        <v>0</v>
      </c>
      <c r="Z289" s="7" t="str">
        <f t="shared" si="682"/>
        <v/>
      </c>
      <c r="AA289" s="7" t="str">
        <f t="shared" si="683"/>
        <v/>
      </c>
      <c r="AB289" s="7" t="str">
        <f t="shared" si="684"/>
        <v/>
      </c>
      <c r="AD289" s="7" t="str">
        <f t="shared" si="685"/>
        <v/>
      </c>
      <c r="AE289" s="7" t="str">
        <f t="shared" si="686"/>
        <v/>
      </c>
      <c r="AF289" s="7" t="str">
        <f t="shared" si="687"/>
        <v/>
      </c>
      <c r="AG289" s="7" t="str">
        <f t="shared" si="688"/>
        <v/>
      </c>
      <c r="AH289" s="7" t="str">
        <f t="shared" si="689"/>
        <v/>
      </c>
      <c r="AJ289" s="7" t="str">
        <f t="shared" si="690"/>
        <v/>
      </c>
      <c r="AK289" s="7" t="str">
        <f t="shared" si="691"/>
        <v/>
      </c>
      <c r="AL289" s="7" t="str">
        <f t="shared" si="692"/>
        <v/>
      </c>
      <c r="AM289" s="7" t="str">
        <f t="shared" si="693"/>
        <v/>
      </c>
      <c r="AO289" s="7" t="str">
        <f t="shared" si="694"/>
        <v/>
      </c>
      <c r="AP289" s="7" t="str">
        <f t="shared" si="695"/>
        <v/>
      </c>
      <c r="AQ289" s="7" t="str">
        <f t="shared" si="696"/>
        <v/>
      </c>
      <c r="AS289" s="7" t="str">
        <f t="shared" si="697"/>
        <v/>
      </c>
      <c r="AT289" s="7" t="str">
        <f t="shared" si="698"/>
        <v/>
      </c>
      <c r="AU289" s="7" t="str">
        <f t="shared" si="699"/>
        <v/>
      </c>
      <c r="AW289" s="7" t="str">
        <f t="shared" si="700"/>
        <v/>
      </c>
      <c r="AY289" s="7" t="str">
        <f t="shared" si="701"/>
        <v/>
      </c>
      <c r="AZ289" s="7" t="str">
        <f t="shared" si="702"/>
        <v/>
      </c>
      <c r="BA289" s="7" t="str">
        <f t="shared" si="703"/>
        <v/>
      </c>
    </row>
    <row r="290" spans="1:53">
      <c r="A290" s="23"/>
      <c r="B290" s="24"/>
      <c r="C290" s="25"/>
      <c r="D290" s="26"/>
      <c r="E290" s="27"/>
      <c r="F290" s="28"/>
      <c r="G290" s="28"/>
      <c r="H290" s="27"/>
      <c r="I290" s="29"/>
      <c r="J290" s="30"/>
      <c r="K290" s="31"/>
      <c r="L290" s="32"/>
      <c r="M290" s="223"/>
      <c r="N290" s="12" t="str">
        <f>IF(ISBLANK(I290),"",IF(COUNTIF(I290,"*bombe*"),(G290-1)*SUMIF('base de donnée JCO '!C$3:C$10,K290,'base de donnée JCO '!D$3:D$10)+SUMIF(entete,L290,'base de donnée JCO '!D$14:D$20),SUMIFS('base de donnée JCO '!I$173:I$1080,'base de donnée JCO '!F$173:F$1080,I290,'base de donnée JCO '!G$173:G$1080,J290)))</f>
        <v/>
      </c>
      <c r="O290" s="12" t="str">
        <f t="shared" si="704"/>
        <v/>
      </c>
      <c r="P290" s="223"/>
      <c r="Q290" s="28"/>
      <c r="R290" s="28"/>
      <c r="S290" s="28"/>
      <c r="T290" s="28"/>
      <c r="U290" s="28"/>
      <c r="V290" s="2">
        <f>W290*SUMIFS('base de donnée JCO '!H$173:H$1080,'base de donnée JCO '!F$173:F$1080,I290,'base de donnée JCO '!G$173:G$1080,J290)</f>
        <v>0</v>
      </c>
      <c r="W290" s="2">
        <f t="shared" si="681"/>
        <v>0</v>
      </c>
      <c r="X290" s="2">
        <f>W290*SUMIFS('base de donnée JCO '!J$173:J$1080,'base de donnée JCO '!F$173:F$1080,I290,'base de donnée JCO '!G$173:G$1080,J290)</f>
        <v>0</v>
      </c>
      <c r="Z290" s="7" t="str">
        <f t="shared" si="682"/>
        <v/>
      </c>
      <c r="AA290" s="7" t="str">
        <f t="shared" si="683"/>
        <v/>
      </c>
      <c r="AB290" s="7" t="str">
        <f t="shared" si="684"/>
        <v/>
      </c>
      <c r="AD290" s="7" t="str">
        <f t="shared" si="685"/>
        <v/>
      </c>
      <c r="AE290" s="7" t="str">
        <f t="shared" si="686"/>
        <v/>
      </c>
      <c r="AF290" s="7" t="str">
        <f t="shared" si="687"/>
        <v/>
      </c>
      <c r="AG290" s="7" t="str">
        <f t="shared" si="688"/>
        <v/>
      </c>
      <c r="AH290" s="7" t="str">
        <f t="shared" si="689"/>
        <v/>
      </c>
      <c r="AJ290" s="7" t="str">
        <f t="shared" si="690"/>
        <v/>
      </c>
      <c r="AK290" s="7" t="str">
        <f t="shared" si="691"/>
        <v/>
      </c>
      <c r="AL290" s="7" t="str">
        <f t="shared" si="692"/>
        <v/>
      </c>
      <c r="AM290" s="7" t="str">
        <f t="shared" si="693"/>
        <v/>
      </c>
      <c r="AO290" s="7" t="str">
        <f t="shared" si="694"/>
        <v/>
      </c>
      <c r="AP290" s="7" t="str">
        <f t="shared" si="695"/>
        <v/>
      </c>
      <c r="AQ290" s="7" t="str">
        <f t="shared" si="696"/>
        <v/>
      </c>
      <c r="AS290" s="7" t="str">
        <f t="shared" si="697"/>
        <v/>
      </c>
      <c r="AT290" s="7" t="str">
        <f t="shared" si="698"/>
        <v/>
      </c>
      <c r="AU290" s="7" t="str">
        <f t="shared" si="699"/>
        <v/>
      </c>
      <c r="AW290" s="7" t="str">
        <f t="shared" si="700"/>
        <v/>
      </c>
      <c r="AY290" s="7" t="str">
        <f t="shared" si="701"/>
        <v/>
      </c>
      <c r="AZ290" s="7" t="str">
        <f t="shared" si="702"/>
        <v/>
      </c>
      <c r="BA290" s="7" t="str">
        <f t="shared" si="703"/>
        <v/>
      </c>
    </row>
    <row r="291" spans="1:53">
      <c r="A291" s="23"/>
      <c r="B291" s="24"/>
      <c r="C291" s="25"/>
      <c r="D291" s="26"/>
      <c r="E291" s="27"/>
      <c r="F291" s="28"/>
      <c r="G291" s="28"/>
      <c r="H291" s="27"/>
      <c r="I291" s="29"/>
      <c r="J291" s="30"/>
      <c r="K291" s="31"/>
      <c r="L291" s="32"/>
      <c r="M291" s="223"/>
      <c r="N291" s="12" t="str">
        <f>IF(ISBLANK(I291),"",IF(COUNTIF(I291,"*bombe*"),(G291-1)*SUMIF('base de donnée JCO '!C$3:C$10,K291,'base de donnée JCO '!D$3:D$10)+SUMIF(entete,L291,'base de donnée JCO '!D$14:D$20),SUMIFS('base de donnée JCO '!I$173:I$1080,'base de donnée JCO '!F$173:F$1080,I291,'base de donnée JCO '!G$173:G$1080,J291)))</f>
        <v/>
      </c>
      <c r="O291" s="12" t="str">
        <f t="shared" si="704"/>
        <v/>
      </c>
      <c r="P291" s="223"/>
      <c r="Q291" s="28"/>
      <c r="R291" s="28"/>
      <c r="S291" s="28"/>
      <c r="T291" s="28"/>
      <c r="U291" s="28"/>
      <c r="V291" s="2">
        <f>W291*SUMIFS('base de donnée JCO '!H$173:H$1080,'base de donnée JCO '!F$173:F$1080,I291,'base de donnée JCO '!G$173:G$1080,J291)</f>
        <v>0</v>
      </c>
      <c r="W291" s="2">
        <f t="shared" si="681"/>
        <v>0</v>
      </c>
      <c r="X291" s="2">
        <f>W291*SUMIFS('base de donnée JCO '!J$173:J$1080,'base de donnée JCO '!F$173:F$1080,I291,'base de donnée JCO '!G$173:G$1080,J291)</f>
        <v>0</v>
      </c>
      <c r="Z291" s="7" t="str">
        <f t="shared" si="682"/>
        <v/>
      </c>
      <c r="AA291" s="7" t="str">
        <f t="shared" si="683"/>
        <v/>
      </c>
      <c r="AB291" s="7" t="str">
        <f t="shared" si="684"/>
        <v/>
      </c>
      <c r="AD291" s="7" t="str">
        <f t="shared" si="685"/>
        <v/>
      </c>
      <c r="AE291" s="7" t="str">
        <f t="shared" si="686"/>
        <v/>
      </c>
      <c r="AF291" s="7" t="str">
        <f t="shared" si="687"/>
        <v/>
      </c>
      <c r="AG291" s="7" t="str">
        <f t="shared" si="688"/>
        <v/>
      </c>
      <c r="AH291" s="7" t="str">
        <f t="shared" si="689"/>
        <v/>
      </c>
      <c r="AJ291" s="7" t="str">
        <f t="shared" si="690"/>
        <v/>
      </c>
      <c r="AK291" s="7" t="str">
        <f t="shared" si="691"/>
        <v/>
      </c>
      <c r="AL291" s="7" t="str">
        <f t="shared" si="692"/>
        <v/>
      </c>
      <c r="AM291" s="7" t="str">
        <f t="shared" si="693"/>
        <v/>
      </c>
      <c r="AO291" s="7" t="str">
        <f t="shared" si="694"/>
        <v/>
      </c>
      <c r="AP291" s="7" t="str">
        <f t="shared" si="695"/>
        <v/>
      </c>
      <c r="AQ291" s="7" t="str">
        <f t="shared" si="696"/>
        <v/>
      </c>
      <c r="AS291" s="7" t="str">
        <f t="shared" si="697"/>
        <v/>
      </c>
      <c r="AT291" s="7" t="str">
        <f t="shared" si="698"/>
        <v/>
      </c>
      <c r="AU291" s="7" t="str">
        <f t="shared" si="699"/>
        <v/>
      </c>
      <c r="AW291" s="7" t="str">
        <f t="shared" si="700"/>
        <v/>
      </c>
      <c r="AY291" s="7" t="str">
        <f t="shared" si="701"/>
        <v/>
      </c>
      <c r="AZ291" s="7" t="str">
        <f t="shared" si="702"/>
        <v/>
      </c>
      <c r="BA291" s="7" t="str">
        <f t="shared" si="703"/>
        <v/>
      </c>
    </row>
    <row r="292" spans="1:53">
      <c r="A292" s="23"/>
      <c r="B292" s="24"/>
      <c r="C292" s="25"/>
      <c r="D292" s="26"/>
      <c r="E292" s="27"/>
      <c r="F292" s="28"/>
      <c r="G292" s="28"/>
      <c r="H292" s="27"/>
      <c r="I292" s="29"/>
      <c r="J292" s="30"/>
      <c r="K292" s="31"/>
      <c r="L292" s="32"/>
      <c r="M292" s="223"/>
      <c r="N292" s="12" t="str">
        <f>IF(ISBLANK(I292),"",IF(COUNTIF(I292,"*bombe*"),(G292-1)*SUMIF('base de donnée JCO '!C$3:C$10,K292,'base de donnée JCO '!D$3:D$10)+SUMIF(entete,L292,'base de donnée JCO '!D$14:D$20),SUMIFS('base de donnée JCO '!I$173:I$1080,'base de donnée JCO '!F$173:F$1080,I292,'base de donnée JCO '!G$173:G$1080,J292)))</f>
        <v/>
      </c>
      <c r="O292" s="12" t="str">
        <f t="shared" si="704"/>
        <v/>
      </c>
      <c r="P292" s="223"/>
      <c r="Q292" s="28"/>
      <c r="R292" s="28"/>
      <c r="S292" s="28"/>
      <c r="T292" s="28"/>
      <c r="U292" s="28"/>
      <c r="V292" s="2">
        <f>W292*SUMIFS('base de donnée JCO '!H$173:H$1080,'base de donnée JCO '!F$173:F$1080,I292,'base de donnée JCO '!G$173:G$1080,J292)</f>
        <v>0</v>
      </c>
      <c r="W292" s="2">
        <f t="shared" si="681"/>
        <v>0</v>
      </c>
      <c r="X292" s="2">
        <f>W292*SUMIFS('base de donnée JCO '!J$173:J$1080,'base de donnée JCO '!F$173:F$1080,I292,'base de donnée JCO '!G$173:G$1080,J292)</f>
        <v>0</v>
      </c>
      <c r="Z292" s="7" t="str">
        <f t="shared" si="682"/>
        <v/>
      </c>
      <c r="AA292" s="7" t="str">
        <f t="shared" si="683"/>
        <v/>
      </c>
      <c r="AB292" s="7" t="str">
        <f t="shared" si="684"/>
        <v/>
      </c>
      <c r="AD292" s="7" t="str">
        <f t="shared" si="685"/>
        <v/>
      </c>
      <c r="AE292" s="7" t="str">
        <f t="shared" si="686"/>
        <v/>
      </c>
      <c r="AF292" s="7" t="str">
        <f t="shared" si="687"/>
        <v/>
      </c>
      <c r="AG292" s="7" t="str">
        <f t="shared" si="688"/>
        <v/>
      </c>
      <c r="AH292" s="7" t="str">
        <f t="shared" si="689"/>
        <v/>
      </c>
      <c r="AJ292" s="7" t="str">
        <f t="shared" si="690"/>
        <v/>
      </c>
      <c r="AK292" s="7" t="str">
        <f t="shared" si="691"/>
        <v/>
      </c>
      <c r="AL292" s="7" t="str">
        <f t="shared" si="692"/>
        <v/>
      </c>
      <c r="AM292" s="7" t="str">
        <f t="shared" si="693"/>
        <v/>
      </c>
      <c r="AO292" s="7" t="str">
        <f t="shared" si="694"/>
        <v/>
      </c>
      <c r="AP292" s="7" t="str">
        <f t="shared" si="695"/>
        <v/>
      </c>
      <c r="AQ292" s="7" t="str">
        <f t="shared" si="696"/>
        <v/>
      </c>
      <c r="AS292" s="7" t="str">
        <f t="shared" si="697"/>
        <v/>
      </c>
      <c r="AT292" s="7" t="str">
        <f t="shared" si="698"/>
        <v/>
      </c>
      <c r="AU292" s="7" t="str">
        <f t="shared" si="699"/>
        <v/>
      </c>
      <c r="AW292" s="7" t="str">
        <f t="shared" si="700"/>
        <v/>
      </c>
      <c r="AY292" s="7" t="str">
        <f t="shared" si="701"/>
        <v/>
      </c>
      <c r="AZ292" s="7" t="str">
        <f t="shared" si="702"/>
        <v/>
      </c>
      <c r="BA292" s="7" t="str">
        <f t="shared" si="703"/>
        <v/>
      </c>
    </row>
    <row r="293" spans="1:53">
      <c r="A293" s="23"/>
      <c r="B293" s="24"/>
      <c r="C293" s="25"/>
      <c r="D293" s="26"/>
      <c r="E293" s="27"/>
      <c r="F293" s="28"/>
      <c r="G293" s="28"/>
      <c r="H293" s="27"/>
      <c r="I293" s="29"/>
      <c r="J293" s="30"/>
      <c r="K293" s="31"/>
      <c r="L293" s="32"/>
      <c r="M293" s="223"/>
      <c r="N293" s="12" t="str">
        <f>IF(ISBLANK(I293),"",IF(COUNTIF(I293,"*bombe*"),(G293-1)*SUMIF('base de donnée JCO '!C$3:C$10,K293,'base de donnée JCO '!D$3:D$10)+SUMIF(entete,L293,'base de donnée JCO '!D$14:D$20),SUMIFS('base de donnée JCO '!I$173:I$1080,'base de donnée JCO '!F$173:F$1080,I293,'base de donnée JCO '!G$173:G$1080,J293)))</f>
        <v/>
      </c>
      <c r="O293" s="12" t="str">
        <f t="shared" si="704"/>
        <v/>
      </c>
      <c r="P293" s="223"/>
      <c r="Q293" s="28"/>
      <c r="R293" s="28"/>
      <c r="S293" s="28"/>
      <c r="T293" s="28"/>
      <c r="U293" s="28"/>
      <c r="V293" s="2">
        <f>W293*SUMIFS('base de donnée JCO '!H$173:H$1080,'base de donnée JCO '!F$173:F$1080,I293,'base de donnée JCO '!G$173:G$1080,J293)</f>
        <v>0</v>
      </c>
      <c r="W293" s="2">
        <f t="shared" si="681"/>
        <v>0</v>
      </c>
      <c r="X293" s="2">
        <f>W293*SUMIFS('base de donnée JCO '!J$173:J$1080,'base de donnée JCO '!F$173:F$1080,I293,'base de donnée JCO '!G$173:G$1080,J293)</f>
        <v>0</v>
      </c>
      <c r="Z293" s="7" t="str">
        <f t="shared" si="682"/>
        <v/>
      </c>
      <c r="AA293" s="7" t="str">
        <f t="shared" si="683"/>
        <v/>
      </c>
      <c r="AB293" s="7" t="str">
        <f t="shared" si="684"/>
        <v/>
      </c>
      <c r="AD293" s="7" t="str">
        <f t="shared" si="685"/>
        <v/>
      </c>
      <c r="AE293" s="7" t="str">
        <f t="shared" si="686"/>
        <v/>
      </c>
      <c r="AF293" s="7" t="str">
        <f t="shared" si="687"/>
        <v/>
      </c>
      <c r="AG293" s="7" t="str">
        <f t="shared" si="688"/>
        <v/>
      </c>
      <c r="AH293" s="7" t="str">
        <f t="shared" si="689"/>
        <v/>
      </c>
      <c r="AJ293" s="7" t="str">
        <f t="shared" si="690"/>
        <v/>
      </c>
      <c r="AK293" s="7" t="str">
        <f t="shared" si="691"/>
        <v/>
      </c>
      <c r="AL293" s="7" t="str">
        <f t="shared" si="692"/>
        <v/>
      </c>
      <c r="AM293" s="7" t="str">
        <f t="shared" si="693"/>
        <v/>
      </c>
      <c r="AO293" s="7" t="str">
        <f t="shared" si="694"/>
        <v/>
      </c>
      <c r="AP293" s="7" t="str">
        <f t="shared" si="695"/>
        <v/>
      </c>
      <c r="AQ293" s="7" t="str">
        <f t="shared" si="696"/>
        <v/>
      </c>
      <c r="AS293" s="7" t="str">
        <f t="shared" si="697"/>
        <v/>
      </c>
      <c r="AT293" s="7" t="str">
        <f t="shared" si="698"/>
        <v/>
      </c>
      <c r="AU293" s="7" t="str">
        <f t="shared" si="699"/>
        <v/>
      </c>
      <c r="AW293" s="7" t="str">
        <f t="shared" si="700"/>
        <v/>
      </c>
      <c r="AY293" s="7" t="str">
        <f t="shared" si="701"/>
        <v/>
      </c>
      <c r="AZ293" s="7" t="str">
        <f t="shared" si="702"/>
        <v/>
      </c>
      <c r="BA293" s="7" t="str">
        <f t="shared" si="703"/>
        <v/>
      </c>
    </row>
    <row r="294" spans="1:53">
      <c r="A294" s="23"/>
      <c r="B294" s="24"/>
      <c r="C294" s="25"/>
      <c r="D294" s="26"/>
      <c r="E294" s="27"/>
      <c r="F294" s="28"/>
      <c r="G294" s="28"/>
      <c r="H294" s="27"/>
      <c r="I294" s="29"/>
      <c r="J294" s="30"/>
      <c r="K294" s="31"/>
      <c r="L294" s="32"/>
      <c r="M294" s="223"/>
      <c r="N294" s="12" t="str">
        <f>IF(ISBLANK(I294),"",IF(COUNTIF(I294,"*bombe*"),(G294-1)*SUMIF('base de donnée JCO '!C$3:C$10,K294,'base de donnée JCO '!D$3:D$10)+SUMIF(entete,L294,'base de donnée JCO '!D$14:D$20),SUMIFS('base de donnée JCO '!I$173:I$1080,'base de donnée JCO '!F$173:F$1080,I294,'base de donnée JCO '!G$173:G$1080,J294)))</f>
        <v/>
      </c>
      <c r="O294" s="12" t="str">
        <f t="shared" si="704"/>
        <v/>
      </c>
      <c r="P294" s="223"/>
      <c r="Q294" s="28"/>
      <c r="R294" s="28"/>
      <c r="S294" s="28"/>
      <c r="T294" s="28"/>
      <c r="U294" s="28"/>
      <c r="V294" s="2">
        <f>W294*SUMIFS('base de donnée JCO '!H$173:H$1080,'base de donnée JCO '!F$173:F$1080,I294,'base de donnée JCO '!G$173:G$1080,J294)</f>
        <v>0</v>
      </c>
      <c r="W294" s="2">
        <f t="shared" si="681"/>
        <v>0</v>
      </c>
      <c r="X294" s="2">
        <f>W294*SUMIFS('base de donnée JCO '!J$173:J$1080,'base de donnée JCO '!F$173:F$1080,I294,'base de donnée JCO '!G$173:G$1080,J294)</f>
        <v>0</v>
      </c>
      <c r="Z294" s="7" t="str">
        <f t="shared" si="682"/>
        <v/>
      </c>
      <c r="AA294" s="7" t="str">
        <f t="shared" si="683"/>
        <v/>
      </c>
      <c r="AB294" s="7" t="str">
        <f t="shared" si="684"/>
        <v/>
      </c>
      <c r="AD294" s="7" t="str">
        <f t="shared" si="685"/>
        <v/>
      </c>
      <c r="AE294" s="7" t="str">
        <f t="shared" si="686"/>
        <v/>
      </c>
      <c r="AF294" s="7" t="str">
        <f t="shared" si="687"/>
        <v/>
      </c>
      <c r="AG294" s="7" t="str">
        <f t="shared" si="688"/>
        <v/>
      </c>
      <c r="AH294" s="7" t="str">
        <f t="shared" si="689"/>
        <v/>
      </c>
      <c r="AJ294" s="7" t="str">
        <f t="shared" si="690"/>
        <v/>
      </c>
      <c r="AK294" s="7" t="str">
        <f t="shared" si="691"/>
        <v/>
      </c>
      <c r="AL294" s="7" t="str">
        <f t="shared" si="692"/>
        <v/>
      </c>
      <c r="AM294" s="7" t="str">
        <f t="shared" si="693"/>
        <v/>
      </c>
      <c r="AO294" s="7" t="str">
        <f t="shared" si="694"/>
        <v/>
      </c>
      <c r="AP294" s="7" t="str">
        <f t="shared" si="695"/>
        <v/>
      </c>
      <c r="AQ294" s="7" t="str">
        <f t="shared" si="696"/>
        <v/>
      </c>
      <c r="AS294" s="7" t="str">
        <f t="shared" si="697"/>
        <v/>
      </c>
      <c r="AT294" s="7" t="str">
        <f t="shared" si="698"/>
        <v/>
      </c>
      <c r="AU294" s="7" t="str">
        <f t="shared" si="699"/>
        <v/>
      </c>
      <c r="AW294" s="7" t="str">
        <f t="shared" si="700"/>
        <v/>
      </c>
      <c r="AY294" s="7" t="str">
        <f t="shared" si="701"/>
        <v/>
      </c>
      <c r="AZ294" s="7" t="str">
        <f t="shared" si="702"/>
        <v/>
      </c>
      <c r="BA294" s="7" t="str">
        <f t="shared" si="703"/>
        <v/>
      </c>
    </row>
    <row r="295" spans="1:53">
      <c r="A295" s="23"/>
      <c r="B295" s="24"/>
      <c r="C295" s="25"/>
      <c r="D295" s="26"/>
      <c r="E295" s="27"/>
      <c r="F295" s="28"/>
      <c r="G295" s="28"/>
      <c r="H295" s="27"/>
      <c r="I295" s="29"/>
      <c r="J295" s="30"/>
      <c r="K295" s="31"/>
      <c r="L295" s="32"/>
      <c r="M295" s="223"/>
      <c r="N295" s="12" t="str">
        <f>IF(ISBLANK(I295),"",IF(COUNTIF(I295,"*bombe*"),(G295-1)*SUMIF('base de donnée JCO '!C$3:C$10,K295,'base de donnée JCO '!D$3:D$10)+SUMIF(entete,L295,'base de donnée JCO '!D$14:D$20),SUMIFS('base de donnée JCO '!I$173:I$1080,'base de donnée JCO '!F$173:F$1080,I295,'base de donnée JCO '!G$173:G$1080,J295)))</f>
        <v/>
      </c>
      <c r="O295" s="12" t="str">
        <f t="shared" si="704"/>
        <v/>
      </c>
      <c r="P295" s="223"/>
      <c r="Q295" s="28"/>
      <c r="R295" s="28"/>
      <c r="S295" s="28"/>
      <c r="T295" s="28"/>
      <c r="U295" s="28"/>
      <c r="V295" s="2">
        <f>W295*SUMIFS('base de donnée JCO '!H$173:H$1080,'base de donnée JCO '!F$173:F$1080,I295,'base de donnée JCO '!G$173:G$1080,J295)</f>
        <v>0</v>
      </c>
      <c r="W295" s="2">
        <f t="shared" si="681"/>
        <v>0</v>
      </c>
      <c r="X295" s="2">
        <f>W295*SUMIFS('base de donnée JCO '!J$173:J$1080,'base de donnée JCO '!F$173:F$1080,I295,'base de donnée JCO '!G$173:G$1080,J295)</f>
        <v>0</v>
      </c>
      <c r="Z295" s="7" t="str">
        <f t="shared" si="682"/>
        <v/>
      </c>
      <c r="AA295" s="7" t="str">
        <f t="shared" si="683"/>
        <v/>
      </c>
      <c r="AB295" s="7" t="str">
        <f t="shared" si="684"/>
        <v/>
      </c>
      <c r="AD295" s="7" t="str">
        <f t="shared" si="685"/>
        <v/>
      </c>
      <c r="AE295" s="7" t="str">
        <f t="shared" si="686"/>
        <v/>
      </c>
      <c r="AF295" s="7" t="str">
        <f t="shared" si="687"/>
        <v/>
      </c>
      <c r="AG295" s="7" t="str">
        <f t="shared" si="688"/>
        <v/>
      </c>
      <c r="AH295" s="7" t="str">
        <f t="shared" si="689"/>
        <v/>
      </c>
      <c r="AJ295" s="7" t="str">
        <f t="shared" si="690"/>
        <v/>
      </c>
      <c r="AK295" s="7" t="str">
        <f t="shared" si="691"/>
        <v/>
      </c>
      <c r="AL295" s="7" t="str">
        <f t="shared" si="692"/>
        <v/>
      </c>
      <c r="AM295" s="7" t="str">
        <f t="shared" si="693"/>
        <v/>
      </c>
      <c r="AO295" s="7" t="str">
        <f t="shared" si="694"/>
        <v/>
      </c>
      <c r="AP295" s="7" t="str">
        <f t="shared" si="695"/>
        <v/>
      </c>
      <c r="AQ295" s="7" t="str">
        <f t="shared" si="696"/>
        <v/>
      </c>
      <c r="AS295" s="7" t="str">
        <f t="shared" si="697"/>
        <v/>
      </c>
      <c r="AT295" s="7" t="str">
        <f t="shared" si="698"/>
        <v/>
      </c>
      <c r="AU295" s="7" t="str">
        <f t="shared" si="699"/>
        <v/>
      </c>
      <c r="AW295" s="7" t="str">
        <f t="shared" si="700"/>
        <v/>
      </c>
      <c r="AY295" s="7" t="str">
        <f t="shared" si="701"/>
        <v/>
      </c>
      <c r="AZ295" s="7" t="str">
        <f t="shared" si="702"/>
        <v/>
      </c>
      <c r="BA295" s="7" t="str">
        <f t="shared" si="703"/>
        <v/>
      </c>
    </row>
    <row r="296" spans="1:53">
      <c r="A296" s="23"/>
      <c r="B296" s="24"/>
      <c r="C296" s="25"/>
      <c r="D296" s="26"/>
      <c r="E296" s="27"/>
      <c r="F296" s="28"/>
      <c r="G296" s="28"/>
      <c r="H296" s="27"/>
      <c r="I296" s="29"/>
      <c r="J296" s="30"/>
      <c r="K296" s="31"/>
      <c r="L296" s="32"/>
      <c r="M296" s="223"/>
      <c r="N296" s="12" t="str">
        <f>IF(ISBLANK(I296),"",IF(COUNTIF(I296,"*bombe*"),(G296-1)*SUMIF('base de donnée JCO '!C$3:C$10,K296,'base de donnée JCO '!D$3:D$10)+SUMIF(entete,L296,'base de donnée JCO '!D$14:D$20),SUMIFS('base de donnée JCO '!I$173:I$1080,'base de donnée JCO '!F$173:F$1080,I296,'base de donnée JCO '!G$173:G$1080,J296)))</f>
        <v/>
      </c>
      <c r="O296" s="12" t="str">
        <f t="shared" si="704"/>
        <v/>
      </c>
      <c r="P296" s="223"/>
      <c r="Q296" s="28"/>
      <c r="R296" s="28"/>
      <c r="S296" s="28"/>
      <c r="T296" s="28"/>
      <c r="U296" s="28"/>
      <c r="V296" s="2">
        <f>W296*SUMIFS('base de donnée JCO '!H$173:H$1080,'base de donnée JCO '!F$173:F$1080,I296,'base de donnée JCO '!G$173:G$1080,J296)</f>
        <v>0</v>
      </c>
      <c r="W296" s="2">
        <f t="shared" si="681"/>
        <v>0</v>
      </c>
      <c r="X296" s="2">
        <f>W296*SUMIFS('base de donnée JCO '!J$173:J$1080,'base de donnée JCO '!F$173:F$1080,I296,'base de donnée JCO '!G$173:G$1080,J296)</f>
        <v>0</v>
      </c>
      <c r="Z296" s="7" t="str">
        <f t="shared" si="682"/>
        <v/>
      </c>
      <c r="AA296" s="7" t="str">
        <f t="shared" si="683"/>
        <v/>
      </c>
      <c r="AB296" s="7" t="str">
        <f t="shared" si="684"/>
        <v/>
      </c>
      <c r="AD296" s="7" t="str">
        <f t="shared" si="685"/>
        <v/>
      </c>
      <c r="AE296" s="7" t="str">
        <f t="shared" si="686"/>
        <v/>
      </c>
      <c r="AF296" s="7" t="str">
        <f t="shared" si="687"/>
        <v/>
      </c>
      <c r="AG296" s="7" t="str">
        <f t="shared" si="688"/>
        <v/>
      </c>
      <c r="AH296" s="7" t="str">
        <f t="shared" si="689"/>
        <v/>
      </c>
      <c r="AJ296" s="7" t="str">
        <f t="shared" si="690"/>
        <v/>
      </c>
      <c r="AK296" s="7" t="str">
        <f t="shared" si="691"/>
        <v/>
      </c>
      <c r="AL296" s="7" t="str">
        <f t="shared" si="692"/>
        <v/>
      </c>
      <c r="AM296" s="7" t="str">
        <f t="shared" si="693"/>
        <v/>
      </c>
      <c r="AO296" s="7" t="str">
        <f t="shared" si="694"/>
        <v/>
      </c>
      <c r="AP296" s="7" t="str">
        <f t="shared" si="695"/>
        <v/>
      </c>
      <c r="AQ296" s="7" t="str">
        <f t="shared" si="696"/>
        <v/>
      </c>
      <c r="AS296" s="7" t="str">
        <f t="shared" si="697"/>
        <v/>
      </c>
      <c r="AT296" s="7" t="str">
        <f t="shared" si="698"/>
        <v/>
      </c>
      <c r="AU296" s="7" t="str">
        <f t="shared" si="699"/>
        <v/>
      </c>
      <c r="AW296" s="7" t="str">
        <f t="shared" si="700"/>
        <v/>
      </c>
      <c r="AY296" s="7" t="str">
        <f t="shared" si="701"/>
        <v/>
      </c>
      <c r="AZ296" s="7" t="str">
        <f t="shared" si="702"/>
        <v/>
      </c>
      <c r="BA296" s="7" t="str">
        <f t="shared" si="703"/>
        <v/>
      </c>
    </row>
    <row r="297" spans="1:53">
      <c r="A297" s="23"/>
      <c r="B297" s="24"/>
      <c r="C297" s="25"/>
      <c r="D297" s="26"/>
      <c r="E297" s="27"/>
      <c r="F297" s="28"/>
      <c r="G297" s="28"/>
      <c r="H297" s="27"/>
      <c r="I297" s="29"/>
      <c r="J297" s="30"/>
      <c r="K297" s="31"/>
      <c r="L297" s="32"/>
      <c r="M297" s="223"/>
      <c r="N297" s="12" t="str">
        <f>IF(ISBLANK(I297),"",IF(COUNTIF(I297,"*bombe*"),(G297-1)*SUMIF('base de donnée JCO '!C$3:C$10,K297,'base de donnée JCO '!D$3:D$10)+SUMIF(entete,L297,'base de donnée JCO '!D$14:D$20),SUMIFS('base de donnée JCO '!I$173:I$1080,'base de donnée JCO '!F$173:F$1080,I297,'base de donnée JCO '!G$173:G$1080,J297)))</f>
        <v/>
      </c>
      <c r="O297" s="12" t="str">
        <f t="shared" si="704"/>
        <v/>
      </c>
      <c r="P297" s="223"/>
      <c r="Q297" s="28"/>
      <c r="R297" s="28"/>
      <c r="S297" s="28"/>
      <c r="T297" s="28"/>
      <c r="U297" s="28"/>
      <c r="V297" s="2">
        <f>W297*SUMIFS('base de donnée JCO '!H$173:H$1080,'base de donnée JCO '!F$173:F$1080,I297,'base de donnée JCO '!G$173:G$1080,J297)</f>
        <v>0</v>
      </c>
      <c r="W297" s="2">
        <f t="shared" si="681"/>
        <v>0</v>
      </c>
      <c r="X297" s="2">
        <f>W297*SUMIFS('base de donnée JCO '!J$173:J$1080,'base de donnée JCO '!F$173:F$1080,I297,'base de donnée JCO '!G$173:G$1080,J297)</f>
        <v>0</v>
      </c>
      <c r="Z297" s="7" t="str">
        <f t="shared" si="682"/>
        <v/>
      </c>
      <c r="AA297" s="7" t="str">
        <f t="shared" si="683"/>
        <v/>
      </c>
      <c r="AB297" s="7" t="str">
        <f t="shared" si="684"/>
        <v/>
      </c>
      <c r="AD297" s="7" t="str">
        <f t="shared" si="685"/>
        <v/>
      </c>
      <c r="AE297" s="7" t="str">
        <f t="shared" si="686"/>
        <v/>
      </c>
      <c r="AF297" s="7" t="str">
        <f t="shared" si="687"/>
        <v/>
      </c>
      <c r="AG297" s="7" t="str">
        <f t="shared" si="688"/>
        <v/>
      </c>
      <c r="AH297" s="7" t="str">
        <f t="shared" si="689"/>
        <v/>
      </c>
      <c r="AJ297" s="7" t="str">
        <f t="shared" si="690"/>
        <v/>
      </c>
      <c r="AK297" s="7" t="str">
        <f t="shared" si="691"/>
        <v/>
      </c>
      <c r="AL297" s="7" t="str">
        <f t="shared" si="692"/>
        <v/>
      </c>
      <c r="AM297" s="7" t="str">
        <f t="shared" si="693"/>
        <v/>
      </c>
      <c r="AO297" s="7" t="str">
        <f t="shared" si="694"/>
        <v/>
      </c>
      <c r="AP297" s="7" t="str">
        <f t="shared" si="695"/>
        <v/>
      </c>
      <c r="AQ297" s="7" t="str">
        <f t="shared" si="696"/>
        <v/>
      </c>
      <c r="AS297" s="7" t="str">
        <f t="shared" si="697"/>
        <v/>
      </c>
      <c r="AT297" s="7" t="str">
        <f t="shared" si="698"/>
        <v/>
      </c>
      <c r="AU297" s="7" t="str">
        <f t="shared" si="699"/>
        <v/>
      </c>
      <c r="AW297" s="7" t="str">
        <f t="shared" si="700"/>
        <v/>
      </c>
      <c r="AY297" s="7" t="str">
        <f t="shared" si="701"/>
        <v/>
      </c>
      <c r="AZ297" s="7" t="str">
        <f t="shared" si="702"/>
        <v/>
      </c>
      <c r="BA297" s="7" t="str">
        <f t="shared" si="703"/>
        <v/>
      </c>
    </row>
    <row r="298" spans="1:53">
      <c r="A298" s="23"/>
      <c r="B298" s="24"/>
      <c r="C298" s="25"/>
      <c r="D298" s="26"/>
      <c r="E298" s="27"/>
      <c r="F298" s="28"/>
      <c r="G298" s="28"/>
      <c r="H298" s="27"/>
      <c r="I298" s="29"/>
      <c r="J298" s="30"/>
      <c r="K298" s="31"/>
      <c r="L298" s="32"/>
      <c r="M298" s="223"/>
      <c r="N298" s="12" t="str">
        <f>IF(ISBLANK(I298),"",IF(COUNTIF(I298,"*bombe*"),(G298-1)*SUMIF('base de donnée JCO '!C$3:C$10,K298,'base de donnée JCO '!D$3:D$10)+SUMIF(entete,L298,'base de donnée JCO '!D$14:D$20),SUMIFS('base de donnée JCO '!I$173:I$1080,'base de donnée JCO '!F$173:F$1080,I298,'base de donnée JCO '!G$173:G$1080,J298)))</f>
        <v/>
      </c>
      <c r="O298" s="12" t="str">
        <f t="shared" si="704"/>
        <v/>
      </c>
      <c r="P298" s="223"/>
      <c r="Q298" s="28"/>
      <c r="R298" s="28"/>
      <c r="S298" s="28"/>
      <c r="T298" s="28"/>
      <c r="U298" s="28"/>
      <c r="V298" s="2">
        <f>W298*SUMIFS('base de donnée JCO '!H$173:H$1080,'base de donnée JCO '!F$173:F$1080,I298,'base de donnée JCO '!G$173:G$1080,J298)</f>
        <v>0</v>
      </c>
      <c r="W298" s="2">
        <f t="shared" si="681"/>
        <v>0</v>
      </c>
      <c r="X298" s="2">
        <f>W298*SUMIFS('base de donnée JCO '!J$173:J$1080,'base de donnée JCO '!F$173:F$1080,I298,'base de donnée JCO '!G$173:G$1080,J298)</f>
        <v>0</v>
      </c>
      <c r="Z298" s="7" t="str">
        <f t="shared" si="682"/>
        <v/>
      </c>
      <c r="AA298" s="7" t="str">
        <f t="shared" si="683"/>
        <v/>
      </c>
      <c r="AB298" s="7" t="str">
        <f t="shared" si="684"/>
        <v/>
      </c>
      <c r="AD298" s="7" t="str">
        <f t="shared" si="685"/>
        <v/>
      </c>
      <c r="AE298" s="7" t="str">
        <f t="shared" si="686"/>
        <v/>
      </c>
      <c r="AF298" s="7" t="str">
        <f t="shared" si="687"/>
        <v/>
      </c>
      <c r="AG298" s="7" t="str">
        <f t="shared" si="688"/>
        <v/>
      </c>
      <c r="AH298" s="7" t="str">
        <f t="shared" si="689"/>
        <v/>
      </c>
      <c r="AJ298" s="7" t="str">
        <f t="shared" si="690"/>
        <v/>
      </c>
      <c r="AK298" s="7" t="str">
        <f t="shared" si="691"/>
        <v/>
      </c>
      <c r="AL298" s="7" t="str">
        <f t="shared" si="692"/>
        <v/>
      </c>
      <c r="AM298" s="7" t="str">
        <f t="shared" si="693"/>
        <v/>
      </c>
      <c r="AO298" s="7" t="str">
        <f t="shared" si="694"/>
        <v/>
      </c>
      <c r="AP298" s="7" t="str">
        <f t="shared" si="695"/>
        <v/>
      </c>
      <c r="AQ298" s="7" t="str">
        <f t="shared" si="696"/>
        <v/>
      </c>
      <c r="AS298" s="7" t="str">
        <f t="shared" si="697"/>
        <v/>
      </c>
      <c r="AT298" s="7" t="str">
        <f t="shared" si="698"/>
        <v/>
      </c>
      <c r="AU298" s="7" t="str">
        <f t="shared" si="699"/>
        <v/>
      </c>
      <c r="AW298" s="7" t="str">
        <f t="shared" si="700"/>
        <v/>
      </c>
      <c r="AY298" s="7" t="str">
        <f t="shared" si="701"/>
        <v/>
      </c>
      <c r="AZ298" s="7" t="str">
        <f t="shared" si="702"/>
        <v/>
      </c>
      <c r="BA298" s="7" t="str">
        <f t="shared" si="703"/>
        <v/>
      </c>
    </row>
    <row r="299" spans="1:53">
      <c r="A299" s="23"/>
      <c r="B299" s="24"/>
      <c r="C299" s="25"/>
      <c r="D299" s="26"/>
      <c r="E299" s="27"/>
      <c r="F299" s="28"/>
      <c r="G299" s="28"/>
      <c r="H299" s="27"/>
      <c r="I299" s="29"/>
      <c r="J299" s="30"/>
      <c r="K299" s="31"/>
      <c r="L299" s="32"/>
      <c r="M299" s="223"/>
      <c r="N299" s="12" t="str">
        <f>IF(ISBLANK(I299),"",IF(COUNTIF(I299,"*bombe*"),(G299-1)*SUMIF('base de donnée JCO '!C$3:C$10,K299,'base de donnée JCO '!D$3:D$10)+SUMIF(entete,L299,'base de donnée JCO '!D$14:D$20),SUMIFS('base de donnée JCO '!I$173:I$1080,'base de donnée JCO '!F$173:F$1080,I299,'base de donnée JCO '!G$173:G$1080,J299)))</f>
        <v/>
      </c>
      <c r="O299" s="12" t="str">
        <f t="shared" si="704"/>
        <v/>
      </c>
      <c r="P299" s="223"/>
      <c r="Q299" s="28"/>
      <c r="R299" s="28"/>
      <c r="S299" s="28"/>
      <c r="T299" s="28"/>
      <c r="U299" s="28"/>
      <c r="V299" s="2">
        <f>W299*SUMIFS('base de donnée JCO '!H$173:H$1080,'base de donnée JCO '!F$173:F$1080,I299,'base de donnée JCO '!G$173:G$1080,J299)</f>
        <v>0</v>
      </c>
      <c r="W299" s="2">
        <f t="shared" si="681"/>
        <v>0</v>
      </c>
      <c r="X299" s="2">
        <f>W299*SUMIFS('base de donnée JCO '!J$173:J$1080,'base de donnée JCO '!F$173:F$1080,I299,'base de donnée JCO '!G$173:G$1080,J299)</f>
        <v>0</v>
      </c>
      <c r="Z299" s="7" t="str">
        <f t="shared" si="682"/>
        <v/>
      </c>
      <c r="AA299" s="7" t="str">
        <f t="shared" si="683"/>
        <v/>
      </c>
      <c r="AB299" s="7" t="str">
        <f t="shared" si="684"/>
        <v/>
      </c>
      <c r="AD299" s="7" t="str">
        <f t="shared" si="685"/>
        <v/>
      </c>
      <c r="AE299" s="7" t="str">
        <f t="shared" si="686"/>
        <v/>
      </c>
      <c r="AF299" s="7" t="str">
        <f t="shared" si="687"/>
        <v/>
      </c>
      <c r="AG299" s="7" t="str">
        <f t="shared" si="688"/>
        <v/>
      </c>
      <c r="AH299" s="7" t="str">
        <f t="shared" si="689"/>
        <v/>
      </c>
      <c r="AJ299" s="7" t="str">
        <f t="shared" si="690"/>
        <v/>
      </c>
      <c r="AK299" s="7" t="str">
        <f t="shared" si="691"/>
        <v/>
      </c>
      <c r="AL299" s="7" t="str">
        <f t="shared" si="692"/>
        <v/>
      </c>
      <c r="AM299" s="7" t="str">
        <f t="shared" si="693"/>
        <v/>
      </c>
      <c r="AO299" s="7" t="str">
        <f t="shared" si="694"/>
        <v/>
      </c>
      <c r="AP299" s="7" t="str">
        <f t="shared" si="695"/>
        <v/>
      </c>
      <c r="AQ299" s="7" t="str">
        <f t="shared" si="696"/>
        <v/>
      </c>
      <c r="AS299" s="7" t="str">
        <f t="shared" si="697"/>
        <v/>
      </c>
      <c r="AT299" s="7" t="str">
        <f t="shared" si="698"/>
        <v/>
      </c>
      <c r="AU299" s="7" t="str">
        <f t="shared" si="699"/>
        <v/>
      </c>
      <c r="AW299" s="7" t="str">
        <f t="shared" si="700"/>
        <v/>
      </c>
      <c r="AY299" s="7" t="str">
        <f t="shared" si="701"/>
        <v/>
      </c>
      <c r="AZ299" s="7" t="str">
        <f t="shared" si="702"/>
        <v/>
      </c>
      <c r="BA299" s="7" t="str">
        <f t="shared" si="703"/>
        <v/>
      </c>
    </row>
    <row r="300" spans="1:53">
      <c r="A300" s="23"/>
      <c r="B300" s="24"/>
      <c r="C300" s="25"/>
      <c r="D300" s="26"/>
      <c r="E300" s="27"/>
      <c r="F300" s="28"/>
      <c r="G300" s="28"/>
      <c r="H300" s="27"/>
      <c r="I300" s="29"/>
      <c r="J300" s="30"/>
      <c r="K300" s="31"/>
      <c r="L300" s="32"/>
      <c r="M300" s="223"/>
      <c r="N300" s="12" t="str">
        <f>IF(ISBLANK(I300),"",IF(COUNTIF(I300,"*bombe*"),(G300-1)*SUMIF('base de donnée JCO '!C$3:C$10,K300,'base de donnée JCO '!D$3:D$10)+SUMIF(entete,L300,'base de donnée JCO '!D$14:D$20),SUMIFS('base de donnée JCO '!I$173:I$1080,'base de donnée JCO '!F$173:F$1080,I300,'base de donnée JCO '!G$173:G$1080,J300)))</f>
        <v/>
      </c>
      <c r="O300" s="12" t="str">
        <f t="shared" si="704"/>
        <v/>
      </c>
      <c r="P300" s="223"/>
      <c r="Q300" s="28"/>
      <c r="R300" s="28"/>
      <c r="S300" s="28"/>
      <c r="T300" s="28"/>
      <c r="U300" s="28"/>
      <c r="V300" s="2">
        <f>W300*SUMIFS('base de donnée JCO '!H$173:H$1080,'base de donnée JCO '!F$173:F$1080,I300,'base de donnée JCO '!G$173:G$1080,J300)</f>
        <v>0</v>
      </c>
      <c r="W300" s="2">
        <f t="shared" si="681"/>
        <v>0</v>
      </c>
      <c r="X300" s="2">
        <f>W300*SUMIFS('base de donnée JCO '!J$173:J$1080,'base de donnée JCO '!F$173:F$1080,I300,'base de donnée JCO '!G$173:G$1080,J300)</f>
        <v>0</v>
      </c>
      <c r="Z300" s="7" t="str">
        <f t="shared" si="682"/>
        <v/>
      </c>
      <c r="AA300" s="7" t="str">
        <f t="shared" si="683"/>
        <v/>
      </c>
      <c r="AB300" s="7" t="str">
        <f t="shared" si="684"/>
        <v/>
      </c>
      <c r="AD300" s="7" t="str">
        <f t="shared" si="685"/>
        <v/>
      </c>
      <c r="AE300" s="7" t="str">
        <f t="shared" si="686"/>
        <v/>
      </c>
      <c r="AF300" s="7" t="str">
        <f t="shared" si="687"/>
        <v/>
      </c>
      <c r="AG300" s="7" t="str">
        <f t="shared" si="688"/>
        <v/>
      </c>
      <c r="AH300" s="7" t="str">
        <f t="shared" si="689"/>
        <v/>
      </c>
      <c r="AJ300" s="7" t="str">
        <f t="shared" si="690"/>
        <v/>
      </c>
      <c r="AK300" s="7" t="str">
        <f t="shared" si="691"/>
        <v/>
      </c>
      <c r="AL300" s="7" t="str">
        <f t="shared" si="692"/>
        <v/>
      </c>
      <c r="AM300" s="7" t="str">
        <f t="shared" si="693"/>
        <v/>
      </c>
      <c r="AO300" s="7" t="str">
        <f t="shared" si="694"/>
        <v/>
      </c>
      <c r="AP300" s="7" t="str">
        <f t="shared" si="695"/>
        <v/>
      </c>
      <c r="AQ300" s="7" t="str">
        <f t="shared" si="696"/>
        <v/>
      </c>
      <c r="AS300" s="7" t="str">
        <f t="shared" si="697"/>
        <v/>
      </c>
      <c r="AT300" s="7" t="str">
        <f t="shared" si="698"/>
        <v/>
      </c>
      <c r="AU300" s="7" t="str">
        <f t="shared" si="699"/>
        <v/>
      </c>
      <c r="AW300" s="7" t="str">
        <f t="shared" si="700"/>
        <v/>
      </c>
      <c r="AY300" s="7" t="str">
        <f t="shared" si="701"/>
        <v/>
      </c>
      <c r="AZ300" s="7" t="str">
        <f t="shared" si="702"/>
        <v/>
      </c>
      <c r="BA300" s="7" t="str">
        <f t="shared" si="703"/>
        <v/>
      </c>
    </row>
    <row r="301" spans="1:53">
      <c r="A301" s="23"/>
      <c r="B301" s="24"/>
      <c r="C301" s="25"/>
      <c r="D301" s="26"/>
      <c r="E301" s="27"/>
      <c r="F301" s="28"/>
      <c r="G301" s="28"/>
      <c r="H301" s="27"/>
      <c r="I301" s="29"/>
      <c r="J301" s="30"/>
      <c r="K301" s="31"/>
      <c r="L301" s="32"/>
      <c r="M301" s="223"/>
      <c r="N301" s="12" t="str">
        <f>IF(ISBLANK(I301),"",IF(COUNTIF(I301,"*bombe*"),(G301-1)*SUMIF('base de donnée JCO '!C$3:C$10,K301,'base de donnée JCO '!D$3:D$10)+SUMIF(entete,L301,'base de donnée JCO '!D$14:D$20),SUMIFS('base de donnée JCO '!I$173:I$1080,'base de donnée JCO '!F$173:F$1080,I301,'base de donnée JCO '!G$173:G$1080,J301)))</f>
        <v/>
      </c>
      <c r="O301" s="12" t="str">
        <f t="shared" si="704"/>
        <v/>
      </c>
      <c r="P301" s="223"/>
      <c r="Q301" s="28"/>
      <c r="R301" s="28"/>
      <c r="S301" s="28"/>
      <c r="T301" s="28"/>
      <c r="U301" s="28"/>
      <c r="V301" s="2">
        <f>W301*SUMIFS('base de donnée JCO '!H$173:H$1080,'base de donnée JCO '!F$173:F$1080,I301,'base de donnée JCO '!G$173:G$1080,J301)</f>
        <v>0</v>
      </c>
      <c r="W301" s="2">
        <f t="shared" si="681"/>
        <v>0</v>
      </c>
      <c r="X301" s="2">
        <f>W301*SUMIFS('base de donnée JCO '!J$173:J$1080,'base de donnée JCO '!F$173:F$1080,I301,'base de donnée JCO '!G$173:G$1080,J301)</f>
        <v>0</v>
      </c>
      <c r="Z301" s="7" t="str">
        <f t="shared" si="682"/>
        <v/>
      </c>
      <c r="AA301" s="7" t="str">
        <f t="shared" si="683"/>
        <v/>
      </c>
      <c r="AB301" s="7" t="str">
        <f t="shared" si="684"/>
        <v/>
      </c>
      <c r="AD301" s="7" t="str">
        <f t="shared" si="685"/>
        <v/>
      </c>
      <c r="AE301" s="7" t="str">
        <f t="shared" si="686"/>
        <v/>
      </c>
      <c r="AF301" s="7" t="str">
        <f t="shared" si="687"/>
        <v/>
      </c>
      <c r="AG301" s="7" t="str">
        <f t="shared" si="688"/>
        <v/>
      </c>
      <c r="AH301" s="7" t="str">
        <f t="shared" si="689"/>
        <v/>
      </c>
      <c r="AJ301" s="7" t="str">
        <f t="shared" si="690"/>
        <v/>
      </c>
      <c r="AK301" s="7" t="str">
        <f t="shared" si="691"/>
        <v/>
      </c>
      <c r="AL301" s="7" t="str">
        <f t="shared" si="692"/>
        <v/>
      </c>
      <c r="AM301" s="7" t="str">
        <f t="shared" si="693"/>
        <v/>
      </c>
      <c r="AO301" s="7" t="str">
        <f t="shared" si="694"/>
        <v/>
      </c>
      <c r="AP301" s="7" t="str">
        <f t="shared" si="695"/>
        <v/>
      </c>
      <c r="AQ301" s="7" t="str">
        <f t="shared" si="696"/>
        <v/>
      </c>
      <c r="AS301" s="7" t="str">
        <f t="shared" si="697"/>
        <v/>
      </c>
      <c r="AT301" s="7" t="str">
        <f t="shared" si="698"/>
        <v/>
      </c>
      <c r="AU301" s="7" t="str">
        <f t="shared" si="699"/>
        <v/>
      </c>
      <c r="AW301" s="7" t="str">
        <f t="shared" si="700"/>
        <v/>
      </c>
      <c r="AY301" s="7" t="str">
        <f t="shared" si="701"/>
        <v/>
      </c>
      <c r="AZ301" s="7" t="str">
        <f t="shared" si="702"/>
        <v/>
      </c>
      <c r="BA301" s="7" t="str">
        <f t="shared" si="703"/>
        <v/>
      </c>
    </row>
    <row r="302" spans="1:53">
      <c r="A302" s="23"/>
      <c r="B302" s="24"/>
      <c r="C302" s="25"/>
      <c r="D302" s="26"/>
      <c r="E302" s="27"/>
      <c r="F302" s="28"/>
      <c r="G302" s="28"/>
      <c r="H302" s="27"/>
      <c r="I302" s="29"/>
      <c r="J302" s="30"/>
      <c r="K302" s="31"/>
      <c r="L302" s="32"/>
      <c r="M302" s="223"/>
      <c r="N302" s="12" t="str">
        <f>IF(ISBLANK(I302),"",IF(COUNTIF(I302,"*bombe*"),(G302-1)*SUMIF('base de donnée JCO '!C$3:C$10,K302,'base de donnée JCO '!D$3:D$10)+SUMIF(entete,L302,'base de donnée JCO '!D$14:D$20),SUMIFS('base de donnée JCO '!I$173:I$1080,'base de donnée JCO '!F$173:F$1080,I302,'base de donnée JCO '!G$173:G$1080,J302)))</f>
        <v/>
      </c>
      <c r="O302" s="12" t="str">
        <f t="shared" si="704"/>
        <v/>
      </c>
      <c r="P302" s="223"/>
      <c r="Q302" s="28"/>
      <c r="R302" s="28"/>
      <c r="S302" s="28"/>
      <c r="T302" s="28"/>
      <c r="U302" s="28"/>
      <c r="V302" s="2">
        <f>W302*SUMIFS('base de donnée JCO '!H$173:H$1080,'base de donnée JCO '!F$173:F$1080,I302,'base de donnée JCO '!G$173:G$1080,J302)</f>
        <v>0</v>
      </c>
      <c r="W302" s="2">
        <f t="shared" si="681"/>
        <v>0</v>
      </c>
      <c r="X302" s="2">
        <f>W302*SUMIFS('base de donnée JCO '!J$173:J$1080,'base de donnée JCO '!F$173:F$1080,I302,'base de donnée JCO '!G$173:G$1080,J302)</f>
        <v>0</v>
      </c>
      <c r="Z302" s="7" t="str">
        <f t="shared" si="682"/>
        <v/>
      </c>
      <c r="AA302" s="7" t="str">
        <f t="shared" si="683"/>
        <v/>
      </c>
      <c r="AB302" s="7" t="str">
        <f t="shared" si="684"/>
        <v/>
      </c>
      <c r="AD302" s="7" t="str">
        <f t="shared" si="685"/>
        <v/>
      </c>
      <c r="AE302" s="7" t="str">
        <f t="shared" si="686"/>
        <v/>
      </c>
      <c r="AF302" s="7" t="str">
        <f t="shared" si="687"/>
        <v/>
      </c>
      <c r="AG302" s="7" t="str">
        <f t="shared" si="688"/>
        <v/>
      </c>
      <c r="AH302" s="7" t="str">
        <f t="shared" si="689"/>
        <v/>
      </c>
      <c r="AJ302" s="7" t="str">
        <f t="shared" si="690"/>
        <v/>
      </c>
      <c r="AK302" s="7" t="str">
        <f t="shared" si="691"/>
        <v/>
      </c>
      <c r="AL302" s="7" t="str">
        <f t="shared" si="692"/>
        <v/>
      </c>
      <c r="AM302" s="7" t="str">
        <f t="shared" si="693"/>
        <v/>
      </c>
      <c r="AO302" s="7" t="str">
        <f t="shared" si="694"/>
        <v/>
      </c>
      <c r="AP302" s="7" t="str">
        <f t="shared" si="695"/>
        <v/>
      </c>
      <c r="AQ302" s="7" t="str">
        <f t="shared" si="696"/>
        <v/>
      </c>
      <c r="AS302" s="7" t="str">
        <f t="shared" si="697"/>
        <v/>
      </c>
      <c r="AT302" s="7" t="str">
        <f t="shared" si="698"/>
        <v/>
      </c>
      <c r="AU302" s="7" t="str">
        <f t="shared" si="699"/>
        <v/>
      </c>
      <c r="AW302" s="7" t="str">
        <f t="shared" si="700"/>
        <v/>
      </c>
      <c r="AY302" s="7" t="str">
        <f t="shared" si="701"/>
        <v/>
      </c>
      <c r="AZ302" s="7" t="str">
        <f t="shared" si="702"/>
        <v/>
      </c>
      <c r="BA302" s="7" t="str">
        <f t="shared" si="703"/>
        <v/>
      </c>
    </row>
    <row r="303" spans="1:53">
      <c r="A303" s="23"/>
      <c r="B303" s="24"/>
      <c r="C303" s="25"/>
      <c r="D303" s="26"/>
      <c r="E303" s="27"/>
      <c r="F303" s="28"/>
      <c r="G303" s="28"/>
      <c r="H303" s="27"/>
      <c r="I303" s="29"/>
      <c r="J303" s="30"/>
      <c r="K303" s="31"/>
      <c r="L303" s="32"/>
      <c r="M303" s="223"/>
      <c r="N303" s="12" t="str">
        <f>IF(ISBLANK(I303),"",IF(COUNTIF(I303,"*bombe*"),(G303-1)*SUMIF('base de donnée JCO '!C$3:C$10,K303,'base de donnée JCO '!D$3:D$10)+SUMIF(entete,L303,'base de donnée JCO '!D$14:D$20),SUMIFS('base de donnée JCO '!I$173:I$1080,'base de donnée JCO '!F$173:F$1080,I303,'base de donnée JCO '!G$173:G$1080,J303)))</f>
        <v/>
      </c>
      <c r="O303" s="12" t="str">
        <f t="shared" si="704"/>
        <v/>
      </c>
      <c r="P303" s="223"/>
      <c r="Q303" s="28"/>
      <c r="R303" s="28"/>
      <c r="S303" s="28"/>
      <c r="T303" s="28"/>
      <c r="U303" s="28"/>
      <c r="V303" s="2">
        <f>W303*SUMIFS('base de donnée JCO '!H$173:H$1080,'base de donnée JCO '!F$173:F$1080,I303,'base de donnée JCO '!G$173:G$1080,J303)</f>
        <v>0</v>
      </c>
      <c r="W303" s="2">
        <f t="shared" si="681"/>
        <v>0</v>
      </c>
      <c r="X303" s="2">
        <f>W303*SUMIFS('base de donnée JCO '!J$173:J$1080,'base de donnée JCO '!F$173:F$1080,I303,'base de donnée JCO '!G$173:G$1080,J303)</f>
        <v>0</v>
      </c>
      <c r="Z303" s="7" t="str">
        <f t="shared" si="682"/>
        <v/>
      </c>
      <c r="AA303" s="7" t="str">
        <f t="shared" si="683"/>
        <v/>
      </c>
      <c r="AB303" s="7" t="str">
        <f t="shared" si="684"/>
        <v/>
      </c>
      <c r="AD303" s="7" t="str">
        <f t="shared" si="685"/>
        <v/>
      </c>
      <c r="AE303" s="7" t="str">
        <f t="shared" si="686"/>
        <v/>
      </c>
      <c r="AF303" s="7" t="str">
        <f t="shared" si="687"/>
        <v/>
      </c>
      <c r="AG303" s="7" t="str">
        <f t="shared" si="688"/>
        <v/>
      </c>
      <c r="AH303" s="7" t="str">
        <f t="shared" si="689"/>
        <v/>
      </c>
      <c r="AJ303" s="7" t="str">
        <f t="shared" si="690"/>
        <v/>
      </c>
      <c r="AK303" s="7" t="str">
        <f t="shared" si="691"/>
        <v/>
      </c>
      <c r="AL303" s="7" t="str">
        <f t="shared" si="692"/>
        <v/>
      </c>
      <c r="AM303" s="7" t="str">
        <f t="shared" si="693"/>
        <v/>
      </c>
      <c r="AO303" s="7" t="str">
        <f t="shared" si="694"/>
        <v/>
      </c>
      <c r="AP303" s="7" t="str">
        <f t="shared" si="695"/>
        <v/>
      </c>
      <c r="AQ303" s="7" t="str">
        <f t="shared" si="696"/>
        <v/>
      </c>
      <c r="AS303" s="7" t="str">
        <f t="shared" si="697"/>
        <v/>
      </c>
      <c r="AT303" s="7" t="str">
        <f t="shared" si="698"/>
        <v/>
      </c>
      <c r="AU303" s="7" t="str">
        <f t="shared" si="699"/>
        <v/>
      </c>
      <c r="AW303" s="7" t="str">
        <f t="shared" si="700"/>
        <v/>
      </c>
      <c r="AY303" s="7" t="str">
        <f t="shared" si="701"/>
        <v/>
      </c>
      <c r="AZ303" s="7" t="str">
        <f t="shared" si="702"/>
        <v/>
      </c>
      <c r="BA303" s="7" t="str">
        <f t="shared" si="703"/>
        <v/>
      </c>
    </row>
    <row r="304" spans="1:53">
      <c r="A304" s="23"/>
      <c r="B304" s="24"/>
      <c r="C304" s="25"/>
      <c r="D304" s="26"/>
      <c r="E304" s="27"/>
      <c r="F304" s="28"/>
      <c r="G304" s="28"/>
      <c r="H304" s="27"/>
      <c r="I304" s="29"/>
      <c r="J304" s="30"/>
      <c r="K304" s="31"/>
      <c r="L304" s="32"/>
      <c r="M304" s="223"/>
      <c r="N304" s="12" t="str">
        <f>IF(ISBLANK(I304),"",IF(COUNTIF(I304,"*bombe*"),(G304-1)*SUMIF('base de donnée JCO '!C$3:C$10,K304,'base de donnée JCO '!D$3:D$10)+SUMIF(entete,L304,'base de donnée JCO '!D$14:D$20),SUMIFS('base de donnée JCO '!I$173:I$1080,'base de donnée JCO '!F$173:F$1080,I304,'base de donnée JCO '!G$173:G$1080,J304)))</f>
        <v/>
      </c>
      <c r="O304" s="12" t="str">
        <f t="shared" si="704"/>
        <v/>
      </c>
      <c r="P304" s="223"/>
      <c r="Q304" s="28"/>
      <c r="R304" s="28"/>
      <c r="S304" s="28"/>
      <c r="T304" s="28"/>
      <c r="U304" s="28"/>
      <c r="V304" s="2">
        <f>W304*SUMIFS('base de donnée JCO '!H$173:H$1080,'base de donnée JCO '!F$173:F$1080,I304,'base de donnée JCO '!G$173:G$1080,J304)</f>
        <v>0</v>
      </c>
      <c r="W304" s="2">
        <f t="shared" si="681"/>
        <v>0</v>
      </c>
      <c r="X304" s="2">
        <f>W304*SUMIFS('base de donnée JCO '!J$173:J$1080,'base de donnée JCO '!F$173:F$1080,I304,'base de donnée JCO '!G$173:G$1080,J304)</f>
        <v>0</v>
      </c>
      <c r="Z304" s="7" t="str">
        <f t="shared" si="682"/>
        <v/>
      </c>
      <c r="AA304" s="7" t="str">
        <f t="shared" si="683"/>
        <v/>
      </c>
      <c r="AB304" s="7" t="str">
        <f t="shared" si="684"/>
        <v/>
      </c>
      <c r="AD304" s="7" t="str">
        <f t="shared" si="685"/>
        <v/>
      </c>
      <c r="AE304" s="7" t="str">
        <f t="shared" si="686"/>
        <v/>
      </c>
      <c r="AF304" s="7" t="str">
        <f t="shared" si="687"/>
        <v/>
      </c>
      <c r="AG304" s="7" t="str">
        <f t="shared" si="688"/>
        <v/>
      </c>
      <c r="AH304" s="7" t="str">
        <f t="shared" si="689"/>
        <v/>
      </c>
      <c r="AJ304" s="7" t="str">
        <f t="shared" si="690"/>
        <v/>
      </c>
      <c r="AK304" s="7" t="str">
        <f t="shared" si="691"/>
        <v/>
      </c>
      <c r="AL304" s="7" t="str">
        <f t="shared" si="692"/>
        <v/>
      </c>
      <c r="AM304" s="7" t="str">
        <f t="shared" si="693"/>
        <v/>
      </c>
      <c r="AO304" s="7" t="str">
        <f t="shared" si="694"/>
        <v/>
      </c>
      <c r="AP304" s="7" t="str">
        <f t="shared" si="695"/>
        <v/>
      </c>
      <c r="AQ304" s="7" t="str">
        <f t="shared" si="696"/>
        <v/>
      </c>
      <c r="AS304" s="7" t="str">
        <f t="shared" si="697"/>
        <v/>
      </c>
      <c r="AT304" s="7" t="str">
        <f t="shared" si="698"/>
        <v/>
      </c>
      <c r="AU304" s="7" t="str">
        <f t="shared" si="699"/>
        <v/>
      </c>
      <c r="AW304" s="7" t="str">
        <f t="shared" si="700"/>
        <v/>
      </c>
      <c r="AY304" s="7" t="str">
        <f t="shared" si="701"/>
        <v/>
      </c>
      <c r="AZ304" s="7" t="str">
        <f t="shared" si="702"/>
        <v/>
      </c>
      <c r="BA304" s="7" t="str">
        <f t="shared" si="703"/>
        <v/>
      </c>
    </row>
    <row r="305" spans="1:53">
      <c r="A305" s="23"/>
      <c r="B305" s="24"/>
      <c r="C305" s="25"/>
      <c r="D305" s="26"/>
      <c r="E305" s="27"/>
      <c r="F305" s="28"/>
      <c r="G305" s="28"/>
      <c r="H305" s="27"/>
      <c r="I305" s="29"/>
      <c r="J305" s="30"/>
      <c r="K305" s="31"/>
      <c r="L305" s="32"/>
      <c r="M305" s="223"/>
      <c r="N305" s="12" t="str">
        <f>IF(ISBLANK(I305),"",IF(COUNTIF(I305,"*bombe*"),(G305-1)*SUMIF('base de donnée JCO '!C$3:C$10,K305,'base de donnée JCO '!D$3:D$10)+SUMIF(entete,L305,'base de donnée JCO '!D$14:D$20),SUMIFS('base de donnée JCO '!I$173:I$1080,'base de donnée JCO '!F$173:F$1080,I305,'base de donnée JCO '!G$173:G$1080,J305)))</f>
        <v/>
      </c>
      <c r="O305" s="12" t="str">
        <f t="shared" si="704"/>
        <v/>
      </c>
      <c r="P305" s="223"/>
      <c r="Q305" s="28"/>
      <c r="R305" s="28"/>
      <c r="S305" s="28"/>
      <c r="T305" s="28"/>
      <c r="U305" s="28"/>
      <c r="V305" s="2">
        <f>W305*SUMIFS('base de donnée JCO '!H$173:H$1080,'base de donnée JCO '!F$173:F$1080,I305,'base de donnée JCO '!G$173:G$1080,J305)</f>
        <v>0</v>
      </c>
      <c r="W305" s="2">
        <f t="shared" si="681"/>
        <v>0</v>
      </c>
      <c r="X305" s="2">
        <f>W305*SUMIFS('base de donnée JCO '!J$173:J$1080,'base de donnée JCO '!F$173:F$1080,I305,'base de donnée JCO '!G$173:G$1080,J305)</f>
        <v>0</v>
      </c>
      <c r="Z305" s="7" t="str">
        <f t="shared" si="682"/>
        <v/>
      </c>
      <c r="AA305" s="7" t="str">
        <f t="shared" si="683"/>
        <v/>
      </c>
      <c r="AB305" s="7" t="str">
        <f t="shared" si="684"/>
        <v/>
      </c>
      <c r="AD305" s="7" t="str">
        <f t="shared" si="685"/>
        <v/>
      </c>
      <c r="AE305" s="7" t="str">
        <f t="shared" si="686"/>
        <v/>
      </c>
      <c r="AF305" s="7" t="str">
        <f t="shared" si="687"/>
        <v/>
      </c>
      <c r="AG305" s="7" t="str">
        <f t="shared" si="688"/>
        <v/>
      </c>
      <c r="AH305" s="7" t="str">
        <f t="shared" si="689"/>
        <v/>
      </c>
      <c r="AJ305" s="7" t="str">
        <f t="shared" si="690"/>
        <v/>
      </c>
      <c r="AK305" s="7" t="str">
        <f t="shared" si="691"/>
        <v/>
      </c>
      <c r="AL305" s="7" t="str">
        <f t="shared" si="692"/>
        <v/>
      </c>
      <c r="AM305" s="7" t="str">
        <f t="shared" si="693"/>
        <v/>
      </c>
      <c r="AO305" s="7" t="str">
        <f t="shared" si="694"/>
        <v/>
      </c>
      <c r="AP305" s="7" t="str">
        <f t="shared" si="695"/>
        <v/>
      </c>
      <c r="AQ305" s="7" t="str">
        <f t="shared" si="696"/>
        <v/>
      </c>
      <c r="AS305" s="7" t="str">
        <f t="shared" si="697"/>
        <v/>
      </c>
      <c r="AT305" s="7" t="str">
        <f t="shared" si="698"/>
        <v/>
      </c>
      <c r="AU305" s="7" t="str">
        <f t="shared" si="699"/>
        <v/>
      </c>
      <c r="AW305" s="7" t="str">
        <f t="shared" si="700"/>
        <v/>
      </c>
      <c r="AY305" s="7" t="str">
        <f t="shared" si="701"/>
        <v/>
      </c>
      <c r="AZ305" s="7" t="str">
        <f t="shared" si="702"/>
        <v/>
      </c>
      <c r="BA305" s="7" t="str">
        <f t="shared" si="703"/>
        <v/>
      </c>
    </row>
    <row r="306" spans="1:53">
      <c r="A306" s="23"/>
      <c r="B306" s="24"/>
      <c r="C306" s="25"/>
      <c r="D306" s="26"/>
      <c r="E306" s="27"/>
      <c r="F306" s="28"/>
      <c r="G306" s="28"/>
      <c r="H306" s="27"/>
      <c r="I306" s="29"/>
      <c r="J306" s="30"/>
      <c r="K306" s="31"/>
      <c r="L306" s="32"/>
      <c r="M306" s="223"/>
      <c r="N306" s="12" t="str">
        <f>IF(ISBLANK(I306),"",IF(COUNTIF(I306,"*bombe*"),(G306-1)*SUMIF('base de donnée JCO '!C$3:C$10,K306,'base de donnée JCO '!D$3:D$10)+SUMIF(entete,L306,'base de donnée JCO '!D$14:D$20),SUMIFS('base de donnée JCO '!I$173:I$1080,'base de donnée JCO '!F$173:F$1080,I306,'base de donnée JCO '!G$173:G$1080,J306)))</f>
        <v/>
      </c>
      <c r="O306" s="12" t="str">
        <f t="shared" si="704"/>
        <v/>
      </c>
      <c r="P306" s="223"/>
      <c r="Q306" s="28"/>
      <c r="R306" s="28"/>
      <c r="S306" s="28"/>
      <c r="T306" s="28"/>
      <c r="U306" s="28"/>
      <c r="V306" s="2">
        <f>W306*SUMIFS('base de donnée JCO '!H$173:H$1080,'base de donnée JCO '!F$173:F$1080,I306,'base de donnée JCO '!G$173:G$1080,J306)</f>
        <v>0</v>
      </c>
      <c r="W306" s="2">
        <f t="shared" ref="W306:W369" si="705">F306*G306</f>
        <v>0</v>
      </c>
      <c r="X306" s="2">
        <f>W306*SUMIFS('base de donnée JCO '!J$173:J$1080,'base de donnée JCO '!F$173:F$1080,I306,'base de donnée JCO '!G$173:G$1080,J306)</f>
        <v>0</v>
      </c>
      <c r="Z306" s="7" t="str">
        <f t="shared" ref="Z306:Z369" si="706">IF(ISBLANK(I306),"",IF(COUNTIF(I306,"*BOMBE_50MM*"),IF(COUNTIF(K306,"*TR*"),IF(G306&gt;=6,F306*1,0.5*F306),""),""))</f>
        <v/>
      </c>
      <c r="AA306" s="7" t="str">
        <f t="shared" ref="AA306:AA369" si="707">IF(ISBLANK(I306),"",IF(COUNTIF(I306,"*BOMBE_50MM*"),IF(COUNTIF(K306,"*\*"),IF(G306&gt;1,F306*1,""),""),""))</f>
        <v/>
      </c>
      <c r="AB306" s="7" t="str">
        <f t="shared" ref="AB306:AB369" si="708">IF(ISBLANK(I306),"",IF(COUNTIF(I306,"*BOMBE_50MM*"),IF(G306=1,F306,""),""))</f>
        <v/>
      </c>
      <c r="AD306" s="7" t="str">
        <f t="shared" ref="AD306:AD369" si="709">IF(ISBLANK(I306),"",IF(COUNTIF(I306,"*BOMBE_75MM*"),IF(G306=1,F306,""),""))</f>
        <v/>
      </c>
      <c r="AE306" s="7" t="str">
        <f t="shared" ref="AE306:AE369" si="710">IF(ISBLANK(I306),"",IF(COUNTIF(I306,"*BOMBE_75MM*"),IF(COUNTIF(K306,"*TR*"),IF(G306&lt;=5,F306,""),""),""))</f>
        <v/>
      </c>
      <c r="AF306" s="7" t="str">
        <f t="shared" ref="AF306:AF369" si="711">IF(ISBLANK(I306),"",IF(COUNTIF(I306,"*BOMBE_75MM*"),IF(COUNTIF(K306,"*TR*"),IF(G306&gt;5,F306,""),""),""))</f>
        <v/>
      </c>
      <c r="AG306" s="7" t="str">
        <f t="shared" ref="AG306:AG369" si="712">IF(ISBLANK(I306),"",IF(COUNTIF(I306,"*BOMBE_75MM*"),IF(COUNTIF(K306,"*\*"),IF(AND(G306&lt;=3,G306&gt;=2),F306,""),""),""))</f>
        <v/>
      </c>
      <c r="AH306" s="7" t="str">
        <f t="shared" ref="AH306:AH369" si="713">IF(ISBLANK(I306),"",IF(COUNTIF(I306,"*BOMBE_75MM*"),IF(COUNTIF(K306,"*\*"),IF(AND(G306&lt;=7,G306&gt;=4),F306,""),""),""))</f>
        <v/>
      </c>
      <c r="AJ306" s="7" t="str">
        <f t="shared" ref="AJ306:AJ369" si="714">IF(ISBLANK(I306),"",IF(COUNTIF(I306,"*BOMBE_100MM*"),IF(G306=1,F306,""),""))</f>
        <v/>
      </c>
      <c r="AK306" s="7" t="str">
        <f t="shared" ref="AK306:AK369" si="715">IF(ISBLANK(I306),"",IF(COUNTIF(I306,"*BOMBE_100MM*"),IF(COUNTIF(K306,"*TR*"),IF(G306&lt;=5,F306,F306*2),""),""))</f>
        <v/>
      </c>
      <c r="AL306" s="7" t="str">
        <f t="shared" ref="AL306:AL369" si="716">IF(ISBLANK(I306),"",IF(COUNTIF(I306,"*BOMBE_100MM*"),IF(COUNTIF(K306,"*\*"),IF(AND(G306&lt;=3,G306&gt;=2),F306,""),""),""))</f>
        <v/>
      </c>
      <c r="AM306" s="7" t="str">
        <f t="shared" ref="AM306:AM369" si="717">IF(ISBLANK(I306),"",IF(COUNTIF(I306,"*BOMBE_100MM*"),IF(COUNTIF(K306,"*\*"),IF(AND(G306&lt;=5,G306&gt;=4),F306,""),""),""))</f>
        <v/>
      </c>
      <c r="AO306" s="7" t="str">
        <f t="shared" ref="AO306:AO369" si="718">IF(ISBLANK(I306),"",IF(COUNTIF(I306,"*BOMBE_125MM*"),IF(G306=1,F306,""),""))</f>
        <v/>
      </c>
      <c r="AP306" s="7" t="str">
        <f t="shared" ref="AP306:AP369" si="719">IF(ISBLANK(I306),"",IF(COUNTIF(I306,"*BOMBE_125MM*"),IF(COUNTIF(K306,"*TR*"),IF(G306&lt;=5,F306,""),""),""))</f>
        <v/>
      </c>
      <c r="AQ306" s="7" t="str">
        <f t="shared" ref="AQ306:AQ369" si="720">IF(ISBLANK(I306),"",IF(COUNTIF(I306,"*BOMBE_125MM*"),IF(COUNTIF(K306,"*\*"),IF(AND(G306&lt;=3,G306&gt;=2),F306,""),""),""))</f>
        <v/>
      </c>
      <c r="AS306" s="7" t="str">
        <f t="shared" ref="AS306:AS369" si="721">IF(ISBLANK(I306),"",IF(COUNTIF(I306,"*BOMBE_150MM*"),IF(G306=1,F306,""),""))</f>
        <v/>
      </c>
      <c r="AT306" s="7" t="str">
        <f t="shared" ref="AT306:AT369" si="722">IF(ISBLANK(I306),"",IF(COUNTIF(I306,"*BOMBE_150MM*"),IF(COUNTIF(K306,"*TR*"),IF(G306&lt;=4,F306,""),""),""))</f>
        <v/>
      </c>
      <c r="AU306" s="7" t="str">
        <f t="shared" ref="AU306:AU369" si="723">IF(ISBLANK(I306),"",IF(COUNTIF(I306,"*BOMBE_150MM*"),IF(COUNTIF(K306,"*\*"),IF(AND(G306&lt;=3,G306&gt;=2),F306,""),""),""))</f>
        <v/>
      </c>
      <c r="AW306" s="7" t="str">
        <f t="shared" ref="AW306:AW369" si="724">IF(ISBLANK(I306),"",IF(COUNTIF(I306,"*BOMBE_200MM*"),F306*G306,""))</f>
        <v/>
      </c>
      <c r="AY306" s="7" t="str">
        <f t="shared" ref="AY306:AY369" si="725">IF(ISBLANK(I306),"",IF(COUNTIF(I306,"*BOMBE_*"),F306*20,F306*15))</f>
        <v/>
      </c>
      <c r="AZ306" s="7" t="str">
        <f t="shared" ref="AZ306:AZ369" si="726">IF(ISBLANK(I306),"",IF(COUNTIF(I306,"*BOMBE_*"),F306*15,F306*10))</f>
        <v/>
      </c>
      <c r="BA306" s="7" t="str">
        <f t="shared" ref="BA306:BA369" si="727">IF(ISBLANK(I306),"",IF(COUNTIF(I306,"*BOMBE_*"),F306*10,F306*5))</f>
        <v/>
      </c>
    </row>
    <row r="307" spans="1:53">
      <c r="A307" s="23"/>
      <c r="B307" s="24"/>
      <c r="C307" s="25"/>
      <c r="D307" s="26"/>
      <c r="E307" s="27"/>
      <c r="F307" s="28"/>
      <c r="G307" s="28"/>
      <c r="H307" s="27"/>
      <c r="I307" s="29"/>
      <c r="J307" s="30"/>
      <c r="K307" s="31"/>
      <c r="L307" s="32"/>
      <c r="M307" s="223"/>
      <c r="N307" s="12" t="str">
        <f>IF(ISBLANK(I307),"",IF(COUNTIF(I307,"*bombe*"),(G307-1)*SUMIF('base de donnée JCO '!C$3:C$10,K307,'base de donnée JCO '!D$3:D$10)+SUMIF(entete,L307,'base de donnée JCO '!D$14:D$20),SUMIFS('base de donnée JCO '!I$173:I$1080,'base de donnée JCO '!F$173:F$1080,I307,'base de donnée JCO '!G$173:G$1080,J307)))</f>
        <v/>
      </c>
      <c r="O307" s="12" t="str">
        <f t="shared" si="704"/>
        <v/>
      </c>
      <c r="P307" s="223"/>
      <c r="Q307" s="28"/>
      <c r="R307" s="28"/>
      <c r="S307" s="28"/>
      <c r="T307" s="28"/>
      <c r="U307" s="28"/>
      <c r="V307" s="2">
        <f>W307*SUMIFS('base de donnée JCO '!H$173:H$1080,'base de donnée JCO '!F$173:F$1080,I307,'base de donnée JCO '!G$173:G$1080,J307)</f>
        <v>0</v>
      </c>
      <c r="W307" s="2">
        <f t="shared" si="705"/>
        <v>0</v>
      </c>
      <c r="X307" s="2">
        <f>W307*SUMIFS('base de donnée JCO '!J$173:J$1080,'base de donnée JCO '!F$173:F$1080,I307,'base de donnée JCO '!G$173:G$1080,J307)</f>
        <v>0</v>
      </c>
      <c r="Z307" s="7" t="str">
        <f t="shared" si="706"/>
        <v/>
      </c>
      <c r="AA307" s="7" t="str">
        <f t="shared" si="707"/>
        <v/>
      </c>
      <c r="AB307" s="7" t="str">
        <f t="shared" si="708"/>
        <v/>
      </c>
      <c r="AD307" s="7" t="str">
        <f t="shared" si="709"/>
        <v/>
      </c>
      <c r="AE307" s="7" t="str">
        <f t="shared" si="710"/>
        <v/>
      </c>
      <c r="AF307" s="7" t="str">
        <f t="shared" si="711"/>
        <v/>
      </c>
      <c r="AG307" s="7" t="str">
        <f t="shared" si="712"/>
        <v/>
      </c>
      <c r="AH307" s="7" t="str">
        <f t="shared" si="713"/>
        <v/>
      </c>
      <c r="AJ307" s="7" t="str">
        <f t="shared" si="714"/>
        <v/>
      </c>
      <c r="AK307" s="7" t="str">
        <f t="shared" si="715"/>
        <v/>
      </c>
      <c r="AL307" s="7" t="str">
        <f t="shared" si="716"/>
        <v/>
      </c>
      <c r="AM307" s="7" t="str">
        <f t="shared" si="717"/>
        <v/>
      </c>
      <c r="AO307" s="7" t="str">
        <f t="shared" si="718"/>
        <v/>
      </c>
      <c r="AP307" s="7" t="str">
        <f t="shared" si="719"/>
        <v/>
      </c>
      <c r="AQ307" s="7" t="str">
        <f t="shared" si="720"/>
        <v/>
      </c>
      <c r="AS307" s="7" t="str">
        <f t="shared" si="721"/>
        <v/>
      </c>
      <c r="AT307" s="7" t="str">
        <f t="shared" si="722"/>
        <v/>
      </c>
      <c r="AU307" s="7" t="str">
        <f t="shared" si="723"/>
        <v/>
      </c>
      <c r="AW307" s="7" t="str">
        <f t="shared" si="724"/>
        <v/>
      </c>
      <c r="AY307" s="7" t="str">
        <f t="shared" si="725"/>
        <v/>
      </c>
      <c r="AZ307" s="7" t="str">
        <f t="shared" si="726"/>
        <v/>
      </c>
      <c r="BA307" s="7" t="str">
        <f t="shared" si="727"/>
        <v/>
      </c>
    </row>
    <row r="308" spans="1:53">
      <c r="A308" s="23"/>
      <c r="B308" s="24"/>
      <c r="C308" s="25"/>
      <c r="D308" s="26"/>
      <c r="E308" s="27"/>
      <c r="F308" s="28"/>
      <c r="G308" s="28"/>
      <c r="H308" s="27"/>
      <c r="I308" s="29"/>
      <c r="J308" s="30"/>
      <c r="K308" s="31"/>
      <c r="L308" s="32"/>
      <c r="M308" s="223"/>
      <c r="N308" s="12" t="str">
        <f>IF(ISBLANK(I308),"",IF(COUNTIF(I308,"*bombe*"),(G308-1)*SUMIF('base de donnée JCO '!C$3:C$10,K308,'base de donnée JCO '!D$3:D$10)+SUMIF(entete,L308,'base de donnée JCO '!D$14:D$20),SUMIFS('base de donnée JCO '!I$173:I$1080,'base de donnée JCO '!F$173:F$1080,I308,'base de donnée JCO '!G$173:G$1080,J308)))</f>
        <v/>
      </c>
      <c r="O308" s="12" t="str">
        <f t="shared" si="704"/>
        <v/>
      </c>
      <c r="P308" s="223"/>
      <c r="Q308" s="28"/>
      <c r="R308" s="28"/>
      <c r="S308" s="28"/>
      <c r="T308" s="28"/>
      <c r="U308" s="28"/>
      <c r="V308" s="2">
        <f>W308*SUMIFS('base de donnée JCO '!H$173:H$1080,'base de donnée JCO '!F$173:F$1080,I308,'base de donnée JCO '!G$173:G$1080,J308)</f>
        <v>0</v>
      </c>
      <c r="W308" s="2">
        <f t="shared" si="705"/>
        <v>0</v>
      </c>
      <c r="X308" s="2">
        <f>W308*SUMIFS('base de donnée JCO '!J$173:J$1080,'base de donnée JCO '!F$173:F$1080,I308,'base de donnée JCO '!G$173:G$1080,J308)</f>
        <v>0</v>
      </c>
      <c r="Z308" s="7" t="str">
        <f t="shared" si="706"/>
        <v/>
      </c>
      <c r="AA308" s="7" t="str">
        <f t="shared" si="707"/>
        <v/>
      </c>
      <c r="AB308" s="7" t="str">
        <f t="shared" si="708"/>
        <v/>
      </c>
      <c r="AD308" s="7" t="str">
        <f t="shared" si="709"/>
        <v/>
      </c>
      <c r="AE308" s="7" t="str">
        <f t="shared" si="710"/>
        <v/>
      </c>
      <c r="AF308" s="7" t="str">
        <f t="shared" si="711"/>
        <v/>
      </c>
      <c r="AG308" s="7" t="str">
        <f t="shared" si="712"/>
        <v/>
      </c>
      <c r="AH308" s="7" t="str">
        <f t="shared" si="713"/>
        <v/>
      </c>
      <c r="AJ308" s="7" t="str">
        <f t="shared" si="714"/>
        <v/>
      </c>
      <c r="AK308" s="7" t="str">
        <f t="shared" si="715"/>
        <v/>
      </c>
      <c r="AL308" s="7" t="str">
        <f t="shared" si="716"/>
        <v/>
      </c>
      <c r="AM308" s="7" t="str">
        <f t="shared" si="717"/>
        <v/>
      </c>
      <c r="AO308" s="7" t="str">
        <f t="shared" si="718"/>
        <v/>
      </c>
      <c r="AP308" s="7" t="str">
        <f t="shared" si="719"/>
        <v/>
      </c>
      <c r="AQ308" s="7" t="str">
        <f t="shared" si="720"/>
        <v/>
      </c>
      <c r="AS308" s="7" t="str">
        <f t="shared" si="721"/>
        <v/>
      </c>
      <c r="AT308" s="7" t="str">
        <f t="shared" si="722"/>
        <v/>
      </c>
      <c r="AU308" s="7" t="str">
        <f t="shared" si="723"/>
        <v/>
      </c>
      <c r="AW308" s="7" t="str">
        <f t="shared" si="724"/>
        <v/>
      </c>
      <c r="AY308" s="7" t="str">
        <f t="shared" si="725"/>
        <v/>
      </c>
      <c r="AZ308" s="7" t="str">
        <f t="shared" si="726"/>
        <v/>
      </c>
      <c r="BA308" s="7" t="str">
        <f t="shared" si="727"/>
        <v/>
      </c>
    </row>
    <row r="309" spans="1:53">
      <c r="A309" s="23"/>
      <c r="B309" s="24"/>
      <c r="C309" s="25"/>
      <c r="D309" s="26"/>
      <c r="E309" s="27"/>
      <c r="F309" s="28"/>
      <c r="G309" s="28"/>
      <c r="H309" s="27"/>
      <c r="I309" s="29"/>
      <c r="J309" s="30"/>
      <c r="K309" s="31"/>
      <c r="L309" s="32"/>
      <c r="M309" s="223"/>
      <c r="N309" s="12" t="str">
        <f>IF(ISBLANK(I309),"",IF(COUNTIF(I309,"*bombe*"),(G309-1)*SUMIF('base de donnée JCO '!C$3:C$10,K309,'base de donnée JCO '!D$3:D$10)+SUMIF(entete,L309,'base de donnée JCO '!D$14:D$20),SUMIFS('base de donnée JCO '!I$173:I$1080,'base de donnée JCO '!F$173:F$1080,I309,'base de donnée JCO '!G$173:G$1080,J309)))</f>
        <v/>
      </c>
      <c r="O309" s="12" t="str">
        <f t="shared" si="704"/>
        <v/>
      </c>
      <c r="P309" s="223"/>
      <c r="Q309" s="28"/>
      <c r="R309" s="28"/>
      <c r="S309" s="28"/>
      <c r="T309" s="28"/>
      <c r="U309" s="28"/>
      <c r="V309" s="2">
        <f>W309*SUMIFS('base de donnée JCO '!H$173:H$1080,'base de donnée JCO '!F$173:F$1080,I309,'base de donnée JCO '!G$173:G$1080,J309)</f>
        <v>0</v>
      </c>
      <c r="W309" s="2">
        <f t="shared" si="705"/>
        <v>0</v>
      </c>
      <c r="X309" s="2">
        <f>W309*SUMIFS('base de donnée JCO '!J$173:J$1080,'base de donnée JCO '!F$173:F$1080,I309,'base de donnée JCO '!G$173:G$1080,J309)</f>
        <v>0</v>
      </c>
      <c r="Z309" s="7" t="str">
        <f t="shared" si="706"/>
        <v/>
      </c>
      <c r="AA309" s="7" t="str">
        <f t="shared" si="707"/>
        <v/>
      </c>
      <c r="AB309" s="7" t="str">
        <f t="shared" si="708"/>
        <v/>
      </c>
      <c r="AD309" s="7" t="str">
        <f t="shared" si="709"/>
        <v/>
      </c>
      <c r="AE309" s="7" t="str">
        <f t="shared" si="710"/>
        <v/>
      </c>
      <c r="AF309" s="7" t="str">
        <f t="shared" si="711"/>
        <v/>
      </c>
      <c r="AG309" s="7" t="str">
        <f t="shared" si="712"/>
        <v/>
      </c>
      <c r="AH309" s="7" t="str">
        <f t="shared" si="713"/>
        <v/>
      </c>
      <c r="AJ309" s="7" t="str">
        <f t="shared" si="714"/>
        <v/>
      </c>
      <c r="AK309" s="7" t="str">
        <f t="shared" si="715"/>
        <v/>
      </c>
      <c r="AL309" s="7" t="str">
        <f t="shared" si="716"/>
        <v/>
      </c>
      <c r="AM309" s="7" t="str">
        <f t="shared" si="717"/>
        <v/>
      </c>
      <c r="AO309" s="7" t="str">
        <f t="shared" si="718"/>
        <v/>
      </c>
      <c r="AP309" s="7" t="str">
        <f t="shared" si="719"/>
        <v/>
      </c>
      <c r="AQ309" s="7" t="str">
        <f t="shared" si="720"/>
        <v/>
      </c>
      <c r="AS309" s="7" t="str">
        <f t="shared" si="721"/>
        <v/>
      </c>
      <c r="AT309" s="7" t="str">
        <f t="shared" si="722"/>
        <v/>
      </c>
      <c r="AU309" s="7" t="str">
        <f t="shared" si="723"/>
        <v/>
      </c>
      <c r="AW309" s="7" t="str">
        <f t="shared" si="724"/>
        <v/>
      </c>
      <c r="AY309" s="7" t="str">
        <f t="shared" si="725"/>
        <v/>
      </c>
      <c r="AZ309" s="7" t="str">
        <f t="shared" si="726"/>
        <v/>
      </c>
      <c r="BA309" s="7" t="str">
        <f t="shared" si="727"/>
        <v/>
      </c>
    </row>
    <row r="310" spans="1:53">
      <c r="A310" s="23"/>
      <c r="B310" s="24"/>
      <c r="C310" s="25"/>
      <c r="D310" s="26"/>
      <c r="E310" s="27"/>
      <c r="F310" s="28"/>
      <c r="G310" s="28"/>
      <c r="H310" s="27"/>
      <c r="I310" s="29"/>
      <c r="J310" s="30"/>
      <c r="K310" s="31"/>
      <c r="L310" s="32"/>
      <c r="M310" s="223"/>
      <c r="N310" s="12" t="str">
        <f>IF(ISBLANK(I310),"",IF(COUNTIF(I310,"*bombe*"),(G310-1)*SUMIF('base de donnée JCO '!C$3:C$10,K310,'base de donnée JCO '!D$3:D$10)+SUMIF(entete,L310,'base de donnée JCO '!D$14:D$20),SUMIFS('base de donnée JCO '!I$173:I$1080,'base de donnée JCO '!F$173:F$1080,I310,'base de donnée JCO '!G$173:G$1080,J310)))</f>
        <v/>
      </c>
      <c r="O310" s="12" t="str">
        <f t="shared" si="704"/>
        <v/>
      </c>
      <c r="P310" s="223"/>
      <c r="Q310" s="28"/>
      <c r="R310" s="28"/>
      <c r="S310" s="28"/>
      <c r="T310" s="28"/>
      <c r="U310" s="28"/>
      <c r="V310" s="2">
        <f>W310*SUMIFS('base de donnée JCO '!H$173:H$1080,'base de donnée JCO '!F$173:F$1080,I310,'base de donnée JCO '!G$173:G$1080,J310)</f>
        <v>0</v>
      </c>
      <c r="W310" s="2">
        <f t="shared" si="705"/>
        <v>0</v>
      </c>
      <c r="X310" s="2">
        <f>W310*SUMIFS('base de donnée JCO '!J$173:J$1080,'base de donnée JCO '!F$173:F$1080,I310,'base de donnée JCO '!G$173:G$1080,J310)</f>
        <v>0</v>
      </c>
      <c r="Z310" s="7" t="str">
        <f t="shared" si="706"/>
        <v/>
      </c>
      <c r="AA310" s="7" t="str">
        <f t="shared" si="707"/>
        <v/>
      </c>
      <c r="AB310" s="7" t="str">
        <f t="shared" si="708"/>
        <v/>
      </c>
      <c r="AD310" s="7" t="str">
        <f t="shared" si="709"/>
        <v/>
      </c>
      <c r="AE310" s="7" t="str">
        <f t="shared" si="710"/>
        <v/>
      </c>
      <c r="AF310" s="7" t="str">
        <f t="shared" si="711"/>
        <v/>
      </c>
      <c r="AG310" s="7" t="str">
        <f t="shared" si="712"/>
        <v/>
      </c>
      <c r="AH310" s="7" t="str">
        <f t="shared" si="713"/>
        <v/>
      </c>
      <c r="AJ310" s="7" t="str">
        <f t="shared" si="714"/>
        <v/>
      </c>
      <c r="AK310" s="7" t="str">
        <f t="shared" si="715"/>
        <v/>
      </c>
      <c r="AL310" s="7" t="str">
        <f t="shared" si="716"/>
        <v/>
      </c>
      <c r="AM310" s="7" t="str">
        <f t="shared" si="717"/>
        <v/>
      </c>
      <c r="AO310" s="7" t="str">
        <f t="shared" si="718"/>
        <v/>
      </c>
      <c r="AP310" s="7" t="str">
        <f t="shared" si="719"/>
        <v/>
      </c>
      <c r="AQ310" s="7" t="str">
        <f t="shared" si="720"/>
        <v/>
      </c>
      <c r="AS310" s="7" t="str">
        <f t="shared" si="721"/>
        <v/>
      </c>
      <c r="AT310" s="7" t="str">
        <f t="shared" si="722"/>
        <v/>
      </c>
      <c r="AU310" s="7" t="str">
        <f t="shared" si="723"/>
        <v/>
      </c>
      <c r="AW310" s="7" t="str">
        <f t="shared" si="724"/>
        <v/>
      </c>
      <c r="AY310" s="7" t="str">
        <f t="shared" si="725"/>
        <v/>
      </c>
      <c r="AZ310" s="7" t="str">
        <f t="shared" si="726"/>
        <v/>
      </c>
      <c r="BA310" s="7" t="str">
        <f t="shared" si="727"/>
        <v/>
      </c>
    </row>
    <row r="311" spans="1:53">
      <c r="A311" s="23"/>
      <c r="B311" s="24"/>
      <c r="C311" s="25"/>
      <c r="D311" s="26"/>
      <c r="E311" s="27"/>
      <c r="F311" s="28"/>
      <c r="G311" s="28"/>
      <c r="H311" s="27"/>
      <c r="I311" s="29"/>
      <c r="J311" s="30"/>
      <c r="K311" s="31"/>
      <c r="L311" s="32"/>
      <c r="M311" s="223"/>
      <c r="N311" s="12" t="str">
        <f>IF(ISBLANK(I311),"",IF(COUNTIF(I311,"*bombe*"),(G311-1)*SUMIF('base de donnée JCO '!C$3:C$10,K311,'base de donnée JCO '!D$3:D$10)+SUMIF(entete,L311,'base de donnée JCO '!D$14:D$20),SUMIFS('base de donnée JCO '!I$173:I$1080,'base de donnée JCO '!F$173:F$1080,I311,'base de donnée JCO '!G$173:G$1080,J311)))</f>
        <v/>
      </c>
      <c r="O311" s="12" t="str">
        <f t="shared" si="704"/>
        <v/>
      </c>
      <c r="P311" s="223"/>
      <c r="Q311" s="28"/>
      <c r="R311" s="28"/>
      <c r="S311" s="28"/>
      <c r="T311" s="28"/>
      <c r="U311" s="28"/>
      <c r="V311" s="2">
        <f>W311*SUMIFS('base de donnée JCO '!H$173:H$1080,'base de donnée JCO '!F$173:F$1080,I311,'base de donnée JCO '!G$173:G$1080,J311)</f>
        <v>0</v>
      </c>
      <c r="W311" s="2">
        <f t="shared" si="705"/>
        <v>0</v>
      </c>
      <c r="X311" s="2">
        <f>W311*SUMIFS('base de donnée JCO '!J$173:J$1080,'base de donnée JCO '!F$173:F$1080,I311,'base de donnée JCO '!G$173:G$1080,J311)</f>
        <v>0</v>
      </c>
      <c r="Z311" s="7" t="str">
        <f t="shared" si="706"/>
        <v/>
      </c>
      <c r="AA311" s="7" t="str">
        <f t="shared" si="707"/>
        <v/>
      </c>
      <c r="AB311" s="7" t="str">
        <f t="shared" si="708"/>
        <v/>
      </c>
      <c r="AD311" s="7" t="str">
        <f t="shared" si="709"/>
        <v/>
      </c>
      <c r="AE311" s="7" t="str">
        <f t="shared" si="710"/>
        <v/>
      </c>
      <c r="AF311" s="7" t="str">
        <f t="shared" si="711"/>
        <v/>
      </c>
      <c r="AG311" s="7" t="str">
        <f t="shared" si="712"/>
        <v/>
      </c>
      <c r="AH311" s="7" t="str">
        <f t="shared" si="713"/>
        <v/>
      </c>
      <c r="AJ311" s="7" t="str">
        <f t="shared" si="714"/>
        <v/>
      </c>
      <c r="AK311" s="7" t="str">
        <f t="shared" si="715"/>
        <v/>
      </c>
      <c r="AL311" s="7" t="str">
        <f t="shared" si="716"/>
        <v/>
      </c>
      <c r="AM311" s="7" t="str">
        <f t="shared" si="717"/>
        <v/>
      </c>
      <c r="AO311" s="7" t="str">
        <f t="shared" si="718"/>
        <v/>
      </c>
      <c r="AP311" s="7" t="str">
        <f t="shared" si="719"/>
        <v/>
      </c>
      <c r="AQ311" s="7" t="str">
        <f t="shared" si="720"/>
        <v/>
      </c>
      <c r="AS311" s="7" t="str">
        <f t="shared" si="721"/>
        <v/>
      </c>
      <c r="AT311" s="7" t="str">
        <f t="shared" si="722"/>
        <v/>
      </c>
      <c r="AU311" s="7" t="str">
        <f t="shared" si="723"/>
        <v/>
      </c>
      <c r="AW311" s="7" t="str">
        <f t="shared" si="724"/>
        <v/>
      </c>
      <c r="AY311" s="7" t="str">
        <f t="shared" si="725"/>
        <v/>
      </c>
      <c r="AZ311" s="7" t="str">
        <f t="shared" si="726"/>
        <v/>
      </c>
      <c r="BA311" s="7" t="str">
        <f t="shared" si="727"/>
        <v/>
      </c>
    </row>
    <row r="312" spans="1:53">
      <c r="A312" s="23"/>
      <c r="B312" s="24"/>
      <c r="C312" s="25"/>
      <c r="D312" s="26"/>
      <c r="E312" s="27"/>
      <c r="F312" s="28"/>
      <c r="G312" s="28"/>
      <c r="H312" s="27"/>
      <c r="I312" s="29"/>
      <c r="J312" s="30"/>
      <c r="K312" s="31"/>
      <c r="L312" s="32"/>
      <c r="M312" s="223"/>
      <c r="N312" s="12" t="str">
        <f>IF(ISBLANK(I312),"",IF(COUNTIF(I312,"*bombe*"),(G312-1)*SUMIF('base de donnée JCO '!C$3:C$10,K312,'base de donnée JCO '!D$3:D$10)+SUMIF(entete,L312,'base de donnée JCO '!D$14:D$20),SUMIFS('base de donnée JCO '!I$173:I$1080,'base de donnée JCO '!F$173:F$1080,I312,'base de donnée JCO '!G$173:G$1080,J312)))</f>
        <v/>
      </c>
      <c r="O312" s="12" t="str">
        <f t="shared" si="704"/>
        <v/>
      </c>
      <c r="P312" s="223"/>
      <c r="Q312" s="28"/>
      <c r="R312" s="28"/>
      <c r="S312" s="28"/>
      <c r="T312" s="28"/>
      <c r="U312" s="28"/>
      <c r="V312" s="2">
        <f>W312*SUMIFS('base de donnée JCO '!H$173:H$1080,'base de donnée JCO '!F$173:F$1080,I312,'base de donnée JCO '!G$173:G$1080,J312)</f>
        <v>0</v>
      </c>
      <c r="W312" s="2">
        <f t="shared" si="705"/>
        <v>0</v>
      </c>
      <c r="X312" s="2">
        <f>W312*SUMIFS('base de donnée JCO '!J$173:J$1080,'base de donnée JCO '!F$173:F$1080,I312,'base de donnée JCO '!G$173:G$1080,J312)</f>
        <v>0</v>
      </c>
      <c r="Z312" s="7" t="str">
        <f t="shared" si="706"/>
        <v/>
      </c>
      <c r="AA312" s="7" t="str">
        <f t="shared" si="707"/>
        <v/>
      </c>
      <c r="AB312" s="7" t="str">
        <f t="shared" si="708"/>
        <v/>
      </c>
      <c r="AD312" s="7" t="str">
        <f t="shared" si="709"/>
        <v/>
      </c>
      <c r="AE312" s="7" t="str">
        <f t="shared" si="710"/>
        <v/>
      </c>
      <c r="AF312" s="7" t="str">
        <f t="shared" si="711"/>
        <v/>
      </c>
      <c r="AG312" s="7" t="str">
        <f t="shared" si="712"/>
        <v/>
      </c>
      <c r="AH312" s="7" t="str">
        <f t="shared" si="713"/>
        <v/>
      </c>
      <c r="AJ312" s="7" t="str">
        <f t="shared" si="714"/>
        <v/>
      </c>
      <c r="AK312" s="7" t="str">
        <f t="shared" si="715"/>
        <v/>
      </c>
      <c r="AL312" s="7" t="str">
        <f t="shared" si="716"/>
        <v/>
      </c>
      <c r="AM312" s="7" t="str">
        <f t="shared" si="717"/>
        <v/>
      </c>
      <c r="AO312" s="7" t="str">
        <f t="shared" si="718"/>
        <v/>
      </c>
      <c r="AP312" s="7" t="str">
        <f t="shared" si="719"/>
        <v/>
      </c>
      <c r="AQ312" s="7" t="str">
        <f t="shared" si="720"/>
        <v/>
      </c>
      <c r="AS312" s="7" t="str">
        <f t="shared" si="721"/>
        <v/>
      </c>
      <c r="AT312" s="7" t="str">
        <f t="shared" si="722"/>
        <v/>
      </c>
      <c r="AU312" s="7" t="str">
        <f t="shared" si="723"/>
        <v/>
      </c>
      <c r="AW312" s="7" t="str">
        <f t="shared" si="724"/>
        <v/>
      </c>
      <c r="AY312" s="7" t="str">
        <f t="shared" si="725"/>
        <v/>
      </c>
      <c r="AZ312" s="7" t="str">
        <f t="shared" si="726"/>
        <v/>
      </c>
      <c r="BA312" s="7" t="str">
        <f t="shared" si="727"/>
        <v/>
      </c>
    </row>
    <row r="313" spans="1:53">
      <c r="A313" s="23"/>
      <c r="B313" s="24"/>
      <c r="C313" s="25"/>
      <c r="D313" s="26"/>
      <c r="E313" s="27"/>
      <c r="F313" s="28"/>
      <c r="G313" s="28"/>
      <c r="H313" s="27"/>
      <c r="I313" s="29"/>
      <c r="J313" s="30"/>
      <c r="K313" s="31"/>
      <c r="L313" s="32"/>
      <c r="M313" s="223"/>
      <c r="N313" s="12" t="str">
        <f>IF(ISBLANK(I313),"",IF(COUNTIF(I313,"*bombe*"),(G313-1)*SUMIF('base de donnée JCO '!C$3:C$10,K313,'base de donnée JCO '!D$3:D$10)+SUMIF(entete,L313,'base de donnée JCO '!D$14:D$20),SUMIFS('base de donnée JCO '!I$173:I$1080,'base de donnée JCO '!F$173:F$1080,I313,'base de donnée JCO '!G$173:G$1080,J313)))</f>
        <v/>
      </c>
      <c r="O313" s="12" t="str">
        <f t="shared" si="704"/>
        <v/>
      </c>
      <c r="P313" s="223"/>
      <c r="Q313" s="28"/>
      <c r="R313" s="28"/>
      <c r="S313" s="28"/>
      <c r="T313" s="28"/>
      <c r="U313" s="28"/>
      <c r="V313" s="2">
        <f>W313*SUMIFS('base de donnée JCO '!H$173:H$1080,'base de donnée JCO '!F$173:F$1080,I313,'base de donnée JCO '!G$173:G$1080,J313)</f>
        <v>0</v>
      </c>
      <c r="W313" s="2">
        <f t="shared" si="705"/>
        <v>0</v>
      </c>
      <c r="X313" s="2">
        <f>W313*SUMIFS('base de donnée JCO '!J$173:J$1080,'base de donnée JCO '!F$173:F$1080,I313,'base de donnée JCO '!G$173:G$1080,J313)</f>
        <v>0</v>
      </c>
      <c r="Z313" s="7" t="str">
        <f t="shared" si="706"/>
        <v/>
      </c>
      <c r="AA313" s="7" t="str">
        <f t="shared" si="707"/>
        <v/>
      </c>
      <c r="AB313" s="7" t="str">
        <f t="shared" si="708"/>
        <v/>
      </c>
      <c r="AD313" s="7" t="str">
        <f t="shared" si="709"/>
        <v/>
      </c>
      <c r="AE313" s="7" t="str">
        <f t="shared" si="710"/>
        <v/>
      </c>
      <c r="AF313" s="7" t="str">
        <f t="shared" si="711"/>
        <v/>
      </c>
      <c r="AG313" s="7" t="str">
        <f t="shared" si="712"/>
        <v/>
      </c>
      <c r="AH313" s="7" t="str">
        <f t="shared" si="713"/>
        <v/>
      </c>
      <c r="AJ313" s="7" t="str">
        <f t="shared" si="714"/>
        <v/>
      </c>
      <c r="AK313" s="7" t="str">
        <f t="shared" si="715"/>
        <v/>
      </c>
      <c r="AL313" s="7" t="str">
        <f t="shared" si="716"/>
        <v/>
      </c>
      <c r="AM313" s="7" t="str">
        <f t="shared" si="717"/>
        <v/>
      </c>
      <c r="AO313" s="7" t="str">
        <f t="shared" si="718"/>
        <v/>
      </c>
      <c r="AP313" s="7" t="str">
        <f t="shared" si="719"/>
        <v/>
      </c>
      <c r="AQ313" s="7" t="str">
        <f t="shared" si="720"/>
        <v/>
      </c>
      <c r="AS313" s="7" t="str">
        <f t="shared" si="721"/>
        <v/>
      </c>
      <c r="AT313" s="7" t="str">
        <f t="shared" si="722"/>
        <v/>
      </c>
      <c r="AU313" s="7" t="str">
        <f t="shared" si="723"/>
        <v/>
      </c>
      <c r="AW313" s="7" t="str">
        <f t="shared" si="724"/>
        <v/>
      </c>
      <c r="AY313" s="7" t="str">
        <f t="shared" si="725"/>
        <v/>
      </c>
      <c r="AZ313" s="7" t="str">
        <f t="shared" si="726"/>
        <v/>
      </c>
      <c r="BA313" s="7" t="str">
        <f t="shared" si="727"/>
        <v/>
      </c>
    </row>
    <row r="314" spans="1:53">
      <c r="A314" s="23"/>
      <c r="B314" s="24"/>
      <c r="C314" s="25"/>
      <c r="D314" s="26"/>
      <c r="E314" s="27"/>
      <c r="F314" s="28"/>
      <c r="G314" s="28"/>
      <c r="H314" s="27"/>
      <c r="I314" s="29"/>
      <c r="J314" s="30"/>
      <c r="K314" s="31"/>
      <c r="L314" s="32"/>
      <c r="M314" s="223"/>
      <c r="N314" s="12" t="str">
        <f>IF(ISBLANK(I314),"",IF(COUNTIF(I314,"*bombe*"),(G314-1)*SUMIF('base de donnée JCO '!C$3:C$10,K314,'base de donnée JCO '!D$3:D$10)+SUMIF(entete,L314,'base de donnée JCO '!D$14:D$20),SUMIFS('base de donnée JCO '!I$173:I$1080,'base de donnée JCO '!F$173:F$1080,I314,'base de donnée JCO '!G$173:G$1080,J314)))</f>
        <v/>
      </c>
      <c r="O314" s="12" t="str">
        <f t="shared" si="704"/>
        <v/>
      </c>
      <c r="P314" s="223"/>
      <c r="Q314" s="28"/>
      <c r="R314" s="28"/>
      <c r="S314" s="28"/>
      <c r="T314" s="28"/>
      <c r="U314" s="28"/>
      <c r="V314" s="2">
        <f>W314*SUMIFS('base de donnée JCO '!H$173:H$1080,'base de donnée JCO '!F$173:F$1080,I314,'base de donnée JCO '!G$173:G$1080,J314)</f>
        <v>0</v>
      </c>
      <c r="W314" s="2">
        <f t="shared" si="705"/>
        <v>0</v>
      </c>
      <c r="X314" s="2">
        <f>W314*SUMIFS('base de donnée JCO '!J$173:J$1080,'base de donnée JCO '!F$173:F$1080,I314,'base de donnée JCO '!G$173:G$1080,J314)</f>
        <v>0</v>
      </c>
      <c r="Z314" s="7" t="str">
        <f t="shared" si="706"/>
        <v/>
      </c>
      <c r="AA314" s="7" t="str">
        <f t="shared" si="707"/>
        <v/>
      </c>
      <c r="AB314" s="7" t="str">
        <f t="shared" si="708"/>
        <v/>
      </c>
      <c r="AD314" s="7" t="str">
        <f t="shared" si="709"/>
        <v/>
      </c>
      <c r="AE314" s="7" t="str">
        <f t="shared" si="710"/>
        <v/>
      </c>
      <c r="AF314" s="7" t="str">
        <f t="shared" si="711"/>
        <v/>
      </c>
      <c r="AG314" s="7" t="str">
        <f t="shared" si="712"/>
        <v/>
      </c>
      <c r="AH314" s="7" t="str">
        <f t="shared" si="713"/>
        <v/>
      </c>
      <c r="AJ314" s="7" t="str">
        <f t="shared" si="714"/>
        <v/>
      </c>
      <c r="AK314" s="7" t="str">
        <f t="shared" si="715"/>
        <v/>
      </c>
      <c r="AL314" s="7" t="str">
        <f t="shared" si="716"/>
        <v/>
      </c>
      <c r="AM314" s="7" t="str">
        <f t="shared" si="717"/>
        <v/>
      </c>
      <c r="AO314" s="7" t="str">
        <f t="shared" si="718"/>
        <v/>
      </c>
      <c r="AP314" s="7" t="str">
        <f t="shared" si="719"/>
        <v/>
      </c>
      <c r="AQ314" s="7" t="str">
        <f t="shared" si="720"/>
        <v/>
      </c>
      <c r="AS314" s="7" t="str">
        <f t="shared" si="721"/>
        <v/>
      </c>
      <c r="AT314" s="7" t="str">
        <f t="shared" si="722"/>
        <v/>
      </c>
      <c r="AU314" s="7" t="str">
        <f t="shared" si="723"/>
        <v/>
      </c>
      <c r="AW314" s="7" t="str">
        <f t="shared" si="724"/>
        <v/>
      </c>
      <c r="AY314" s="7" t="str">
        <f t="shared" si="725"/>
        <v/>
      </c>
      <c r="AZ314" s="7" t="str">
        <f t="shared" si="726"/>
        <v/>
      </c>
      <c r="BA314" s="7" t="str">
        <f t="shared" si="727"/>
        <v/>
      </c>
    </row>
    <row r="315" spans="1:53">
      <c r="A315" s="23"/>
      <c r="B315" s="24"/>
      <c r="C315" s="25"/>
      <c r="D315" s="26"/>
      <c r="E315" s="27"/>
      <c r="F315" s="28"/>
      <c r="G315" s="28"/>
      <c r="H315" s="27"/>
      <c r="I315" s="29"/>
      <c r="J315" s="30"/>
      <c r="K315" s="31"/>
      <c r="L315" s="32"/>
      <c r="M315" s="223"/>
      <c r="N315" s="12" t="str">
        <f>IF(ISBLANK(I315),"",IF(COUNTIF(I315,"*bombe*"),(G315-1)*SUMIF('base de donnée JCO '!C$3:C$10,K315,'base de donnée JCO '!D$3:D$10)+SUMIF(entete,L315,'base de donnée JCO '!D$14:D$20),SUMIFS('base de donnée JCO '!I$173:I$1080,'base de donnée JCO '!F$173:F$1080,I315,'base de donnée JCO '!G$173:G$1080,J315)))</f>
        <v/>
      </c>
      <c r="O315" s="12" t="str">
        <f t="shared" ref="O315:O378" si="728">IF(ISBLANK(I315),"",IF(ISBLANK(D315),D314+N315,D315+N315))</f>
        <v/>
      </c>
      <c r="P315" s="223"/>
      <c r="Q315" s="28"/>
      <c r="R315" s="28"/>
      <c r="S315" s="28"/>
      <c r="T315" s="28"/>
      <c r="U315" s="28"/>
      <c r="V315" s="2">
        <f>W315*SUMIFS('base de donnée JCO '!H$173:H$1080,'base de donnée JCO '!F$173:F$1080,I315,'base de donnée JCO '!G$173:G$1080,J315)</f>
        <v>0</v>
      </c>
      <c r="W315" s="2">
        <f t="shared" si="705"/>
        <v>0</v>
      </c>
      <c r="X315" s="2">
        <f>W315*SUMIFS('base de donnée JCO '!J$173:J$1080,'base de donnée JCO '!F$173:F$1080,I315,'base de donnée JCO '!G$173:G$1080,J315)</f>
        <v>0</v>
      </c>
      <c r="Z315" s="7" t="str">
        <f t="shared" si="706"/>
        <v/>
      </c>
      <c r="AA315" s="7" t="str">
        <f t="shared" si="707"/>
        <v/>
      </c>
      <c r="AB315" s="7" t="str">
        <f t="shared" si="708"/>
        <v/>
      </c>
      <c r="AD315" s="7" t="str">
        <f t="shared" si="709"/>
        <v/>
      </c>
      <c r="AE315" s="7" t="str">
        <f t="shared" si="710"/>
        <v/>
      </c>
      <c r="AF315" s="7" t="str">
        <f t="shared" si="711"/>
        <v/>
      </c>
      <c r="AG315" s="7" t="str">
        <f t="shared" si="712"/>
        <v/>
      </c>
      <c r="AH315" s="7" t="str">
        <f t="shared" si="713"/>
        <v/>
      </c>
      <c r="AJ315" s="7" t="str">
        <f t="shared" si="714"/>
        <v/>
      </c>
      <c r="AK315" s="7" t="str">
        <f t="shared" si="715"/>
        <v/>
      </c>
      <c r="AL315" s="7" t="str">
        <f t="shared" si="716"/>
        <v/>
      </c>
      <c r="AM315" s="7" t="str">
        <f t="shared" si="717"/>
        <v/>
      </c>
      <c r="AO315" s="7" t="str">
        <f t="shared" si="718"/>
        <v/>
      </c>
      <c r="AP315" s="7" t="str">
        <f t="shared" si="719"/>
        <v/>
      </c>
      <c r="AQ315" s="7" t="str">
        <f t="shared" si="720"/>
        <v/>
      </c>
      <c r="AS315" s="7" t="str">
        <f t="shared" si="721"/>
        <v/>
      </c>
      <c r="AT315" s="7" t="str">
        <f t="shared" si="722"/>
        <v/>
      </c>
      <c r="AU315" s="7" t="str">
        <f t="shared" si="723"/>
        <v/>
      </c>
      <c r="AW315" s="7" t="str">
        <f t="shared" si="724"/>
        <v/>
      </c>
      <c r="AY315" s="7" t="str">
        <f t="shared" si="725"/>
        <v/>
      </c>
      <c r="AZ315" s="7" t="str">
        <f t="shared" si="726"/>
        <v/>
      </c>
      <c r="BA315" s="7" t="str">
        <f t="shared" si="727"/>
        <v/>
      </c>
    </row>
    <row r="316" spans="1:53">
      <c r="A316" s="23"/>
      <c r="B316" s="24"/>
      <c r="C316" s="25"/>
      <c r="D316" s="26"/>
      <c r="E316" s="27"/>
      <c r="F316" s="28"/>
      <c r="G316" s="28"/>
      <c r="H316" s="27"/>
      <c r="I316" s="29"/>
      <c r="J316" s="30"/>
      <c r="K316" s="31"/>
      <c r="L316" s="32"/>
      <c r="M316" s="223"/>
      <c r="N316" s="12" t="str">
        <f>IF(ISBLANK(I316),"",IF(COUNTIF(I316,"*bombe*"),(G316-1)*SUMIF('base de donnée JCO '!C$3:C$10,K316,'base de donnée JCO '!D$3:D$10)+SUMIF(entete,L316,'base de donnée JCO '!D$14:D$20),SUMIFS('base de donnée JCO '!I$173:I$1080,'base de donnée JCO '!F$173:F$1080,I316,'base de donnée JCO '!G$173:G$1080,J316)))</f>
        <v/>
      </c>
      <c r="O316" s="12" t="str">
        <f t="shared" si="728"/>
        <v/>
      </c>
      <c r="P316" s="223"/>
      <c r="Q316" s="28"/>
      <c r="R316" s="28"/>
      <c r="S316" s="28"/>
      <c r="T316" s="28"/>
      <c r="U316" s="28"/>
      <c r="V316" s="2">
        <f>W316*SUMIFS('base de donnée JCO '!H$173:H$1080,'base de donnée JCO '!F$173:F$1080,I316,'base de donnée JCO '!G$173:G$1080,J316)</f>
        <v>0</v>
      </c>
      <c r="W316" s="2">
        <f t="shared" si="705"/>
        <v>0</v>
      </c>
      <c r="X316" s="2">
        <f>W316*SUMIFS('base de donnée JCO '!J$173:J$1080,'base de donnée JCO '!F$173:F$1080,I316,'base de donnée JCO '!G$173:G$1080,J316)</f>
        <v>0</v>
      </c>
      <c r="Z316" s="7" t="str">
        <f t="shared" si="706"/>
        <v/>
      </c>
      <c r="AA316" s="7" t="str">
        <f t="shared" si="707"/>
        <v/>
      </c>
      <c r="AB316" s="7" t="str">
        <f t="shared" si="708"/>
        <v/>
      </c>
      <c r="AD316" s="7" t="str">
        <f t="shared" si="709"/>
        <v/>
      </c>
      <c r="AE316" s="7" t="str">
        <f t="shared" si="710"/>
        <v/>
      </c>
      <c r="AF316" s="7" t="str">
        <f t="shared" si="711"/>
        <v/>
      </c>
      <c r="AG316" s="7" t="str">
        <f t="shared" si="712"/>
        <v/>
      </c>
      <c r="AH316" s="7" t="str">
        <f t="shared" si="713"/>
        <v/>
      </c>
      <c r="AJ316" s="7" t="str">
        <f t="shared" si="714"/>
        <v/>
      </c>
      <c r="AK316" s="7" t="str">
        <f t="shared" si="715"/>
        <v/>
      </c>
      <c r="AL316" s="7" t="str">
        <f t="shared" si="716"/>
        <v/>
      </c>
      <c r="AM316" s="7" t="str">
        <f t="shared" si="717"/>
        <v/>
      </c>
      <c r="AO316" s="7" t="str">
        <f t="shared" si="718"/>
        <v/>
      </c>
      <c r="AP316" s="7" t="str">
        <f t="shared" si="719"/>
        <v/>
      </c>
      <c r="AQ316" s="7" t="str">
        <f t="shared" si="720"/>
        <v/>
      </c>
      <c r="AS316" s="7" t="str">
        <f t="shared" si="721"/>
        <v/>
      </c>
      <c r="AT316" s="7" t="str">
        <f t="shared" si="722"/>
        <v/>
      </c>
      <c r="AU316" s="7" t="str">
        <f t="shared" si="723"/>
        <v/>
      </c>
      <c r="AW316" s="7" t="str">
        <f t="shared" si="724"/>
        <v/>
      </c>
      <c r="AY316" s="7" t="str">
        <f t="shared" si="725"/>
        <v/>
      </c>
      <c r="AZ316" s="7" t="str">
        <f t="shared" si="726"/>
        <v/>
      </c>
      <c r="BA316" s="7" t="str">
        <f t="shared" si="727"/>
        <v/>
      </c>
    </row>
    <row r="317" spans="1:53">
      <c r="A317" s="23"/>
      <c r="B317" s="24"/>
      <c r="C317" s="25"/>
      <c r="D317" s="26"/>
      <c r="E317" s="27"/>
      <c r="F317" s="28"/>
      <c r="G317" s="28"/>
      <c r="H317" s="27"/>
      <c r="I317" s="29"/>
      <c r="J317" s="30"/>
      <c r="K317" s="31"/>
      <c r="L317" s="32"/>
      <c r="M317" s="223"/>
      <c r="N317" s="12" t="str">
        <f>IF(ISBLANK(I317),"",IF(COUNTIF(I317,"*bombe*"),(G317-1)*SUMIF('base de donnée JCO '!C$3:C$10,K317,'base de donnée JCO '!D$3:D$10)+SUMIF(entete,L317,'base de donnée JCO '!D$14:D$20),SUMIFS('base de donnée JCO '!I$173:I$1080,'base de donnée JCO '!F$173:F$1080,I317,'base de donnée JCO '!G$173:G$1080,J317)))</f>
        <v/>
      </c>
      <c r="O317" s="12" t="str">
        <f t="shared" si="728"/>
        <v/>
      </c>
      <c r="P317" s="223"/>
      <c r="Q317" s="28"/>
      <c r="R317" s="28"/>
      <c r="S317" s="28"/>
      <c r="T317" s="28"/>
      <c r="U317" s="28"/>
      <c r="V317" s="2">
        <f>W317*SUMIFS('base de donnée JCO '!H$173:H$1080,'base de donnée JCO '!F$173:F$1080,I317,'base de donnée JCO '!G$173:G$1080,J317)</f>
        <v>0</v>
      </c>
      <c r="W317" s="2">
        <f t="shared" si="705"/>
        <v>0</v>
      </c>
      <c r="X317" s="2">
        <f>W317*SUMIFS('base de donnée JCO '!J$173:J$1080,'base de donnée JCO '!F$173:F$1080,I317,'base de donnée JCO '!G$173:G$1080,J317)</f>
        <v>0</v>
      </c>
      <c r="Z317" s="7" t="str">
        <f t="shared" si="706"/>
        <v/>
      </c>
      <c r="AA317" s="7" t="str">
        <f t="shared" si="707"/>
        <v/>
      </c>
      <c r="AB317" s="7" t="str">
        <f t="shared" si="708"/>
        <v/>
      </c>
      <c r="AD317" s="7" t="str">
        <f t="shared" si="709"/>
        <v/>
      </c>
      <c r="AE317" s="7" t="str">
        <f t="shared" si="710"/>
        <v/>
      </c>
      <c r="AF317" s="7" t="str">
        <f t="shared" si="711"/>
        <v/>
      </c>
      <c r="AG317" s="7" t="str">
        <f t="shared" si="712"/>
        <v/>
      </c>
      <c r="AH317" s="7" t="str">
        <f t="shared" si="713"/>
        <v/>
      </c>
      <c r="AJ317" s="7" t="str">
        <f t="shared" si="714"/>
        <v/>
      </c>
      <c r="AK317" s="7" t="str">
        <f t="shared" si="715"/>
        <v/>
      </c>
      <c r="AL317" s="7" t="str">
        <f t="shared" si="716"/>
        <v/>
      </c>
      <c r="AM317" s="7" t="str">
        <f t="shared" si="717"/>
        <v/>
      </c>
      <c r="AO317" s="7" t="str">
        <f t="shared" si="718"/>
        <v/>
      </c>
      <c r="AP317" s="7" t="str">
        <f t="shared" si="719"/>
        <v/>
      </c>
      <c r="AQ317" s="7" t="str">
        <f t="shared" si="720"/>
        <v/>
      </c>
      <c r="AS317" s="7" t="str">
        <f t="shared" si="721"/>
        <v/>
      </c>
      <c r="AT317" s="7" t="str">
        <f t="shared" si="722"/>
        <v/>
      </c>
      <c r="AU317" s="7" t="str">
        <f t="shared" si="723"/>
        <v/>
      </c>
      <c r="AW317" s="7" t="str">
        <f t="shared" si="724"/>
        <v/>
      </c>
      <c r="AY317" s="7" t="str">
        <f t="shared" si="725"/>
        <v/>
      </c>
      <c r="AZ317" s="7" t="str">
        <f t="shared" si="726"/>
        <v/>
      </c>
      <c r="BA317" s="7" t="str">
        <f t="shared" si="727"/>
        <v/>
      </c>
    </row>
    <row r="318" spans="1:53">
      <c r="A318" s="23"/>
      <c r="B318" s="24"/>
      <c r="C318" s="25"/>
      <c r="D318" s="26"/>
      <c r="E318" s="27"/>
      <c r="F318" s="28"/>
      <c r="G318" s="28"/>
      <c r="H318" s="27"/>
      <c r="I318" s="29"/>
      <c r="J318" s="30"/>
      <c r="K318" s="31"/>
      <c r="L318" s="32"/>
      <c r="M318" s="223"/>
      <c r="N318" s="12" t="str">
        <f>IF(ISBLANK(I318),"",IF(COUNTIF(I318,"*bombe*"),(G318-1)*SUMIF('base de donnée JCO '!C$3:C$10,K318,'base de donnée JCO '!D$3:D$10)+SUMIF(entete,L318,'base de donnée JCO '!D$14:D$20),SUMIFS('base de donnée JCO '!I$173:I$1080,'base de donnée JCO '!F$173:F$1080,I318,'base de donnée JCO '!G$173:G$1080,J318)))</f>
        <v/>
      </c>
      <c r="O318" s="12" t="str">
        <f t="shared" si="728"/>
        <v/>
      </c>
      <c r="P318" s="223"/>
      <c r="Q318" s="28"/>
      <c r="R318" s="28"/>
      <c r="S318" s="28"/>
      <c r="T318" s="28"/>
      <c r="U318" s="28"/>
      <c r="V318" s="2">
        <f>W318*SUMIFS('base de donnée JCO '!H$173:H$1080,'base de donnée JCO '!F$173:F$1080,I318,'base de donnée JCO '!G$173:G$1080,J318)</f>
        <v>0</v>
      </c>
      <c r="W318" s="2">
        <f t="shared" si="705"/>
        <v>0</v>
      </c>
      <c r="X318" s="2">
        <f>W318*SUMIFS('base de donnée JCO '!J$173:J$1080,'base de donnée JCO '!F$173:F$1080,I318,'base de donnée JCO '!G$173:G$1080,J318)</f>
        <v>0</v>
      </c>
      <c r="Z318" s="7" t="str">
        <f t="shared" si="706"/>
        <v/>
      </c>
      <c r="AA318" s="7" t="str">
        <f t="shared" si="707"/>
        <v/>
      </c>
      <c r="AB318" s="7" t="str">
        <f t="shared" si="708"/>
        <v/>
      </c>
      <c r="AD318" s="7" t="str">
        <f t="shared" si="709"/>
        <v/>
      </c>
      <c r="AE318" s="7" t="str">
        <f t="shared" si="710"/>
        <v/>
      </c>
      <c r="AF318" s="7" t="str">
        <f t="shared" si="711"/>
        <v/>
      </c>
      <c r="AG318" s="7" t="str">
        <f t="shared" si="712"/>
        <v/>
      </c>
      <c r="AH318" s="7" t="str">
        <f t="shared" si="713"/>
        <v/>
      </c>
      <c r="AJ318" s="7" t="str">
        <f t="shared" si="714"/>
        <v/>
      </c>
      <c r="AK318" s="7" t="str">
        <f t="shared" si="715"/>
        <v/>
      </c>
      <c r="AL318" s="7" t="str">
        <f t="shared" si="716"/>
        <v/>
      </c>
      <c r="AM318" s="7" t="str">
        <f t="shared" si="717"/>
        <v/>
      </c>
      <c r="AO318" s="7" t="str">
        <f t="shared" si="718"/>
        <v/>
      </c>
      <c r="AP318" s="7" t="str">
        <f t="shared" si="719"/>
        <v/>
      </c>
      <c r="AQ318" s="7" t="str">
        <f t="shared" si="720"/>
        <v/>
      </c>
      <c r="AS318" s="7" t="str">
        <f t="shared" si="721"/>
        <v/>
      </c>
      <c r="AT318" s="7" t="str">
        <f t="shared" si="722"/>
        <v/>
      </c>
      <c r="AU318" s="7" t="str">
        <f t="shared" si="723"/>
        <v/>
      </c>
      <c r="AW318" s="7" t="str">
        <f t="shared" si="724"/>
        <v/>
      </c>
      <c r="AY318" s="7" t="str">
        <f t="shared" si="725"/>
        <v/>
      </c>
      <c r="AZ318" s="7" t="str">
        <f t="shared" si="726"/>
        <v/>
      </c>
      <c r="BA318" s="7" t="str">
        <f t="shared" si="727"/>
        <v/>
      </c>
    </row>
    <row r="319" spans="1:53">
      <c r="A319" s="23"/>
      <c r="B319" s="24"/>
      <c r="C319" s="25"/>
      <c r="D319" s="26"/>
      <c r="E319" s="27"/>
      <c r="F319" s="28"/>
      <c r="G319" s="28"/>
      <c r="H319" s="27"/>
      <c r="I319" s="29"/>
      <c r="J319" s="30"/>
      <c r="K319" s="31"/>
      <c r="L319" s="32"/>
      <c r="M319" s="223"/>
      <c r="N319" s="12" t="str">
        <f>IF(ISBLANK(I319),"",IF(COUNTIF(I319,"*bombe*"),(G319-1)*SUMIF('base de donnée JCO '!C$3:C$10,K319,'base de donnée JCO '!D$3:D$10)+SUMIF(entete,L319,'base de donnée JCO '!D$14:D$20),SUMIFS('base de donnée JCO '!I$173:I$1080,'base de donnée JCO '!F$173:F$1080,I319,'base de donnée JCO '!G$173:G$1080,J319)))</f>
        <v/>
      </c>
      <c r="O319" s="12" t="str">
        <f t="shared" si="728"/>
        <v/>
      </c>
      <c r="P319" s="223"/>
      <c r="Q319" s="28"/>
      <c r="R319" s="28"/>
      <c r="S319" s="28"/>
      <c r="T319" s="28"/>
      <c r="U319" s="28"/>
      <c r="V319" s="2">
        <f>W319*SUMIFS('base de donnée JCO '!H$173:H$1080,'base de donnée JCO '!F$173:F$1080,I319,'base de donnée JCO '!G$173:G$1080,J319)</f>
        <v>0</v>
      </c>
      <c r="W319" s="2">
        <f t="shared" si="705"/>
        <v>0</v>
      </c>
      <c r="X319" s="2">
        <f>W319*SUMIFS('base de donnée JCO '!J$173:J$1080,'base de donnée JCO '!F$173:F$1080,I319,'base de donnée JCO '!G$173:G$1080,J319)</f>
        <v>0</v>
      </c>
      <c r="Z319" s="7" t="str">
        <f t="shared" si="706"/>
        <v/>
      </c>
      <c r="AA319" s="7" t="str">
        <f t="shared" si="707"/>
        <v/>
      </c>
      <c r="AB319" s="7" t="str">
        <f t="shared" si="708"/>
        <v/>
      </c>
      <c r="AD319" s="7" t="str">
        <f t="shared" si="709"/>
        <v/>
      </c>
      <c r="AE319" s="7" t="str">
        <f t="shared" si="710"/>
        <v/>
      </c>
      <c r="AF319" s="7" t="str">
        <f t="shared" si="711"/>
        <v/>
      </c>
      <c r="AG319" s="7" t="str">
        <f t="shared" si="712"/>
        <v/>
      </c>
      <c r="AH319" s="7" t="str">
        <f t="shared" si="713"/>
        <v/>
      </c>
      <c r="AJ319" s="7" t="str">
        <f t="shared" si="714"/>
        <v/>
      </c>
      <c r="AK319" s="7" t="str">
        <f t="shared" si="715"/>
        <v/>
      </c>
      <c r="AL319" s="7" t="str">
        <f t="shared" si="716"/>
        <v/>
      </c>
      <c r="AM319" s="7" t="str">
        <f t="shared" si="717"/>
        <v/>
      </c>
      <c r="AO319" s="7" t="str">
        <f t="shared" si="718"/>
        <v/>
      </c>
      <c r="AP319" s="7" t="str">
        <f t="shared" si="719"/>
        <v/>
      </c>
      <c r="AQ319" s="7" t="str">
        <f t="shared" si="720"/>
        <v/>
      </c>
      <c r="AS319" s="7" t="str">
        <f t="shared" si="721"/>
        <v/>
      </c>
      <c r="AT319" s="7" t="str">
        <f t="shared" si="722"/>
        <v/>
      </c>
      <c r="AU319" s="7" t="str">
        <f t="shared" si="723"/>
        <v/>
      </c>
      <c r="AW319" s="7" t="str">
        <f t="shared" si="724"/>
        <v/>
      </c>
      <c r="AY319" s="7" t="str">
        <f t="shared" si="725"/>
        <v/>
      </c>
      <c r="AZ319" s="7" t="str">
        <f t="shared" si="726"/>
        <v/>
      </c>
      <c r="BA319" s="7" t="str">
        <f t="shared" si="727"/>
        <v/>
      </c>
    </row>
    <row r="320" spans="1:53">
      <c r="A320" s="23"/>
      <c r="B320" s="24"/>
      <c r="C320" s="25"/>
      <c r="D320" s="26"/>
      <c r="E320" s="27"/>
      <c r="F320" s="28"/>
      <c r="G320" s="28"/>
      <c r="H320" s="27"/>
      <c r="I320" s="29"/>
      <c r="J320" s="30"/>
      <c r="K320" s="31"/>
      <c r="L320" s="32"/>
      <c r="M320" s="223"/>
      <c r="N320" s="12" t="str">
        <f>IF(ISBLANK(I320),"",IF(COUNTIF(I320,"*bombe*"),(G320-1)*SUMIF('base de donnée JCO '!C$3:C$10,K320,'base de donnée JCO '!D$3:D$10)+SUMIF(entete,L320,'base de donnée JCO '!D$14:D$20),SUMIFS('base de donnée JCO '!I$173:I$1080,'base de donnée JCO '!F$173:F$1080,I320,'base de donnée JCO '!G$173:G$1080,J320)))</f>
        <v/>
      </c>
      <c r="O320" s="12" t="str">
        <f t="shared" si="728"/>
        <v/>
      </c>
      <c r="P320" s="223"/>
      <c r="Q320" s="28"/>
      <c r="R320" s="28"/>
      <c r="S320" s="28"/>
      <c r="T320" s="28"/>
      <c r="U320" s="28"/>
      <c r="V320" s="2">
        <f>W320*SUMIFS('base de donnée JCO '!H$173:H$1080,'base de donnée JCO '!F$173:F$1080,I320,'base de donnée JCO '!G$173:G$1080,J320)</f>
        <v>0</v>
      </c>
      <c r="W320" s="2">
        <f t="shared" si="705"/>
        <v>0</v>
      </c>
      <c r="X320" s="2">
        <f>W320*SUMIFS('base de donnée JCO '!J$173:J$1080,'base de donnée JCO '!F$173:F$1080,I320,'base de donnée JCO '!G$173:G$1080,J320)</f>
        <v>0</v>
      </c>
      <c r="Z320" s="7" t="str">
        <f t="shared" si="706"/>
        <v/>
      </c>
      <c r="AA320" s="7" t="str">
        <f t="shared" si="707"/>
        <v/>
      </c>
      <c r="AB320" s="7" t="str">
        <f t="shared" si="708"/>
        <v/>
      </c>
      <c r="AD320" s="7" t="str">
        <f t="shared" si="709"/>
        <v/>
      </c>
      <c r="AE320" s="7" t="str">
        <f t="shared" si="710"/>
        <v/>
      </c>
      <c r="AF320" s="7" t="str">
        <f t="shared" si="711"/>
        <v/>
      </c>
      <c r="AG320" s="7" t="str">
        <f t="shared" si="712"/>
        <v/>
      </c>
      <c r="AH320" s="7" t="str">
        <f t="shared" si="713"/>
        <v/>
      </c>
      <c r="AJ320" s="7" t="str">
        <f t="shared" si="714"/>
        <v/>
      </c>
      <c r="AK320" s="7" t="str">
        <f t="shared" si="715"/>
        <v/>
      </c>
      <c r="AL320" s="7" t="str">
        <f t="shared" si="716"/>
        <v/>
      </c>
      <c r="AM320" s="7" t="str">
        <f t="shared" si="717"/>
        <v/>
      </c>
      <c r="AO320" s="7" t="str">
        <f t="shared" si="718"/>
        <v/>
      </c>
      <c r="AP320" s="7" t="str">
        <f t="shared" si="719"/>
        <v/>
      </c>
      <c r="AQ320" s="7" t="str">
        <f t="shared" si="720"/>
        <v/>
      </c>
      <c r="AS320" s="7" t="str">
        <f t="shared" si="721"/>
        <v/>
      </c>
      <c r="AT320" s="7" t="str">
        <f t="shared" si="722"/>
        <v/>
      </c>
      <c r="AU320" s="7" t="str">
        <f t="shared" si="723"/>
        <v/>
      </c>
      <c r="AW320" s="7" t="str">
        <f t="shared" si="724"/>
        <v/>
      </c>
      <c r="AY320" s="7" t="str">
        <f t="shared" si="725"/>
        <v/>
      </c>
      <c r="AZ320" s="7" t="str">
        <f t="shared" si="726"/>
        <v/>
      </c>
      <c r="BA320" s="7" t="str">
        <f t="shared" si="727"/>
        <v/>
      </c>
    </row>
    <row r="321" spans="1:53">
      <c r="A321" s="23"/>
      <c r="B321" s="24"/>
      <c r="C321" s="25"/>
      <c r="D321" s="26"/>
      <c r="E321" s="27"/>
      <c r="F321" s="28"/>
      <c r="G321" s="28"/>
      <c r="H321" s="27"/>
      <c r="I321" s="29"/>
      <c r="J321" s="30"/>
      <c r="K321" s="31"/>
      <c r="L321" s="32"/>
      <c r="M321" s="223"/>
      <c r="N321" s="12" t="str">
        <f>IF(ISBLANK(I321),"",IF(COUNTIF(I321,"*bombe*"),(G321-1)*SUMIF('base de donnée JCO '!C$3:C$10,K321,'base de donnée JCO '!D$3:D$10)+SUMIF(entete,L321,'base de donnée JCO '!D$14:D$20),SUMIFS('base de donnée JCO '!I$173:I$1080,'base de donnée JCO '!F$173:F$1080,I321,'base de donnée JCO '!G$173:G$1080,J321)))</f>
        <v/>
      </c>
      <c r="O321" s="12" t="str">
        <f t="shared" si="728"/>
        <v/>
      </c>
      <c r="P321" s="223"/>
      <c r="Q321" s="28"/>
      <c r="R321" s="28"/>
      <c r="S321" s="28"/>
      <c r="T321" s="28"/>
      <c r="U321" s="28"/>
      <c r="V321" s="2">
        <f>W321*SUMIFS('base de donnée JCO '!H$173:H$1080,'base de donnée JCO '!F$173:F$1080,I321,'base de donnée JCO '!G$173:G$1080,J321)</f>
        <v>0</v>
      </c>
      <c r="W321" s="2">
        <f t="shared" si="705"/>
        <v>0</v>
      </c>
      <c r="X321" s="2">
        <f>W321*SUMIFS('base de donnée JCO '!J$173:J$1080,'base de donnée JCO '!F$173:F$1080,I321,'base de donnée JCO '!G$173:G$1080,J321)</f>
        <v>0</v>
      </c>
      <c r="Z321" s="7" t="str">
        <f t="shared" si="706"/>
        <v/>
      </c>
      <c r="AA321" s="7" t="str">
        <f t="shared" si="707"/>
        <v/>
      </c>
      <c r="AB321" s="7" t="str">
        <f t="shared" si="708"/>
        <v/>
      </c>
      <c r="AD321" s="7" t="str">
        <f t="shared" si="709"/>
        <v/>
      </c>
      <c r="AE321" s="7" t="str">
        <f t="shared" si="710"/>
        <v/>
      </c>
      <c r="AF321" s="7" t="str">
        <f t="shared" si="711"/>
        <v/>
      </c>
      <c r="AG321" s="7" t="str">
        <f t="shared" si="712"/>
        <v/>
      </c>
      <c r="AH321" s="7" t="str">
        <f t="shared" si="713"/>
        <v/>
      </c>
      <c r="AJ321" s="7" t="str">
        <f t="shared" si="714"/>
        <v/>
      </c>
      <c r="AK321" s="7" t="str">
        <f t="shared" si="715"/>
        <v/>
      </c>
      <c r="AL321" s="7" t="str">
        <f t="shared" si="716"/>
        <v/>
      </c>
      <c r="AM321" s="7" t="str">
        <f t="shared" si="717"/>
        <v/>
      </c>
      <c r="AO321" s="7" t="str">
        <f t="shared" si="718"/>
        <v/>
      </c>
      <c r="AP321" s="7" t="str">
        <f t="shared" si="719"/>
        <v/>
      </c>
      <c r="AQ321" s="7" t="str">
        <f t="shared" si="720"/>
        <v/>
      </c>
      <c r="AS321" s="7" t="str">
        <f t="shared" si="721"/>
        <v/>
      </c>
      <c r="AT321" s="7" t="str">
        <f t="shared" si="722"/>
        <v/>
      </c>
      <c r="AU321" s="7" t="str">
        <f t="shared" si="723"/>
        <v/>
      </c>
      <c r="AW321" s="7" t="str">
        <f t="shared" si="724"/>
        <v/>
      </c>
      <c r="AY321" s="7" t="str">
        <f t="shared" si="725"/>
        <v/>
      </c>
      <c r="AZ321" s="7" t="str">
        <f t="shared" si="726"/>
        <v/>
      </c>
      <c r="BA321" s="7" t="str">
        <f t="shared" si="727"/>
        <v/>
      </c>
    </row>
    <row r="322" spans="1:53">
      <c r="A322" s="23"/>
      <c r="B322" s="24"/>
      <c r="C322" s="25"/>
      <c r="D322" s="26"/>
      <c r="E322" s="27"/>
      <c r="F322" s="28"/>
      <c r="G322" s="28"/>
      <c r="H322" s="27"/>
      <c r="I322" s="29"/>
      <c r="J322" s="30"/>
      <c r="K322" s="31"/>
      <c r="L322" s="32"/>
      <c r="M322" s="223"/>
      <c r="N322" s="12" t="str">
        <f>IF(ISBLANK(I322),"",IF(COUNTIF(I322,"*bombe*"),(G322-1)*SUMIF('base de donnée JCO '!C$3:C$10,K322,'base de donnée JCO '!D$3:D$10)+SUMIF(entete,L322,'base de donnée JCO '!D$14:D$20),SUMIFS('base de donnée JCO '!I$173:I$1080,'base de donnée JCO '!F$173:F$1080,I322,'base de donnée JCO '!G$173:G$1080,J322)))</f>
        <v/>
      </c>
      <c r="O322" s="12" t="str">
        <f t="shared" si="728"/>
        <v/>
      </c>
      <c r="P322" s="223"/>
      <c r="Q322" s="28"/>
      <c r="R322" s="28"/>
      <c r="S322" s="28"/>
      <c r="T322" s="28"/>
      <c r="U322" s="28"/>
      <c r="V322" s="2">
        <f>W322*SUMIFS('base de donnée JCO '!H$173:H$1080,'base de donnée JCO '!F$173:F$1080,I322,'base de donnée JCO '!G$173:G$1080,J322)</f>
        <v>0</v>
      </c>
      <c r="W322" s="2">
        <f t="shared" si="705"/>
        <v>0</v>
      </c>
      <c r="X322" s="2">
        <f>W322*SUMIFS('base de donnée JCO '!J$173:J$1080,'base de donnée JCO '!F$173:F$1080,I322,'base de donnée JCO '!G$173:G$1080,J322)</f>
        <v>0</v>
      </c>
      <c r="Z322" s="7" t="str">
        <f t="shared" si="706"/>
        <v/>
      </c>
      <c r="AA322" s="7" t="str">
        <f t="shared" si="707"/>
        <v/>
      </c>
      <c r="AB322" s="7" t="str">
        <f t="shared" si="708"/>
        <v/>
      </c>
      <c r="AD322" s="7" t="str">
        <f t="shared" si="709"/>
        <v/>
      </c>
      <c r="AE322" s="7" t="str">
        <f t="shared" si="710"/>
        <v/>
      </c>
      <c r="AF322" s="7" t="str">
        <f t="shared" si="711"/>
        <v/>
      </c>
      <c r="AG322" s="7" t="str">
        <f t="shared" si="712"/>
        <v/>
      </c>
      <c r="AH322" s="7" t="str">
        <f t="shared" si="713"/>
        <v/>
      </c>
      <c r="AJ322" s="7" t="str">
        <f t="shared" si="714"/>
        <v/>
      </c>
      <c r="AK322" s="7" t="str">
        <f t="shared" si="715"/>
        <v/>
      </c>
      <c r="AL322" s="7" t="str">
        <f t="shared" si="716"/>
        <v/>
      </c>
      <c r="AM322" s="7" t="str">
        <f t="shared" si="717"/>
        <v/>
      </c>
      <c r="AO322" s="7" t="str">
        <f t="shared" si="718"/>
        <v/>
      </c>
      <c r="AP322" s="7" t="str">
        <f t="shared" si="719"/>
        <v/>
      </c>
      <c r="AQ322" s="7" t="str">
        <f t="shared" si="720"/>
        <v/>
      </c>
      <c r="AS322" s="7" t="str">
        <f t="shared" si="721"/>
        <v/>
      </c>
      <c r="AT322" s="7" t="str">
        <f t="shared" si="722"/>
        <v/>
      </c>
      <c r="AU322" s="7" t="str">
        <f t="shared" si="723"/>
        <v/>
      </c>
      <c r="AW322" s="7" t="str">
        <f t="shared" si="724"/>
        <v/>
      </c>
      <c r="AY322" s="7" t="str">
        <f t="shared" si="725"/>
        <v/>
      </c>
      <c r="AZ322" s="7" t="str">
        <f t="shared" si="726"/>
        <v/>
      </c>
      <c r="BA322" s="7" t="str">
        <f t="shared" si="727"/>
        <v/>
      </c>
    </row>
    <row r="323" spans="1:53">
      <c r="A323" s="23"/>
      <c r="B323" s="24"/>
      <c r="C323" s="25"/>
      <c r="D323" s="26"/>
      <c r="E323" s="27"/>
      <c r="F323" s="28"/>
      <c r="G323" s="28"/>
      <c r="H323" s="27"/>
      <c r="I323" s="29"/>
      <c r="J323" s="30"/>
      <c r="K323" s="31"/>
      <c r="L323" s="32"/>
      <c r="M323" s="223"/>
      <c r="N323" s="12" t="str">
        <f>IF(ISBLANK(I323),"",IF(COUNTIF(I323,"*bombe*"),(G323-1)*SUMIF('base de donnée JCO '!C$3:C$10,K323,'base de donnée JCO '!D$3:D$10)+SUMIF(entete,L323,'base de donnée JCO '!D$14:D$20),SUMIFS('base de donnée JCO '!I$173:I$1080,'base de donnée JCO '!F$173:F$1080,I323,'base de donnée JCO '!G$173:G$1080,J323)))</f>
        <v/>
      </c>
      <c r="O323" s="12" t="str">
        <f t="shared" si="728"/>
        <v/>
      </c>
      <c r="P323" s="223"/>
      <c r="Q323" s="28"/>
      <c r="R323" s="28"/>
      <c r="S323" s="28"/>
      <c r="T323" s="28"/>
      <c r="U323" s="28"/>
      <c r="V323" s="2">
        <f>W323*SUMIFS('base de donnée JCO '!H$173:H$1080,'base de donnée JCO '!F$173:F$1080,I323,'base de donnée JCO '!G$173:G$1080,J323)</f>
        <v>0</v>
      </c>
      <c r="W323" s="2">
        <f t="shared" si="705"/>
        <v>0</v>
      </c>
      <c r="X323" s="2">
        <f>W323*SUMIFS('base de donnée JCO '!J$173:J$1080,'base de donnée JCO '!F$173:F$1080,I323,'base de donnée JCO '!G$173:G$1080,J323)</f>
        <v>0</v>
      </c>
      <c r="Z323" s="7" t="str">
        <f t="shared" si="706"/>
        <v/>
      </c>
      <c r="AA323" s="7" t="str">
        <f t="shared" si="707"/>
        <v/>
      </c>
      <c r="AB323" s="7" t="str">
        <f t="shared" si="708"/>
        <v/>
      </c>
      <c r="AD323" s="7" t="str">
        <f t="shared" si="709"/>
        <v/>
      </c>
      <c r="AE323" s="7" t="str">
        <f t="shared" si="710"/>
        <v/>
      </c>
      <c r="AF323" s="7" t="str">
        <f t="shared" si="711"/>
        <v/>
      </c>
      <c r="AG323" s="7" t="str">
        <f t="shared" si="712"/>
        <v/>
      </c>
      <c r="AH323" s="7" t="str">
        <f t="shared" si="713"/>
        <v/>
      </c>
      <c r="AJ323" s="7" t="str">
        <f t="shared" si="714"/>
        <v/>
      </c>
      <c r="AK323" s="7" t="str">
        <f t="shared" si="715"/>
        <v/>
      </c>
      <c r="AL323" s="7" t="str">
        <f t="shared" si="716"/>
        <v/>
      </c>
      <c r="AM323" s="7" t="str">
        <f t="shared" si="717"/>
        <v/>
      </c>
      <c r="AO323" s="7" t="str">
        <f t="shared" si="718"/>
        <v/>
      </c>
      <c r="AP323" s="7" t="str">
        <f t="shared" si="719"/>
        <v/>
      </c>
      <c r="AQ323" s="7" t="str">
        <f t="shared" si="720"/>
        <v/>
      </c>
      <c r="AS323" s="7" t="str">
        <f t="shared" si="721"/>
        <v/>
      </c>
      <c r="AT323" s="7" t="str">
        <f t="shared" si="722"/>
        <v/>
      </c>
      <c r="AU323" s="7" t="str">
        <f t="shared" si="723"/>
        <v/>
      </c>
      <c r="AW323" s="7" t="str">
        <f t="shared" si="724"/>
        <v/>
      </c>
      <c r="AY323" s="7" t="str">
        <f t="shared" si="725"/>
        <v/>
      </c>
      <c r="AZ323" s="7" t="str">
        <f t="shared" si="726"/>
        <v/>
      </c>
      <c r="BA323" s="7" t="str">
        <f t="shared" si="727"/>
        <v/>
      </c>
    </row>
    <row r="324" spans="1:53">
      <c r="A324" s="23"/>
      <c r="B324" s="24"/>
      <c r="C324" s="25"/>
      <c r="D324" s="26"/>
      <c r="E324" s="27"/>
      <c r="F324" s="28"/>
      <c r="G324" s="28"/>
      <c r="H324" s="27"/>
      <c r="I324" s="29"/>
      <c r="J324" s="30"/>
      <c r="K324" s="31"/>
      <c r="L324" s="32"/>
      <c r="M324" s="223"/>
      <c r="N324" s="12" t="str">
        <f>IF(ISBLANK(I324),"",IF(COUNTIF(I324,"*bombe*"),(G324-1)*SUMIF('base de donnée JCO '!C$3:C$10,K324,'base de donnée JCO '!D$3:D$10)+SUMIF(entete,L324,'base de donnée JCO '!D$14:D$20),SUMIFS('base de donnée JCO '!I$173:I$1080,'base de donnée JCO '!F$173:F$1080,I324,'base de donnée JCO '!G$173:G$1080,J324)))</f>
        <v/>
      </c>
      <c r="O324" s="12" t="str">
        <f t="shared" si="728"/>
        <v/>
      </c>
      <c r="P324" s="223"/>
      <c r="Q324" s="28"/>
      <c r="R324" s="28"/>
      <c r="S324" s="28"/>
      <c r="T324" s="28"/>
      <c r="U324" s="28"/>
      <c r="V324" s="2">
        <f>W324*SUMIFS('base de donnée JCO '!H$173:H$1080,'base de donnée JCO '!F$173:F$1080,I324,'base de donnée JCO '!G$173:G$1080,J324)</f>
        <v>0</v>
      </c>
      <c r="W324" s="2">
        <f t="shared" si="705"/>
        <v>0</v>
      </c>
      <c r="X324" s="2">
        <f>W324*SUMIFS('base de donnée JCO '!J$173:J$1080,'base de donnée JCO '!F$173:F$1080,I324,'base de donnée JCO '!G$173:G$1080,J324)</f>
        <v>0</v>
      </c>
      <c r="Z324" s="7" t="str">
        <f t="shared" si="706"/>
        <v/>
      </c>
      <c r="AA324" s="7" t="str">
        <f t="shared" si="707"/>
        <v/>
      </c>
      <c r="AB324" s="7" t="str">
        <f t="shared" si="708"/>
        <v/>
      </c>
      <c r="AD324" s="7" t="str">
        <f t="shared" si="709"/>
        <v/>
      </c>
      <c r="AE324" s="7" t="str">
        <f t="shared" si="710"/>
        <v/>
      </c>
      <c r="AF324" s="7" t="str">
        <f t="shared" si="711"/>
        <v/>
      </c>
      <c r="AG324" s="7" t="str">
        <f t="shared" si="712"/>
        <v/>
      </c>
      <c r="AH324" s="7" t="str">
        <f t="shared" si="713"/>
        <v/>
      </c>
      <c r="AJ324" s="7" t="str">
        <f t="shared" si="714"/>
        <v/>
      </c>
      <c r="AK324" s="7" t="str">
        <f t="shared" si="715"/>
        <v/>
      </c>
      <c r="AL324" s="7" t="str">
        <f t="shared" si="716"/>
        <v/>
      </c>
      <c r="AM324" s="7" t="str">
        <f t="shared" si="717"/>
        <v/>
      </c>
      <c r="AO324" s="7" t="str">
        <f t="shared" si="718"/>
        <v/>
      </c>
      <c r="AP324" s="7" t="str">
        <f t="shared" si="719"/>
        <v/>
      </c>
      <c r="AQ324" s="7" t="str">
        <f t="shared" si="720"/>
        <v/>
      </c>
      <c r="AS324" s="7" t="str">
        <f t="shared" si="721"/>
        <v/>
      </c>
      <c r="AT324" s="7" t="str">
        <f t="shared" si="722"/>
        <v/>
      </c>
      <c r="AU324" s="7" t="str">
        <f t="shared" si="723"/>
        <v/>
      </c>
      <c r="AW324" s="7" t="str">
        <f t="shared" si="724"/>
        <v/>
      </c>
      <c r="AY324" s="7" t="str">
        <f t="shared" si="725"/>
        <v/>
      </c>
      <c r="AZ324" s="7" t="str">
        <f t="shared" si="726"/>
        <v/>
      </c>
      <c r="BA324" s="7" t="str">
        <f t="shared" si="727"/>
        <v/>
      </c>
    </row>
    <row r="325" spans="1:53">
      <c r="A325" s="23"/>
      <c r="B325" s="24"/>
      <c r="C325" s="25"/>
      <c r="D325" s="26"/>
      <c r="E325" s="27"/>
      <c r="F325" s="28"/>
      <c r="G325" s="28"/>
      <c r="H325" s="27"/>
      <c r="I325" s="29"/>
      <c r="J325" s="30"/>
      <c r="K325" s="31"/>
      <c r="L325" s="32"/>
      <c r="M325" s="223"/>
      <c r="N325" s="12" t="str">
        <f>IF(ISBLANK(I325),"",IF(COUNTIF(I325,"*bombe*"),(G325-1)*SUMIF('base de donnée JCO '!C$3:C$10,K325,'base de donnée JCO '!D$3:D$10)+SUMIF(entete,L325,'base de donnée JCO '!D$14:D$20),SUMIFS('base de donnée JCO '!I$173:I$1080,'base de donnée JCO '!F$173:F$1080,I325,'base de donnée JCO '!G$173:G$1080,J325)))</f>
        <v/>
      </c>
      <c r="O325" s="12" t="str">
        <f t="shared" si="728"/>
        <v/>
      </c>
      <c r="P325" s="223"/>
      <c r="Q325" s="28"/>
      <c r="R325" s="28"/>
      <c r="S325" s="28"/>
      <c r="T325" s="28"/>
      <c r="U325" s="28"/>
      <c r="V325" s="2">
        <f>W325*SUMIFS('base de donnée JCO '!H$173:H$1080,'base de donnée JCO '!F$173:F$1080,I325,'base de donnée JCO '!G$173:G$1080,J325)</f>
        <v>0</v>
      </c>
      <c r="W325" s="2">
        <f t="shared" si="705"/>
        <v>0</v>
      </c>
      <c r="X325" s="2">
        <f>W325*SUMIFS('base de donnée JCO '!J$173:J$1080,'base de donnée JCO '!F$173:F$1080,I325,'base de donnée JCO '!G$173:G$1080,J325)</f>
        <v>0</v>
      </c>
      <c r="Z325" s="7" t="str">
        <f t="shared" si="706"/>
        <v/>
      </c>
      <c r="AA325" s="7" t="str">
        <f t="shared" si="707"/>
        <v/>
      </c>
      <c r="AB325" s="7" t="str">
        <f t="shared" si="708"/>
        <v/>
      </c>
      <c r="AD325" s="7" t="str">
        <f t="shared" si="709"/>
        <v/>
      </c>
      <c r="AE325" s="7" t="str">
        <f t="shared" si="710"/>
        <v/>
      </c>
      <c r="AF325" s="7" t="str">
        <f t="shared" si="711"/>
        <v/>
      </c>
      <c r="AG325" s="7" t="str">
        <f t="shared" si="712"/>
        <v/>
      </c>
      <c r="AH325" s="7" t="str">
        <f t="shared" si="713"/>
        <v/>
      </c>
      <c r="AJ325" s="7" t="str">
        <f t="shared" si="714"/>
        <v/>
      </c>
      <c r="AK325" s="7" t="str">
        <f t="shared" si="715"/>
        <v/>
      </c>
      <c r="AL325" s="7" t="str">
        <f t="shared" si="716"/>
        <v/>
      </c>
      <c r="AM325" s="7" t="str">
        <f t="shared" si="717"/>
        <v/>
      </c>
      <c r="AO325" s="7" t="str">
        <f t="shared" si="718"/>
        <v/>
      </c>
      <c r="AP325" s="7" t="str">
        <f t="shared" si="719"/>
        <v/>
      </c>
      <c r="AQ325" s="7" t="str">
        <f t="shared" si="720"/>
        <v/>
      </c>
      <c r="AS325" s="7" t="str">
        <f t="shared" si="721"/>
        <v/>
      </c>
      <c r="AT325" s="7" t="str">
        <f t="shared" si="722"/>
        <v/>
      </c>
      <c r="AU325" s="7" t="str">
        <f t="shared" si="723"/>
        <v/>
      </c>
      <c r="AW325" s="7" t="str">
        <f t="shared" si="724"/>
        <v/>
      </c>
      <c r="AY325" s="7" t="str">
        <f t="shared" si="725"/>
        <v/>
      </c>
      <c r="AZ325" s="7" t="str">
        <f t="shared" si="726"/>
        <v/>
      </c>
      <c r="BA325" s="7" t="str">
        <f t="shared" si="727"/>
        <v/>
      </c>
    </row>
    <row r="326" spans="1:53">
      <c r="A326" s="23"/>
      <c r="B326" s="24"/>
      <c r="C326" s="25"/>
      <c r="D326" s="26"/>
      <c r="E326" s="27"/>
      <c r="F326" s="28"/>
      <c r="G326" s="28"/>
      <c r="H326" s="27"/>
      <c r="I326" s="29"/>
      <c r="J326" s="30"/>
      <c r="K326" s="31"/>
      <c r="L326" s="32"/>
      <c r="M326" s="223"/>
      <c r="N326" s="12" t="str">
        <f>IF(ISBLANK(I326),"",IF(COUNTIF(I326,"*bombe*"),(G326-1)*SUMIF('base de donnée JCO '!C$3:C$10,K326,'base de donnée JCO '!D$3:D$10)+SUMIF(entete,L326,'base de donnée JCO '!D$14:D$20),SUMIFS('base de donnée JCO '!I$173:I$1080,'base de donnée JCO '!F$173:F$1080,I326,'base de donnée JCO '!G$173:G$1080,J326)))</f>
        <v/>
      </c>
      <c r="O326" s="12" t="str">
        <f t="shared" si="728"/>
        <v/>
      </c>
      <c r="P326" s="223"/>
      <c r="Q326" s="28"/>
      <c r="R326" s="28"/>
      <c r="S326" s="28"/>
      <c r="T326" s="28"/>
      <c r="U326" s="28"/>
      <c r="V326" s="2">
        <f>W326*SUMIFS('base de donnée JCO '!H$173:H$1080,'base de donnée JCO '!F$173:F$1080,I326,'base de donnée JCO '!G$173:G$1080,J326)</f>
        <v>0</v>
      </c>
      <c r="W326" s="2">
        <f t="shared" si="705"/>
        <v>0</v>
      </c>
      <c r="X326" s="2">
        <f>W326*SUMIFS('base de donnée JCO '!J$173:J$1080,'base de donnée JCO '!F$173:F$1080,I326,'base de donnée JCO '!G$173:G$1080,J326)</f>
        <v>0</v>
      </c>
      <c r="Z326" s="7" t="str">
        <f t="shared" si="706"/>
        <v/>
      </c>
      <c r="AA326" s="7" t="str">
        <f t="shared" si="707"/>
        <v/>
      </c>
      <c r="AB326" s="7" t="str">
        <f t="shared" si="708"/>
        <v/>
      </c>
      <c r="AD326" s="7" t="str">
        <f t="shared" si="709"/>
        <v/>
      </c>
      <c r="AE326" s="7" t="str">
        <f t="shared" si="710"/>
        <v/>
      </c>
      <c r="AF326" s="7" t="str">
        <f t="shared" si="711"/>
        <v/>
      </c>
      <c r="AG326" s="7" t="str">
        <f t="shared" si="712"/>
        <v/>
      </c>
      <c r="AH326" s="7" t="str">
        <f t="shared" si="713"/>
        <v/>
      </c>
      <c r="AJ326" s="7" t="str">
        <f t="shared" si="714"/>
        <v/>
      </c>
      <c r="AK326" s="7" t="str">
        <f t="shared" si="715"/>
        <v/>
      </c>
      <c r="AL326" s="7" t="str">
        <f t="shared" si="716"/>
        <v/>
      </c>
      <c r="AM326" s="7" t="str">
        <f t="shared" si="717"/>
        <v/>
      </c>
      <c r="AO326" s="7" t="str">
        <f t="shared" si="718"/>
        <v/>
      </c>
      <c r="AP326" s="7" t="str">
        <f t="shared" si="719"/>
        <v/>
      </c>
      <c r="AQ326" s="7" t="str">
        <f t="shared" si="720"/>
        <v/>
      </c>
      <c r="AS326" s="7" t="str">
        <f t="shared" si="721"/>
        <v/>
      </c>
      <c r="AT326" s="7" t="str">
        <f t="shared" si="722"/>
        <v/>
      </c>
      <c r="AU326" s="7" t="str">
        <f t="shared" si="723"/>
        <v/>
      </c>
      <c r="AW326" s="7" t="str">
        <f t="shared" si="724"/>
        <v/>
      </c>
      <c r="AY326" s="7" t="str">
        <f t="shared" si="725"/>
        <v/>
      </c>
      <c r="AZ326" s="7" t="str">
        <f t="shared" si="726"/>
        <v/>
      </c>
      <c r="BA326" s="7" t="str">
        <f t="shared" si="727"/>
        <v/>
      </c>
    </row>
    <row r="327" spans="1:53">
      <c r="A327" s="23"/>
      <c r="B327" s="24"/>
      <c r="C327" s="25"/>
      <c r="D327" s="26"/>
      <c r="E327" s="27"/>
      <c r="F327" s="28"/>
      <c r="G327" s="28"/>
      <c r="H327" s="27"/>
      <c r="I327" s="29"/>
      <c r="J327" s="30"/>
      <c r="K327" s="31"/>
      <c r="L327" s="32"/>
      <c r="M327" s="223"/>
      <c r="N327" s="12" t="str">
        <f>IF(ISBLANK(I327),"",IF(COUNTIF(I327,"*bombe*"),(G327-1)*SUMIF('base de donnée JCO '!C$3:C$10,K327,'base de donnée JCO '!D$3:D$10)+SUMIF(entete,L327,'base de donnée JCO '!D$14:D$20),SUMIFS('base de donnée JCO '!I$173:I$1080,'base de donnée JCO '!F$173:F$1080,I327,'base de donnée JCO '!G$173:G$1080,J327)))</f>
        <v/>
      </c>
      <c r="O327" s="12" t="str">
        <f t="shared" si="728"/>
        <v/>
      </c>
      <c r="P327" s="223"/>
      <c r="Q327" s="28"/>
      <c r="R327" s="28"/>
      <c r="S327" s="28"/>
      <c r="T327" s="28"/>
      <c r="U327" s="28"/>
      <c r="V327" s="2">
        <f>W327*SUMIFS('base de donnée JCO '!H$173:H$1080,'base de donnée JCO '!F$173:F$1080,I327,'base de donnée JCO '!G$173:G$1080,J327)</f>
        <v>0</v>
      </c>
      <c r="W327" s="2">
        <f t="shared" si="705"/>
        <v>0</v>
      </c>
      <c r="X327" s="2">
        <f>W327*SUMIFS('base de donnée JCO '!J$173:J$1080,'base de donnée JCO '!F$173:F$1080,I327,'base de donnée JCO '!G$173:G$1080,J327)</f>
        <v>0</v>
      </c>
      <c r="Z327" s="7" t="str">
        <f t="shared" si="706"/>
        <v/>
      </c>
      <c r="AA327" s="7" t="str">
        <f t="shared" si="707"/>
        <v/>
      </c>
      <c r="AB327" s="7" t="str">
        <f t="shared" si="708"/>
        <v/>
      </c>
      <c r="AD327" s="7" t="str">
        <f t="shared" si="709"/>
        <v/>
      </c>
      <c r="AE327" s="7" t="str">
        <f t="shared" si="710"/>
        <v/>
      </c>
      <c r="AF327" s="7" t="str">
        <f t="shared" si="711"/>
        <v/>
      </c>
      <c r="AG327" s="7" t="str">
        <f t="shared" si="712"/>
        <v/>
      </c>
      <c r="AH327" s="7" t="str">
        <f t="shared" si="713"/>
        <v/>
      </c>
      <c r="AJ327" s="7" t="str">
        <f t="shared" si="714"/>
        <v/>
      </c>
      <c r="AK327" s="7" t="str">
        <f t="shared" si="715"/>
        <v/>
      </c>
      <c r="AL327" s="7" t="str">
        <f t="shared" si="716"/>
        <v/>
      </c>
      <c r="AM327" s="7" t="str">
        <f t="shared" si="717"/>
        <v/>
      </c>
      <c r="AO327" s="7" t="str">
        <f t="shared" si="718"/>
        <v/>
      </c>
      <c r="AP327" s="7" t="str">
        <f t="shared" si="719"/>
        <v/>
      </c>
      <c r="AQ327" s="7" t="str">
        <f t="shared" si="720"/>
        <v/>
      </c>
      <c r="AS327" s="7" t="str">
        <f t="shared" si="721"/>
        <v/>
      </c>
      <c r="AT327" s="7" t="str">
        <f t="shared" si="722"/>
        <v/>
      </c>
      <c r="AU327" s="7" t="str">
        <f t="shared" si="723"/>
        <v/>
      </c>
      <c r="AW327" s="7" t="str">
        <f t="shared" si="724"/>
        <v/>
      </c>
      <c r="AY327" s="7" t="str">
        <f t="shared" si="725"/>
        <v/>
      </c>
      <c r="AZ327" s="7" t="str">
        <f t="shared" si="726"/>
        <v/>
      </c>
      <c r="BA327" s="7" t="str">
        <f t="shared" si="727"/>
        <v/>
      </c>
    </row>
    <row r="328" spans="1:53">
      <c r="A328" s="23"/>
      <c r="B328" s="24"/>
      <c r="C328" s="25"/>
      <c r="D328" s="26"/>
      <c r="E328" s="27"/>
      <c r="F328" s="28"/>
      <c r="G328" s="28"/>
      <c r="H328" s="27"/>
      <c r="I328" s="29"/>
      <c r="J328" s="30"/>
      <c r="K328" s="31"/>
      <c r="L328" s="32"/>
      <c r="M328" s="223"/>
      <c r="N328" s="12" t="str">
        <f>IF(ISBLANK(I328),"",IF(COUNTIF(I328,"*bombe*"),(G328-1)*SUMIF('base de donnée JCO '!C$3:C$10,K328,'base de donnée JCO '!D$3:D$10)+SUMIF(entete,L328,'base de donnée JCO '!D$14:D$20),SUMIFS('base de donnée JCO '!I$173:I$1080,'base de donnée JCO '!F$173:F$1080,I328,'base de donnée JCO '!G$173:G$1080,J328)))</f>
        <v/>
      </c>
      <c r="O328" s="12" t="str">
        <f t="shared" si="728"/>
        <v/>
      </c>
      <c r="P328" s="223"/>
      <c r="Q328" s="28"/>
      <c r="R328" s="28"/>
      <c r="S328" s="28"/>
      <c r="T328" s="28"/>
      <c r="U328" s="28"/>
      <c r="V328" s="2">
        <f>W328*SUMIFS('base de donnée JCO '!H$173:H$1080,'base de donnée JCO '!F$173:F$1080,I328,'base de donnée JCO '!G$173:G$1080,J328)</f>
        <v>0</v>
      </c>
      <c r="W328" s="2">
        <f t="shared" si="705"/>
        <v>0</v>
      </c>
      <c r="X328" s="2">
        <f>W328*SUMIFS('base de donnée JCO '!J$173:J$1080,'base de donnée JCO '!F$173:F$1080,I328,'base de donnée JCO '!G$173:G$1080,J328)</f>
        <v>0</v>
      </c>
      <c r="Z328" s="7" t="str">
        <f t="shared" si="706"/>
        <v/>
      </c>
      <c r="AA328" s="7" t="str">
        <f t="shared" si="707"/>
        <v/>
      </c>
      <c r="AB328" s="7" t="str">
        <f t="shared" si="708"/>
        <v/>
      </c>
      <c r="AD328" s="7" t="str">
        <f t="shared" si="709"/>
        <v/>
      </c>
      <c r="AE328" s="7" t="str">
        <f t="shared" si="710"/>
        <v/>
      </c>
      <c r="AF328" s="7" t="str">
        <f t="shared" si="711"/>
        <v/>
      </c>
      <c r="AG328" s="7" t="str">
        <f t="shared" si="712"/>
        <v/>
      </c>
      <c r="AH328" s="7" t="str">
        <f t="shared" si="713"/>
        <v/>
      </c>
      <c r="AJ328" s="7" t="str">
        <f t="shared" si="714"/>
        <v/>
      </c>
      <c r="AK328" s="7" t="str">
        <f t="shared" si="715"/>
        <v/>
      </c>
      <c r="AL328" s="7" t="str">
        <f t="shared" si="716"/>
        <v/>
      </c>
      <c r="AM328" s="7" t="str">
        <f t="shared" si="717"/>
        <v/>
      </c>
      <c r="AO328" s="7" t="str">
        <f t="shared" si="718"/>
        <v/>
      </c>
      <c r="AP328" s="7" t="str">
        <f t="shared" si="719"/>
        <v/>
      </c>
      <c r="AQ328" s="7" t="str">
        <f t="shared" si="720"/>
        <v/>
      </c>
      <c r="AS328" s="7" t="str">
        <f t="shared" si="721"/>
        <v/>
      </c>
      <c r="AT328" s="7" t="str">
        <f t="shared" si="722"/>
        <v/>
      </c>
      <c r="AU328" s="7" t="str">
        <f t="shared" si="723"/>
        <v/>
      </c>
      <c r="AW328" s="7" t="str">
        <f t="shared" si="724"/>
        <v/>
      </c>
      <c r="AY328" s="7" t="str">
        <f t="shared" si="725"/>
        <v/>
      </c>
      <c r="AZ328" s="7" t="str">
        <f t="shared" si="726"/>
        <v/>
      </c>
      <c r="BA328" s="7" t="str">
        <f t="shared" si="727"/>
        <v/>
      </c>
    </row>
    <row r="329" spans="1:53">
      <c r="A329" s="23"/>
      <c r="B329" s="24"/>
      <c r="C329" s="25"/>
      <c r="D329" s="26"/>
      <c r="E329" s="27"/>
      <c r="F329" s="28"/>
      <c r="G329" s="28"/>
      <c r="H329" s="27"/>
      <c r="I329" s="29"/>
      <c r="J329" s="30"/>
      <c r="K329" s="31"/>
      <c r="L329" s="32"/>
      <c r="M329" s="223"/>
      <c r="N329" s="12" t="str">
        <f>IF(ISBLANK(I329),"",IF(COUNTIF(I329,"*bombe*"),(G329-1)*SUMIF('base de donnée JCO '!C$3:C$10,K329,'base de donnée JCO '!D$3:D$10)+SUMIF(entete,L329,'base de donnée JCO '!D$14:D$20),SUMIFS('base de donnée JCO '!I$173:I$1080,'base de donnée JCO '!F$173:F$1080,I329,'base de donnée JCO '!G$173:G$1080,J329)))</f>
        <v/>
      </c>
      <c r="O329" s="12" t="str">
        <f t="shared" si="728"/>
        <v/>
      </c>
      <c r="P329" s="223"/>
      <c r="Q329" s="28"/>
      <c r="R329" s="28"/>
      <c r="S329" s="28"/>
      <c r="T329" s="28"/>
      <c r="U329" s="28"/>
      <c r="V329" s="2">
        <f>W329*SUMIFS('base de donnée JCO '!H$173:H$1080,'base de donnée JCO '!F$173:F$1080,I329,'base de donnée JCO '!G$173:G$1080,J329)</f>
        <v>0</v>
      </c>
      <c r="W329" s="2">
        <f t="shared" si="705"/>
        <v>0</v>
      </c>
      <c r="X329" s="2">
        <f>W329*SUMIFS('base de donnée JCO '!J$173:J$1080,'base de donnée JCO '!F$173:F$1080,I329,'base de donnée JCO '!G$173:G$1080,J329)</f>
        <v>0</v>
      </c>
      <c r="Z329" s="7" t="str">
        <f t="shared" si="706"/>
        <v/>
      </c>
      <c r="AA329" s="7" t="str">
        <f t="shared" si="707"/>
        <v/>
      </c>
      <c r="AB329" s="7" t="str">
        <f t="shared" si="708"/>
        <v/>
      </c>
      <c r="AD329" s="7" t="str">
        <f t="shared" si="709"/>
        <v/>
      </c>
      <c r="AE329" s="7" t="str">
        <f t="shared" si="710"/>
        <v/>
      </c>
      <c r="AF329" s="7" t="str">
        <f t="shared" si="711"/>
        <v/>
      </c>
      <c r="AG329" s="7" t="str">
        <f t="shared" si="712"/>
        <v/>
      </c>
      <c r="AH329" s="7" t="str">
        <f t="shared" si="713"/>
        <v/>
      </c>
      <c r="AJ329" s="7" t="str">
        <f t="shared" si="714"/>
        <v/>
      </c>
      <c r="AK329" s="7" t="str">
        <f t="shared" si="715"/>
        <v/>
      </c>
      <c r="AL329" s="7" t="str">
        <f t="shared" si="716"/>
        <v/>
      </c>
      <c r="AM329" s="7" t="str">
        <f t="shared" si="717"/>
        <v/>
      </c>
      <c r="AO329" s="7" t="str">
        <f t="shared" si="718"/>
        <v/>
      </c>
      <c r="AP329" s="7" t="str">
        <f t="shared" si="719"/>
        <v/>
      </c>
      <c r="AQ329" s="7" t="str">
        <f t="shared" si="720"/>
        <v/>
      </c>
      <c r="AS329" s="7" t="str">
        <f t="shared" si="721"/>
        <v/>
      </c>
      <c r="AT329" s="7" t="str">
        <f t="shared" si="722"/>
        <v/>
      </c>
      <c r="AU329" s="7" t="str">
        <f t="shared" si="723"/>
        <v/>
      </c>
      <c r="AW329" s="7" t="str">
        <f t="shared" si="724"/>
        <v/>
      </c>
      <c r="AY329" s="7" t="str">
        <f t="shared" si="725"/>
        <v/>
      </c>
      <c r="AZ329" s="7" t="str">
        <f t="shared" si="726"/>
        <v/>
      </c>
      <c r="BA329" s="7" t="str">
        <f t="shared" si="727"/>
        <v/>
      </c>
    </row>
    <row r="330" spans="1:53">
      <c r="A330" s="23"/>
      <c r="B330" s="24"/>
      <c r="C330" s="25"/>
      <c r="D330" s="26"/>
      <c r="E330" s="27"/>
      <c r="F330" s="28"/>
      <c r="G330" s="28"/>
      <c r="H330" s="27"/>
      <c r="I330" s="29"/>
      <c r="J330" s="30"/>
      <c r="K330" s="31"/>
      <c r="L330" s="32"/>
      <c r="M330" s="223"/>
      <c r="N330" s="12" t="str">
        <f>IF(ISBLANK(I330),"",IF(COUNTIF(I330,"*bombe*"),(G330-1)*SUMIF('base de donnée JCO '!C$3:C$10,K330,'base de donnée JCO '!D$3:D$10)+SUMIF(entete,L330,'base de donnée JCO '!D$14:D$20),SUMIFS('base de donnée JCO '!I$173:I$1080,'base de donnée JCO '!F$173:F$1080,I330,'base de donnée JCO '!G$173:G$1080,J330)))</f>
        <v/>
      </c>
      <c r="O330" s="12" t="str">
        <f t="shared" si="728"/>
        <v/>
      </c>
      <c r="P330" s="223"/>
      <c r="Q330" s="28"/>
      <c r="R330" s="28"/>
      <c r="S330" s="28"/>
      <c r="T330" s="28"/>
      <c r="U330" s="28"/>
      <c r="V330" s="2">
        <f>W330*SUMIFS('base de donnée JCO '!H$173:H$1080,'base de donnée JCO '!F$173:F$1080,I330,'base de donnée JCO '!G$173:G$1080,J330)</f>
        <v>0</v>
      </c>
      <c r="W330" s="2">
        <f t="shared" si="705"/>
        <v>0</v>
      </c>
      <c r="X330" s="2">
        <f>W330*SUMIFS('base de donnée JCO '!J$173:J$1080,'base de donnée JCO '!F$173:F$1080,I330,'base de donnée JCO '!G$173:G$1080,J330)</f>
        <v>0</v>
      </c>
      <c r="Z330" s="7" t="str">
        <f t="shared" si="706"/>
        <v/>
      </c>
      <c r="AA330" s="7" t="str">
        <f t="shared" si="707"/>
        <v/>
      </c>
      <c r="AB330" s="7" t="str">
        <f t="shared" si="708"/>
        <v/>
      </c>
      <c r="AD330" s="7" t="str">
        <f t="shared" si="709"/>
        <v/>
      </c>
      <c r="AE330" s="7" t="str">
        <f t="shared" si="710"/>
        <v/>
      </c>
      <c r="AF330" s="7" t="str">
        <f t="shared" si="711"/>
        <v/>
      </c>
      <c r="AG330" s="7" t="str">
        <f t="shared" si="712"/>
        <v/>
      </c>
      <c r="AH330" s="7" t="str">
        <f t="shared" si="713"/>
        <v/>
      </c>
      <c r="AJ330" s="7" t="str">
        <f t="shared" si="714"/>
        <v/>
      </c>
      <c r="AK330" s="7" t="str">
        <f t="shared" si="715"/>
        <v/>
      </c>
      <c r="AL330" s="7" t="str">
        <f t="shared" si="716"/>
        <v/>
      </c>
      <c r="AM330" s="7" t="str">
        <f t="shared" si="717"/>
        <v/>
      </c>
      <c r="AO330" s="7" t="str">
        <f t="shared" si="718"/>
        <v/>
      </c>
      <c r="AP330" s="7" t="str">
        <f t="shared" si="719"/>
        <v/>
      </c>
      <c r="AQ330" s="7" t="str">
        <f t="shared" si="720"/>
        <v/>
      </c>
      <c r="AS330" s="7" t="str">
        <f t="shared" si="721"/>
        <v/>
      </c>
      <c r="AT330" s="7" t="str">
        <f t="shared" si="722"/>
        <v/>
      </c>
      <c r="AU330" s="7" t="str">
        <f t="shared" si="723"/>
        <v/>
      </c>
      <c r="AW330" s="7" t="str">
        <f t="shared" si="724"/>
        <v/>
      </c>
      <c r="AY330" s="7" t="str">
        <f t="shared" si="725"/>
        <v/>
      </c>
      <c r="AZ330" s="7" t="str">
        <f t="shared" si="726"/>
        <v/>
      </c>
      <c r="BA330" s="7" t="str">
        <f t="shared" si="727"/>
        <v/>
      </c>
    </row>
    <row r="331" spans="1:53">
      <c r="A331" s="23"/>
      <c r="B331" s="24"/>
      <c r="C331" s="25"/>
      <c r="D331" s="26"/>
      <c r="E331" s="27"/>
      <c r="F331" s="28"/>
      <c r="G331" s="28"/>
      <c r="H331" s="27"/>
      <c r="I331" s="29"/>
      <c r="J331" s="30"/>
      <c r="K331" s="31"/>
      <c r="L331" s="32"/>
      <c r="M331" s="223"/>
      <c r="N331" s="12" t="str">
        <f>IF(ISBLANK(I331),"",IF(COUNTIF(I331,"*bombe*"),(G331-1)*SUMIF('base de donnée JCO '!C$3:C$10,K331,'base de donnée JCO '!D$3:D$10)+SUMIF(entete,L331,'base de donnée JCO '!D$14:D$20),SUMIFS('base de donnée JCO '!I$173:I$1080,'base de donnée JCO '!F$173:F$1080,I331,'base de donnée JCO '!G$173:G$1080,J331)))</f>
        <v/>
      </c>
      <c r="O331" s="12" t="str">
        <f t="shared" si="728"/>
        <v/>
      </c>
      <c r="P331" s="223"/>
      <c r="Q331" s="28"/>
      <c r="R331" s="28"/>
      <c r="S331" s="28"/>
      <c r="T331" s="28"/>
      <c r="U331" s="28"/>
      <c r="V331" s="2">
        <f>W331*SUMIFS('base de donnée JCO '!H$173:H$1080,'base de donnée JCO '!F$173:F$1080,I331,'base de donnée JCO '!G$173:G$1080,J331)</f>
        <v>0</v>
      </c>
      <c r="W331" s="2">
        <f t="shared" si="705"/>
        <v>0</v>
      </c>
      <c r="X331" s="2">
        <f>W331*SUMIFS('base de donnée JCO '!J$173:J$1080,'base de donnée JCO '!F$173:F$1080,I331,'base de donnée JCO '!G$173:G$1080,J331)</f>
        <v>0</v>
      </c>
      <c r="Z331" s="7" t="str">
        <f t="shared" si="706"/>
        <v/>
      </c>
      <c r="AA331" s="7" t="str">
        <f t="shared" si="707"/>
        <v/>
      </c>
      <c r="AB331" s="7" t="str">
        <f t="shared" si="708"/>
        <v/>
      </c>
      <c r="AD331" s="7" t="str">
        <f t="shared" si="709"/>
        <v/>
      </c>
      <c r="AE331" s="7" t="str">
        <f t="shared" si="710"/>
        <v/>
      </c>
      <c r="AF331" s="7" t="str">
        <f t="shared" si="711"/>
        <v/>
      </c>
      <c r="AG331" s="7" t="str">
        <f t="shared" si="712"/>
        <v/>
      </c>
      <c r="AH331" s="7" t="str">
        <f t="shared" si="713"/>
        <v/>
      </c>
      <c r="AJ331" s="7" t="str">
        <f t="shared" si="714"/>
        <v/>
      </c>
      <c r="AK331" s="7" t="str">
        <f t="shared" si="715"/>
        <v/>
      </c>
      <c r="AL331" s="7" t="str">
        <f t="shared" si="716"/>
        <v/>
      </c>
      <c r="AM331" s="7" t="str">
        <f t="shared" si="717"/>
        <v/>
      </c>
      <c r="AO331" s="7" t="str">
        <f t="shared" si="718"/>
        <v/>
      </c>
      <c r="AP331" s="7" t="str">
        <f t="shared" si="719"/>
        <v/>
      </c>
      <c r="AQ331" s="7" t="str">
        <f t="shared" si="720"/>
        <v/>
      </c>
      <c r="AS331" s="7" t="str">
        <f t="shared" si="721"/>
        <v/>
      </c>
      <c r="AT331" s="7" t="str">
        <f t="shared" si="722"/>
        <v/>
      </c>
      <c r="AU331" s="7" t="str">
        <f t="shared" si="723"/>
        <v/>
      </c>
      <c r="AW331" s="7" t="str">
        <f t="shared" si="724"/>
        <v/>
      </c>
      <c r="AY331" s="7" t="str">
        <f t="shared" si="725"/>
        <v/>
      </c>
      <c r="AZ331" s="7" t="str">
        <f t="shared" si="726"/>
        <v/>
      </c>
      <c r="BA331" s="7" t="str">
        <f t="shared" si="727"/>
        <v/>
      </c>
    </row>
    <row r="332" spans="1:53">
      <c r="A332" s="23"/>
      <c r="B332" s="24"/>
      <c r="C332" s="25"/>
      <c r="D332" s="26"/>
      <c r="E332" s="27"/>
      <c r="F332" s="28"/>
      <c r="G332" s="28"/>
      <c r="H332" s="27"/>
      <c r="I332" s="29"/>
      <c r="J332" s="30"/>
      <c r="K332" s="31"/>
      <c r="L332" s="32"/>
      <c r="M332" s="223"/>
      <c r="N332" s="12" t="str">
        <f>IF(ISBLANK(I332),"",IF(COUNTIF(I332,"*bombe*"),(G332-1)*SUMIF('base de donnée JCO '!C$3:C$10,K332,'base de donnée JCO '!D$3:D$10)+SUMIF(entete,L332,'base de donnée JCO '!D$14:D$20),SUMIFS('base de donnée JCO '!I$173:I$1080,'base de donnée JCO '!F$173:F$1080,I332,'base de donnée JCO '!G$173:G$1080,J332)))</f>
        <v/>
      </c>
      <c r="O332" s="12" t="str">
        <f t="shared" si="728"/>
        <v/>
      </c>
      <c r="P332" s="223"/>
      <c r="Q332" s="28"/>
      <c r="R332" s="28"/>
      <c r="S332" s="28"/>
      <c r="T332" s="28"/>
      <c r="U332" s="28"/>
      <c r="V332" s="2">
        <f>W332*SUMIFS('base de donnée JCO '!H$173:H$1080,'base de donnée JCO '!F$173:F$1080,I332,'base de donnée JCO '!G$173:G$1080,J332)</f>
        <v>0</v>
      </c>
      <c r="W332" s="2">
        <f t="shared" si="705"/>
        <v>0</v>
      </c>
      <c r="X332" s="2">
        <f>W332*SUMIFS('base de donnée JCO '!J$173:J$1080,'base de donnée JCO '!F$173:F$1080,I332,'base de donnée JCO '!G$173:G$1080,J332)</f>
        <v>0</v>
      </c>
      <c r="Z332" s="7" t="str">
        <f t="shared" si="706"/>
        <v/>
      </c>
      <c r="AA332" s="7" t="str">
        <f t="shared" si="707"/>
        <v/>
      </c>
      <c r="AB332" s="7" t="str">
        <f t="shared" si="708"/>
        <v/>
      </c>
      <c r="AD332" s="7" t="str">
        <f t="shared" si="709"/>
        <v/>
      </c>
      <c r="AE332" s="7" t="str">
        <f t="shared" si="710"/>
        <v/>
      </c>
      <c r="AF332" s="7" t="str">
        <f t="shared" si="711"/>
        <v/>
      </c>
      <c r="AG332" s="7" t="str">
        <f t="shared" si="712"/>
        <v/>
      </c>
      <c r="AH332" s="7" t="str">
        <f t="shared" si="713"/>
        <v/>
      </c>
      <c r="AJ332" s="7" t="str">
        <f t="shared" si="714"/>
        <v/>
      </c>
      <c r="AK332" s="7" t="str">
        <f t="shared" si="715"/>
        <v/>
      </c>
      <c r="AL332" s="7" t="str">
        <f t="shared" si="716"/>
        <v/>
      </c>
      <c r="AM332" s="7" t="str">
        <f t="shared" si="717"/>
        <v/>
      </c>
      <c r="AO332" s="7" t="str">
        <f t="shared" si="718"/>
        <v/>
      </c>
      <c r="AP332" s="7" t="str">
        <f t="shared" si="719"/>
        <v/>
      </c>
      <c r="AQ332" s="7" t="str">
        <f t="shared" si="720"/>
        <v/>
      </c>
      <c r="AS332" s="7" t="str">
        <f t="shared" si="721"/>
        <v/>
      </c>
      <c r="AT332" s="7" t="str">
        <f t="shared" si="722"/>
        <v/>
      </c>
      <c r="AU332" s="7" t="str">
        <f t="shared" si="723"/>
        <v/>
      </c>
      <c r="AW332" s="7" t="str">
        <f t="shared" si="724"/>
        <v/>
      </c>
      <c r="AY332" s="7" t="str">
        <f t="shared" si="725"/>
        <v/>
      </c>
      <c r="AZ332" s="7" t="str">
        <f t="shared" si="726"/>
        <v/>
      </c>
      <c r="BA332" s="7" t="str">
        <f t="shared" si="727"/>
        <v/>
      </c>
    </row>
    <row r="333" spans="1:53">
      <c r="A333" s="23"/>
      <c r="B333" s="24"/>
      <c r="C333" s="25"/>
      <c r="D333" s="26"/>
      <c r="E333" s="27"/>
      <c r="F333" s="28"/>
      <c r="G333" s="28"/>
      <c r="H333" s="27"/>
      <c r="I333" s="29"/>
      <c r="J333" s="30"/>
      <c r="K333" s="31"/>
      <c r="L333" s="32"/>
      <c r="M333" s="223"/>
      <c r="N333" s="12" t="str">
        <f>IF(ISBLANK(I333),"",IF(COUNTIF(I333,"*bombe*"),(G333-1)*SUMIF('base de donnée JCO '!C$3:C$10,K333,'base de donnée JCO '!D$3:D$10)+SUMIF(entete,L333,'base de donnée JCO '!D$14:D$20),SUMIFS('base de donnée JCO '!I$173:I$1080,'base de donnée JCO '!F$173:F$1080,I333,'base de donnée JCO '!G$173:G$1080,J333)))</f>
        <v/>
      </c>
      <c r="O333" s="12" t="str">
        <f t="shared" si="728"/>
        <v/>
      </c>
      <c r="P333" s="223"/>
      <c r="Q333" s="28"/>
      <c r="R333" s="28"/>
      <c r="S333" s="28"/>
      <c r="T333" s="28"/>
      <c r="U333" s="28"/>
      <c r="V333" s="2">
        <f>W333*SUMIFS('base de donnée JCO '!H$173:H$1080,'base de donnée JCO '!F$173:F$1080,I333,'base de donnée JCO '!G$173:G$1080,J333)</f>
        <v>0</v>
      </c>
      <c r="W333" s="2">
        <f t="shared" si="705"/>
        <v>0</v>
      </c>
      <c r="X333" s="2">
        <f>W333*SUMIFS('base de donnée JCO '!J$173:J$1080,'base de donnée JCO '!F$173:F$1080,I333,'base de donnée JCO '!G$173:G$1080,J333)</f>
        <v>0</v>
      </c>
      <c r="Z333" s="7" t="str">
        <f t="shared" si="706"/>
        <v/>
      </c>
      <c r="AA333" s="7" t="str">
        <f t="shared" si="707"/>
        <v/>
      </c>
      <c r="AB333" s="7" t="str">
        <f t="shared" si="708"/>
        <v/>
      </c>
      <c r="AD333" s="7" t="str">
        <f t="shared" si="709"/>
        <v/>
      </c>
      <c r="AE333" s="7" t="str">
        <f t="shared" si="710"/>
        <v/>
      </c>
      <c r="AF333" s="7" t="str">
        <f t="shared" si="711"/>
        <v/>
      </c>
      <c r="AG333" s="7" t="str">
        <f t="shared" si="712"/>
        <v/>
      </c>
      <c r="AH333" s="7" t="str">
        <f t="shared" si="713"/>
        <v/>
      </c>
      <c r="AJ333" s="7" t="str">
        <f t="shared" si="714"/>
        <v/>
      </c>
      <c r="AK333" s="7" t="str">
        <f t="shared" si="715"/>
        <v/>
      </c>
      <c r="AL333" s="7" t="str">
        <f t="shared" si="716"/>
        <v/>
      </c>
      <c r="AM333" s="7" t="str">
        <f t="shared" si="717"/>
        <v/>
      </c>
      <c r="AO333" s="7" t="str">
        <f t="shared" si="718"/>
        <v/>
      </c>
      <c r="AP333" s="7" t="str">
        <f t="shared" si="719"/>
        <v/>
      </c>
      <c r="AQ333" s="7" t="str">
        <f t="shared" si="720"/>
        <v/>
      </c>
      <c r="AS333" s="7" t="str">
        <f t="shared" si="721"/>
        <v/>
      </c>
      <c r="AT333" s="7" t="str">
        <f t="shared" si="722"/>
        <v/>
      </c>
      <c r="AU333" s="7" t="str">
        <f t="shared" si="723"/>
        <v/>
      </c>
      <c r="AW333" s="7" t="str">
        <f t="shared" si="724"/>
        <v/>
      </c>
      <c r="AY333" s="7" t="str">
        <f t="shared" si="725"/>
        <v/>
      </c>
      <c r="AZ333" s="7" t="str">
        <f t="shared" si="726"/>
        <v/>
      </c>
      <c r="BA333" s="7" t="str">
        <f t="shared" si="727"/>
        <v/>
      </c>
    </row>
    <row r="334" spans="1:53">
      <c r="A334" s="23"/>
      <c r="B334" s="24"/>
      <c r="C334" s="25"/>
      <c r="D334" s="26"/>
      <c r="E334" s="27"/>
      <c r="F334" s="28"/>
      <c r="G334" s="28"/>
      <c r="H334" s="27"/>
      <c r="I334" s="29"/>
      <c r="J334" s="30"/>
      <c r="K334" s="31"/>
      <c r="L334" s="32"/>
      <c r="M334" s="223"/>
      <c r="N334" s="12" t="str">
        <f>IF(ISBLANK(I334),"",IF(COUNTIF(I334,"*bombe*"),(G334-1)*SUMIF('base de donnée JCO '!C$3:C$10,K334,'base de donnée JCO '!D$3:D$10)+SUMIF(entete,L334,'base de donnée JCO '!D$14:D$20),SUMIFS('base de donnée JCO '!I$173:I$1080,'base de donnée JCO '!F$173:F$1080,I334,'base de donnée JCO '!G$173:G$1080,J334)))</f>
        <v/>
      </c>
      <c r="O334" s="12" t="str">
        <f t="shared" si="728"/>
        <v/>
      </c>
      <c r="P334" s="223"/>
      <c r="Q334" s="28"/>
      <c r="R334" s="28"/>
      <c r="S334" s="28"/>
      <c r="T334" s="28"/>
      <c r="U334" s="28"/>
      <c r="V334" s="2">
        <f>W334*SUMIFS('base de donnée JCO '!H$173:H$1080,'base de donnée JCO '!F$173:F$1080,I334,'base de donnée JCO '!G$173:G$1080,J334)</f>
        <v>0</v>
      </c>
      <c r="W334" s="2">
        <f t="shared" si="705"/>
        <v>0</v>
      </c>
      <c r="X334" s="2">
        <f>W334*SUMIFS('base de donnée JCO '!J$173:J$1080,'base de donnée JCO '!F$173:F$1080,I334,'base de donnée JCO '!G$173:G$1080,J334)</f>
        <v>0</v>
      </c>
      <c r="Z334" s="7" t="str">
        <f t="shared" si="706"/>
        <v/>
      </c>
      <c r="AA334" s="7" t="str">
        <f t="shared" si="707"/>
        <v/>
      </c>
      <c r="AB334" s="7" t="str">
        <f t="shared" si="708"/>
        <v/>
      </c>
      <c r="AD334" s="7" t="str">
        <f t="shared" si="709"/>
        <v/>
      </c>
      <c r="AE334" s="7" t="str">
        <f t="shared" si="710"/>
        <v/>
      </c>
      <c r="AF334" s="7" t="str">
        <f t="shared" si="711"/>
        <v/>
      </c>
      <c r="AG334" s="7" t="str">
        <f t="shared" si="712"/>
        <v/>
      </c>
      <c r="AH334" s="7" t="str">
        <f t="shared" si="713"/>
        <v/>
      </c>
      <c r="AJ334" s="7" t="str">
        <f t="shared" si="714"/>
        <v/>
      </c>
      <c r="AK334" s="7" t="str">
        <f t="shared" si="715"/>
        <v/>
      </c>
      <c r="AL334" s="7" t="str">
        <f t="shared" si="716"/>
        <v/>
      </c>
      <c r="AM334" s="7" t="str">
        <f t="shared" si="717"/>
        <v/>
      </c>
      <c r="AO334" s="7" t="str">
        <f t="shared" si="718"/>
        <v/>
      </c>
      <c r="AP334" s="7" t="str">
        <f t="shared" si="719"/>
        <v/>
      </c>
      <c r="AQ334" s="7" t="str">
        <f t="shared" si="720"/>
        <v/>
      </c>
      <c r="AS334" s="7" t="str">
        <f t="shared" si="721"/>
        <v/>
      </c>
      <c r="AT334" s="7" t="str">
        <f t="shared" si="722"/>
        <v/>
      </c>
      <c r="AU334" s="7" t="str">
        <f t="shared" si="723"/>
        <v/>
      </c>
      <c r="AW334" s="7" t="str">
        <f t="shared" si="724"/>
        <v/>
      </c>
      <c r="AY334" s="7" t="str">
        <f t="shared" si="725"/>
        <v/>
      </c>
      <c r="AZ334" s="7" t="str">
        <f t="shared" si="726"/>
        <v/>
      </c>
      <c r="BA334" s="7" t="str">
        <f t="shared" si="727"/>
        <v/>
      </c>
    </row>
    <row r="335" spans="1:53">
      <c r="A335" s="23"/>
      <c r="B335" s="24"/>
      <c r="C335" s="25"/>
      <c r="D335" s="26"/>
      <c r="E335" s="27"/>
      <c r="F335" s="28"/>
      <c r="G335" s="28"/>
      <c r="H335" s="27"/>
      <c r="I335" s="29"/>
      <c r="J335" s="30"/>
      <c r="K335" s="31"/>
      <c r="L335" s="32"/>
      <c r="M335" s="223"/>
      <c r="N335" s="12" t="str">
        <f>IF(ISBLANK(I335),"",IF(COUNTIF(I335,"*bombe*"),(G335-1)*SUMIF('base de donnée JCO '!C$3:C$10,K335,'base de donnée JCO '!D$3:D$10)+SUMIF(entete,L335,'base de donnée JCO '!D$14:D$20),SUMIFS('base de donnée JCO '!I$173:I$1080,'base de donnée JCO '!F$173:F$1080,I335,'base de donnée JCO '!G$173:G$1080,J335)))</f>
        <v/>
      </c>
      <c r="O335" s="12" t="str">
        <f t="shared" si="728"/>
        <v/>
      </c>
      <c r="P335" s="223"/>
      <c r="Q335" s="28"/>
      <c r="R335" s="28"/>
      <c r="S335" s="28"/>
      <c r="T335" s="28"/>
      <c r="U335" s="28"/>
      <c r="V335" s="2">
        <f>W335*SUMIFS('base de donnée JCO '!H$173:H$1080,'base de donnée JCO '!F$173:F$1080,I335,'base de donnée JCO '!G$173:G$1080,J335)</f>
        <v>0</v>
      </c>
      <c r="W335" s="2">
        <f t="shared" si="705"/>
        <v>0</v>
      </c>
      <c r="X335" s="2">
        <f>W335*SUMIFS('base de donnée JCO '!J$173:J$1080,'base de donnée JCO '!F$173:F$1080,I335,'base de donnée JCO '!G$173:G$1080,J335)</f>
        <v>0</v>
      </c>
      <c r="Z335" s="7" t="str">
        <f t="shared" si="706"/>
        <v/>
      </c>
      <c r="AA335" s="7" t="str">
        <f t="shared" si="707"/>
        <v/>
      </c>
      <c r="AB335" s="7" t="str">
        <f t="shared" si="708"/>
        <v/>
      </c>
      <c r="AD335" s="7" t="str">
        <f t="shared" si="709"/>
        <v/>
      </c>
      <c r="AE335" s="7" t="str">
        <f t="shared" si="710"/>
        <v/>
      </c>
      <c r="AF335" s="7" t="str">
        <f t="shared" si="711"/>
        <v/>
      </c>
      <c r="AG335" s="7" t="str">
        <f t="shared" si="712"/>
        <v/>
      </c>
      <c r="AH335" s="7" t="str">
        <f t="shared" si="713"/>
        <v/>
      </c>
      <c r="AJ335" s="7" t="str">
        <f t="shared" si="714"/>
        <v/>
      </c>
      <c r="AK335" s="7" t="str">
        <f t="shared" si="715"/>
        <v/>
      </c>
      <c r="AL335" s="7" t="str">
        <f t="shared" si="716"/>
        <v/>
      </c>
      <c r="AM335" s="7" t="str">
        <f t="shared" si="717"/>
        <v/>
      </c>
      <c r="AO335" s="7" t="str">
        <f t="shared" si="718"/>
        <v/>
      </c>
      <c r="AP335" s="7" t="str">
        <f t="shared" si="719"/>
        <v/>
      </c>
      <c r="AQ335" s="7" t="str">
        <f t="shared" si="720"/>
        <v/>
      </c>
      <c r="AS335" s="7" t="str">
        <f t="shared" si="721"/>
        <v/>
      </c>
      <c r="AT335" s="7" t="str">
        <f t="shared" si="722"/>
        <v/>
      </c>
      <c r="AU335" s="7" t="str">
        <f t="shared" si="723"/>
        <v/>
      </c>
      <c r="AW335" s="7" t="str">
        <f t="shared" si="724"/>
        <v/>
      </c>
      <c r="AY335" s="7" t="str">
        <f t="shared" si="725"/>
        <v/>
      </c>
      <c r="AZ335" s="7" t="str">
        <f t="shared" si="726"/>
        <v/>
      </c>
      <c r="BA335" s="7" t="str">
        <f t="shared" si="727"/>
        <v/>
      </c>
    </row>
    <row r="336" spans="1:53">
      <c r="A336" s="23"/>
      <c r="B336" s="24"/>
      <c r="C336" s="25"/>
      <c r="D336" s="26"/>
      <c r="E336" s="27"/>
      <c r="F336" s="28"/>
      <c r="G336" s="28"/>
      <c r="H336" s="27"/>
      <c r="I336" s="29"/>
      <c r="J336" s="30"/>
      <c r="K336" s="31"/>
      <c r="L336" s="32"/>
      <c r="M336" s="223"/>
      <c r="N336" s="12" t="str">
        <f>IF(ISBLANK(I336),"",IF(COUNTIF(I336,"*bombe*"),(G336-1)*SUMIF('base de donnée JCO '!C$3:C$10,K336,'base de donnée JCO '!D$3:D$10)+SUMIF(entete,L336,'base de donnée JCO '!D$14:D$20),SUMIFS('base de donnée JCO '!I$173:I$1080,'base de donnée JCO '!F$173:F$1080,I336,'base de donnée JCO '!G$173:G$1080,J336)))</f>
        <v/>
      </c>
      <c r="O336" s="12" t="str">
        <f t="shared" si="728"/>
        <v/>
      </c>
      <c r="P336" s="223"/>
      <c r="Q336" s="28"/>
      <c r="R336" s="28"/>
      <c r="S336" s="28"/>
      <c r="T336" s="28"/>
      <c r="U336" s="28"/>
      <c r="V336" s="2">
        <f>W336*SUMIFS('base de donnée JCO '!H$173:H$1080,'base de donnée JCO '!F$173:F$1080,I336,'base de donnée JCO '!G$173:G$1080,J336)</f>
        <v>0</v>
      </c>
      <c r="W336" s="2">
        <f t="shared" si="705"/>
        <v>0</v>
      </c>
      <c r="X336" s="2">
        <f>W336*SUMIFS('base de donnée JCO '!J$173:J$1080,'base de donnée JCO '!F$173:F$1080,I336,'base de donnée JCO '!G$173:G$1080,J336)</f>
        <v>0</v>
      </c>
      <c r="Z336" s="7" t="str">
        <f t="shared" si="706"/>
        <v/>
      </c>
      <c r="AA336" s="7" t="str">
        <f t="shared" si="707"/>
        <v/>
      </c>
      <c r="AB336" s="7" t="str">
        <f t="shared" si="708"/>
        <v/>
      </c>
      <c r="AD336" s="7" t="str">
        <f t="shared" si="709"/>
        <v/>
      </c>
      <c r="AE336" s="7" t="str">
        <f t="shared" si="710"/>
        <v/>
      </c>
      <c r="AF336" s="7" t="str">
        <f t="shared" si="711"/>
        <v/>
      </c>
      <c r="AG336" s="7" t="str">
        <f t="shared" si="712"/>
        <v/>
      </c>
      <c r="AH336" s="7" t="str">
        <f t="shared" si="713"/>
        <v/>
      </c>
      <c r="AJ336" s="7" t="str">
        <f t="shared" si="714"/>
        <v/>
      </c>
      <c r="AK336" s="7" t="str">
        <f t="shared" si="715"/>
        <v/>
      </c>
      <c r="AL336" s="7" t="str">
        <f t="shared" si="716"/>
        <v/>
      </c>
      <c r="AM336" s="7" t="str">
        <f t="shared" si="717"/>
        <v/>
      </c>
      <c r="AO336" s="7" t="str">
        <f t="shared" si="718"/>
        <v/>
      </c>
      <c r="AP336" s="7" t="str">
        <f t="shared" si="719"/>
        <v/>
      </c>
      <c r="AQ336" s="7" t="str">
        <f t="shared" si="720"/>
        <v/>
      </c>
      <c r="AS336" s="7" t="str">
        <f t="shared" si="721"/>
        <v/>
      </c>
      <c r="AT336" s="7" t="str">
        <f t="shared" si="722"/>
        <v/>
      </c>
      <c r="AU336" s="7" t="str">
        <f t="shared" si="723"/>
        <v/>
      </c>
      <c r="AW336" s="7" t="str">
        <f t="shared" si="724"/>
        <v/>
      </c>
      <c r="AY336" s="7" t="str">
        <f t="shared" si="725"/>
        <v/>
      </c>
      <c r="AZ336" s="7" t="str">
        <f t="shared" si="726"/>
        <v/>
      </c>
      <c r="BA336" s="7" t="str">
        <f t="shared" si="727"/>
        <v/>
      </c>
    </row>
    <row r="337" spans="1:53">
      <c r="A337" s="23"/>
      <c r="B337" s="24"/>
      <c r="C337" s="25"/>
      <c r="D337" s="26"/>
      <c r="E337" s="27"/>
      <c r="F337" s="28"/>
      <c r="G337" s="28"/>
      <c r="H337" s="27"/>
      <c r="I337" s="29"/>
      <c r="J337" s="30"/>
      <c r="K337" s="31"/>
      <c r="L337" s="32"/>
      <c r="M337" s="223"/>
      <c r="N337" s="12" t="str">
        <f>IF(ISBLANK(I337),"",IF(COUNTIF(I337,"*bombe*"),(G337-1)*SUMIF('base de donnée JCO '!C$3:C$10,K337,'base de donnée JCO '!D$3:D$10)+SUMIF(entete,L337,'base de donnée JCO '!D$14:D$20),SUMIFS('base de donnée JCO '!I$173:I$1080,'base de donnée JCO '!F$173:F$1080,I337,'base de donnée JCO '!G$173:G$1080,J337)))</f>
        <v/>
      </c>
      <c r="O337" s="12" t="str">
        <f t="shared" si="728"/>
        <v/>
      </c>
      <c r="P337" s="223"/>
      <c r="Q337" s="28"/>
      <c r="R337" s="28"/>
      <c r="S337" s="28"/>
      <c r="T337" s="28"/>
      <c r="U337" s="28"/>
      <c r="V337" s="2">
        <f>W337*SUMIFS('base de donnée JCO '!H$173:H$1080,'base de donnée JCO '!F$173:F$1080,I337,'base de donnée JCO '!G$173:G$1080,J337)</f>
        <v>0</v>
      </c>
      <c r="W337" s="2">
        <f t="shared" si="705"/>
        <v>0</v>
      </c>
      <c r="X337" s="2">
        <f>W337*SUMIFS('base de donnée JCO '!J$173:J$1080,'base de donnée JCO '!F$173:F$1080,I337,'base de donnée JCO '!G$173:G$1080,J337)</f>
        <v>0</v>
      </c>
      <c r="Z337" s="7" t="str">
        <f t="shared" si="706"/>
        <v/>
      </c>
      <c r="AA337" s="7" t="str">
        <f t="shared" si="707"/>
        <v/>
      </c>
      <c r="AB337" s="7" t="str">
        <f t="shared" si="708"/>
        <v/>
      </c>
      <c r="AD337" s="7" t="str">
        <f t="shared" si="709"/>
        <v/>
      </c>
      <c r="AE337" s="7" t="str">
        <f t="shared" si="710"/>
        <v/>
      </c>
      <c r="AF337" s="7" t="str">
        <f t="shared" si="711"/>
        <v/>
      </c>
      <c r="AG337" s="7" t="str">
        <f t="shared" si="712"/>
        <v/>
      </c>
      <c r="AH337" s="7" t="str">
        <f t="shared" si="713"/>
        <v/>
      </c>
      <c r="AJ337" s="7" t="str">
        <f t="shared" si="714"/>
        <v/>
      </c>
      <c r="AK337" s="7" t="str">
        <f t="shared" si="715"/>
        <v/>
      </c>
      <c r="AL337" s="7" t="str">
        <f t="shared" si="716"/>
        <v/>
      </c>
      <c r="AM337" s="7" t="str">
        <f t="shared" si="717"/>
        <v/>
      </c>
      <c r="AO337" s="7" t="str">
        <f t="shared" si="718"/>
        <v/>
      </c>
      <c r="AP337" s="7" t="str">
        <f t="shared" si="719"/>
        <v/>
      </c>
      <c r="AQ337" s="7" t="str">
        <f t="shared" si="720"/>
        <v/>
      </c>
      <c r="AS337" s="7" t="str">
        <f t="shared" si="721"/>
        <v/>
      </c>
      <c r="AT337" s="7" t="str">
        <f t="shared" si="722"/>
        <v/>
      </c>
      <c r="AU337" s="7" t="str">
        <f t="shared" si="723"/>
        <v/>
      </c>
      <c r="AW337" s="7" t="str">
        <f t="shared" si="724"/>
        <v/>
      </c>
      <c r="AY337" s="7" t="str">
        <f t="shared" si="725"/>
        <v/>
      </c>
      <c r="AZ337" s="7" t="str">
        <f t="shared" si="726"/>
        <v/>
      </c>
      <c r="BA337" s="7" t="str">
        <f t="shared" si="727"/>
        <v/>
      </c>
    </row>
    <row r="338" spans="1:53">
      <c r="A338" s="23"/>
      <c r="B338" s="24"/>
      <c r="C338" s="25"/>
      <c r="D338" s="26"/>
      <c r="E338" s="27"/>
      <c r="F338" s="28"/>
      <c r="G338" s="28"/>
      <c r="H338" s="27"/>
      <c r="I338" s="29"/>
      <c r="J338" s="30"/>
      <c r="K338" s="31"/>
      <c r="L338" s="32"/>
      <c r="M338" s="223"/>
      <c r="N338" s="12" t="str">
        <f>IF(ISBLANK(I338),"",IF(COUNTIF(I338,"*bombe*"),(G338-1)*SUMIF('base de donnée JCO '!C$3:C$10,K338,'base de donnée JCO '!D$3:D$10)+SUMIF(entete,L338,'base de donnée JCO '!D$14:D$20),SUMIFS('base de donnée JCO '!I$173:I$1080,'base de donnée JCO '!F$173:F$1080,I338,'base de donnée JCO '!G$173:G$1080,J338)))</f>
        <v/>
      </c>
      <c r="O338" s="12" t="str">
        <f t="shared" si="728"/>
        <v/>
      </c>
      <c r="P338" s="223"/>
      <c r="Q338" s="28"/>
      <c r="R338" s="28"/>
      <c r="S338" s="28"/>
      <c r="T338" s="28"/>
      <c r="U338" s="28"/>
      <c r="V338" s="2">
        <f>W338*SUMIFS('base de donnée JCO '!H$173:H$1080,'base de donnée JCO '!F$173:F$1080,I338,'base de donnée JCO '!G$173:G$1080,J338)</f>
        <v>0</v>
      </c>
      <c r="W338" s="2">
        <f t="shared" si="705"/>
        <v>0</v>
      </c>
      <c r="X338" s="2">
        <f>W338*SUMIFS('base de donnée JCO '!J$173:J$1080,'base de donnée JCO '!F$173:F$1080,I338,'base de donnée JCO '!G$173:G$1080,J338)</f>
        <v>0</v>
      </c>
      <c r="Z338" s="7" t="str">
        <f t="shared" si="706"/>
        <v/>
      </c>
      <c r="AA338" s="7" t="str">
        <f t="shared" si="707"/>
        <v/>
      </c>
      <c r="AB338" s="7" t="str">
        <f t="shared" si="708"/>
        <v/>
      </c>
      <c r="AD338" s="7" t="str">
        <f t="shared" si="709"/>
        <v/>
      </c>
      <c r="AE338" s="7" t="str">
        <f t="shared" si="710"/>
        <v/>
      </c>
      <c r="AF338" s="7" t="str">
        <f t="shared" si="711"/>
        <v/>
      </c>
      <c r="AG338" s="7" t="str">
        <f t="shared" si="712"/>
        <v/>
      </c>
      <c r="AH338" s="7" t="str">
        <f t="shared" si="713"/>
        <v/>
      </c>
      <c r="AJ338" s="7" t="str">
        <f t="shared" si="714"/>
        <v/>
      </c>
      <c r="AK338" s="7" t="str">
        <f t="shared" si="715"/>
        <v/>
      </c>
      <c r="AL338" s="7" t="str">
        <f t="shared" si="716"/>
        <v/>
      </c>
      <c r="AM338" s="7" t="str">
        <f t="shared" si="717"/>
        <v/>
      </c>
      <c r="AO338" s="7" t="str">
        <f t="shared" si="718"/>
        <v/>
      </c>
      <c r="AP338" s="7" t="str">
        <f t="shared" si="719"/>
        <v/>
      </c>
      <c r="AQ338" s="7" t="str">
        <f t="shared" si="720"/>
        <v/>
      </c>
      <c r="AS338" s="7" t="str">
        <f t="shared" si="721"/>
        <v/>
      </c>
      <c r="AT338" s="7" t="str">
        <f t="shared" si="722"/>
        <v/>
      </c>
      <c r="AU338" s="7" t="str">
        <f t="shared" si="723"/>
        <v/>
      </c>
      <c r="AW338" s="7" t="str">
        <f t="shared" si="724"/>
        <v/>
      </c>
      <c r="AY338" s="7" t="str">
        <f t="shared" si="725"/>
        <v/>
      </c>
      <c r="AZ338" s="7" t="str">
        <f t="shared" si="726"/>
        <v/>
      </c>
      <c r="BA338" s="7" t="str">
        <f t="shared" si="727"/>
        <v/>
      </c>
    </row>
    <row r="339" spans="1:53">
      <c r="A339" s="23"/>
      <c r="B339" s="24"/>
      <c r="C339" s="25"/>
      <c r="D339" s="26"/>
      <c r="E339" s="27"/>
      <c r="F339" s="28"/>
      <c r="G339" s="28"/>
      <c r="H339" s="27"/>
      <c r="I339" s="29"/>
      <c r="J339" s="30"/>
      <c r="K339" s="31"/>
      <c r="L339" s="32"/>
      <c r="M339" s="223"/>
      <c r="N339" s="12" t="str">
        <f>IF(ISBLANK(I339),"",IF(COUNTIF(I339,"*bombe*"),(G339-1)*SUMIF('base de donnée JCO '!C$3:C$10,K339,'base de donnée JCO '!D$3:D$10)+SUMIF(entete,L339,'base de donnée JCO '!D$14:D$20),SUMIFS('base de donnée JCO '!I$173:I$1080,'base de donnée JCO '!F$173:F$1080,I339,'base de donnée JCO '!G$173:G$1080,J339)))</f>
        <v/>
      </c>
      <c r="O339" s="12" t="str">
        <f t="shared" si="728"/>
        <v/>
      </c>
      <c r="P339" s="223"/>
      <c r="Q339" s="28"/>
      <c r="R339" s="28"/>
      <c r="S339" s="28"/>
      <c r="T339" s="28"/>
      <c r="U339" s="28"/>
      <c r="V339" s="2">
        <f>W339*SUMIFS('base de donnée JCO '!H$173:H$1080,'base de donnée JCO '!F$173:F$1080,I339,'base de donnée JCO '!G$173:G$1080,J339)</f>
        <v>0</v>
      </c>
      <c r="W339" s="2">
        <f t="shared" si="705"/>
        <v>0</v>
      </c>
      <c r="X339" s="2">
        <f>W339*SUMIFS('base de donnée JCO '!J$173:J$1080,'base de donnée JCO '!F$173:F$1080,I339,'base de donnée JCO '!G$173:G$1080,J339)</f>
        <v>0</v>
      </c>
      <c r="Z339" s="7" t="str">
        <f t="shared" si="706"/>
        <v/>
      </c>
      <c r="AA339" s="7" t="str">
        <f t="shared" si="707"/>
        <v/>
      </c>
      <c r="AB339" s="7" t="str">
        <f t="shared" si="708"/>
        <v/>
      </c>
      <c r="AD339" s="7" t="str">
        <f t="shared" si="709"/>
        <v/>
      </c>
      <c r="AE339" s="7" t="str">
        <f t="shared" si="710"/>
        <v/>
      </c>
      <c r="AF339" s="7" t="str">
        <f t="shared" si="711"/>
        <v/>
      </c>
      <c r="AG339" s="7" t="str">
        <f t="shared" si="712"/>
        <v/>
      </c>
      <c r="AH339" s="7" t="str">
        <f t="shared" si="713"/>
        <v/>
      </c>
      <c r="AJ339" s="7" t="str">
        <f t="shared" si="714"/>
        <v/>
      </c>
      <c r="AK339" s="7" t="str">
        <f t="shared" si="715"/>
        <v/>
      </c>
      <c r="AL339" s="7" t="str">
        <f t="shared" si="716"/>
        <v/>
      </c>
      <c r="AM339" s="7" t="str">
        <f t="shared" si="717"/>
        <v/>
      </c>
      <c r="AO339" s="7" t="str">
        <f t="shared" si="718"/>
        <v/>
      </c>
      <c r="AP339" s="7" t="str">
        <f t="shared" si="719"/>
        <v/>
      </c>
      <c r="AQ339" s="7" t="str">
        <f t="shared" si="720"/>
        <v/>
      </c>
      <c r="AS339" s="7" t="str">
        <f t="shared" si="721"/>
        <v/>
      </c>
      <c r="AT339" s="7" t="str">
        <f t="shared" si="722"/>
        <v/>
      </c>
      <c r="AU339" s="7" t="str">
        <f t="shared" si="723"/>
        <v/>
      </c>
      <c r="AW339" s="7" t="str">
        <f t="shared" si="724"/>
        <v/>
      </c>
      <c r="AY339" s="7" t="str">
        <f t="shared" si="725"/>
        <v/>
      </c>
      <c r="AZ339" s="7" t="str">
        <f t="shared" si="726"/>
        <v/>
      </c>
      <c r="BA339" s="7" t="str">
        <f t="shared" si="727"/>
        <v/>
      </c>
    </row>
    <row r="340" spans="1:53">
      <c r="A340" s="23"/>
      <c r="B340" s="24"/>
      <c r="C340" s="25"/>
      <c r="D340" s="26"/>
      <c r="E340" s="27"/>
      <c r="F340" s="28"/>
      <c r="G340" s="28"/>
      <c r="H340" s="27"/>
      <c r="I340" s="29"/>
      <c r="J340" s="30"/>
      <c r="K340" s="31"/>
      <c r="L340" s="32"/>
      <c r="M340" s="223"/>
      <c r="N340" s="12" t="str">
        <f>IF(ISBLANK(I340),"",IF(COUNTIF(I340,"*bombe*"),(G340-1)*SUMIF('base de donnée JCO '!C$3:C$10,K340,'base de donnée JCO '!D$3:D$10)+SUMIF(entete,L340,'base de donnée JCO '!D$14:D$20),SUMIFS('base de donnée JCO '!I$173:I$1080,'base de donnée JCO '!F$173:F$1080,I340,'base de donnée JCO '!G$173:G$1080,J340)))</f>
        <v/>
      </c>
      <c r="O340" s="12" t="str">
        <f t="shared" si="728"/>
        <v/>
      </c>
      <c r="P340" s="223"/>
      <c r="Q340" s="28"/>
      <c r="R340" s="28"/>
      <c r="S340" s="28"/>
      <c r="T340" s="28"/>
      <c r="U340" s="28"/>
      <c r="V340" s="2">
        <f>W340*SUMIFS('base de donnée JCO '!H$173:H$1080,'base de donnée JCO '!F$173:F$1080,I340,'base de donnée JCO '!G$173:G$1080,J340)</f>
        <v>0</v>
      </c>
      <c r="W340" s="2">
        <f t="shared" si="705"/>
        <v>0</v>
      </c>
      <c r="X340" s="2">
        <f>W340*SUMIFS('base de donnée JCO '!J$173:J$1080,'base de donnée JCO '!F$173:F$1080,I340,'base de donnée JCO '!G$173:G$1080,J340)</f>
        <v>0</v>
      </c>
      <c r="Z340" s="7" t="str">
        <f t="shared" si="706"/>
        <v/>
      </c>
      <c r="AA340" s="7" t="str">
        <f t="shared" si="707"/>
        <v/>
      </c>
      <c r="AB340" s="7" t="str">
        <f t="shared" si="708"/>
        <v/>
      </c>
      <c r="AD340" s="7" t="str">
        <f t="shared" si="709"/>
        <v/>
      </c>
      <c r="AE340" s="7" t="str">
        <f t="shared" si="710"/>
        <v/>
      </c>
      <c r="AF340" s="7" t="str">
        <f t="shared" si="711"/>
        <v/>
      </c>
      <c r="AG340" s="7" t="str">
        <f t="shared" si="712"/>
        <v/>
      </c>
      <c r="AH340" s="7" t="str">
        <f t="shared" si="713"/>
        <v/>
      </c>
      <c r="AJ340" s="7" t="str">
        <f t="shared" si="714"/>
        <v/>
      </c>
      <c r="AK340" s="7" t="str">
        <f t="shared" si="715"/>
        <v/>
      </c>
      <c r="AL340" s="7" t="str">
        <f t="shared" si="716"/>
        <v/>
      </c>
      <c r="AM340" s="7" t="str">
        <f t="shared" si="717"/>
        <v/>
      </c>
      <c r="AO340" s="7" t="str">
        <f t="shared" si="718"/>
        <v/>
      </c>
      <c r="AP340" s="7" t="str">
        <f t="shared" si="719"/>
        <v/>
      </c>
      <c r="AQ340" s="7" t="str">
        <f t="shared" si="720"/>
        <v/>
      </c>
      <c r="AS340" s="7" t="str">
        <f t="shared" si="721"/>
        <v/>
      </c>
      <c r="AT340" s="7" t="str">
        <f t="shared" si="722"/>
        <v/>
      </c>
      <c r="AU340" s="7" t="str">
        <f t="shared" si="723"/>
        <v/>
      </c>
      <c r="AW340" s="7" t="str">
        <f t="shared" si="724"/>
        <v/>
      </c>
      <c r="AY340" s="7" t="str">
        <f t="shared" si="725"/>
        <v/>
      </c>
      <c r="AZ340" s="7" t="str">
        <f t="shared" si="726"/>
        <v/>
      </c>
      <c r="BA340" s="7" t="str">
        <f t="shared" si="727"/>
        <v/>
      </c>
    </row>
    <row r="341" spans="1:53">
      <c r="A341" s="23"/>
      <c r="B341" s="24"/>
      <c r="C341" s="25"/>
      <c r="D341" s="26"/>
      <c r="E341" s="27"/>
      <c r="F341" s="28"/>
      <c r="G341" s="28"/>
      <c r="H341" s="27"/>
      <c r="I341" s="29"/>
      <c r="J341" s="30"/>
      <c r="K341" s="31"/>
      <c r="L341" s="32"/>
      <c r="M341" s="223"/>
      <c r="N341" s="12" t="str">
        <f>IF(ISBLANK(I341),"",IF(COUNTIF(I341,"*bombe*"),(G341-1)*SUMIF('base de donnée JCO '!C$3:C$10,K341,'base de donnée JCO '!D$3:D$10)+SUMIF(entete,L341,'base de donnée JCO '!D$14:D$20),SUMIFS('base de donnée JCO '!I$173:I$1080,'base de donnée JCO '!F$173:F$1080,I341,'base de donnée JCO '!G$173:G$1080,J341)))</f>
        <v/>
      </c>
      <c r="O341" s="12" t="str">
        <f t="shared" si="728"/>
        <v/>
      </c>
      <c r="P341" s="223"/>
      <c r="Q341" s="28"/>
      <c r="R341" s="28"/>
      <c r="S341" s="28"/>
      <c r="T341" s="28"/>
      <c r="U341" s="28"/>
      <c r="V341" s="2">
        <f>W341*SUMIFS('base de donnée JCO '!H$173:H$1080,'base de donnée JCO '!F$173:F$1080,I341,'base de donnée JCO '!G$173:G$1080,J341)</f>
        <v>0</v>
      </c>
      <c r="W341" s="2">
        <f t="shared" si="705"/>
        <v>0</v>
      </c>
      <c r="X341" s="2">
        <f>W341*SUMIFS('base de donnée JCO '!J$173:J$1080,'base de donnée JCO '!F$173:F$1080,I341,'base de donnée JCO '!G$173:G$1080,J341)</f>
        <v>0</v>
      </c>
      <c r="Z341" s="7" t="str">
        <f t="shared" si="706"/>
        <v/>
      </c>
      <c r="AA341" s="7" t="str">
        <f t="shared" si="707"/>
        <v/>
      </c>
      <c r="AB341" s="7" t="str">
        <f t="shared" si="708"/>
        <v/>
      </c>
      <c r="AD341" s="7" t="str">
        <f t="shared" si="709"/>
        <v/>
      </c>
      <c r="AE341" s="7" t="str">
        <f t="shared" si="710"/>
        <v/>
      </c>
      <c r="AF341" s="7" t="str">
        <f t="shared" si="711"/>
        <v/>
      </c>
      <c r="AG341" s="7" t="str">
        <f t="shared" si="712"/>
        <v/>
      </c>
      <c r="AH341" s="7" t="str">
        <f t="shared" si="713"/>
        <v/>
      </c>
      <c r="AJ341" s="7" t="str">
        <f t="shared" si="714"/>
        <v/>
      </c>
      <c r="AK341" s="7" t="str">
        <f t="shared" si="715"/>
        <v/>
      </c>
      <c r="AL341" s="7" t="str">
        <f t="shared" si="716"/>
        <v/>
      </c>
      <c r="AM341" s="7" t="str">
        <f t="shared" si="717"/>
        <v/>
      </c>
      <c r="AO341" s="7" t="str">
        <f t="shared" si="718"/>
        <v/>
      </c>
      <c r="AP341" s="7" t="str">
        <f t="shared" si="719"/>
        <v/>
      </c>
      <c r="AQ341" s="7" t="str">
        <f t="shared" si="720"/>
        <v/>
      </c>
      <c r="AS341" s="7" t="str">
        <f t="shared" si="721"/>
        <v/>
      </c>
      <c r="AT341" s="7" t="str">
        <f t="shared" si="722"/>
        <v/>
      </c>
      <c r="AU341" s="7" t="str">
        <f t="shared" si="723"/>
        <v/>
      </c>
      <c r="AW341" s="7" t="str">
        <f t="shared" si="724"/>
        <v/>
      </c>
      <c r="AY341" s="7" t="str">
        <f t="shared" si="725"/>
        <v/>
      </c>
      <c r="AZ341" s="7" t="str">
        <f t="shared" si="726"/>
        <v/>
      </c>
      <c r="BA341" s="7" t="str">
        <f t="shared" si="727"/>
        <v/>
      </c>
    </row>
    <row r="342" spans="1:53">
      <c r="A342" s="23"/>
      <c r="B342" s="24"/>
      <c r="C342" s="25"/>
      <c r="D342" s="26"/>
      <c r="E342" s="27"/>
      <c r="F342" s="28"/>
      <c r="G342" s="28"/>
      <c r="H342" s="27"/>
      <c r="I342" s="29"/>
      <c r="J342" s="30"/>
      <c r="K342" s="31"/>
      <c r="L342" s="32"/>
      <c r="M342" s="223"/>
      <c r="N342" s="12" t="str">
        <f>IF(ISBLANK(I342),"",IF(COUNTIF(I342,"*bombe*"),(G342-1)*SUMIF('base de donnée JCO '!C$3:C$10,K342,'base de donnée JCO '!D$3:D$10)+SUMIF(entete,L342,'base de donnée JCO '!D$14:D$20),SUMIFS('base de donnée JCO '!I$173:I$1080,'base de donnée JCO '!F$173:F$1080,I342,'base de donnée JCO '!G$173:G$1080,J342)))</f>
        <v/>
      </c>
      <c r="O342" s="12" t="str">
        <f t="shared" si="728"/>
        <v/>
      </c>
      <c r="P342" s="223"/>
      <c r="Q342" s="28"/>
      <c r="R342" s="28"/>
      <c r="S342" s="28"/>
      <c r="T342" s="28"/>
      <c r="U342" s="28"/>
      <c r="V342" s="2">
        <f>W342*SUMIFS('base de donnée JCO '!H$173:H$1080,'base de donnée JCO '!F$173:F$1080,I342,'base de donnée JCO '!G$173:G$1080,J342)</f>
        <v>0</v>
      </c>
      <c r="W342" s="2">
        <f t="shared" si="705"/>
        <v>0</v>
      </c>
      <c r="X342" s="2">
        <f>W342*SUMIFS('base de donnée JCO '!J$173:J$1080,'base de donnée JCO '!F$173:F$1080,I342,'base de donnée JCO '!G$173:G$1080,J342)</f>
        <v>0</v>
      </c>
      <c r="Z342" s="7" t="str">
        <f t="shared" si="706"/>
        <v/>
      </c>
      <c r="AA342" s="7" t="str">
        <f t="shared" si="707"/>
        <v/>
      </c>
      <c r="AB342" s="7" t="str">
        <f t="shared" si="708"/>
        <v/>
      </c>
      <c r="AD342" s="7" t="str">
        <f t="shared" si="709"/>
        <v/>
      </c>
      <c r="AE342" s="7" t="str">
        <f t="shared" si="710"/>
        <v/>
      </c>
      <c r="AF342" s="7" t="str">
        <f t="shared" si="711"/>
        <v/>
      </c>
      <c r="AG342" s="7" t="str">
        <f t="shared" si="712"/>
        <v/>
      </c>
      <c r="AH342" s="7" t="str">
        <f t="shared" si="713"/>
        <v/>
      </c>
      <c r="AJ342" s="7" t="str">
        <f t="shared" si="714"/>
        <v/>
      </c>
      <c r="AK342" s="7" t="str">
        <f t="shared" si="715"/>
        <v/>
      </c>
      <c r="AL342" s="7" t="str">
        <f t="shared" si="716"/>
        <v/>
      </c>
      <c r="AM342" s="7" t="str">
        <f t="shared" si="717"/>
        <v/>
      </c>
      <c r="AO342" s="7" t="str">
        <f t="shared" si="718"/>
        <v/>
      </c>
      <c r="AP342" s="7" t="str">
        <f t="shared" si="719"/>
        <v/>
      </c>
      <c r="AQ342" s="7" t="str">
        <f t="shared" si="720"/>
        <v/>
      </c>
      <c r="AS342" s="7" t="str">
        <f t="shared" si="721"/>
        <v/>
      </c>
      <c r="AT342" s="7" t="str">
        <f t="shared" si="722"/>
        <v/>
      </c>
      <c r="AU342" s="7" t="str">
        <f t="shared" si="723"/>
        <v/>
      </c>
      <c r="AW342" s="7" t="str">
        <f t="shared" si="724"/>
        <v/>
      </c>
      <c r="AY342" s="7" t="str">
        <f t="shared" si="725"/>
        <v/>
      </c>
      <c r="AZ342" s="7" t="str">
        <f t="shared" si="726"/>
        <v/>
      </c>
      <c r="BA342" s="7" t="str">
        <f t="shared" si="727"/>
        <v/>
      </c>
    </row>
    <row r="343" spans="1:53">
      <c r="A343" s="23"/>
      <c r="B343" s="24"/>
      <c r="C343" s="25"/>
      <c r="D343" s="26"/>
      <c r="E343" s="27"/>
      <c r="F343" s="28"/>
      <c r="G343" s="28"/>
      <c r="H343" s="27"/>
      <c r="I343" s="29"/>
      <c r="J343" s="30"/>
      <c r="K343" s="31"/>
      <c r="L343" s="32"/>
      <c r="M343" s="223"/>
      <c r="N343" s="12" t="str">
        <f>IF(ISBLANK(I343),"",IF(COUNTIF(I343,"*bombe*"),(G343-1)*SUMIF('base de donnée JCO '!C$3:C$10,K343,'base de donnée JCO '!D$3:D$10)+SUMIF(entete,L343,'base de donnée JCO '!D$14:D$20),SUMIFS('base de donnée JCO '!I$173:I$1080,'base de donnée JCO '!F$173:F$1080,I343,'base de donnée JCO '!G$173:G$1080,J343)))</f>
        <v/>
      </c>
      <c r="O343" s="12" t="str">
        <f t="shared" si="728"/>
        <v/>
      </c>
      <c r="P343" s="223"/>
      <c r="Q343" s="28"/>
      <c r="R343" s="28"/>
      <c r="S343" s="28"/>
      <c r="T343" s="28"/>
      <c r="U343" s="28"/>
      <c r="V343" s="2">
        <f>W343*SUMIFS('base de donnée JCO '!H$173:H$1080,'base de donnée JCO '!F$173:F$1080,I343,'base de donnée JCO '!G$173:G$1080,J343)</f>
        <v>0</v>
      </c>
      <c r="W343" s="2">
        <f t="shared" si="705"/>
        <v>0</v>
      </c>
      <c r="X343" s="2">
        <f>W343*SUMIFS('base de donnée JCO '!J$173:J$1080,'base de donnée JCO '!F$173:F$1080,I343,'base de donnée JCO '!G$173:G$1080,J343)</f>
        <v>0</v>
      </c>
      <c r="Z343" s="7" t="str">
        <f t="shared" si="706"/>
        <v/>
      </c>
      <c r="AA343" s="7" t="str">
        <f t="shared" si="707"/>
        <v/>
      </c>
      <c r="AB343" s="7" t="str">
        <f t="shared" si="708"/>
        <v/>
      </c>
      <c r="AD343" s="7" t="str">
        <f t="shared" si="709"/>
        <v/>
      </c>
      <c r="AE343" s="7" t="str">
        <f t="shared" si="710"/>
        <v/>
      </c>
      <c r="AF343" s="7" t="str">
        <f t="shared" si="711"/>
        <v/>
      </c>
      <c r="AG343" s="7" t="str">
        <f t="shared" si="712"/>
        <v/>
      </c>
      <c r="AH343" s="7" t="str">
        <f t="shared" si="713"/>
        <v/>
      </c>
      <c r="AJ343" s="7" t="str">
        <f t="shared" si="714"/>
        <v/>
      </c>
      <c r="AK343" s="7" t="str">
        <f t="shared" si="715"/>
        <v/>
      </c>
      <c r="AL343" s="7" t="str">
        <f t="shared" si="716"/>
        <v/>
      </c>
      <c r="AM343" s="7" t="str">
        <f t="shared" si="717"/>
        <v/>
      </c>
      <c r="AO343" s="7" t="str">
        <f t="shared" si="718"/>
        <v/>
      </c>
      <c r="AP343" s="7" t="str">
        <f t="shared" si="719"/>
        <v/>
      </c>
      <c r="AQ343" s="7" t="str">
        <f t="shared" si="720"/>
        <v/>
      </c>
      <c r="AS343" s="7" t="str">
        <f t="shared" si="721"/>
        <v/>
      </c>
      <c r="AT343" s="7" t="str">
        <f t="shared" si="722"/>
        <v/>
      </c>
      <c r="AU343" s="7" t="str">
        <f t="shared" si="723"/>
        <v/>
      </c>
      <c r="AW343" s="7" t="str">
        <f t="shared" si="724"/>
        <v/>
      </c>
      <c r="AY343" s="7" t="str">
        <f t="shared" si="725"/>
        <v/>
      </c>
      <c r="AZ343" s="7" t="str">
        <f t="shared" si="726"/>
        <v/>
      </c>
      <c r="BA343" s="7" t="str">
        <f t="shared" si="727"/>
        <v/>
      </c>
    </row>
    <row r="344" spans="1:53">
      <c r="A344" s="23"/>
      <c r="B344" s="24"/>
      <c r="C344" s="25"/>
      <c r="D344" s="26"/>
      <c r="E344" s="27"/>
      <c r="F344" s="28"/>
      <c r="G344" s="28"/>
      <c r="H344" s="27"/>
      <c r="I344" s="29"/>
      <c r="J344" s="30"/>
      <c r="K344" s="31"/>
      <c r="L344" s="32"/>
      <c r="M344" s="223"/>
      <c r="N344" s="12" t="str">
        <f>IF(ISBLANK(I344),"",IF(COUNTIF(I344,"*bombe*"),(G344-1)*SUMIF('base de donnée JCO '!C$3:C$10,K344,'base de donnée JCO '!D$3:D$10)+SUMIF(entete,L344,'base de donnée JCO '!D$14:D$20),SUMIFS('base de donnée JCO '!I$173:I$1080,'base de donnée JCO '!F$173:F$1080,I344,'base de donnée JCO '!G$173:G$1080,J344)))</f>
        <v/>
      </c>
      <c r="O344" s="12" t="str">
        <f t="shared" si="728"/>
        <v/>
      </c>
      <c r="P344" s="223"/>
      <c r="Q344" s="28"/>
      <c r="R344" s="28"/>
      <c r="S344" s="28"/>
      <c r="T344" s="28"/>
      <c r="U344" s="28"/>
      <c r="V344" s="2">
        <f>W344*SUMIFS('base de donnée JCO '!H$173:H$1080,'base de donnée JCO '!F$173:F$1080,I344,'base de donnée JCO '!G$173:G$1080,J344)</f>
        <v>0</v>
      </c>
      <c r="W344" s="2">
        <f t="shared" si="705"/>
        <v>0</v>
      </c>
      <c r="X344" s="2">
        <f>W344*SUMIFS('base de donnée JCO '!J$173:J$1080,'base de donnée JCO '!F$173:F$1080,I344,'base de donnée JCO '!G$173:G$1080,J344)</f>
        <v>0</v>
      </c>
      <c r="Z344" s="7" t="str">
        <f t="shared" si="706"/>
        <v/>
      </c>
      <c r="AA344" s="7" t="str">
        <f t="shared" si="707"/>
        <v/>
      </c>
      <c r="AB344" s="7" t="str">
        <f t="shared" si="708"/>
        <v/>
      </c>
      <c r="AD344" s="7" t="str">
        <f t="shared" si="709"/>
        <v/>
      </c>
      <c r="AE344" s="7" t="str">
        <f t="shared" si="710"/>
        <v/>
      </c>
      <c r="AF344" s="7" t="str">
        <f t="shared" si="711"/>
        <v/>
      </c>
      <c r="AG344" s="7" t="str">
        <f t="shared" si="712"/>
        <v/>
      </c>
      <c r="AH344" s="7" t="str">
        <f t="shared" si="713"/>
        <v/>
      </c>
      <c r="AJ344" s="7" t="str">
        <f t="shared" si="714"/>
        <v/>
      </c>
      <c r="AK344" s="7" t="str">
        <f t="shared" si="715"/>
        <v/>
      </c>
      <c r="AL344" s="7" t="str">
        <f t="shared" si="716"/>
        <v/>
      </c>
      <c r="AM344" s="7" t="str">
        <f t="shared" si="717"/>
        <v/>
      </c>
      <c r="AO344" s="7" t="str">
        <f t="shared" si="718"/>
        <v/>
      </c>
      <c r="AP344" s="7" t="str">
        <f t="shared" si="719"/>
        <v/>
      </c>
      <c r="AQ344" s="7" t="str">
        <f t="shared" si="720"/>
        <v/>
      </c>
      <c r="AS344" s="7" t="str">
        <f t="shared" si="721"/>
        <v/>
      </c>
      <c r="AT344" s="7" t="str">
        <f t="shared" si="722"/>
        <v/>
      </c>
      <c r="AU344" s="7" t="str">
        <f t="shared" si="723"/>
        <v/>
      </c>
      <c r="AW344" s="7" t="str">
        <f t="shared" si="724"/>
        <v/>
      </c>
      <c r="AY344" s="7" t="str">
        <f t="shared" si="725"/>
        <v/>
      </c>
      <c r="AZ344" s="7" t="str">
        <f t="shared" si="726"/>
        <v/>
      </c>
      <c r="BA344" s="7" t="str">
        <f t="shared" si="727"/>
        <v/>
      </c>
    </row>
    <row r="345" spans="1:53">
      <c r="A345" s="23"/>
      <c r="B345" s="24"/>
      <c r="C345" s="25"/>
      <c r="D345" s="26"/>
      <c r="E345" s="27"/>
      <c r="F345" s="28"/>
      <c r="G345" s="28"/>
      <c r="H345" s="27"/>
      <c r="I345" s="29"/>
      <c r="J345" s="30"/>
      <c r="K345" s="31"/>
      <c r="L345" s="32"/>
      <c r="M345" s="223"/>
      <c r="N345" s="12" t="str">
        <f>IF(ISBLANK(I345),"",IF(COUNTIF(I345,"*bombe*"),(G345-1)*SUMIF('base de donnée JCO '!C$3:C$10,K345,'base de donnée JCO '!D$3:D$10)+SUMIF(entete,L345,'base de donnée JCO '!D$14:D$20),SUMIFS('base de donnée JCO '!I$173:I$1080,'base de donnée JCO '!F$173:F$1080,I345,'base de donnée JCO '!G$173:G$1080,J345)))</f>
        <v/>
      </c>
      <c r="O345" s="12" t="str">
        <f t="shared" si="728"/>
        <v/>
      </c>
      <c r="P345" s="223"/>
      <c r="Q345" s="28"/>
      <c r="R345" s="28"/>
      <c r="S345" s="28"/>
      <c r="T345" s="28"/>
      <c r="U345" s="28"/>
      <c r="V345" s="2">
        <f>W345*SUMIFS('base de donnée JCO '!H$173:H$1080,'base de donnée JCO '!F$173:F$1080,I345,'base de donnée JCO '!G$173:G$1080,J345)</f>
        <v>0</v>
      </c>
      <c r="W345" s="2">
        <f t="shared" si="705"/>
        <v>0</v>
      </c>
      <c r="X345" s="2">
        <f>W345*SUMIFS('base de donnée JCO '!J$173:J$1080,'base de donnée JCO '!F$173:F$1080,I345,'base de donnée JCO '!G$173:G$1080,J345)</f>
        <v>0</v>
      </c>
      <c r="Z345" s="7" t="str">
        <f t="shared" si="706"/>
        <v/>
      </c>
      <c r="AA345" s="7" t="str">
        <f t="shared" si="707"/>
        <v/>
      </c>
      <c r="AB345" s="7" t="str">
        <f t="shared" si="708"/>
        <v/>
      </c>
      <c r="AD345" s="7" t="str">
        <f t="shared" si="709"/>
        <v/>
      </c>
      <c r="AE345" s="7" t="str">
        <f t="shared" si="710"/>
        <v/>
      </c>
      <c r="AF345" s="7" t="str">
        <f t="shared" si="711"/>
        <v/>
      </c>
      <c r="AG345" s="7" t="str">
        <f t="shared" si="712"/>
        <v/>
      </c>
      <c r="AH345" s="7" t="str">
        <f t="shared" si="713"/>
        <v/>
      </c>
      <c r="AJ345" s="7" t="str">
        <f t="shared" si="714"/>
        <v/>
      </c>
      <c r="AK345" s="7" t="str">
        <f t="shared" si="715"/>
        <v/>
      </c>
      <c r="AL345" s="7" t="str">
        <f t="shared" si="716"/>
        <v/>
      </c>
      <c r="AM345" s="7" t="str">
        <f t="shared" si="717"/>
        <v/>
      </c>
      <c r="AO345" s="7" t="str">
        <f t="shared" si="718"/>
        <v/>
      </c>
      <c r="AP345" s="7" t="str">
        <f t="shared" si="719"/>
        <v/>
      </c>
      <c r="AQ345" s="7" t="str">
        <f t="shared" si="720"/>
        <v/>
      </c>
      <c r="AS345" s="7" t="str">
        <f t="shared" si="721"/>
        <v/>
      </c>
      <c r="AT345" s="7" t="str">
        <f t="shared" si="722"/>
        <v/>
      </c>
      <c r="AU345" s="7" t="str">
        <f t="shared" si="723"/>
        <v/>
      </c>
      <c r="AW345" s="7" t="str">
        <f t="shared" si="724"/>
        <v/>
      </c>
      <c r="AY345" s="7" t="str">
        <f t="shared" si="725"/>
        <v/>
      </c>
      <c r="AZ345" s="7" t="str">
        <f t="shared" si="726"/>
        <v/>
      </c>
      <c r="BA345" s="7" t="str">
        <f t="shared" si="727"/>
        <v/>
      </c>
    </row>
    <row r="346" spans="1:53">
      <c r="A346" s="23"/>
      <c r="B346" s="24"/>
      <c r="C346" s="25"/>
      <c r="D346" s="26"/>
      <c r="E346" s="27"/>
      <c r="F346" s="28"/>
      <c r="G346" s="28"/>
      <c r="H346" s="27"/>
      <c r="I346" s="29"/>
      <c r="J346" s="30"/>
      <c r="K346" s="31"/>
      <c r="L346" s="32"/>
      <c r="M346" s="223"/>
      <c r="N346" s="12" t="str">
        <f>IF(ISBLANK(I346),"",IF(COUNTIF(I346,"*bombe*"),(G346-1)*SUMIF('base de donnée JCO '!C$3:C$10,K346,'base de donnée JCO '!D$3:D$10)+SUMIF(entete,L346,'base de donnée JCO '!D$14:D$20),SUMIFS('base de donnée JCO '!I$173:I$1080,'base de donnée JCO '!F$173:F$1080,I346,'base de donnée JCO '!G$173:G$1080,J346)))</f>
        <v/>
      </c>
      <c r="O346" s="12" t="str">
        <f t="shared" si="728"/>
        <v/>
      </c>
      <c r="P346" s="223"/>
      <c r="Q346" s="28"/>
      <c r="R346" s="28"/>
      <c r="S346" s="28"/>
      <c r="T346" s="28"/>
      <c r="U346" s="28"/>
      <c r="V346" s="2">
        <f>W346*SUMIFS('base de donnée JCO '!H$173:H$1080,'base de donnée JCO '!F$173:F$1080,I346,'base de donnée JCO '!G$173:G$1080,J346)</f>
        <v>0</v>
      </c>
      <c r="W346" s="2">
        <f t="shared" si="705"/>
        <v>0</v>
      </c>
      <c r="X346" s="2">
        <f>W346*SUMIFS('base de donnée JCO '!J$173:J$1080,'base de donnée JCO '!F$173:F$1080,I346,'base de donnée JCO '!G$173:G$1080,J346)</f>
        <v>0</v>
      </c>
      <c r="Z346" s="7" t="str">
        <f t="shared" si="706"/>
        <v/>
      </c>
      <c r="AA346" s="7" t="str">
        <f t="shared" si="707"/>
        <v/>
      </c>
      <c r="AB346" s="7" t="str">
        <f t="shared" si="708"/>
        <v/>
      </c>
      <c r="AD346" s="7" t="str">
        <f t="shared" si="709"/>
        <v/>
      </c>
      <c r="AE346" s="7" t="str">
        <f t="shared" si="710"/>
        <v/>
      </c>
      <c r="AF346" s="7" t="str">
        <f t="shared" si="711"/>
        <v/>
      </c>
      <c r="AG346" s="7" t="str">
        <f t="shared" si="712"/>
        <v/>
      </c>
      <c r="AH346" s="7" t="str">
        <f t="shared" si="713"/>
        <v/>
      </c>
      <c r="AJ346" s="7" t="str">
        <f t="shared" si="714"/>
        <v/>
      </c>
      <c r="AK346" s="7" t="str">
        <f t="shared" si="715"/>
        <v/>
      </c>
      <c r="AL346" s="7" t="str">
        <f t="shared" si="716"/>
        <v/>
      </c>
      <c r="AM346" s="7" t="str">
        <f t="shared" si="717"/>
        <v/>
      </c>
      <c r="AO346" s="7" t="str">
        <f t="shared" si="718"/>
        <v/>
      </c>
      <c r="AP346" s="7" t="str">
        <f t="shared" si="719"/>
        <v/>
      </c>
      <c r="AQ346" s="7" t="str">
        <f t="shared" si="720"/>
        <v/>
      </c>
      <c r="AS346" s="7" t="str">
        <f t="shared" si="721"/>
        <v/>
      </c>
      <c r="AT346" s="7" t="str">
        <f t="shared" si="722"/>
        <v/>
      </c>
      <c r="AU346" s="7" t="str">
        <f t="shared" si="723"/>
        <v/>
      </c>
      <c r="AW346" s="7" t="str">
        <f t="shared" si="724"/>
        <v/>
      </c>
      <c r="AY346" s="7" t="str">
        <f t="shared" si="725"/>
        <v/>
      </c>
      <c r="AZ346" s="7" t="str">
        <f t="shared" si="726"/>
        <v/>
      </c>
      <c r="BA346" s="7" t="str">
        <f t="shared" si="727"/>
        <v/>
      </c>
    </row>
    <row r="347" spans="1:53">
      <c r="A347" s="23"/>
      <c r="B347" s="24"/>
      <c r="C347" s="25"/>
      <c r="D347" s="26"/>
      <c r="E347" s="27"/>
      <c r="F347" s="28"/>
      <c r="G347" s="28"/>
      <c r="H347" s="27"/>
      <c r="I347" s="29"/>
      <c r="J347" s="30"/>
      <c r="K347" s="31"/>
      <c r="L347" s="32"/>
      <c r="M347" s="223"/>
      <c r="N347" s="12" t="str">
        <f>IF(ISBLANK(I347),"",IF(COUNTIF(I347,"*bombe*"),(G347-1)*SUMIF('base de donnée JCO '!C$3:C$10,K347,'base de donnée JCO '!D$3:D$10)+SUMIF(entete,L347,'base de donnée JCO '!D$14:D$20),SUMIFS('base de donnée JCO '!I$173:I$1080,'base de donnée JCO '!F$173:F$1080,I347,'base de donnée JCO '!G$173:G$1080,J347)))</f>
        <v/>
      </c>
      <c r="O347" s="12" t="str">
        <f t="shared" si="728"/>
        <v/>
      </c>
      <c r="P347" s="223"/>
      <c r="Q347" s="28"/>
      <c r="R347" s="28"/>
      <c r="S347" s="28"/>
      <c r="T347" s="28"/>
      <c r="U347" s="28"/>
      <c r="V347" s="2">
        <f>W347*SUMIFS('base de donnée JCO '!H$173:H$1080,'base de donnée JCO '!F$173:F$1080,I347,'base de donnée JCO '!G$173:G$1080,J347)</f>
        <v>0</v>
      </c>
      <c r="W347" s="2">
        <f t="shared" si="705"/>
        <v>0</v>
      </c>
      <c r="X347" s="2">
        <f>W347*SUMIFS('base de donnée JCO '!J$173:J$1080,'base de donnée JCO '!F$173:F$1080,I347,'base de donnée JCO '!G$173:G$1080,J347)</f>
        <v>0</v>
      </c>
      <c r="Z347" s="7" t="str">
        <f t="shared" si="706"/>
        <v/>
      </c>
      <c r="AA347" s="7" t="str">
        <f t="shared" si="707"/>
        <v/>
      </c>
      <c r="AB347" s="7" t="str">
        <f t="shared" si="708"/>
        <v/>
      </c>
      <c r="AD347" s="7" t="str">
        <f t="shared" si="709"/>
        <v/>
      </c>
      <c r="AE347" s="7" t="str">
        <f t="shared" si="710"/>
        <v/>
      </c>
      <c r="AF347" s="7" t="str">
        <f t="shared" si="711"/>
        <v/>
      </c>
      <c r="AG347" s="7" t="str">
        <f t="shared" si="712"/>
        <v/>
      </c>
      <c r="AH347" s="7" t="str">
        <f t="shared" si="713"/>
        <v/>
      </c>
      <c r="AJ347" s="7" t="str">
        <f t="shared" si="714"/>
        <v/>
      </c>
      <c r="AK347" s="7" t="str">
        <f t="shared" si="715"/>
        <v/>
      </c>
      <c r="AL347" s="7" t="str">
        <f t="shared" si="716"/>
        <v/>
      </c>
      <c r="AM347" s="7" t="str">
        <f t="shared" si="717"/>
        <v/>
      </c>
      <c r="AO347" s="7" t="str">
        <f t="shared" si="718"/>
        <v/>
      </c>
      <c r="AP347" s="7" t="str">
        <f t="shared" si="719"/>
        <v/>
      </c>
      <c r="AQ347" s="7" t="str">
        <f t="shared" si="720"/>
        <v/>
      </c>
      <c r="AS347" s="7" t="str">
        <f t="shared" si="721"/>
        <v/>
      </c>
      <c r="AT347" s="7" t="str">
        <f t="shared" si="722"/>
        <v/>
      </c>
      <c r="AU347" s="7" t="str">
        <f t="shared" si="723"/>
        <v/>
      </c>
      <c r="AW347" s="7" t="str">
        <f t="shared" si="724"/>
        <v/>
      </c>
      <c r="AY347" s="7" t="str">
        <f t="shared" si="725"/>
        <v/>
      </c>
      <c r="AZ347" s="7" t="str">
        <f t="shared" si="726"/>
        <v/>
      </c>
      <c r="BA347" s="7" t="str">
        <f t="shared" si="727"/>
        <v/>
      </c>
    </row>
    <row r="348" spans="1:53">
      <c r="A348" s="23"/>
      <c r="B348" s="24"/>
      <c r="C348" s="25"/>
      <c r="D348" s="26"/>
      <c r="E348" s="27"/>
      <c r="F348" s="28"/>
      <c r="G348" s="28"/>
      <c r="H348" s="27"/>
      <c r="I348" s="29"/>
      <c r="J348" s="30"/>
      <c r="K348" s="31"/>
      <c r="L348" s="32"/>
      <c r="M348" s="223"/>
      <c r="N348" s="12" t="str">
        <f>IF(ISBLANK(I348),"",IF(COUNTIF(I348,"*bombe*"),(G348-1)*SUMIF('base de donnée JCO '!C$3:C$10,K348,'base de donnée JCO '!D$3:D$10)+SUMIF(entete,L348,'base de donnée JCO '!D$14:D$20),SUMIFS('base de donnée JCO '!I$173:I$1080,'base de donnée JCO '!F$173:F$1080,I348,'base de donnée JCO '!G$173:G$1080,J348)))</f>
        <v/>
      </c>
      <c r="O348" s="12" t="str">
        <f t="shared" si="728"/>
        <v/>
      </c>
      <c r="P348" s="223"/>
      <c r="Q348" s="28"/>
      <c r="R348" s="28"/>
      <c r="S348" s="28"/>
      <c r="T348" s="28"/>
      <c r="U348" s="28"/>
      <c r="V348" s="2">
        <f>W348*SUMIFS('base de donnée JCO '!H$173:H$1080,'base de donnée JCO '!F$173:F$1080,I348,'base de donnée JCO '!G$173:G$1080,J348)</f>
        <v>0</v>
      </c>
      <c r="W348" s="2">
        <f t="shared" si="705"/>
        <v>0</v>
      </c>
      <c r="X348" s="2">
        <f>W348*SUMIFS('base de donnée JCO '!J$173:J$1080,'base de donnée JCO '!F$173:F$1080,I348,'base de donnée JCO '!G$173:G$1080,J348)</f>
        <v>0</v>
      </c>
      <c r="Z348" s="7" t="str">
        <f t="shared" si="706"/>
        <v/>
      </c>
      <c r="AA348" s="7" t="str">
        <f t="shared" si="707"/>
        <v/>
      </c>
      <c r="AB348" s="7" t="str">
        <f t="shared" si="708"/>
        <v/>
      </c>
      <c r="AD348" s="7" t="str">
        <f t="shared" si="709"/>
        <v/>
      </c>
      <c r="AE348" s="7" t="str">
        <f t="shared" si="710"/>
        <v/>
      </c>
      <c r="AF348" s="7" t="str">
        <f t="shared" si="711"/>
        <v/>
      </c>
      <c r="AG348" s="7" t="str">
        <f t="shared" si="712"/>
        <v/>
      </c>
      <c r="AH348" s="7" t="str">
        <f t="shared" si="713"/>
        <v/>
      </c>
      <c r="AJ348" s="7" t="str">
        <f t="shared" si="714"/>
        <v/>
      </c>
      <c r="AK348" s="7" t="str">
        <f t="shared" si="715"/>
        <v/>
      </c>
      <c r="AL348" s="7" t="str">
        <f t="shared" si="716"/>
        <v/>
      </c>
      <c r="AM348" s="7" t="str">
        <f t="shared" si="717"/>
        <v/>
      </c>
      <c r="AO348" s="7" t="str">
        <f t="shared" si="718"/>
        <v/>
      </c>
      <c r="AP348" s="7" t="str">
        <f t="shared" si="719"/>
        <v/>
      </c>
      <c r="AQ348" s="7" t="str">
        <f t="shared" si="720"/>
        <v/>
      </c>
      <c r="AS348" s="7" t="str">
        <f t="shared" si="721"/>
        <v/>
      </c>
      <c r="AT348" s="7" t="str">
        <f t="shared" si="722"/>
        <v/>
      </c>
      <c r="AU348" s="7" t="str">
        <f t="shared" si="723"/>
        <v/>
      </c>
      <c r="AW348" s="7" t="str">
        <f t="shared" si="724"/>
        <v/>
      </c>
      <c r="AY348" s="7" t="str">
        <f t="shared" si="725"/>
        <v/>
      </c>
      <c r="AZ348" s="7" t="str">
        <f t="shared" si="726"/>
        <v/>
      </c>
      <c r="BA348" s="7" t="str">
        <f t="shared" si="727"/>
        <v/>
      </c>
    </row>
    <row r="349" spans="1:53">
      <c r="A349" s="23"/>
      <c r="B349" s="24"/>
      <c r="C349" s="25"/>
      <c r="D349" s="26"/>
      <c r="E349" s="27"/>
      <c r="F349" s="28"/>
      <c r="G349" s="28"/>
      <c r="H349" s="27"/>
      <c r="I349" s="29"/>
      <c r="J349" s="30"/>
      <c r="K349" s="31"/>
      <c r="L349" s="32"/>
      <c r="M349" s="223"/>
      <c r="N349" s="12" t="str">
        <f>IF(ISBLANK(I349),"",IF(COUNTIF(I349,"*bombe*"),(G349-1)*SUMIF('base de donnée JCO '!C$3:C$10,K349,'base de donnée JCO '!D$3:D$10)+SUMIF(entete,L349,'base de donnée JCO '!D$14:D$20),SUMIFS('base de donnée JCO '!I$173:I$1080,'base de donnée JCO '!F$173:F$1080,I349,'base de donnée JCO '!G$173:G$1080,J349)))</f>
        <v/>
      </c>
      <c r="O349" s="12" t="str">
        <f t="shared" si="728"/>
        <v/>
      </c>
      <c r="P349" s="223"/>
      <c r="Q349" s="28"/>
      <c r="R349" s="28"/>
      <c r="S349" s="28"/>
      <c r="T349" s="28"/>
      <c r="U349" s="28"/>
      <c r="V349" s="2">
        <f>W349*SUMIFS('base de donnée JCO '!H$173:H$1080,'base de donnée JCO '!F$173:F$1080,I349,'base de donnée JCO '!G$173:G$1080,J349)</f>
        <v>0</v>
      </c>
      <c r="W349" s="2">
        <f t="shared" si="705"/>
        <v>0</v>
      </c>
      <c r="X349" s="2">
        <f>W349*SUMIFS('base de donnée JCO '!J$173:J$1080,'base de donnée JCO '!F$173:F$1080,I349,'base de donnée JCO '!G$173:G$1080,J349)</f>
        <v>0</v>
      </c>
      <c r="Z349" s="7" t="str">
        <f t="shared" si="706"/>
        <v/>
      </c>
      <c r="AA349" s="7" t="str">
        <f t="shared" si="707"/>
        <v/>
      </c>
      <c r="AB349" s="7" t="str">
        <f t="shared" si="708"/>
        <v/>
      </c>
      <c r="AD349" s="7" t="str">
        <f t="shared" si="709"/>
        <v/>
      </c>
      <c r="AE349" s="7" t="str">
        <f t="shared" si="710"/>
        <v/>
      </c>
      <c r="AF349" s="7" t="str">
        <f t="shared" si="711"/>
        <v/>
      </c>
      <c r="AG349" s="7" t="str">
        <f t="shared" si="712"/>
        <v/>
      </c>
      <c r="AH349" s="7" t="str">
        <f t="shared" si="713"/>
        <v/>
      </c>
      <c r="AJ349" s="7" t="str">
        <f t="shared" si="714"/>
        <v/>
      </c>
      <c r="AK349" s="7" t="str">
        <f t="shared" si="715"/>
        <v/>
      </c>
      <c r="AL349" s="7" t="str">
        <f t="shared" si="716"/>
        <v/>
      </c>
      <c r="AM349" s="7" t="str">
        <f t="shared" si="717"/>
        <v/>
      </c>
      <c r="AO349" s="7" t="str">
        <f t="shared" si="718"/>
        <v/>
      </c>
      <c r="AP349" s="7" t="str">
        <f t="shared" si="719"/>
        <v/>
      </c>
      <c r="AQ349" s="7" t="str">
        <f t="shared" si="720"/>
        <v/>
      </c>
      <c r="AS349" s="7" t="str">
        <f t="shared" si="721"/>
        <v/>
      </c>
      <c r="AT349" s="7" t="str">
        <f t="shared" si="722"/>
        <v/>
      </c>
      <c r="AU349" s="7" t="str">
        <f t="shared" si="723"/>
        <v/>
      </c>
      <c r="AW349" s="7" t="str">
        <f t="shared" si="724"/>
        <v/>
      </c>
      <c r="AY349" s="7" t="str">
        <f t="shared" si="725"/>
        <v/>
      </c>
      <c r="AZ349" s="7" t="str">
        <f t="shared" si="726"/>
        <v/>
      </c>
      <c r="BA349" s="7" t="str">
        <f t="shared" si="727"/>
        <v/>
      </c>
    </row>
    <row r="350" spans="1:53">
      <c r="A350" s="23"/>
      <c r="B350" s="24"/>
      <c r="C350" s="25"/>
      <c r="D350" s="26"/>
      <c r="E350" s="27"/>
      <c r="F350" s="28"/>
      <c r="G350" s="28"/>
      <c r="H350" s="27"/>
      <c r="I350" s="29"/>
      <c r="J350" s="30"/>
      <c r="K350" s="31"/>
      <c r="L350" s="32"/>
      <c r="M350" s="223"/>
      <c r="N350" s="12" t="str">
        <f>IF(ISBLANK(I350),"",IF(COUNTIF(I350,"*bombe*"),(G350-1)*SUMIF('base de donnée JCO '!C$3:C$10,K350,'base de donnée JCO '!D$3:D$10)+SUMIF(entete,L350,'base de donnée JCO '!D$14:D$20),SUMIFS('base de donnée JCO '!I$173:I$1080,'base de donnée JCO '!F$173:F$1080,I350,'base de donnée JCO '!G$173:G$1080,J350)))</f>
        <v/>
      </c>
      <c r="O350" s="12" t="str">
        <f t="shared" si="728"/>
        <v/>
      </c>
      <c r="P350" s="223"/>
      <c r="Q350" s="28"/>
      <c r="R350" s="28"/>
      <c r="S350" s="28"/>
      <c r="T350" s="28"/>
      <c r="U350" s="28"/>
      <c r="V350" s="2">
        <f>W350*SUMIFS('base de donnée JCO '!H$173:H$1080,'base de donnée JCO '!F$173:F$1080,I350,'base de donnée JCO '!G$173:G$1080,J350)</f>
        <v>0</v>
      </c>
      <c r="W350" s="2">
        <f t="shared" si="705"/>
        <v>0</v>
      </c>
      <c r="X350" s="2">
        <f>W350*SUMIFS('base de donnée JCO '!J$173:J$1080,'base de donnée JCO '!F$173:F$1080,I350,'base de donnée JCO '!G$173:G$1080,J350)</f>
        <v>0</v>
      </c>
      <c r="Z350" s="7" t="str">
        <f t="shared" si="706"/>
        <v/>
      </c>
      <c r="AA350" s="7" t="str">
        <f t="shared" si="707"/>
        <v/>
      </c>
      <c r="AB350" s="7" t="str">
        <f t="shared" si="708"/>
        <v/>
      </c>
      <c r="AD350" s="7" t="str">
        <f t="shared" si="709"/>
        <v/>
      </c>
      <c r="AE350" s="7" t="str">
        <f t="shared" si="710"/>
        <v/>
      </c>
      <c r="AF350" s="7" t="str">
        <f t="shared" si="711"/>
        <v/>
      </c>
      <c r="AG350" s="7" t="str">
        <f t="shared" si="712"/>
        <v/>
      </c>
      <c r="AH350" s="7" t="str">
        <f t="shared" si="713"/>
        <v/>
      </c>
      <c r="AJ350" s="7" t="str">
        <f t="shared" si="714"/>
        <v/>
      </c>
      <c r="AK350" s="7" t="str">
        <f t="shared" si="715"/>
        <v/>
      </c>
      <c r="AL350" s="7" t="str">
        <f t="shared" si="716"/>
        <v/>
      </c>
      <c r="AM350" s="7" t="str">
        <f t="shared" si="717"/>
        <v/>
      </c>
      <c r="AO350" s="7" t="str">
        <f t="shared" si="718"/>
        <v/>
      </c>
      <c r="AP350" s="7" t="str">
        <f t="shared" si="719"/>
        <v/>
      </c>
      <c r="AQ350" s="7" t="str">
        <f t="shared" si="720"/>
        <v/>
      </c>
      <c r="AS350" s="7" t="str">
        <f t="shared" si="721"/>
        <v/>
      </c>
      <c r="AT350" s="7" t="str">
        <f t="shared" si="722"/>
        <v/>
      </c>
      <c r="AU350" s="7" t="str">
        <f t="shared" si="723"/>
        <v/>
      </c>
      <c r="AW350" s="7" t="str">
        <f t="shared" si="724"/>
        <v/>
      </c>
      <c r="AY350" s="7" t="str">
        <f t="shared" si="725"/>
        <v/>
      </c>
      <c r="AZ350" s="7" t="str">
        <f t="shared" si="726"/>
        <v/>
      </c>
      <c r="BA350" s="7" t="str">
        <f t="shared" si="727"/>
        <v/>
      </c>
    </row>
    <row r="351" spans="1:53">
      <c r="A351" s="23"/>
      <c r="B351" s="24"/>
      <c r="C351" s="25"/>
      <c r="D351" s="26"/>
      <c r="E351" s="27"/>
      <c r="F351" s="28"/>
      <c r="G351" s="28"/>
      <c r="H351" s="27"/>
      <c r="I351" s="29"/>
      <c r="J351" s="30"/>
      <c r="K351" s="31"/>
      <c r="L351" s="32"/>
      <c r="M351" s="223"/>
      <c r="N351" s="12" t="str">
        <f>IF(ISBLANK(I351),"",IF(COUNTIF(I351,"*bombe*"),(G351-1)*SUMIF('base de donnée JCO '!C$3:C$10,K351,'base de donnée JCO '!D$3:D$10)+SUMIF(entete,L351,'base de donnée JCO '!D$14:D$20),SUMIFS('base de donnée JCO '!I$173:I$1080,'base de donnée JCO '!F$173:F$1080,I351,'base de donnée JCO '!G$173:G$1080,J351)))</f>
        <v/>
      </c>
      <c r="O351" s="12" t="str">
        <f t="shared" si="728"/>
        <v/>
      </c>
      <c r="P351" s="223"/>
      <c r="Q351" s="28"/>
      <c r="R351" s="28"/>
      <c r="S351" s="28"/>
      <c r="T351" s="28"/>
      <c r="U351" s="28"/>
      <c r="V351" s="2">
        <f>W351*SUMIFS('base de donnée JCO '!H$173:H$1080,'base de donnée JCO '!F$173:F$1080,I351,'base de donnée JCO '!G$173:G$1080,J351)</f>
        <v>0</v>
      </c>
      <c r="W351" s="2">
        <f t="shared" si="705"/>
        <v>0</v>
      </c>
      <c r="X351" s="2">
        <f>W351*SUMIFS('base de donnée JCO '!J$173:J$1080,'base de donnée JCO '!F$173:F$1080,I351,'base de donnée JCO '!G$173:G$1080,J351)</f>
        <v>0</v>
      </c>
      <c r="Z351" s="7" t="str">
        <f t="shared" si="706"/>
        <v/>
      </c>
      <c r="AA351" s="7" t="str">
        <f t="shared" si="707"/>
        <v/>
      </c>
      <c r="AB351" s="7" t="str">
        <f t="shared" si="708"/>
        <v/>
      </c>
      <c r="AD351" s="7" t="str">
        <f t="shared" si="709"/>
        <v/>
      </c>
      <c r="AE351" s="7" t="str">
        <f t="shared" si="710"/>
        <v/>
      </c>
      <c r="AF351" s="7" t="str">
        <f t="shared" si="711"/>
        <v/>
      </c>
      <c r="AG351" s="7" t="str">
        <f t="shared" si="712"/>
        <v/>
      </c>
      <c r="AH351" s="7" t="str">
        <f t="shared" si="713"/>
        <v/>
      </c>
      <c r="AJ351" s="7" t="str">
        <f t="shared" si="714"/>
        <v/>
      </c>
      <c r="AK351" s="7" t="str">
        <f t="shared" si="715"/>
        <v/>
      </c>
      <c r="AL351" s="7" t="str">
        <f t="shared" si="716"/>
        <v/>
      </c>
      <c r="AM351" s="7" t="str">
        <f t="shared" si="717"/>
        <v/>
      </c>
      <c r="AO351" s="7" t="str">
        <f t="shared" si="718"/>
        <v/>
      </c>
      <c r="AP351" s="7" t="str">
        <f t="shared" si="719"/>
        <v/>
      </c>
      <c r="AQ351" s="7" t="str">
        <f t="shared" si="720"/>
        <v/>
      </c>
      <c r="AS351" s="7" t="str">
        <f t="shared" si="721"/>
        <v/>
      </c>
      <c r="AT351" s="7" t="str">
        <f t="shared" si="722"/>
        <v/>
      </c>
      <c r="AU351" s="7" t="str">
        <f t="shared" si="723"/>
        <v/>
      </c>
      <c r="AW351" s="7" t="str">
        <f t="shared" si="724"/>
        <v/>
      </c>
      <c r="AY351" s="7" t="str">
        <f t="shared" si="725"/>
        <v/>
      </c>
      <c r="AZ351" s="7" t="str">
        <f t="shared" si="726"/>
        <v/>
      </c>
      <c r="BA351" s="7" t="str">
        <f t="shared" si="727"/>
        <v/>
      </c>
    </row>
    <row r="352" spans="1:53">
      <c r="A352" s="23"/>
      <c r="B352" s="24"/>
      <c r="C352" s="25"/>
      <c r="D352" s="26"/>
      <c r="E352" s="27"/>
      <c r="F352" s="28"/>
      <c r="G352" s="28"/>
      <c r="H352" s="27"/>
      <c r="I352" s="29"/>
      <c r="J352" s="30"/>
      <c r="K352" s="31"/>
      <c r="L352" s="32"/>
      <c r="M352" s="223"/>
      <c r="N352" s="12" t="str">
        <f>IF(ISBLANK(I352),"",IF(COUNTIF(I352,"*bombe*"),(G352-1)*SUMIF('base de donnée JCO '!C$3:C$10,K352,'base de donnée JCO '!D$3:D$10)+SUMIF(entete,L352,'base de donnée JCO '!D$14:D$20),SUMIFS('base de donnée JCO '!I$173:I$1080,'base de donnée JCO '!F$173:F$1080,I352,'base de donnée JCO '!G$173:G$1080,J352)))</f>
        <v/>
      </c>
      <c r="O352" s="12" t="str">
        <f t="shared" si="728"/>
        <v/>
      </c>
      <c r="P352" s="223"/>
      <c r="Q352" s="28"/>
      <c r="R352" s="28"/>
      <c r="S352" s="28"/>
      <c r="T352" s="28"/>
      <c r="U352" s="28"/>
      <c r="V352" s="2">
        <f>W352*SUMIFS('base de donnée JCO '!H$173:H$1080,'base de donnée JCO '!F$173:F$1080,I352,'base de donnée JCO '!G$173:G$1080,J352)</f>
        <v>0</v>
      </c>
      <c r="W352" s="2">
        <f t="shared" si="705"/>
        <v>0</v>
      </c>
      <c r="X352" s="2">
        <f>W352*SUMIFS('base de donnée JCO '!J$173:J$1080,'base de donnée JCO '!F$173:F$1080,I352,'base de donnée JCO '!G$173:G$1080,J352)</f>
        <v>0</v>
      </c>
      <c r="Z352" s="7" t="str">
        <f t="shared" si="706"/>
        <v/>
      </c>
      <c r="AA352" s="7" t="str">
        <f t="shared" si="707"/>
        <v/>
      </c>
      <c r="AB352" s="7" t="str">
        <f t="shared" si="708"/>
        <v/>
      </c>
      <c r="AD352" s="7" t="str">
        <f t="shared" si="709"/>
        <v/>
      </c>
      <c r="AE352" s="7" t="str">
        <f t="shared" si="710"/>
        <v/>
      </c>
      <c r="AF352" s="7" t="str">
        <f t="shared" si="711"/>
        <v/>
      </c>
      <c r="AG352" s="7" t="str">
        <f t="shared" si="712"/>
        <v/>
      </c>
      <c r="AH352" s="7" t="str">
        <f t="shared" si="713"/>
        <v/>
      </c>
      <c r="AJ352" s="7" t="str">
        <f t="shared" si="714"/>
        <v/>
      </c>
      <c r="AK352" s="7" t="str">
        <f t="shared" si="715"/>
        <v/>
      </c>
      <c r="AL352" s="7" t="str">
        <f t="shared" si="716"/>
        <v/>
      </c>
      <c r="AM352" s="7" t="str">
        <f t="shared" si="717"/>
        <v/>
      </c>
      <c r="AO352" s="7" t="str">
        <f t="shared" si="718"/>
        <v/>
      </c>
      <c r="AP352" s="7" t="str">
        <f t="shared" si="719"/>
        <v/>
      </c>
      <c r="AQ352" s="7" t="str">
        <f t="shared" si="720"/>
        <v/>
      </c>
      <c r="AS352" s="7" t="str">
        <f t="shared" si="721"/>
        <v/>
      </c>
      <c r="AT352" s="7" t="str">
        <f t="shared" si="722"/>
        <v/>
      </c>
      <c r="AU352" s="7" t="str">
        <f t="shared" si="723"/>
        <v/>
      </c>
      <c r="AW352" s="7" t="str">
        <f t="shared" si="724"/>
        <v/>
      </c>
      <c r="AY352" s="7" t="str">
        <f t="shared" si="725"/>
        <v/>
      </c>
      <c r="AZ352" s="7" t="str">
        <f t="shared" si="726"/>
        <v/>
      </c>
      <c r="BA352" s="7" t="str">
        <f t="shared" si="727"/>
        <v/>
      </c>
    </row>
    <row r="353" spans="1:53">
      <c r="A353" s="23"/>
      <c r="B353" s="24"/>
      <c r="C353" s="25"/>
      <c r="D353" s="26"/>
      <c r="E353" s="27"/>
      <c r="F353" s="28"/>
      <c r="G353" s="28"/>
      <c r="H353" s="27"/>
      <c r="I353" s="29"/>
      <c r="J353" s="30"/>
      <c r="K353" s="31"/>
      <c r="L353" s="32"/>
      <c r="M353" s="223"/>
      <c r="N353" s="12" t="str">
        <f>IF(ISBLANK(I353),"",IF(COUNTIF(I353,"*bombe*"),(G353-1)*SUMIF('base de donnée JCO '!C$3:C$10,K353,'base de donnée JCO '!D$3:D$10)+SUMIF(entete,L353,'base de donnée JCO '!D$14:D$20),SUMIFS('base de donnée JCO '!I$173:I$1080,'base de donnée JCO '!F$173:F$1080,I353,'base de donnée JCO '!G$173:G$1080,J353)))</f>
        <v/>
      </c>
      <c r="O353" s="12" t="str">
        <f t="shared" si="728"/>
        <v/>
      </c>
      <c r="P353" s="223"/>
      <c r="Q353" s="28"/>
      <c r="R353" s="28"/>
      <c r="S353" s="28"/>
      <c r="T353" s="28"/>
      <c r="U353" s="28"/>
      <c r="V353" s="2">
        <f>W353*SUMIFS('base de donnée JCO '!H$173:H$1080,'base de donnée JCO '!F$173:F$1080,I353,'base de donnée JCO '!G$173:G$1080,J353)</f>
        <v>0</v>
      </c>
      <c r="W353" s="2">
        <f t="shared" si="705"/>
        <v>0</v>
      </c>
      <c r="X353" s="2">
        <f>W353*SUMIFS('base de donnée JCO '!J$173:J$1080,'base de donnée JCO '!F$173:F$1080,I353,'base de donnée JCO '!G$173:G$1080,J353)</f>
        <v>0</v>
      </c>
      <c r="Z353" s="7" t="str">
        <f t="shared" si="706"/>
        <v/>
      </c>
      <c r="AA353" s="7" t="str">
        <f t="shared" si="707"/>
        <v/>
      </c>
      <c r="AB353" s="7" t="str">
        <f t="shared" si="708"/>
        <v/>
      </c>
      <c r="AD353" s="7" t="str">
        <f t="shared" si="709"/>
        <v/>
      </c>
      <c r="AE353" s="7" t="str">
        <f t="shared" si="710"/>
        <v/>
      </c>
      <c r="AF353" s="7" t="str">
        <f t="shared" si="711"/>
        <v/>
      </c>
      <c r="AG353" s="7" t="str">
        <f t="shared" si="712"/>
        <v/>
      </c>
      <c r="AH353" s="7" t="str">
        <f t="shared" si="713"/>
        <v/>
      </c>
      <c r="AJ353" s="7" t="str">
        <f t="shared" si="714"/>
        <v/>
      </c>
      <c r="AK353" s="7" t="str">
        <f t="shared" si="715"/>
        <v/>
      </c>
      <c r="AL353" s="7" t="str">
        <f t="shared" si="716"/>
        <v/>
      </c>
      <c r="AM353" s="7" t="str">
        <f t="shared" si="717"/>
        <v/>
      </c>
      <c r="AO353" s="7" t="str">
        <f t="shared" si="718"/>
        <v/>
      </c>
      <c r="AP353" s="7" t="str">
        <f t="shared" si="719"/>
        <v/>
      </c>
      <c r="AQ353" s="7" t="str">
        <f t="shared" si="720"/>
        <v/>
      </c>
      <c r="AS353" s="7" t="str">
        <f t="shared" si="721"/>
        <v/>
      </c>
      <c r="AT353" s="7" t="str">
        <f t="shared" si="722"/>
        <v/>
      </c>
      <c r="AU353" s="7" t="str">
        <f t="shared" si="723"/>
        <v/>
      </c>
      <c r="AW353" s="7" t="str">
        <f t="shared" si="724"/>
        <v/>
      </c>
      <c r="AY353" s="7" t="str">
        <f t="shared" si="725"/>
        <v/>
      </c>
      <c r="AZ353" s="7" t="str">
        <f t="shared" si="726"/>
        <v/>
      </c>
      <c r="BA353" s="7" t="str">
        <f t="shared" si="727"/>
        <v/>
      </c>
    </row>
    <row r="354" spans="1:53">
      <c r="A354" s="23"/>
      <c r="B354" s="24"/>
      <c r="C354" s="25"/>
      <c r="D354" s="26"/>
      <c r="E354" s="27"/>
      <c r="F354" s="28"/>
      <c r="G354" s="28"/>
      <c r="H354" s="27"/>
      <c r="I354" s="29"/>
      <c r="J354" s="30"/>
      <c r="K354" s="31"/>
      <c r="L354" s="32"/>
      <c r="M354" s="223"/>
      <c r="N354" s="12" t="str">
        <f>IF(ISBLANK(I354),"",IF(COUNTIF(I354,"*bombe*"),(G354-1)*SUMIF('base de donnée JCO '!C$3:C$10,K354,'base de donnée JCO '!D$3:D$10)+SUMIF(entete,L354,'base de donnée JCO '!D$14:D$20),SUMIFS('base de donnée JCO '!I$173:I$1080,'base de donnée JCO '!F$173:F$1080,I354,'base de donnée JCO '!G$173:G$1080,J354)))</f>
        <v/>
      </c>
      <c r="O354" s="12" t="str">
        <f t="shared" si="728"/>
        <v/>
      </c>
      <c r="P354" s="223"/>
      <c r="Q354" s="28"/>
      <c r="R354" s="28"/>
      <c r="S354" s="28"/>
      <c r="T354" s="28"/>
      <c r="U354" s="28"/>
      <c r="V354" s="2">
        <f>W354*SUMIFS('base de donnée JCO '!H$173:H$1080,'base de donnée JCO '!F$173:F$1080,I354,'base de donnée JCO '!G$173:G$1080,J354)</f>
        <v>0</v>
      </c>
      <c r="W354" s="2">
        <f t="shared" si="705"/>
        <v>0</v>
      </c>
      <c r="X354" s="2">
        <f>W354*SUMIFS('base de donnée JCO '!J$173:J$1080,'base de donnée JCO '!F$173:F$1080,I354,'base de donnée JCO '!G$173:G$1080,J354)</f>
        <v>0</v>
      </c>
      <c r="Z354" s="7" t="str">
        <f t="shared" si="706"/>
        <v/>
      </c>
      <c r="AA354" s="7" t="str">
        <f t="shared" si="707"/>
        <v/>
      </c>
      <c r="AB354" s="7" t="str">
        <f t="shared" si="708"/>
        <v/>
      </c>
      <c r="AD354" s="7" t="str">
        <f t="shared" si="709"/>
        <v/>
      </c>
      <c r="AE354" s="7" t="str">
        <f t="shared" si="710"/>
        <v/>
      </c>
      <c r="AF354" s="7" t="str">
        <f t="shared" si="711"/>
        <v/>
      </c>
      <c r="AG354" s="7" t="str">
        <f t="shared" si="712"/>
        <v/>
      </c>
      <c r="AH354" s="7" t="str">
        <f t="shared" si="713"/>
        <v/>
      </c>
      <c r="AJ354" s="7" t="str">
        <f t="shared" si="714"/>
        <v/>
      </c>
      <c r="AK354" s="7" t="str">
        <f t="shared" si="715"/>
        <v/>
      </c>
      <c r="AL354" s="7" t="str">
        <f t="shared" si="716"/>
        <v/>
      </c>
      <c r="AM354" s="7" t="str">
        <f t="shared" si="717"/>
        <v/>
      </c>
      <c r="AO354" s="7" t="str">
        <f t="shared" si="718"/>
        <v/>
      </c>
      <c r="AP354" s="7" t="str">
        <f t="shared" si="719"/>
        <v/>
      </c>
      <c r="AQ354" s="7" t="str">
        <f t="shared" si="720"/>
        <v/>
      </c>
      <c r="AS354" s="7" t="str">
        <f t="shared" si="721"/>
        <v/>
      </c>
      <c r="AT354" s="7" t="str">
        <f t="shared" si="722"/>
        <v/>
      </c>
      <c r="AU354" s="7" t="str">
        <f t="shared" si="723"/>
        <v/>
      </c>
      <c r="AW354" s="7" t="str">
        <f t="shared" si="724"/>
        <v/>
      </c>
      <c r="AY354" s="7" t="str">
        <f t="shared" si="725"/>
        <v/>
      </c>
      <c r="AZ354" s="7" t="str">
        <f t="shared" si="726"/>
        <v/>
      </c>
      <c r="BA354" s="7" t="str">
        <f t="shared" si="727"/>
        <v/>
      </c>
    </row>
    <row r="355" spans="1:53">
      <c r="A355" s="23"/>
      <c r="B355" s="24"/>
      <c r="C355" s="25"/>
      <c r="D355" s="26"/>
      <c r="E355" s="27"/>
      <c r="F355" s="28"/>
      <c r="G355" s="28"/>
      <c r="H355" s="27"/>
      <c r="I355" s="29"/>
      <c r="J355" s="30"/>
      <c r="K355" s="31"/>
      <c r="L355" s="32"/>
      <c r="M355" s="223"/>
      <c r="N355" s="12" t="str">
        <f>IF(ISBLANK(I355),"",IF(COUNTIF(I355,"*bombe*"),(G355-1)*SUMIF('base de donnée JCO '!C$3:C$10,K355,'base de donnée JCO '!D$3:D$10)+SUMIF(entete,L355,'base de donnée JCO '!D$14:D$20),SUMIFS('base de donnée JCO '!I$173:I$1080,'base de donnée JCO '!F$173:F$1080,I355,'base de donnée JCO '!G$173:G$1080,J355)))</f>
        <v/>
      </c>
      <c r="O355" s="12" t="str">
        <f t="shared" si="728"/>
        <v/>
      </c>
      <c r="P355" s="223"/>
      <c r="Q355" s="28"/>
      <c r="R355" s="28"/>
      <c r="S355" s="28"/>
      <c r="T355" s="28"/>
      <c r="U355" s="28"/>
      <c r="V355" s="2">
        <f>W355*SUMIFS('base de donnée JCO '!H$173:H$1080,'base de donnée JCO '!F$173:F$1080,I355,'base de donnée JCO '!G$173:G$1080,J355)</f>
        <v>0</v>
      </c>
      <c r="W355" s="2">
        <f t="shared" si="705"/>
        <v>0</v>
      </c>
      <c r="X355" s="2">
        <f>W355*SUMIFS('base de donnée JCO '!J$173:J$1080,'base de donnée JCO '!F$173:F$1080,I355,'base de donnée JCO '!G$173:G$1080,J355)</f>
        <v>0</v>
      </c>
      <c r="Z355" s="7" t="str">
        <f t="shared" si="706"/>
        <v/>
      </c>
      <c r="AA355" s="7" t="str">
        <f t="shared" si="707"/>
        <v/>
      </c>
      <c r="AB355" s="7" t="str">
        <f t="shared" si="708"/>
        <v/>
      </c>
      <c r="AD355" s="7" t="str">
        <f t="shared" si="709"/>
        <v/>
      </c>
      <c r="AE355" s="7" t="str">
        <f t="shared" si="710"/>
        <v/>
      </c>
      <c r="AF355" s="7" t="str">
        <f t="shared" si="711"/>
        <v/>
      </c>
      <c r="AG355" s="7" t="str">
        <f t="shared" si="712"/>
        <v/>
      </c>
      <c r="AH355" s="7" t="str">
        <f t="shared" si="713"/>
        <v/>
      </c>
      <c r="AJ355" s="7" t="str">
        <f t="shared" si="714"/>
        <v/>
      </c>
      <c r="AK355" s="7" t="str">
        <f t="shared" si="715"/>
        <v/>
      </c>
      <c r="AL355" s="7" t="str">
        <f t="shared" si="716"/>
        <v/>
      </c>
      <c r="AM355" s="7" t="str">
        <f t="shared" si="717"/>
        <v/>
      </c>
      <c r="AO355" s="7" t="str">
        <f t="shared" si="718"/>
        <v/>
      </c>
      <c r="AP355" s="7" t="str">
        <f t="shared" si="719"/>
        <v/>
      </c>
      <c r="AQ355" s="7" t="str">
        <f t="shared" si="720"/>
        <v/>
      </c>
      <c r="AS355" s="7" t="str">
        <f t="shared" si="721"/>
        <v/>
      </c>
      <c r="AT355" s="7" t="str">
        <f t="shared" si="722"/>
        <v/>
      </c>
      <c r="AU355" s="7" t="str">
        <f t="shared" si="723"/>
        <v/>
      </c>
      <c r="AW355" s="7" t="str">
        <f t="shared" si="724"/>
        <v/>
      </c>
      <c r="AY355" s="7" t="str">
        <f t="shared" si="725"/>
        <v/>
      </c>
      <c r="AZ355" s="7" t="str">
        <f t="shared" si="726"/>
        <v/>
      </c>
      <c r="BA355" s="7" t="str">
        <f t="shared" si="727"/>
        <v/>
      </c>
    </row>
    <row r="356" spans="1:53">
      <c r="A356" s="23"/>
      <c r="B356" s="24"/>
      <c r="C356" s="25"/>
      <c r="D356" s="26"/>
      <c r="E356" s="27"/>
      <c r="F356" s="28"/>
      <c r="G356" s="28"/>
      <c r="H356" s="27"/>
      <c r="I356" s="29"/>
      <c r="J356" s="30"/>
      <c r="K356" s="31"/>
      <c r="L356" s="32"/>
      <c r="M356" s="223"/>
      <c r="N356" s="12" t="str">
        <f>IF(ISBLANK(I356),"",IF(COUNTIF(I356,"*bombe*"),(G356-1)*SUMIF('base de donnée JCO '!C$3:C$10,K356,'base de donnée JCO '!D$3:D$10)+SUMIF(entete,L356,'base de donnée JCO '!D$14:D$20),SUMIFS('base de donnée JCO '!I$173:I$1080,'base de donnée JCO '!F$173:F$1080,I356,'base de donnée JCO '!G$173:G$1080,J356)))</f>
        <v/>
      </c>
      <c r="O356" s="12" t="str">
        <f t="shared" si="728"/>
        <v/>
      </c>
      <c r="P356" s="223"/>
      <c r="Q356" s="28"/>
      <c r="R356" s="28"/>
      <c r="S356" s="28"/>
      <c r="T356" s="28"/>
      <c r="U356" s="28"/>
      <c r="V356" s="2">
        <f>W356*SUMIFS('base de donnée JCO '!H$173:H$1080,'base de donnée JCO '!F$173:F$1080,I356,'base de donnée JCO '!G$173:G$1080,J356)</f>
        <v>0</v>
      </c>
      <c r="W356" s="2">
        <f t="shared" si="705"/>
        <v>0</v>
      </c>
      <c r="X356" s="2">
        <f>W356*SUMIFS('base de donnée JCO '!J$173:J$1080,'base de donnée JCO '!F$173:F$1080,I356,'base de donnée JCO '!G$173:G$1080,J356)</f>
        <v>0</v>
      </c>
      <c r="Z356" s="7" t="str">
        <f t="shared" si="706"/>
        <v/>
      </c>
      <c r="AA356" s="7" t="str">
        <f t="shared" si="707"/>
        <v/>
      </c>
      <c r="AB356" s="7" t="str">
        <f t="shared" si="708"/>
        <v/>
      </c>
      <c r="AD356" s="7" t="str">
        <f t="shared" si="709"/>
        <v/>
      </c>
      <c r="AE356" s="7" t="str">
        <f t="shared" si="710"/>
        <v/>
      </c>
      <c r="AF356" s="7" t="str">
        <f t="shared" si="711"/>
        <v/>
      </c>
      <c r="AG356" s="7" t="str">
        <f t="shared" si="712"/>
        <v/>
      </c>
      <c r="AH356" s="7" t="str">
        <f t="shared" si="713"/>
        <v/>
      </c>
      <c r="AJ356" s="7" t="str">
        <f t="shared" si="714"/>
        <v/>
      </c>
      <c r="AK356" s="7" t="str">
        <f t="shared" si="715"/>
        <v/>
      </c>
      <c r="AL356" s="7" t="str">
        <f t="shared" si="716"/>
        <v/>
      </c>
      <c r="AM356" s="7" t="str">
        <f t="shared" si="717"/>
        <v/>
      </c>
      <c r="AO356" s="7" t="str">
        <f t="shared" si="718"/>
        <v/>
      </c>
      <c r="AP356" s="7" t="str">
        <f t="shared" si="719"/>
        <v/>
      </c>
      <c r="AQ356" s="7" t="str">
        <f t="shared" si="720"/>
        <v/>
      </c>
      <c r="AS356" s="7" t="str">
        <f t="shared" si="721"/>
        <v/>
      </c>
      <c r="AT356" s="7" t="str">
        <f t="shared" si="722"/>
        <v/>
      </c>
      <c r="AU356" s="7" t="str">
        <f t="shared" si="723"/>
        <v/>
      </c>
      <c r="AW356" s="7" t="str">
        <f t="shared" si="724"/>
        <v/>
      </c>
      <c r="AY356" s="7" t="str">
        <f t="shared" si="725"/>
        <v/>
      </c>
      <c r="AZ356" s="7" t="str">
        <f t="shared" si="726"/>
        <v/>
      </c>
      <c r="BA356" s="7" t="str">
        <f t="shared" si="727"/>
        <v/>
      </c>
    </row>
    <row r="357" spans="1:53">
      <c r="A357" s="23"/>
      <c r="B357" s="24"/>
      <c r="C357" s="25"/>
      <c r="D357" s="26"/>
      <c r="E357" s="27"/>
      <c r="F357" s="28"/>
      <c r="G357" s="28"/>
      <c r="H357" s="27"/>
      <c r="I357" s="29"/>
      <c r="J357" s="30"/>
      <c r="K357" s="31"/>
      <c r="L357" s="32"/>
      <c r="M357" s="223"/>
      <c r="N357" s="12" t="str">
        <f>IF(ISBLANK(I357),"",IF(COUNTIF(I357,"*bombe*"),(G357-1)*SUMIF('base de donnée JCO '!C$3:C$10,K357,'base de donnée JCO '!D$3:D$10)+SUMIF(entete,L357,'base de donnée JCO '!D$14:D$20),SUMIFS('base de donnée JCO '!I$173:I$1080,'base de donnée JCO '!F$173:F$1080,I357,'base de donnée JCO '!G$173:G$1080,J357)))</f>
        <v/>
      </c>
      <c r="O357" s="12" t="str">
        <f t="shared" si="728"/>
        <v/>
      </c>
      <c r="P357" s="223"/>
      <c r="Q357" s="28"/>
      <c r="R357" s="28"/>
      <c r="S357" s="28"/>
      <c r="T357" s="28"/>
      <c r="U357" s="28"/>
      <c r="V357" s="2">
        <f>W357*SUMIFS('base de donnée JCO '!H$173:H$1080,'base de donnée JCO '!F$173:F$1080,I357,'base de donnée JCO '!G$173:G$1080,J357)</f>
        <v>0</v>
      </c>
      <c r="W357" s="2">
        <f t="shared" si="705"/>
        <v>0</v>
      </c>
      <c r="X357" s="2">
        <f>W357*SUMIFS('base de donnée JCO '!J$173:J$1080,'base de donnée JCO '!F$173:F$1080,I357,'base de donnée JCO '!G$173:G$1080,J357)</f>
        <v>0</v>
      </c>
      <c r="Z357" s="7" t="str">
        <f t="shared" si="706"/>
        <v/>
      </c>
      <c r="AA357" s="7" t="str">
        <f t="shared" si="707"/>
        <v/>
      </c>
      <c r="AB357" s="7" t="str">
        <f t="shared" si="708"/>
        <v/>
      </c>
      <c r="AD357" s="7" t="str">
        <f t="shared" si="709"/>
        <v/>
      </c>
      <c r="AE357" s="7" t="str">
        <f t="shared" si="710"/>
        <v/>
      </c>
      <c r="AF357" s="7" t="str">
        <f t="shared" si="711"/>
        <v/>
      </c>
      <c r="AG357" s="7" t="str">
        <f t="shared" si="712"/>
        <v/>
      </c>
      <c r="AH357" s="7" t="str">
        <f t="shared" si="713"/>
        <v/>
      </c>
      <c r="AJ357" s="7" t="str">
        <f t="shared" si="714"/>
        <v/>
      </c>
      <c r="AK357" s="7" t="str">
        <f t="shared" si="715"/>
        <v/>
      </c>
      <c r="AL357" s="7" t="str">
        <f t="shared" si="716"/>
        <v/>
      </c>
      <c r="AM357" s="7" t="str">
        <f t="shared" si="717"/>
        <v/>
      </c>
      <c r="AO357" s="7" t="str">
        <f t="shared" si="718"/>
        <v/>
      </c>
      <c r="AP357" s="7" t="str">
        <f t="shared" si="719"/>
        <v/>
      </c>
      <c r="AQ357" s="7" t="str">
        <f t="shared" si="720"/>
        <v/>
      </c>
      <c r="AS357" s="7" t="str">
        <f t="shared" si="721"/>
        <v/>
      </c>
      <c r="AT357" s="7" t="str">
        <f t="shared" si="722"/>
        <v/>
      </c>
      <c r="AU357" s="7" t="str">
        <f t="shared" si="723"/>
        <v/>
      </c>
      <c r="AW357" s="7" t="str">
        <f t="shared" si="724"/>
        <v/>
      </c>
      <c r="AY357" s="7" t="str">
        <f t="shared" si="725"/>
        <v/>
      </c>
      <c r="AZ357" s="7" t="str">
        <f t="shared" si="726"/>
        <v/>
      </c>
      <c r="BA357" s="7" t="str">
        <f t="shared" si="727"/>
        <v/>
      </c>
    </row>
    <row r="358" spans="1:53">
      <c r="A358" s="23"/>
      <c r="B358" s="24"/>
      <c r="C358" s="25"/>
      <c r="D358" s="26"/>
      <c r="E358" s="27"/>
      <c r="F358" s="28"/>
      <c r="G358" s="28"/>
      <c r="H358" s="27"/>
      <c r="I358" s="29"/>
      <c r="J358" s="30"/>
      <c r="K358" s="31"/>
      <c r="L358" s="32"/>
      <c r="M358" s="223"/>
      <c r="N358" s="12" t="str">
        <f>IF(ISBLANK(I358),"",IF(COUNTIF(I358,"*bombe*"),(G358-1)*SUMIF('base de donnée JCO '!C$3:C$10,K358,'base de donnée JCO '!D$3:D$10)+SUMIF(entete,L358,'base de donnée JCO '!D$14:D$20),SUMIFS('base de donnée JCO '!I$173:I$1080,'base de donnée JCO '!F$173:F$1080,I358,'base de donnée JCO '!G$173:G$1080,J358)))</f>
        <v/>
      </c>
      <c r="O358" s="12" t="str">
        <f t="shared" si="728"/>
        <v/>
      </c>
      <c r="P358" s="223"/>
      <c r="Q358" s="28"/>
      <c r="R358" s="28"/>
      <c r="S358" s="28"/>
      <c r="T358" s="28"/>
      <c r="U358" s="28"/>
      <c r="V358" s="2">
        <f>W358*SUMIFS('base de donnée JCO '!H$173:H$1080,'base de donnée JCO '!F$173:F$1080,I358,'base de donnée JCO '!G$173:G$1080,J358)</f>
        <v>0</v>
      </c>
      <c r="W358" s="2">
        <f t="shared" si="705"/>
        <v>0</v>
      </c>
      <c r="X358" s="2">
        <f>W358*SUMIFS('base de donnée JCO '!J$173:J$1080,'base de donnée JCO '!F$173:F$1080,I358,'base de donnée JCO '!G$173:G$1080,J358)</f>
        <v>0</v>
      </c>
      <c r="Z358" s="7" t="str">
        <f t="shared" si="706"/>
        <v/>
      </c>
      <c r="AA358" s="7" t="str">
        <f t="shared" si="707"/>
        <v/>
      </c>
      <c r="AB358" s="7" t="str">
        <f t="shared" si="708"/>
        <v/>
      </c>
      <c r="AD358" s="7" t="str">
        <f t="shared" si="709"/>
        <v/>
      </c>
      <c r="AE358" s="7" t="str">
        <f t="shared" si="710"/>
        <v/>
      </c>
      <c r="AF358" s="7" t="str">
        <f t="shared" si="711"/>
        <v/>
      </c>
      <c r="AG358" s="7" t="str">
        <f t="shared" si="712"/>
        <v/>
      </c>
      <c r="AH358" s="7" t="str">
        <f t="shared" si="713"/>
        <v/>
      </c>
      <c r="AJ358" s="7" t="str">
        <f t="shared" si="714"/>
        <v/>
      </c>
      <c r="AK358" s="7" t="str">
        <f t="shared" si="715"/>
        <v/>
      </c>
      <c r="AL358" s="7" t="str">
        <f t="shared" si="716"/>
        <v/>
      </c>
      <c r="AM358" s="7" t="str">
        <f t="shared" si="717"/>
        <v/>
      </c>
      <c r="AO358" s="7" t="str">
        <f t="shared" si="718"/>
        <v/>
      </c>
      <c r="AP358" s="7" t="str">
        <f t="shared" si="719"/>
        <v/>
      </c>
      <c r="AQ358" s="7" t="str">
        <f t="shared" si="720"/>
        <v/>
      </c>
      <c r="AS358" s="7" t="str">
        <f t="shared" si="721"/>
        <v/>
      </c>
      <c r="AT358" s="7" t="str">
        <f t="shared" si="722"/>
        <v/>
      </c>
      <c r="AU358" s="7" t="str">
        <f t="shared" si="723"/>
        <v/>
      </c>
      <c r="AW358" s="7" t="str">
        <f t="shared" si="724"/>
        <v/>
      </c>
      <c r="AY358" s="7" t="str">
        <f t="shared" si="725"/>
        <v/>
      </c>
      <c r="AZ358" s="7" t="str">
        <f t="shared" si="726"/>
        <v/>
      </c>
      <c r="BA358" s="7" t="str">
        <f t="shared" si="727"/>
        <v/>
      </c>
    </row>
    <row r="359" spans="1:53">
      <c r="A359" s="23"/>
      <c r="B359" s="24"/>
      <c r="C359" s="25"/>
      <c r="D359" s="26"/>
      <c r="E359" s="27"/>
      <c r="F359" s="28"/>
      <c r="G359" s="28"/>
      <c r="H359" s="27"/>
      <c r="I359" s="29"/>
      <c r="J359" s="30"/>
      <c r="K359" s="31"/>
      <c r="L359" s="32"/>
      <c r="M359" s="223"/>
      <c r="N359" s="12" t="str">
        <f>IF(ISBLANK(I359),"",IF(COUNTIF(I359,"*bombe*"),(G359-1)*SUMIF('base de donnée JCO '!C$3:C$10,K359,'base de donnée JCO '!D$3:D$10)+SUMIF(entete,L359,'base de donnée JCO '!D$14:D$20),SUMIFS('base de donnée JCO '!I$173:I$1080,'base de donnée JCO '!F$173:F$1080,I359,'base de donnée JCO '!G$173:G$1080,J359)))</f>
        <v/>
      </c>
      <c r="O359" s="12" t="str">
        <f t="shared" si="728"/>
        <v/>
      </c>
      <c r="P359" s="223"/>
      <c r="Q359" s="28"/>
      <c r="R359" s="28"/>
      <c r="S359" s="28"/>
      <c r="T359" s="28"/>
      <c r="U359" s="28"/>
      <c r="V359" s="2">
        <f>W359*SUMIFS('base de donnée JCO '!H$173:H$1080,'base de donnée JCO '!F$173:F$1080,I359,'base de donnée JCO '!G$173:G$1080,J359)</f>
        <v>0</v>
      </c>
      <c r="W359" s="2">
        <f t="shared" si="705"/>
        <v>0</v>
      </c>
      <c r="X359" s="2">
        <f>W359*SUMIFS('base de donnée JCO '!J$173:J$1080,'base de donnée JCO '!F$173:F$1080,I359,'base de donnée JCO '!G$173:G$1080,J359)</f>
        <v>0</v>
      </c>
      <c r="Z359" s="7" t="str">
        <f t="shared" si="706"/>
        <v/>
      </c>
      <c r="AA359" s="7" t="str">
        <f t="shared" si="707"/>
        <v/>
      </c>
      <c r="AB359" s="7" t="str">
        <f t="shared" si="708"/>
        <v/>
      </c>
      <c r="AD359" s="7" t="str">
        <f t="shared" si="709"/>
        <v/>
      </c>
      <c r="AE359" s="7" t="str">
        <f t="shared" si="710"/>
        <v/>
      </c>
      <c r="AF359" s="7" t="str">
        <f t="shared" si="711"/>
        <v/>
      </c>
      <c r="AG359" s="7" t="str">
        <f t="shared" si="712"/>
        <v/>
      </c>
      <c r="AH359" s="7" t="str">
        <f t="shared" si="713"/>
        <v/>
      </c>
      <c r="AJ359" s="7" t="str">
        <f t="shared" si="714"/>
        <v/>
      </c>
      <c r="AK359" s="7" t="str">
        <f t="shared" si="715"/>
        <v/>
      </c>
      <c r="AL359" s="7" t="str">
        <f t="shared" si="716"/>
        <v/>
      </c>
      <c r="AM359" s="7" t="str">
        <f t="shared" si="717"/>
        <v/>
      </c>
      <c r="AO359" s="7" t="str">
        <f t="shared" si="718"/>
        <v/>
      </c>
      <c r="AP359" s="7" t="str">
        <f t="shared" si="719"/>
        <v/>
      </c>
      <c r="AQ359" s="7" t="str">
        <f t="shared" si="720"/>
        <v/>
      </c>
      <c r="AS359" s="7" t="str">
        <f t="shared" si="721"/>
        <v/>
      </c>
      <c r="AT359" s="7" t="str">
        <f t="shared" si="722"/>
        <v/>
      </c>
      <c r="AU359" s="7" t="str">
        <f t="shared" si="723"/>
        <v/>
      </c>
      <c r="AW359" s="7" t="str">
        <f t="shared" si="724"/>
        <v/>
      </c>
      <c r="AY359" s="7" t="str">
        <f t="shared" si="725"/>
        <v/>
      </c>
      <c r="AZ359" s="7" t="str">
        <f t="shared" si="726"/>
        <v/>
      </c>
      <c r="BA359" s="7" t="str">
        <f t="shared" si="727"/>
        <v/>
      </c>
    </row>
    <row r="360" spans="1:53">
      <c r="A360" s="23"/>
      <c r="B360" s="24"/>
      <c r="C360" s="25"/>
      <c r="D360" s="26"/>
      <c r="E360" s="27"/>
      <c r="F360" s="28"/>
      <c r="G360" s="28"/>
      <c r="H360" s="27"/>
      <c r="I360" s="29"/>
      <c r="J360" s="30"/>
      <c r="K360" s="31"/>
      <c r="L360" s="32"/>
      <c r="M360" s="223"/>
      <c r="N360" s="12" t="str">
        <f>IF(ISBLANK(I360),"",IF(COUNTIF(I360,"*bombe*"),(G360-1)*SUMIF('base de donnée JCO '!C$3:C$10,K360,'base de donnée JCO '!D$3:D$10)+SUMIF(entete,L360,'base de donnée JCO '!D$14:D$20),SUMIFS('base de donnée JCO '!I$173:I$1080,'base de donnée JCO '!F$173:F$1080,I360,'base de donnée JCO '!G$173:G$1080,J360)))</f>
        <v/>
      </c>
      <c r="O360" s="12" t="str">
        <f t="shared" si="728"/>
        <v/>
      </c>
      <c r="P360" s="223"/>
      <c r="Q360" s="28"/>
      <c r="R360" s="28"/>
      <c r="S360" s="28"/>
      <c r="T360" s="28"/>
      <c r="U360" s="28"/>
      <c r="V360" s="2">
        <f>W360*SUMIFS('base de donnée JCO '!H$173:H$1080,'base de donnée JCO '!F$173:F$1080,I360,'base de donnée JCO '!G$173:G$1080,J360)</f>
        <v>0</v>
      </c>
      <c r="W360" s="2">
        <f t="shared" si="705"/>
        <v>0</v>
      </c>
      <c r="X360" s="2">
        <f>W360*SUMIFS('base de donnée JCO '!J$173:J$1080,'base de donnée JCO '!F$173:F$1080,I360,'base de donnée JCO '!G$173:G$1080,J360)</f>
        <v>0</v>
      </c>
      <c r="Z360" s="7" t="str">
        <f t="shared" si="706"/>
        <v/>
      </c>
      <c r="AA360" s="7" t="str">
        <f t="shared" si="707"/>
        <v/>
      </c>
      <c r="AB360" s="7" t="str">
        <f t="shared" si="708"/>
        <v/>
      </c>
      <c r="AD360" s="7" t="str">
        <f t="shared" si="709"/>
        <v/>
      </c>
      <c r="AE360" s="7" t="str">
        <f t="shared" si="710"/>
        <v/>
      </c>
      <c r="AF360" s="7" t="str">
        <f t="shared" si="711"/>
        <v/>
      </c>
      <c r="AG360" s="7" t="str">
        <f t="shared" si="712"/>
        <v/>
      </c>
      <c r="AH360" s="7" t="str">
        <f t="shared" si="713"/>
        <v/>
      </c>
      <c r="AJ360" s="7" t="str">
        <f t="shared" si="714"/>
        <v/>
      </c>
      <c r="AK360" s="7" t="str">
        <f t="shared" si="715"/>
        <v/>
      </c>
      <c r="AL360" s="7" t="str">
        <f t="shared" si="716"/>
        <v/>
      </c>
      <c r="AM360" s="7" t="str">
        <f t="shared" si="717"/>
        <v/>
      </c>
      <c r="AO360" s="7" t="str">
        <f t="shared" si="718"/>
        <v/>
      </c>
      <c r="AP360" s="7" t="str">
        <f t="shared" si="719"/>
        <v/>
      </c>
      <c r="AQ360" s="7" t="str">
        <f t="shared" si="720"/>
        <v/>
      </c>
      <c r="AS360" s="7" t="str">
        <f t="shared" si="721"/>
        <v/>
      </c>
      <c r="AT360" s="7" t="str">
        <f t="shared" si="722"/>
        <v/>
      </c>
      <c r="AU360" s="7" t="str">
        <f t="shared" si="723"/>
        <v/>
      </c>
      <c r="AW360" s="7" t="str">
        <f t="shared" si="724"/>
        <v/>
      </c>
      <c r="AY360" s="7" t="str">
        <f t="shared" si="725"/>
        <v/>
      </c>
      <c r="AZ360" s="7" t="str">
        <f t="shared" si="726"/>
        <v/>
      </c>
      <c r="BA360" s="7" t="str">
        <f t="shared" si="727"/>
        <v/>
      </c>
    </row>
    <row r="361" spans="1:53">
      <c r="A361" s="23"/>
      <c r="B361" s="24"/>
      <c r="C361" s="25"/>
      <c r="D361" s="26"/>
      <c r="E361" s="27"/>
      <c r="F361" s="28"/>
      <c r="G361" s="28"/>
      <c r="H361" s="27"/>
      <c r="I361" s="29"/>
      <c r="J361" s="30"/>
      <c r="K361" s="31"/>
      <c r="L361" s="32"/>
      <c r="M361" s="223"/>
      <c r="N361" s="12" t="str">
        <f>IF(ISBLANK(I361),"",IF(COUNTIF(I361,"*bombe*"),(G361-1)*SUMIF('base de donnée JCO '!C$3:C$10,K361,'base de donnée JCO '!D$3:D$10)+SUMIF(entete,L361,'base de donnée JCO '!D$14:D$20),SUMIFS('base de donnée JCO '!I$173:I$1080,'base de donnée JCO '!F$173:F$1080,I361,'base de donnée JCO '!G$173:G$1080,J361)))</f>
        <v/>
      </c>
      <c r="O361" s="12" t="str">
        <f t="shared" si="728"/>
        <v/>
      </c>
      <c r="P361" s="223"/>
      <c r="Q361" s="28"/>
      <c r="R361" s="28"/>
      <c r="S361" s="28"/>
      <c r="T361" s="28"/>
      <c r="U361" s="28"/>
      <c r="V361" s="2">
        <f>W361*SUMIFS('base de donnée JCO '!H$173:H$1080,'base de donnée JCO '!F$173:F$1080,I361,'base de donnée JCO '!G$173:G$1080,J361)</f>
        <v>0</v>
      </c>
      <c r="W361" s="2">
        <f t="shared" si="705"/>
        <v>0</v>
      </c>
      <c r="X361" s="2">
        <f>W361*SUMIFS('base de donnée JCO '!J$173:J$1080,'base de donnée JCO '!F$173:F$1080,I361,'base de donnée JCO '!G$173:G$1080,J361)</f>
        <v>0</v>
      </c>
      <c r="Z361" s="7" t="str">
        <f t="shared" si="706"/>
        <v/>
      </c>
      <c r="AA361" s="7" t="str">
        <f t="shared" si="707"/>
        <v/>
      </c>
      <c r="AB361" s="7" t="str">
        <f t="shared" si="708"/>
        <v/>
      </c>
      <c r="AD361" s="7" t="str">
        <f t="shared" si="709"/>
        <v/>
      </c>
      <c r="AE361" s="7" t="str">
        <f t="shared" si="710"/>
        <v/>
      </c>
      <c r="AF361" s="7" t="str">
        <f t="shared" si="711"/>
        <v/>
      </c>
      <c r="AG361" s="7" t="str">
        <f t="shared" si="712"/>
        <v/>
      </c>
      <c r="AH361" s="7" t="str">
        <f t="shared" si="713"/>
        <v/>
      </c>
      <c r="AJ361" s="7" t="str">
        <f t="shared" si="714"/>
        <v/>
      </c>
      <c r="AK361" s="7" t="str">
        <f t="shared" si="715"/>
        <v/>
      </c>
      <c r="AL361" s="7" t="str">
        <f t="shared" si="716"/>
        <v/>
      </c>
      <c r="AM361" s="7" t="str">
        <f t="shared" si="717"/>
        <v/>
      </c>
      <c r="AO361" s="7" t="str">
        <f t="shared" si="718"/>
        <v/>
      </c>
      <c r="AP361" s="7" t="str">
        <f t="shared" si="719"/>
        <v/>
      </c>
      <c r="AQ361" s="7" t="str">
        <f t="shared" si="720"/>
        <v/>
      </c>
      <c r="AS361" s="7" t="str">
        <f t="shared" si="721"/>
        <v/>
      </c>
      <c r="AT361" s="7" t="str">
        <f t="shared" si="722"/>
        <v/>
      </c>
      <c r="AU361" s="7" t="str">
        <f t="shared" si="723"/>
        <v/>
      </c>
      <c r="AW361" s="7" t="str">
        <f t="shared" si="724"/>
        <v/>
      </c>
      <c r="AY361" s="7" t="str">
        <f t="shared" si="725"/>
        <v/>
      </c>
      <c r="AZ361" s="7" t="str">
        <f t="shared" si="726"/>
        <v/>
      </c>
      <c r="BA361" s="7" t="str">
        <f t="shared" si="727"/>
        <v/>
      </c>
    </row>
    <row r="362" spans="1:53">
      <c r="A362" s="23"/>
      <c r="B362" s="24"/>
      <c r="C362" s="25"/>
      <c r="D362" s="26"/>
      <c r="E362" s="27"/>
      <c r="F362" s="28"/>
      <c r="G362" s="28"/>
      <c r="H362" s="27"/>
      <c r="I362" s="29"/>
      <c r="J362" s="30"/>
      <c r="K362" s="31"/>
      <c r="L362" s="32"/>
      <c r="M362" s="223"/>
      <c r="N362" s="12" t="str">
        <f>IF(ISBLANK(I362),"",IF(COUNTIF(I362,"*bombe*"),(G362-1)*SUMIF('base de donnée JCO '!C$3:C$10,K362,'base de donnée JCO '!D$3:D$10)+SUMIF(entete,L362,'base de donnée JCO '!D$14:D$20),SUMIFS('base de donnée JCO '!I$173:I$1080,'base de donnée JCO '!F$173:F$1080,I362,'base de donnée JCO '!G$173:G$1080,J362)))</f>
        <v/>
      </c>
      <c r="O362" s="12" t="str">
        <f t="shared" si="728"/>
        <v/>
      </c>
      <c r="P362" s="223"/>
      <c r="Q362" s="28"/>
      <c r="R362" s="28"/>
      <c r="S362" s="28"/>
      <c r="T362" s="28"/>
      <c r="U362" s="28"/>
      <c r="V362" s="2">
        <f>W362*SUMIFS('base de donnée JCO '!H$173:H$1080,'base de donnée JCO '!F$173:F$1080,I362,'base de donnée JCO '!G$173:G$1080,J362)</f>
        <v>0</v>
      </c>
      <c r="W362" s="2">
        <f t="shared" si="705"/>
        <v>0</v>
      </c>
      <c r="X362" s="2">
        <f>W362*SUMIFS('base de donnée JCO '!J$173:J$1080,'base de donnée JCO '!F$173:F$1080,I362,'base de donnée JCO '!G$173:G$1080,J362)</f>
        <v>0</v>
      </c>
      <c r="Z362" s="7" t="str">
        <f t="shared" si="706"/>
        <v/>
      </c>
      <c r="AA362" s="7" t="str">
        <f t="shared" si="707"/>
        <v/>
      </c>
      <c r="AB362" s="7" t="str">
        <f t="shared" si="708"/>
        <v/>
      </c>
      <c r="AD362" s="7" t="str">
        <f t="shared" si="709"/>
        <v/>
      </c>
      <c r="AE362" s="7" t="str">
        <f t="shared" si="710"/>
        <v/>
      </c>
      <c r="AF362" s="7" t="str">
        <f t="shared" si="711"/>
        <v/>
      </c>
      <c r="AG362" s="7" t="str">
        <f t="shared" si="712"/>
        <v/>
      </c>
      <c r="AH362" s="7" t="str">
        <f t="shared" si="713"/>
        <v/>
      </c>
      <c r="AJ362" s="7" t="str">
        <f t="shared" si="714"/>
        <v/>
      </c>
      <c r="AK362" s="7" t="str">
        <f t="shared" si="715"/>
        <v/>
      </c>
      <c r="AL362" s="7" t="str">
        <f t="shared" si="716"/>
        <v/>
      </c>
      <c r="AM362" s="7" t="str">
        <f t="shared" si="717"/>
        <v/>
      </c>
      <c r="AO362" s="7" t="str">
        <f t="shared" si="718"/>
        <v/>
      </c>
      <c r="AP362" s="7" t="str">
        <f t="shared" si="719"/>
        <v/>
      </c>
      <c r="AQ362" s="7" t="str">
        <f t="shared" si="720"/>
        <v/>
      </c>
      <c r="AS362" s="7" t="str">
        <f t="shared" si="721"/>
        <v/>
      </c>
      <c r="AT362" s="7" t="str">
        <f t="shared" si="722"/>
        <v/>
      </c>
      <c r="AU362" s="7" t="str">
        <f t="shared" si="723"/>
        <v/>
      </c>
      <c r="AW362" s="7" t="str">
        <f t="shared" si="724"/>
        <v/>
      </c>
      <c r="AY362" s="7" t="str">
        <f t="shared" si="725"/>
        <v/>
      </c>
      <c r="AZ362" s="7" t="str">
        <f t="shared" si="726"/>
        <v/>
      </c>
      <c r="BA362" s="7" t="str">
        <f t="shared" si="727"/>
        <v/>
      </c>
    </row>
    <row r="363" spans="1:53">
      <c r="A363" s="23"/>
      <c r="B363" s="24"/>
      <c r="C363" s="25"/>
      <c r="D363" s="26"/>
      <c r="E363" s="27"/>
      <c r="F363" s="28"/>
      <c r="G363" s="28"/>
      <c r="H363" s="27"/>
      <c r="I363" s="29"/>
      <c r="J363" s="30"/>
      <c r="K363" s="31"/>
      <c r="L363" s="32"/>
      <c r="M363" s="223"/>
      <c r="N363" s="12" t="str">
        <f>IF(ISBLANK(I363),"",IF(COUNTIF(I363,"*bombe*"),(G363-1)*SUMIF('base de donnée JCO '!C$3:C$10,K363,'base de donnée JCO '!D$3:D$10)+SUMIF(entete,L363,'base de donnée JCO '!D$14:D$20),SUMIFS('base de donnée JCO '!I$173:I$1080,'base de donnée JCO '!F$173:F$1080,I363,'base de donnée JCO '!G$173:G$1080,J363)))</f>
        <v/>
      </c>
      <c r="O363" s="12" t="str">
        <f t="shared" si="728"/>
        <v/>
      </c>
      <c r="P363" s="223"/>
      <c r="Q363" s="28"/>
      <c r="R363" s="28"/>
      <c r="S363" s="28"/>
      <c r="T363" s="28"/>
      <c r="U363" s="28"/>
      <c r="V363" s="2">
        <f>W363*SUMIFS('base de donnée JCO '!H$173:H$1080,'base de donnée JCO '!F$173:F$1080,I363,'base de donnée JCO '!G$173:G$1080,J363)</f>
        <v>0</v>
      </c>
      <c r="W363" s="2">
        <f t="shared" si="705"/>
        <v>0</v>
      </c>
      <c r="X363" s="2">
        <f>W363*SUMIFS('base de donnée JCO '!J$173:J$1080,'base de donnée JCO '!F$173:F$1080,I363,'base de donnée JCO '!G$173:G$1080,J363)</f>
        <v>0</v>
      </c>
      <c r="Z363" s="7" t="str">
        <f t="shared" si="706"/>
        <v/>
      </c>
      <c r="AA363" s="7" t="str">
        <f t="shared" si="707"/>
        <v/>
      </c>
      <c r="AB363" s="7" t="str">
        <f t="shared" si="708"/>
        <v/>
      </c>
      <c r="AD363" s="7" t="str">
        <f t="shared" si="709"/>
        <v/>
      </c>
      <c r="AE363" s="7" t="str">
        <f t="shared" si="710"/>
        <v/>
      </c>
      <c r="AF363" s="7" t="str">
        <f t="shared" si="711"/>
        <v/>
      </c>
      <c r="AG363" s="7" t="str">
        <f t="shared" si="712"/>
        <v/>
      </c>
      <c r="AH363" s="7" t="str">
        <f t="shared" si="713"/>
        <v/>
      </c>
      <c r="AJ363" s="7" t="str">
        <f t="shared" si="714"/>
        <v/>
      </c>
      <c r="AK363" s="7" t="str">
        <f t="shared" si="715"/>
        <v/>
      </c>
      <c r="AL363" s="7" t="str">
        <f t="shared" si="716"/>
        <v/>
      </c>
      <c r="AM363" s="7" t="str">
        <f t="shared" si="717"/>
        <v/>
      </c>
      <c r="AO363" s="7" t="str">
        <f t="shared" si="718"/>
        <v/>
      </c>
      <c r="AP363" s="7" t="str">
        <f t="shared" si="719"/>
        <v/>
      </c>
      <c r="AQ363" s="7" t="str">
        <f t="shared" si="720"/>
        <v/>
      </c>
      <c r="AS363" s="7" t="str">
        <f t="shared" si="721"/>
        <v/>
      </c>
      <c r="AT363" s="7" t="str">
        <f t="shared" si="722"/>
        <v/>
      </c>
      <c r="AU363" s="7" t="str">
        <f t="shared" si="723"/>
        <v/>
      </c>
      <c r="AW363" s="7" t="str">
        <f t="shared" si="724"/>
        <v/>
      </c>
      <c r="AY363" s="7" t="str">
        <f t="shared" si="725"/>
        <v/>
      </c>
      <c r="AZ363" s="7" t="str">
        <f t="shared" si="726"/>
        <v/>
      </c>
      <c r="BA363" s="7" t="str">
        <f t="shared" si="727"/>
        <v/>
      </c>
    </row>
    <row r="364" spans="1:53">
      <c r="A364" s="23"/>
      <c r="B364" s="24"/>
      <c r="C364" s="25"/>
      <c r="D364" s="26"/>
      <c r="E364" s="27"/>
      <c r="F364" s="28"/>
      <c r="G364" s="28"/>
      <c r="H364" s="27"/>
      <c r="I364" s="29"/>
      <c r="J364" s="30"/>
      <c r="K364" s="31"/>
      <c r="L364" s="32"/>
      <c r="M364" s="223"/>
      <c r="N364" s="12" t="str">
        <f>IF(ISBLANK(I364),"",IF(COUNTIF(I364,"*bombe*"),(G364-1)*SUMIF('base de donnée JCO '!C$3:C$10,K364,'base de donnée JCO '!D$3:D$10)+SUMIF(entete,L364,'base de donnée JCO '!D$14:D$20),SUMIFS('base de donnée JCO '!I$173:I$1080,'base de donnée JCO '!F$173:F$1080,I364,'base de donnée JCO '!G$173:G$1080,J364)))</f>
        <v/>
      </c>
      <c r="O364" s="12" t="str">
        <f t="shared" si="728"/>
        <v/>
      </c>
      <c r="P364" s="223"/>
      <c r="Q364" s="28"/>
      <c r="R364" s="28"/>
      <c r="S364" s="28"/>
      <c r="T364" s="28"/>
      <c r="U364" s="28"/>
      <c r="V364" s="2">
        <f>W364*SUMIFS('base de donnée JCO '!H$173:H$1080,'base de donnée JCO '!F$173:F$1080,I364,'base de donnée JCO '!G$173:G$1080,J364)</f>
        <v>0</v>
      </c>
      <c r="W364" s="2">
        <f t="shared" si="705"/>
        <v>0</v>
      </c>
      <c r="X364" s="2">
        <f>W364*SUMIFS('base de donnée JCO '!J$173:J$1080,'base de donnée JCO '!F$173:F$1080,I364,'base de donnée JCO '!G$173:G$1080,J364)</f>
        <v>0</v>
      </c>
      <c r="Z364" s="7" t="str">
        <f t="shared" si="706"/>
        <v/>
      </c>
      <c r="AA364" s="7" t="str">
        <f t="shared" si="707"/>
        <v/>
      </c>
      <c r="AB364" s="7" t="str">
        <f t="shared" si="708"/>
        <v/>
      </c>
      <c r="AD364" s="7" t="str">
        <f t="shared" si="709"/>
        <v/>
      </c>
      <c r="AE364" s="7" t="str">
        <f t="shared" si="710"/>
        <v/>
      </c>
      <c r="AF364" s="7" t="str">
        <f t="shared" si="711"/>
        <v/>
      </c>
      <c r="AG364" s="7" t="str">
        <f t="shared" si="712"/>
        <v/>
      </c>
      <c r="AH364" s="7" t="str">
        <f t="shared" si="713"/>
        <v/>
      </c>
      <c r="AJ364" s="7" t="str">
        <f t="shared" si="714"/>
        <v/>
      </c>
      <c r="AK364" s="7" t="str">
        <f t="shared" si="715"/>
        <v/>
      </c>
      <c r="AL364" s="7" t="str">
        <f t="shared" si="716"/>
        <v/>
      </c>
      <c r="AM364" s="7" t="str">
        <f t="shared" si="717"/>
        <v/>
      </c>
      <c r="AO364" s="7" t="str">
        <f t="shared" si="718"/>
        <v/>
      </c>
      <c r="AP364" s="7" t="str">
        <f t="shared" si="719"/>
        <v/>
      </c>
      <c r="AQ364" s="7" t="str">
        <f t="shared" si="720"/>
        <v/>
      </c>
      <c r="AS364" s="7" t="str">
        <f t="shared" si="721"/>
        <v/>
      </c>
      <c r="AT364" s="7" t="str">
        <f t="shared" si="722"/>
        <v/>
      </c>
      <c r="AU364" s="7" t="str">
        <f t="shared" si="723"/>
        <v/>
      </c>
      <c r="AW364" s="7" t="str">
        <f t="shared" si="724"/>
        <v/>
      </c>
      <c r="AY364" s="7" t="str">
        <f t="shared" si="725"/>
        <v/>
      </c>
      <c r="AZ364" s="7" t="str">
        <f t="shared" si="726"/>
        <v/>
      </c>
      <c r="BA364" s="7" t="str">
        <f t="shared" si="727"/>
        <v/>
      </c>
    </row>
    <row r="365" spans="1:53">
      <c r="A365" s="23"/>
      <c r="B365" s="24"/>
      <c r="C365" s="25"/>
      <c r="D365" s="26"/>
      <c r="E365" s="27"/>
      <c r="F365" s="28"/>
      <c r="G365" s="28"/>
      <c r="H365" s="27"/>
      <c r="I365" s="29"/>
      <c r="J365" s="30"/>
      <c r="K365" s="31"/>
      <c r="L365" s="32"/>
      <c r="M365" s="223"/>
      <c r="N365" s="12" t="str">
        <f>IF(ISBLANK(I365),"",IF(COUNTIF(I365,"*bombe*"),(G365-1)*SUMIF('base de donnée JCO '!C$3:C$10,K365,'base de donnée JCO '!D$3:D$10)+SUMIF(entete,L365,'base de donnée JCO '!D$14:D$20),SUMIFS('base de donnée JCO '!I$173:I$1080,'base de donnée JCO '!F$173:F$1080,I365,'base de donnée JCO '!G$173:G$1080,J365)))</f>
        <v/>
      </c>
      <c r="O365" s="12" t="str">
        <f t="shared" si="728"/>
        <v/>
      </c>
      <c r="P365" s="223"/>
      <c r="Q365" s="28"/>
      <c r="R365" s="28"/>
      <c r="S365" s="28"/>
      <c r="T365" s="28"/>
      <c r="U365" s="28"/>
      <c r="V365" s="2">
        <f>W365*SUMIFS('base de donnée JCO '!H$173:H$1080,'base de donnée JCO '!F$173:F$1080,I365,'base de donnée JCO '!G$173:G$1080,J365)</f>
        <v>0</v>
      </c>
      <c r="W365" s="2">
        <f t="shared" si="705"/>
        <v>0</v>
      </c>
      <c r="X365" s="2">
        <f>W365*SUMIFS('base de donnée JCO '!J$173:J$1080,'base de donnée JCO '!F$173:F$1080,I365,'base de donnée JCO '!G$173:G$1080,J365)</f>
        <v>0</v>
      </c>
      <c r="Z365" s="7" t="str">
        <f t="shared" si="706"/>
        <v/>
      </c>
      <c r="AA365" s="7" t="str">
        <f t="shared" si="707"/>
        <v/>
      </c>
      <c r="AB365" s="7" t="str">
        <f t="shared" si="708"/>
        <v/>
      </c>
      <c r="AD365" s="7" t="str">
        <f t="shared" si="709"/>
        <v/>
      </c>
      <c r="AE365" s="7" t="str">
        <f t="shared" si="710"/>
        <v/>
      </c>
      <c r="AF365" s="7" t="str">
        <f t="shared" si="711"/>
        <v/>
      </c>
      <c r="AG365" s="7" t="str">
        <f t="shared" si="712"/>
        <v/>
      </c>
      <c r="AH365" s="7" t="str">
        <f t="shared" si="713"/>
        <v/>
      </c>
      <c r="AJ365" s="7" t="str">
        <f t="shared" si="714"/>
        <v/>
      </c>
      <c r="AK365" s="7" t="str">
        <f t="shared" si="715"/>
        <v/>
      </c>
      <c r="AL365" s="7" t="str">
        <f t="shared" si="716"/>
        <v/>
      </c>
      <c r="AM365" s="7" t="str">
        <f t="shared" si="717"/>
        <v/>
      </c>
      <c r="AO365" s="7" t="str">
        <f t="shared" si="718"/>
        <v/>
      </c>
      <c r="AP365" s="7" t="str">
        <f t="shared" si="719"/>
        <v/>
      </c>
      <c r="AQ365" s="7" t="str">
        <f t="shared" si="720"/>
        <v/>
      </c>
      <c r="AS365" s="7" t="str">
        <f t="shared" si="721"/>
        <v/>
      </c>
      <c r="AT365" s="7" t="str">
        <f t="shared" si="722"/>
        <v/>
      </c>
      <c r="AU365" s="7" t="str">
        <f t="shared" si="723"/>
        <v/>
      </c>
      <c r="AW365" s="7" t="str">
        <f t="shared" si="724"/>
        <v/>
      </c>
      <c r="AY365" s="7" t="str">
        <f t="shared" si="725"/>
        <v/>
      </c>
      <c r="AZ365" s="7" t="str">
        <f t="shared" si="726"/>
        <v/>
      </c>
      <c r="BA365" s="7" t="str">
        <f t="shared" si="727"/>
        <v/>
      </c>
    </row>
    <row r="366" spans="1:53">
      <c r="A366" s="23"/>
      <c r="B366" s="24"/>
      <c r="C366" s="25"/>
      <c r="D366" s="26"/>
      <c r="E366" s="27"/>
      <c r="F366" s="28"/>
      <c r="G366" s="28"/>
      <c r="H366" s="27"/>
      <c r="I366" s="29"/>
      <c r="J366" s="30"/>
      <c r="K366" s="31"/>
      <c r="L366" s="32"/>
      <c r="M366" s="223"/>
      <c r="N366" s="12" t="str">
        <f>IF(ISBLANK(I366),"",IF(COUNTIF(I366,"*bombe*"),(G366-1)*SUMIF('base de donnée JCO '!C$3:C$10,K366,'base de donnée JCO '!D$3:D$10)+SUMIF(entete,L366,'base de donnée JCO '!D$14:D$20),SUMIFS('base de donnée JCO '!I$173:I$1080,'base de donnée JCO '!F$173:F$1080,I366,'base de donnée JCO '!G$173:G$1080,J366)))</f>
        <v/>
      </c>
      <c r="O366" s="12" t="str">
        <f t="shared" si="728"/>
        <v/>
      </c>
      <c r="P366" s="223"/>
      <c r="Q366" s="28"/>
      <c r="R366" s="28"/>
      <c r="S366" s="28"/>
      <c r="T366" s="28"/>
      <c r="U366" s="28"/>
      <c r="V366" s="2">
        <f>W366*SUMIFS('base de donnée JCO '!H$173:H$1080,'base de donnée JCO '!F$173:F$1080,I366,'base de donnée JCO '!G$173:G$1080,J366)</f>
        <v>0</v>
      </c>
      <c r="W366" s="2">
        <f t="shared" si="705"/>
        <v>0</v>
      </c>
      <c r="X366" s="2">
        <f>W366*SUMIFS('base de donnée JCO '!J$173:J$1080,'base de donnée JCO '!F$173:F$1080,I366,'base de donnée JCO '!G$173:G$1080,J366)</f>
        <v>0</v>
      </c>
      <c r="Z366" s="7" t="str">
        <f t="shared" si="706"/>
        <v/>
      </c>
      <c r="AA366" s="7" t="str">
        <f t="shared" si="707"/>
        <v/>
      </c>
      <c r="AB366" s="7" t="str">
        <f t="shared" si="708"/>
        <v/>
      </c>
      <c r="AD366" s="7" t="str">
        <f t="shared" si="709"/>
        <v/>
      </c>
      <c r="AE366" s="7" t="str">
        <f t="shared" si="710"/>
        <v/>
      </c>
      <c r="AF366" s="7" t="str">
        <f t="shared" si="711"/>
        <v/>
      </c>
      <c r="AG366" s="7" t="str">
        <f t="shared" si="712"/>
        <v/>
      </c>
      <c r="AH366" s="7" t="str">
        <f t="shared" si="713"/>
        <v/>
      </c>
      <c r="AJ366" s="7" t="str">
        <f t="shared" si="714"/>
        <v/>
      </c>
      <c r="AK366" s="7" t="str">
        <f t="shared" si="715"/>
        <v/>
      </c>
      <c r="AL366" s="7" t="str">
        <f t="shared" si="716"/>
        <v/>
      </c>
      <c r="AM366" s="7" t="str">
        <f t="shared" si="717"/>
        <v/>
      </c>
      <c r="AO366" s="7" t="str">
        <f t="shared" si="718"/>
        <v/>
      </c>
      <c r="AP366" s="7" t="str">
        <f t="shared" si="719"/>
        <v/>
      </c>
      <c r="AQ366" s="7" t="str">
        <f t="shared" si="720"/>
        <v/>
      </c>
      <c r="AS366" s="7" t="str">
        <f t="shared" si="721"/>
        <v/>
      </c>
      <c r="AT366" s="7" t="str">
        <f t="shared" si="722"/>
        <v/>
      </c>
      <c r="AU366" s="7" t="str">
        <f t="shared" si="723"/>
        <v/>
      </c>
      <c r="AW366" s="7" t="str">
        <f t="shared" si="724"/>
        <v/>
      </c>
      <c r="AY366" s="7" t="str">
        <f t="shared" si="725"/>
        <v/>
      </c>
      <c r="AZ366" s="7" t="str">
        <f t="shared" si="726"/>
        <v/>
      </c>
      <c r="BA366" s="7" t="str">
        <f t="shared" si="727"/>
        <v/>
      </c>
    </row>
    <row r="367" spans="1:53">
      <c r="A367" s="23"/>
      <c r="B367" s="24"/>
      <c r="C367" s="25"/>
      <c r="D367" s="26"/>
      <c r="E367" s="27"/>
      <c r="F367" s="28"/>
      <c r="G367" s="28"/>
      <c r="H367" s="27"/>
      <c r="I367" s="29"/>
      <c r="J367" s="30"/>
      <c r="K367" s="31"/>
      <c r="L367" s="32"/>
      <c r="M367" s="223"/>
      <c r="N367" s="12" t="str">
        <f>IF(ISBLANK(I367),"",IF(COUNTIF(I367,"*bombe*"),(G367-1)*SUMIF('base de donnée JCO '!C$3:C$10,K367,'base de donnée JCO '!D$3:D$10)+SUMIF(entete,L367,'base de donnée JCO '!D$14:D$20),SUMIFS('base de donnée JCO '!I$173:I$1080,'base de donnée JCO '!F$173:F$1080,I367,'base de donnée JCO '!G$173:G$1080,J367)))</f>
        <v/>
      </c>
      <c r="O367" s="12" t="str">
        <f t="shared" si="728"/>
        <v/>
      </c>
      <c r="P367" s="223"/>
      <c r="Q367" s="28"/>
      <c r="R367" s="28"/>
      <c r="S367" s="28"/>
      <c r="T367" s="28"/>
      <c r="U367" s="28"/>
      <c r="V367" s="2">
        <f>W367*SUMIFS('base de donnée JCO '!H$173:H$1080,'base de donnée JCO '!F$173:F$1080,I367,'base de donnée JCO '!G$173:G$1080,J367)</f>
        <v>0</v>
      </c>
      <c r="W367" s="2">
        <f t="shared" si="705"/>
        <v>0</v>
      </c>
      <c r="X367" s="2">
        <f>W367*SUMIFS('base de donnée JCO '!J$173:J$1080,'base de donnée JCO '!F$173:F$1080,I367,'base de donnée JCO '!G$173:G$1080,J367)</f>
        <v>0</v>
      </c>
      <c r="Z367" s="7" t="str">
        <f t="shared" si="706"/>
        <v/>
      </c>
      <c r="AA367" s="7" t="str">
        <f t="shared" si="707"/>
        <v/>
      </c>
      <c r="AB367" s="7" t="str">
        <f t="shared" si="708"/>
        <v/>
      </c>
      <c r="AD367" s="7" t="str">
        <f t="shared" si="709"/>
        <v/>
      </c>
      <c r="AE367" s="7" t="str">
        <f t="shared" si="710"/>
        <v/>
      </c>
      <c r="AF367" s="7" t="str">
        <f t="shared" si="711"/>
        <v/>
      </c>
      <c r="AG367" s="7" t="str">
        <f t="shared" si="712"/>
        <v/>
      </c>
      <c r="AH367" s="7" t="str">
        <f t="shared" si="713"/>
        <v/>
      </c>
      <c r="AJ367" s="7" t="str">
        <f t="shared" si="714"/>
        <v/>
      </c>
      <c r="AK367" s="7" t="str">
        <f t="shared" si="715"/>
        <v/>
      </c>
      <c r="AL367" s="7" t="str">
        <f t="shared" si="716"/>
        <v/>
      </c>
      <c r="AM367" s="7" t="str">
        <f t="shared" si="717"/>
        <v/>
      </c>
      <c r="AO367" s="7" t="str">
        <f t="shared" si="718"/>
        <v/>
      </c>
      <c r="AP367" s="7" t="str">
        <f t="shared" si="719"/>
        <v/>
      </c>
      <c r="AQ367" s="7" t="str">
        <f t="shared" si="720"/>
        <v/>
      </c>
      <c r="AS367" s="7" t="str">
        <f t="shared" si="721"/>
        <v/>
      </c>
      <c r="AT367" s="7" t="str">
        <f t="shared" si="722"/>
        <v/>
      </c>
      <c r="AU367" s="7" t="str">
        <f t="shared" si="723"/>
        <v/>
      </c>
      <c r="AW367" s="7" t="str">
        <f t="shared" si="724"/>
        <v/>
      </c>
      <c r="AY367" s="7" t="str">
        <f t="shared" si="725"/>
        <v/>
      </c>
      <c r="AZ367" s="7" t="str">
        <f t="shared" si="726"/>
        <v/>
      </c>
      <c r="BA367" s="7" t="str">
        <f t="shared" si="727"/>
        <v/>
      </c>
    </row>
    <row r="368" spans="1:53">
      <c r="A368" s="23"/>
      <c r="B368" s="24"/>
      <c r="C368" s="25"/>
      <c r="D368" s="26"/>
      <c r="E368" s="27"/>
      <c r="F368" s="28"/>
      <c r="G368" s="28"/>
      <c r="H368" s="27"/>
      <c r="I368" s="29"/>
      <c r="J368" s="30"/>
      <c r="K368" s="31"/>
      <c r="L368" s="32"/>
      <c r="M368" s="223"/>
      <c r="N368" s="12" t="str">
        <f>IF(ISBLANK(I368),"",IF(COUNTIF(I368,"*bombe*"),(G368-1)*SUMIF('base de donnée JCO '!C$3:C$10,K368,'base de donnée JCO '!D$3:D$10)+SUMIF(entete,L368,'base de donnée JCO '!D$14:D$20),SUMIFS('base de donnée JCO '!I$173:I$1080,'base de donnée JCO '!F$173:F$1080,I368,'base de donnée JCO '!G$173:G$1080,J368)))</f>
        <v/>
      </c>
      <c r="O368" s="12" t="str">
        <f t="shared" si="728"/>
        <v/>
      </c>
      <c r="P368" s="223"/>
      <c r="Q368" s="28"/>
      <c r="R368" s="28"/>
      <c r="S368" s="28"/>
      <c r="T368" s="28"/>
      <c r="U368" s="28"/>
      <c r="V368" s="2">
        <f>W368*SUMIFS('base de donnée JCO '!H$173:H$1080,'base de donnée JCO '!F$173:F$1080,I368,'base de donnée JCO '!G$173:G$1080,J368)</f>
        <v>0</v>
      </c>
      <c r="W368" s="2">
        <f t="shared" si="705"/>
        <v>0</v>
      </c>
      <c r="X368" s="2">
        <f>W368*SUMIFS('base de donnée JCO '!J$173:J$1080,'base de donnée JCO '!F$173:F$1080,I368,'base de donnée JCO '!G$173:G$1080,J368)</f>
        <v>0</v>
      </c>
      <c r="Z368" s="7" t="str">
        <f t="shared" si="706"/>
        <v/>
      </c>
      <c r="AA368" s="7" t="str">
        <f t="shared" si="707"/>
        <v/>
      </c>
      <c r="AB368" s="7" t="str">
        <f t="shared" si="708"/>
        <v/>
      </c>
      <c r="AD368" s="7" t="str">
        <f t="shared" si="709"/>
        <v/>
      </c>
      <c r="AE368" s="7" t="str">
        <f t="shared" si="710"/>
        <v/>
      </c>
      <c r="AF368" s="7" t="str">
        <f t="shared" si="711"/>
        <v/>
      </c>
      <c r="AG368" s="7" t="str">
        <f t="shared" si="712"/>
        <v/>
      </c>
      <c r="AH368" s="7" t="str">
        <f t="shared" si="713"/>
        <v/>
      </c>
      <c r="AJ368" s="7" t="str">
        <f t="shared" si="714"/>
        <v/>
      </c>
      <c r="AK368" s="7" t="str">
        <f t="shared" si="715"/>
        <v/>
      </c>
      <c r="AL368" s="7" t="str">
        <f t="shared" si="716"/>
        <v/>
      </c>
      <c r="AM368" s="7" t="str">
        <f t="shared" si="717"/>
        <v/>
      </c>
      <c r="AO368" s="7" t="str">
        <f t="shared" si="718"/>
        <v/>
      </c>
      <c r="AP368" s="7" t="str">
        <f t="shared" si="719"/>
        <v/>
      </c>
      <c r="AQ368" s="7" t="str">
        <f t="shared" si="720"/>
        <v/>
      </c>
      <c r="AS368" s="7" t="str">
        <f t="shared" si="721"/>
        <v/>
      </c>
      <c r="AT368" s="7" t="str">
        <f t="shared" si="722"/>
        <v/>
      </c>
      <c r="AU368" s="7" t="str">
        <f t="shared" si="723"/>
        <v/>
      </c>
      <c r="AW368" s="7" t="str">
        <f t="shared" si="724"/>
        <v/>
      </c>
      <c r="AY368" s="7" t="str">
        <f t="shared" si="725"/>
        <v/>
      </c>
      <c r="AZ368" s="7" t="str">
        <f t="shared" si="726"/>
        <v/>
      </c>
      <c r="BA368" s="7" t="str">
        <f t="shared" si="727"/>
        <v/>
      </c>
    </row>
    <row r="369" spans="1:53">
      <c r="A369" s="23"/>
      <c r="B369" s="24"/>
      <c r="C369" s="25"/>
      <c r="D369" s="26"/>
      <c r="E369" s="27"/>
      <c r="F369" s="28"/>
      <c r="G369" s="28"/>
      <c r="H369" s="27"/>
      <c r="I369" s="29"/>
      <c r="J369" s="30"/>
      <c r="K369" s="31"/>
      <c r="L369" s="32"/>
      <c r="M369" s="223"/>
      <c r="N369" s="12" t="str">
        <f>IF(ISBLANK(I369),"",IF(COUNTIF(I369,"*bombe*"),(G369-1)*SUMIF('base de donnée JCO '!C$3:C$10,K369,'base de donnée JCO '!D$3:D$10)+SUMIF(entete,L369,'base de donnée JCO '!D$14:D$20),SUMIFS('base de donnée JCO '!I$173:I$1080,'base de donnée JCO '!F$173:F$1080,I369,'base de donnée JCO '!G$173:G$1080,J369)))</f>
        <v/>
      </c>
      <c r="O369" s="12" t="str">
        <f t="shared" si="728"/>
        <v/>
      </c>
      <c r="P369" s="223"/>
      <c r="Q369" s="28"/>
      <c r="R369" s="28"/>
      <c r="S369" s="28"/>
      <c r="T369" s="28"/>
      <c r="U369" s="28"/>
      <c r="V369" s="2">
        <f>W369*SUMIFS('base de donnée JCO '!H$173:H$1080,'base de donnée JCO '!F$173:F$1080,I369,'base de donnée JCO '!G$173:G$1080,J369)</f>
        <v>0</v>
      </c>
      <c r="W369" s="2">
        <f t="shared" si="705"/>
        <v>0</v>
      </c>
      <c r="X369" s="2">
        <f>W369*SUMIFS('base de donnée JCO '!J$173:J$1080,'base de donnée JCO '!F$173:F$1080,I369,'base de donnée JCO '!G$173:G$1080,J369)</f>
        <v>0</v>
      </c>
      <c r="Z369" s="7" t="str">
        <f t="shared" si="706"/>
        <v/>
      </c>
      <c r="AA369" s="7" t="str">
        <f t="shared" si="707"/>
        <v/>
      </c>
      <c r="AB369" s="7" t="str">
        <f t="shared" si="708"/>
        <v/>
      </c>
      <c r="AD369" s="7" t="str">
        <f t="shared" si="709"/>
        <v/>
      </c>
      <c r="AE369" s="7" t="str">
        <f t="shared" si="710"/>
        <v/>
      </c>
      <c r="AF369" s="7" t="str">
        <f t="shared" si="711"/>
        <v/>
      </c>
      <c r="AG369" s="7" t="str">
        <f t="shared" si="712"/>
        <v/>
      </c>
      <c r="AH369" s="7" t="str">
        <f t="shared" si="713"/>
        <v/>
      </c>
      <c r="AJ369" s="7" t="str">
        <f t="shared" si="714"/>
        <v/>
      </c>
      <c r="AK369" s="7" t="str">
        <f t="shared" si="715"/>
        <v/>
      </c>
      <c r="AL369" s="7" t="str">
        <f t="shared" si="716"/>
        <v/>
      </c>
      <c r="AM369" s="7" t="str">
        <f t="shared" si="717"/>
        <v/>
      </c>
      <c r="AO369" s="7" t="str">
        <f t="shared" si="718"/>
        <v/>
      </c>
      <c r="AP369" s="7" t="str">
        <f t="shared" si="719"/>
        <v/>
      </c>
      <c r="AQ369" s="7" t="str">
        <f t="shared" si="720"/>
        <v/>
      </c>
      <c r="AS369" s="7" t="str">
        <f t="shared" si="721"/>
        <v/>
      </c>
      <c r="AT369" s="7" t="str">
        <f t="shared" si="722"/>
        <v/>
      </c>
      <c r="AU369" s="7" t="str">
        <f t="shared" si="723"/>
        <v/>
      </c>
      <c r="AW369" s="7" t="str">
        <f t="shared" si="724"/>
        <v/>
      </c>
      <c r="AY369" s="7" t="str">
        <f t="shared" si="725"/>
        <v/>
      </c>
      <c r="AZ369" s="7" t="str">
        <f t="shared" si="726"/>
        <v/>
      </c>
      <c r="BA369" s="7" t="str">
        <f t="shared" si="727"/>
        <v/>
      </c>
    </row>
    <row r="370" spans="1:53">
      <c r="A370" s="23"/>
      <c r="B370" s="24"/>
      <c r="C370" s="25"/>
      <c r="D370" s="26"/>
      <c r="E370" s="27"/>
      <c r="F370" s="28"/>
      <c r="G370" s="28"/>
      <c r="H370" s="27"/>
      <c r="I370" s="29"/>
      <c r="J370" s="30"/>
      <c r="K370" s="31"/>
      <c r="L370" s="32"/>
      <c r="M370" s="223"/>
      <c r="N370" s="12" t="str">
        <f>IF(ISBLANK(I370),"",IF(COUNTIF(I370,"*bombe*"),(G370-1)*SUMIF('base de donnée JCO '!C$3:C$10,K370,'base de donnée JCO '!D$3:D$10)+SUMIF(entete,L370,'base de donnée JCO '!D$14:D$20),SUMIFS('base de donnée JCO '!I$173:I$1080,'base de donnée JCO '!F$173:F$1080,I370,'base de donnée JCO '!G$173:G$1080,J370)))</f>
        <v/>
      </c>
      <c r="O370" s="12" t="str">
        <f t="shared" si="728"/>
        <v/>
      </c>
      <c r="P370" s="223"/>
      <c r="Q370" s="28"/>
      <c r="R370" s="28"/>
      <c r="S370" s="28"/>
      <c r="T370" s="28"/>
      <c r="U370" s="28"/>
      <c r="V370" s="2">
        <f>W370*SUMIFS('base de donnée JCO '!H$173:H$1080,'base de donnée JCO '!F$173:F$1080,I370,'base de donnée JCO '!G$173:G$1080,J370)</f>
        <v>0</v>
      </c>
      <c r="W370" s="2">
        <f t="shared" ref="W370:W433" si="729">F370*G370</f>
        <v>0</v>
      </c>
      <c r="X370" s="2">
        <f>W370*SUMIFS('base de donnée JCO '!J$173:J$1080,'base de donnée JCO '!F$173:F$1080,I370,'base de donnée JCO '!G$173:G$1080,J370)</f>
        <v>0</v>
      </c>
      <c r="Z370" s="7" t="str">
        <f t="shared" ref="Z370:Z433" si="730">IF(ISBLANK(I370),"",IF(COUNTIF(I370,"*BOMBE_50MM*"),IF(COUNTIF(K370,"*TR*"),IF(G370&gt;=6,F370*1,0.5*F370),""),""))</f>
        <v/>
      </c>
      <c r="AA370" s="7" t="str">
        <f t="shared" ref="AA370:AA433" si="731">IF(ISBLANK(I370),"",IF(COUNTIF(I370,"*BOMBE_50MM*"),IF(COUNTIF(K370,"*\*"),IF(G370&gt;1,F370*1,""),""),""))</f>
        <v/>
      </c>
      <c r="AB370" s="7" t="str">
        <f t="shared" ref="AB370:AB433" si="732">IF(ISBLANK(I370),"",IF(COUNTIF(I370,"*BOMBE_50MM*"),IF(G370=1,F370,""),""))</f>
        <v/>
      </c>
      <c r="AD370" s="7" t="str">
        <f t="shared" ref="AD370:AD433" si="733">IF(ISBLANK(I370),"",IF(COUNTIF(I370,"*BOMBE_75MM*"),IF(G370=1,F370,""),""))</f>
        <v/>
      </c>
      <c r="AE370" s="7" t="str">
        <f t="shared" ref="AE370:AE433" si="734">IF(ISBLANK(I370),"",IF(COUNTIF(I370,"*BOMBE_75MM*"),IF(COUNTIF(K370,"*TR*"),IF(G370&lt;=5,F370,""),""),""))</f>
        <v/>
      </c>
      <c r="AF370" s="7" t="str">
        <f t="shared" ref="AF370:AF433" si="735">IF(ISBLANK(I370),"",IF(COUNTIF(I370,"*BOMBE_75MM*"),IF(COUNTIF(K370,"*TR*"),IF(G370&gt;5,F370,""),""),""))</f>
        <v/>
      </c>
      <c r="AG370" s="7" t="str">
        <f t="shared" ref="AG370:AG433" si="736">IF(ISBLANK(I370),"",IF(COUNTIF(I370,"*BOMBE_75MM*"),IF(COUNTIF(K370,"*\*"),IF(AND(G370&lt;=3,G370&gt;=2),F370,""),""),""))</f>
        <v/>
      </c>
      <c r="AH370" s="7" t="str">
        <f t="shared" ref="AH370:AH433" si="737">IF(ISBLANK(I370),"",IF(COUNTIF(I370,"*BOMBE_75MM*"),IF(COUNTIF(K370,"*\*"),IF(AND(G370&lt;=7,G370&gt;=4),F370,""),""),""))</f>
        <v/>
      </c>
      <c r="AJ370" s="7" t="str">
        <f t="shared" ref="AJ370:AJ433" si="738">IF(ISBLANK(I370),"",IF(COUNTIF(I370,"*BOMBE_100MM*"),IF(G370=1,F370,""),""))</f>
        <v/>
      </c>
      <c r="AK370" s="7" t="str">
        <f t="shared" ref="AK370:AK433" si="739">IF(ISBLANK(I370),"",IF(COUNTIF(I370,"*BOMBE_100MM*"),IF(COUNTIF(K370,"*TR*"),IF(G370&lt;=5,F370,F370*2),""),""))</f>
        <v/>
      </c>
      <c r="AL370" s="7" t="str">
        <f t="shared" ref="AL370:AL433" si="740">IF(ISBLANK(I370),"",IF(COUNTIF(I370,"*BOMBE_100MM*"),IF(COUNTIF(K370,"*\*"),IF(AND(G370&lt;=3,G370&gt;=2),F370,""),""),""))</f>
        <v/>
      </c>
      <c r="AM370" s="7" t="str">
        <f t="shared" ref="AM370:AM433" si="741">IF(ISBLANK(I370),"",IF(COUNTIF(I370,"*BOMBE_100MM*"),IF(COUNTIF(K370,"*\*"),IF(AND(G370&lt;=5,G370&gt;=4),F370,""),""),""))</f>
        <v/>
      </c>
      <c r="AO370" s="7" t="str">
        <f t="shared" ref="AO370:AO433" si="742">IF(ISBLANK(I370),"",IF(COUNTIF(I370,"*BOMBE_125MM*"),IF(G370=1,F370,""),""))</f>
        <v/>
      </c>
      <c r="AP370" s="7" t="str">
        <f t="shared" ref="AP370:AP433" si="743">IF(ISBLANK(I370),"",IF(COUNTIF(I370,"*BOMBE_125MM*"),IF(COUNTIF(K370,"*TR*"),IF(G370&lt;=5,F370,""),""),""))</f>
        <v/>
      </c>
      <c r="AQ370" s="7" t="str">
        <f t="shared" ref="AQ370:AQ433" si="744">IF(ISBLANK(I370),"",IF(COUNTIF(I370,"*BOMBE_125MM*"),IF(COUNTIF(K370,"*\*"),IF(AND(G370&lt;=3,G370&gt;=2),F370,""),""),""))</f>
        <v/>
      </c>
      <c r="AS370" s="7" t="str">
        <f t="shared" ref="AS370:AS433" si="745">IF(ISBLANK(I370),"",IF(COUNTIF(I370,"*BOMBE_150MM*"),IF(G370=1,F370,""),""))</f>
        <v/>
      </c>
      <c r="AT370" s="7" t="str">
        <f t="shared" ref="AT370:AT433" si="746">IF(ISBLANK(I370),"",IF(COUNTIF(I370,"*BOMBE_150MM*"),IF(COUNTIF(K370,"*TR*"),IF(G370&lt;=4,F370,""),""),""))</f>
        <v/>
      </c>
      <c r="AU370" s="7" t="str">
        <f t="shared" ref="AU370:AU433" si="747">IF(ISBLANK(I370),"",IF(COUNTIF(I370,"*BOMBE_150MM*"),IF(COUNTIF(K370,"*\*"),IF(AND(G370&lt;=3,G370&gt;=2),F370,""),""),""))</f>
        <v/>
      </c>
      <c r="AW370" s="7" t="str">
        <f t="shared" ref="AW370:AW433" si="748">IF(ISBLANK(I370),"",IF(COUNTIF(I370,"*BOMBE_200MM*"),F370*G370,""))</f>
        <v/>
      </c>
      <c r="AY370" s="7" t="str">
        <f t="shared" ref="AY370:AY433" si="749">IF(ISBLANK(I370),"",IF(COUNTIF(I370,"*BOMBE_*"),F370*20,F370*15))</f>
        <v/>
      </c>
      <c r="AZ370" s="7" t="str">
        <f t="shared" ref="AZ370:AZ433" si="750">IF(ISBLANK(I370),"",IF(COUNTIF(I370,"*BOMBE_*"),F370*15,F370*10))</f>
        <v/>
      </c>
      <c r="BA370" s="7" t="str">
        <f t="shared" ref="BA370:BA433" si="751">IF(ISBLANK(I370),"",IF(COUNTIF(I370,"*BOMBE_*"),F370*10,F370*5))</f>
        <v/>
      </c>
    </row>
    <row r="371" spans="1:53">
      <c r="A371" s="23"/>
      <c r="B371" s="24"/>
      <c r="C371" s="25"/>
      <c r="D371" s="26"/>
      <c r="E371" s="27"/>
      <c r="F371" s="28"/>
      <c r="G371" s="28"/>
      <c r="H371" s="27"/>
      <c r="I371" s="29"/>
      <c r="J371" s="30"/>
      <c r="K371" s="31"/>
      <c r="L371" s="32"/>
      <c r="M371" s="223"/>
      <c r="N371" s="12" t="str">
        <f>IF(ISBLANK(I371),"",IF(COUNTIF(I371,"*bombe*"),(G371-1)*SUMIF('base de donnée JCO '!C$3:C$10,K371,'base de donnée JCO '!D$3:D$10)+SUMIF(entete,L371,'base de donnée JCO '!D$14:D$20),SUMIFS('base de donnée JCO '!I$173:I$1080,'base de donnée JCO '!F$173:F$1080,I371,'base de donnée JCO '!G$173:G$1080,J371)))</f>
        <v/>
      </c>
      <c r="O371" s="12" t="str">
        <f t="shared" si="728"/>
        <v/>
      </c>
      <c r="P371" s="223"/>
      <c r="Q371" s="28"/>
      <c r="R371" s="28"/>
      <c r="S371" s="28"/>
      <c r="T371" s="28"/>
      <c r="U371" s="28"/>
      <c r="V371" s="2">
        <f>W371*SUMIFS('base de donnée JCO '!H$173:H$1080,'base de donnée JCO '!F$173:F$1080,I371,'base de donnée JCO '!G$173:G$1080,J371)</f>
        <v>0</v>
      </c>
      <c r="W371" s="2">
        <f t="shared" si="729"/>
        <v>0</v>
      </c>
      <c r="X371" s="2">
        <f>W371*SUMIFS('base de donnée JCO '!J$173:J$1080,'base de donnée JCO '!F$173:F$1080,I371,'base de donnée JCO '!G$173:G$1080,J371)</f>
        <v>0</v>
      </c>
      <c r="Z371" s="7" t="str">
        <f t="shared" si="730"/>
        <v/>
      </c>
      <c r="AA371" s="7" t="str">
        <f t="shared" si="731"/>
        <v/>
      </c>
      <c r="AB371" s="7" t="str">
        <f t="shared" si="732"/>
        <v/>
      </c>
      <c r="AD371" s="7" t="str">
        <f t="shared" si="733"/>
        <v/>
      </c>
      <c r="AE371" s="7" t="str">
        <f t="shared" si="734"/>
        <v/>
      </c>
      <c r="AF371" s="7" t="str">
        <f t="shared" si="735"/>
        <v/>
      </c>
      <c r="AG371" s="7" t="str">
        <f t="shared" si="736"/>
        <v/>
      </c>
      <c r="AH371" s="7" t="str">
        <f t="shared" si="737"/>
        <v/>
      </c>
      <c r="AJ371" s="7" t="str">
        <f t="shared" si="738"/>
        <v/>
      </c>
      <c r="AK371" s="7" t="str">
        <f t="shared" si="739"/>
        <v/>
      </c>
      <c r="AL371" s="7" t="str">
        <f t="shared" si="740"/>
        <v/>
      </c>
      <c r="AM371" s="7" t="str">
        <f t="shared" si="741"/>
        <v/>
      </c>
      <c r="AO371" s="7" t="str">
        <f t="shared" si="742"/>
        <v/>
      </c>
      <c r="AP371" s="7" t="str">
        <f t="shared" si="743"/>
        <v/>
      </c>
      <c r="AQ371" s="7" t="str">
        <f t="shared" si="744"/>
        <v/>
      </c>
      <c r="AS371" s="7" t="str">
        <f t="shared" si="745"/>
        <v/>
      </c>
      <c r="AT371" s="7" t="str">
        <f t="shared" si="746"/>
        <v/>
      </c>
      <c r="AU371" s="7" t="str">
        <f t="shared" si="747"/>
        <v/>
      </c>
      <c r="AW371" s="7" t="str">
        <f t="shared" si="748"/>
        <v/>
      </c>
      <c r="AY371" s="7" t="str">
        <f t="shared" si="749"/>
        <v/>
      </c>
      <c r="AZ371" s="7" t="str">
        <f t="shared" si="750"/>
        <v/>
      </c>
      <c r="BA371" s="7" t="str">
        <f t="shared" si="751"/>
        <v/>
      </c>
    </row>
    <row r="372" spans="1:53">
      <c r="A372" s="23"/>
      <c r="B372" s="24"/>
      <c r="C372" s="25"/>
      <c r="D372" s="26"/>
      <c r="E372" s="27"/>
      <c r="F372" s="28"/>
      <c r="G372" s="28"/>
      <c r="H372" s="27"/>
      <c r="I372" s="29"/>
      <c r="J372" s="30"/>
      <c r="K372" s="31"/>
      <c r="L372" s="32"/>
      <c r="M372" s="223"/>
      <c r="N372" s="12" t="str">
        <f>IF(ISBLANK(I372),"",IF(COUNTIF(I372,"*bombe*"),(G372-1)*SUMIF('base de donnée JCO '!C$3:C$10,K372,'base de donnée JCO '!D$3:D$10)+SUMIF(entete,L372,'base de donnée JCO '!D$14:D$20),SUMIFS('base de donnée JCO '!I$173:I$1080,'base de donnée JCO '!F$173:F$1080,I372,'base de donnée JCO '!G$173:G$1080,J372)))</f>
        <v/>
      </c>
      <c r="O372" s="12" t="str">
        <f t="shared" si="728"/>
        <v/>
      </c>
      <c r="P372" s="223"/>
      <c r="Q372" s="28"/>
      <c r="R372" s="28"/>
      <c r="S372" s="28"/>
      <c r="T372" s="28"/>
      <c r="U372" s="28"/>
      <c r="V372" s="2">
        <f>W372*SUMIFS('base de donnée JCO '!H$173:H$1080,'base de donnée JCO '!F$173:F$1080,I372,'base de donnée JCO '!G$173:G$1080,J372)</f>
        <v>0</v>
      </c>
      <c r="W372" s="2">
        <f t="shared" si="729"/>
        <v>0</v>
      </c>
      <c r="X372" s="2">
        <f>W372*SUMIFS('base de donnée JCO '!J$173:J$1080,'base de donnée JCO '!F$173:F$1080,I372,'base de donnée JCO '!G$173:G$1080,J372)</f>
        <v>0</v>
      </c>
      <c r="Z372" s="7" t="str">
        <f t="shared" si="730"/>
        <v/>
      </c>
      <c r="AA372" s="7" t="str">
        <f t="shared" si="731"/>
        <v/>
      </c>
      <c r="AB372" s="7" t="str">
        <f t="shared" si="732"/>
        <v/>
      </c>
      <c r="AD372" s="7" t="str">
        <f t="shared" si="733"/>
        <v/>
      </c>
      <c r="AE372" s="7" t="str">
        <f t="shared" si="734"/>
        <v/>
      </c>
      <c r="AF372" s="7" t="str">
        <f t="shared" si="735"/>
        <v/>
      </c>
      <c r="AG372" s="7" t="str">
        <f t="shared" si="736"/>
        <v/>
      </c>
      <c r="AH372" s="7" t="str">
        <f t="shared" si="737"/>
        <v/>
      </c>
      <c r="AJ372" s="7" t="str">
        <f t="shared" si="738"/>
        <v/>
      </c>
      <c r="AK372" s="7" t="str">
        <f t="shared" si="739"/>
        <v/>
      </c>
      <c r="AL372" s="7" t="str">
        <f t="shared" si="740"/>
        <v/>
      </c>
      <c r="AM372" s="7" t="str">
        <f t="shared" si="741"/>
        <v/>
      </c>
      <c r="AO372" s="7" t="str">
        <f t="shared" si="742"/>
        <v/>
      </c>
      <c r="AP372" s="7" t="str">
        <f t="shared" si="743"/>
        <v/>
      </c>
      <c r="AQ372" s="7" t="str">
        <f t="shared" si="744"/>
        <v/>
      </c>
      <c r="AS372" s="7" t="str">
        <f t="shared" si="745"/>
        <v/>
      </c>
      <c r="AT372" s="7" t="str">
        <f t="shared" si="746"/>
        <v/>
      </c>
      <c r="AU372" s="7" t="str">
        <f t="shared" si="747"/>
        <v/>
      </c>
      <c r="AW372" s="7" t="str">
        <f t="shared" si="748"/>
        <v/>
      </c>
      <c r="AY372" s="7" t="str">
        <f t="shared" si="749"/>
        <v/>
      </c>
      <c r="AZ372" s="7" t="str">
        <f t="shared" si="750"/>
        <v/>
      </c>
      <c r="BA372" s="7" t="str">
        <f t="shared" si="751"/>
        <v/>
      </c>
    </row>
    <row r="373" spans="1:53">
      <c r="A373" s="23"/>
      <c r="B373" s="24"/>
      <c r="C373" s="25"/>
      <c r="D373" s="26"/>
      <c r="E373" s="27"/>
      <c r="F373" s="28"/>
      <c r="G373" s="28"/>
      <c r="H373" s="27"/>
      <c r="I373" s="29"/>
      <c r="J373" s="30"/>
      <c r="K373" s="31"/>
      <c r="L373" s="32"/>
      <c r="M373" s="223"/>
      <c r="N373" s="12" t="str">
        <f>IF(ISBLANK(I373),"",IF(COUNTIF(I373,"*bombe*"),(G373-1)*SUMIF('base de donnée JCO '!C$3:C$10,K373,'base de donnée JCO '!D$3:D$10)+SUMIF(entete,L373,'base de donnée JCO '!D$14:D$20),SUMIFS('base de donnée JCO '!I$173:I$1080,'base de donnée JCO '!F$173:F$1080,I373,'base de donnée JCO '!G$173:G$1080,J373)))</f>
        <v/>
      </c>
      <c r="O373" s="12" t="str">
        <f t="shared" si="728"/>
        <v/>
      </c>
      <c r="P373" s="223"/>
      <c r="Q373" s="28"/>
      <c r="R373" s="28"/>
      <c r="S373" s="28"/>
      <c r="T373" s="28"/>
      <c r="U373" s="28"/>
      <c r="V373" s="2">
        <f>W373*SUMIFS('base de donnée JCO '!H$173:H$1080,'base de donnée JCO '!F$173:F$1080,I373,'base de donnée JCO '!G$173:G$1080,J373)</f>
        <v>0</v>
      </c>
      <c r="W373" s="2">
        <f t="shared" si="729"/>
        <v>0</v>
      </c>
      <c r="X373" s="2">
        <f>W373*SUMIFS('base de donnée JCO '!J$173:J$1080,'base de donnée JCO '!F$173:F$1080,I373,'base de donnée JCO '!G$173:G$1080,J373)</f>
        <v>0</v>
      </c>
      <c r="Z373" s="7" t="str">
        <f t="shared" si="730"/>
        <v/>
      </c>
      <c r="AA373" s="7" t="str">
        <f t="shared" si="731"/>
        <v/>
      </c>
      <c r="AB373" s="7" t="str">
        <f t="shared" si="732"/>
        <v/>
      </c>
      <c r="AD373" s="7" t="str">
        <f t="shared" si="733"/>
        <v/>
      </c>
      <c r="AE373" s="7" t="str">
        <f t="shared" si="734"/>
        <v/>
      </c>
      <c r="AF373" s="7" t="str">
        <f t="shared" si="735"/>
        <v/>
      </c>
      <c r="AG373" s="7" t="str">
        <f t="shared" si="736"/>
        <v/>
      </c>
      <c r="AH373" s="7" t="str">
        <f t="shared" si="737"/>
        <v/>
      </c>
      <c r="AJ373" s="7" t="str">
        <f t="shared" si="738"/>
        <v/>
      </c>
      <c r="AK373" s="7" t="str">
        <f t="shared" si="739"/>
        <v/>
      </c>
      <c r="AL373" s="7" t="str">
        <f t="shared" si="740"/>
        <v/>
      </c>
      <c r="AM373" s="7" t="str">
        <f t="shared" si="741"/>
        <v/>
      </c>
      <c r="AO373" s="7" t="str">
        <f t="shared" si="742"/>
        <v/>
      </c>
      <c r="AP373" s="7" t="str">
        <f t="shared" si="743"/>
        <v/>
      </c>
      <c r="AQ373" s="7" t="str">
        <f t="shared" si="744"/>
        <v/>
      </c>
      <c r="AS373" s="7" t="str">
        <f t="shared" si="745"/>
        <v/>
      </c>
      <c r="AT373" s="7" t="str">
        <f t="shared" si="746"/>
        <v/>
      </c>
      <c r="AU373" s="7" t="str">
        <f t="shared" si="747"/>
        <v/>
      </c>
      <c r="AW373" s="7" t="str">
        <f t="shared" si="748"/>
        <v/>
      </c>
      <c r="AY373" s="7" t="str">
        <f t="shared" si="749"/>
        <v/>
      </c>
      <c r="AZ373" s="7" t="str">
        <f t="shared" si="750"/>
        <v/>
      </c>
      <c r="BA373" s="7" t="str">
        <f t="shared" si="751"/>
        <v/>
      </c>
    </row>
    <row r="374" spans="1:53">
      <c r="A374" s="23"/>
      <c r="B374" s="24"/>
      <c r="C374" s="25"/>
      <c r="D374" s="26"/>
      <c r="E374" s="27"/>
      <c r="F374" s="28"/>
      <c r="G374" s="28"/>
      <c r="H374" s="27"/>
      <c r="I374" s="29"/>
      <c r="J374" s="30"/>
      <c r="K374" s="31"/>
      <c r="L374" s="32"/>
      <c r="M374" s="223"/>
      <c r="N374" s="12" t="str">
        <f>IF(ISBLANK(I374),"",IF(COUNTIF(I374,"*bombe*"),(G374-1)*SUMIF('base de donnée JCO '!C$3:C$10,K374,'base de donnée JCO '!D$3:D$10)+SUMIF(entete,L374,'base de donnée JCO '!D$14:D$20),SUMIFS('base de donnée JCO '!I$173:I$1080,'base de donnée JCO '!F$173:F$1080,I374,'base de donnée JCO '!G$173:G$1080,J374)))</f>
        <v/>
      </c>
      <c r="O374" s="12" t="str">
        <f t="shared" si="728"/>
        <v/>
      </c>
      <c r="P374" s="223"/>
      <c r="Q374" s="28"/>
      <c r="R374" s="28"/>
      <c r="S374" s="28"/>
      <c r="T374" s="28"/>
      <c r="U374" s="28"/>
      <c r="V374" s="2">
        <f>W374*SUMIFS('base de donnée JCO '!H$173:H$1080,'base de donnée JCO '!F$173:F$1080,I374,'base de donnée JCO '!G$173:G$1080,J374)</f>
        <v>0</v>
      </c>
      <c r="W374" s="2">
        <f t="shared" si="729"/>
        <v>0</v>
      </c>
      <c r="X374" s="2">
        <f>W374*SUMIFS('base de donnée JCO '!J$173:J$1080,'base de donnée JCO '!F$173:F$1080,I374,'base de donnée JCO '!G$173:G$1080,J374)</f>
        <v>0</v>
      </c>
      <c r="Z374" s="7" t="str">
        <f t="shared" si="730"/>
        <v/>
      </c>
      <c r="AA374" s="7" t="str">
        <f t="shared" si="731"/>
        <v/>
      </c>
      <c r="AB374" s="7" t="str">
        <f t="shared" si="732"/>
        <v/>
      </c>
      <c r="AD374" s="7" t="str">
        <f t="shared" si="733"/>
        <v/>
      </c>
      <c r="AE374" s="7" t="str">
        <f t="shared" si="734"/>
        <v/>
      </c>
      <c r="AF374" s="7" t="str">
        <f t="shared" si="735"/>
        <v/>
      </c>
      <c r="AG374" s="7" t="str">
        <f t="shared" si="736"/>
        <v/>
      </c>
      <c r="AH374" s="7" t="str">
        <f t="shared" si="737"/>
        <v/>
      </c>
      <c r="AJ374" s="7" t="str">
        <f t="shared" si="738"/>
        <v/>
      </c>
      <c r="AK374" s="7" t="str">
        <f t="shared" si="739"/>
        <v/>
      </c>
      <c r="AL374" s="7" t="str">
        <f t="shared" si="740"/>
        <v/>
      </c>
      <c r="AM374" s="7" t="str">
        <f t="shared" si="741"/>
        <v/>
      </c>
      <c r="AO374" s="7" t="str">
        <f t="shared" si="742"/>
        <v/>
      </c>
      <c r="AP374" s="7" t="str">
        <f t="shared" si="743"/>
        <v/>
      </c>
      <c r="AQ374" s="7" t="str">
        <f t="shared" si="744"/>
        <v/>
      </c>
      <c r="AS374" s="7" t="str">
        <f t="shared" si="745"/>
        <v/>
      </c>
      <c r="AT374" s="7" t="str">
        <f t="shared" si="746"/>
        <v/>
      </c>
      <c r="AU374" s="7" t="str">
        <f t="shared" si="747"/>
        <v/>
      </c>
      <c r="AW374" s="7" t="str">
        <f t="shared" si="748"/>
        <v/>
      </c>
      <c r="AY374" s="7" t="str">
        <f t="shared" si="749"/>
        <v/>
      </c>
      <c r="AZ374" s="7" t="str">
        <f t="shared" si="750"/>
        <v/>
      </c>
      <c r="BA374" s="7" t="str">
        <f t="shared" si="751"/>
        <v/>
      </c>
    </row>
    <row r="375" spans="1:53">
      <c r="A375" s="23"/>
      <c r="B375" s="24"/>
      <c r="C375" s="25"/>
      <c r="D375" s="26"/>
      <c r="E375" s="27"/>
      <c r="F375" s="28"/>
      <c r="G375" s="28"/>
      <c r="H375" s="27"/>
      <c r="I375" s="29"/>
      <c r="J375" s="30"/>
      <c r="K375" s="31"/>
      <c r="L375" s="32"/>
      <c r="M375" s="223"/>
      <c r="N375" s="12" t="str">
        <f>IF(ISBLANK(I375),"",IF(COUNTIF(I375,"*bombe*"),(G375-1)*SUMIF('base de donnée JCO '!C$3:C$10,K375,'base de donnée JCO '!D$3:D$10)+SUMIF(entete,L375,'base de donnée JCO '!D$14:D$20),SUMIFS('base de donnée JCO '!I$173:I$1080,'base de donnée JCO '!F$173:F$1080,I375,'base de donnée JCO '!G$173:G$1080,J375)))</f>
        <v/>
      </c>
      <c r="O375" s="12" t="str">
        <f t="shared" si="728"/>
        <v/>
      </c>
      <c r="P375" s="223"/>
      <c r="Q375" s="28"/>
      <c r="R375" s="28"/>
      <c r="S375" s="28"/>
      <c r="T375" s="28"/>
      <c r="U375" s="28"/>
      <c r="V375" s="2">
        <f>W375*SUMIFS('base de donnée JCO '!H$173:H$1080,'base de donnée JCO '!F$173:F$1080,I375,'base de donnée JCO '!G$173:G$1080,J375)</f>
        <v>0</v>
      </c>
      <c r="W375" s="2">
        <f t="shared" si="729"/>
        <v>0</v>
      </c>
      <c r="X375" s="2">
        <f>W375*SUMIFS('base de donnée JCO '!J$173:J$1080,'base de donnée JCO '!F$173:F$1080,I375,'base de donnée JCO '!G$173:G$1080,J375)</f>
        <v>0</v>
      </c>
      <c r="Z375" s="7" t="str">
        <f t="shared" si="730"/>
        <v/>
      </c>
      <c r="AA375" s="7" t="str">
        <f t="shared" si="731"/>
        <v/>
      </c>
      <c r="AB375" s="7" t="str">
        <f t="shared" si="732"/>
        <v/>
      </c>
      <c r="AD375" s="7" t="str">
        <f t="shared" si="733"/>
        <v/>
      </c>
      <c r="AE375" s="7" t="str">
        <f t="shared" si="734"/>
        <v/>
      </c>
      <c r="AF375" s="7" t="str">
        <f t="shared" si="735"/>
        <v/>
      </c>
      <c r="AG375" s="7" t="str">
        <f t="shared" si="736"/>
        <v/>
      </c>
      <c r="AH375" s="7" t="str">
        <f t="shared" si="737"/>
        <v/>
      </c>
      <c r="AJ375" s="7" t="str">
        <f t="shared" si="738"/>
        <v/>
      </c>
      <c r="AK375" s="7" t="str">
        <f t="shared" si="739"/>
        <v/>
      </c>
      <c r="AL375" s="7" t="str">
        <f t="shared" si="740"/>
        <v/>
      </c>
      <c r="AM375" s="7" t="str">
        <f t="shared" si="741"/>
        <v/>
      </c>
      <c r="AO375" s="7" t="str">
        <f t="shared" si="742"/>
        <v/>
      </c>
      <c r="AP375" s="7" t="str">
        <f t="shared" si="743"/>
        <v/>
      </c>
      <c r="AQ375" s="7" t="str">
        <f t="shared" si="744"/>
        <v/>
      </c>
      <c r="AS375" s="7" t="str">
        <f t="shared" si="745"/>
        <v/>
      </c>
      <c r="AT375" s="7" t="str">
        <f t="shared" si="746"/>
        <v/>
      </c>
      <c r="AU375" s="7" t="str">
        <f t="shared" si="747"/>
        <v/>
      </c>
      <c r="AW375" s="7" t="str">
        <f t="shared" si="748"/>
        <v/>
      </c>
      <c r="AY375" s="7" t="str">
        <f t="shared" si="749"/>
        <v/>
      </c>
      <c r="AZ375" s="7" t="str">
        <f t="shared" si="750"/>
        <v/>
      </c>
      <c r="BA375" s="7" t="str">
        <f t="shared" si="751"/>
        <v/>
      </c>
    </row>
    <row r="376" spans="1:53">
      <c r="A376" s="23"/>
      <c r="B376" s="24"/>
      <c r="C376" s="25"/>
      <c r="D376" s="26"/>
      <c r="E376" s="27"/>
      <c r="F376" s="28"/>
      <c r="G376" s="28"/>
      <c r="H376" s="27"/>
      <c r="I376" s="29"/>
      <c r="J376" s="30"/>
      <c r="K376" s="31"/>
      <c r="L376" s="32"/>
      <c r="M376" s="223"/>
      <c r="N376" s="12" t="str">
        <f>IF(ISBLANK(I376),"",IF(COUNTIF(I376,"*bombe*"),(G376-1)*SUMIF('base de donnée JCO '!C$3:C$10,K376,'base de donnée JCO '!D$3:D$10)+SUMIF(entete,L376,'base de donnée JCO '!D$14:D$20),SUMIFS('base de donnée JCO '!I$173:I$1080,'base de donnée JCO '!F$173:F$1080,I376,'base de donnée JCO '!G$173:G$1080,J376)))</f>
        <v/>
      </c>
      <c r="O376" s="12" t="str">
        <f t="shared" si="728"/>
        <v/>
      </c>
      <c r="P376" s="223"/>
      <c r="Q376" s="28"/>
      <c r="R376" s="28"/>
      <c r="S376" s="28"/>
      <c r="T376" s="28"/>
      <c r="U376" s="28"/>
      <c r="V376" s="2">
        <f>W376*SUMIFS('base de donnée JCO '!H$173:H$1080,'base de donnée JCO '!F$173:F$1080,I376,'base de donnée JCO '!G$173:G$1080,J376)</f>
        <v>0</v>
      </c>
      <c r="W376" s="2">
        <f t="shared" si="729"/>
        <v>0</v>
      </c>
      <c r="X376" s="2">
        <f>W376*SUMIFS('base de donnée JCO '!J$173:J$1080,'base de donnée JCO '!F$173:F$1080,I376,'base de donnée JCO '!G$173:G$1080,J376)</f>
        <v>0</v>
      </c>
      <c r="Z376" s="7" t="str">
        <f t="shared" si="730"/>
        <v/>
      </c>
      <c r="AA376" s="7" t="str">
        <f t="shared" si="731"/>
        <v/>
      </c>
      <c r="AB376" s="7" t="str">
        <f t="shared" si="732"/>
        <v/>
      </c>
      <c r="AD376" s="7" t="str">
        <f t="shared" si="733"/>
        <v/>
      </c>
      <c r="AE376" s="7" t="str">
        <f t="shared" si="734"/>
        <v/>
      </c>
      <c r="AF376" s="7" t="str">
        <f t="shared" si="735"/>
        <v/>
      </c>
      <c r="AG376" s="7" t="str">
        <f t="shared" si="736"/>
        <v/>
      </c>
      <c r="AH376" s="7" t="str">
        <f t="shared" si="737"/>
        <v/>
      </c>
      <c r="AJ376" s="7" t="str">
        <f t="shared" si="738"/>
        <v/>
      </c>
      <c r="AK376" s="7" t="str">
        <f t="shared" si="739"/>
        <v/>
      </c>
      <c r="AL376" s="7" t="str">
        <f t="shared" si="740"/>
        <v/>
      </c>
      <c r="AM376" s="7" t="str">
        <f t="shared" si="741"/>
        <v/>
      </c>
      <c r="AO376" s="7" t="str">
        <f t="shared" si="742"/>
        <v/>
      </c>
      <c r="AP376" s="7" t="str">
        <f t="shared" si="743"/>
        <v/>
      </c>
      <c r="AQ376" s="7" t="str">
        <f t="shared" si="744"/>
        <v/>
      </c>
      <c r="AS376" s="7" t="str">
        <f t="shared" si="745"/>
        <v/>
      </c>
      <c r="AT376" s="7" t="str">
        <f t="shared" si="746"/>
        <v/>
      </c>
      <c r="AU376" s="7" t="str">
        <f t="shared" si="747"/>
        <v/>
      </c>
      <c r="AW376" s="7" t="str">
        <f t="shared" si="748"/>
        <v/>
      </c>
      <c r="AY376" s="7" t="str">
        <f t="shared" si="749"/>
        <v/>
      </c>
      <c r="AZ376" s="7" t="str">
        <f t="shared" si="750"/>
        <v/>
      </c>
      <c r="BA376" s="7" t="str">
        <f t="shared" si="751"/>
        <v/>
      </c>
    </row>
    <row r="377" spans="1:53">
      <c r="A377" s="23"/>
      <c r="B377" s="24"/>
      <c r="C377" s="25"/>
      <c r="D377" s="26"/>
      <c r="E377" s="27"/>
      <c r="F377" s="28"/>
      <c r="G377" s="28"/>
      <c r="H377" s="27"/>
      <c r="I377" s="29"/>
      <c r="J377" s="30"/>
      <c r="K377" s="31"/>
      <c r="L377" s="32"/>
      <c r="M377" s="223"/>
      <c r="N377" s="12" t="str">
        <f>IF(ISBLANK(I377),"",IF(COUNTIF(I377,"*bombe*"),(G377-1)*SUMIF('base de donnée JCO '!C$3:C$10,K377,'base de donnée JCO '!D$3:D$10)+SUMIF(entete,L377,'base de donnée JCO '!D$14:D$20),SUMIFS('base de donnée JCO '!I$173:I$1080,'base de donnée JCO '!F$173:F$1080,I377,'base de donnée JCO '!G$173:G$1080,J377)))</f>
        <v/>
      </c>
      <c r="O377" s="12" t="str">
        <f t="shared" si="728"/>
        <v/>
      </c>
      <c r="P377" s="223"/>
      <c r="Q377" s="28"/>
      <c r="R377" s="28"/>
      <c r="S377" s="28"/>
      <c r="T377" s="28"/>
      <c r="U377" s="28"/>
      <c r="V377" s="2">
        <f>W377*SUMIFS('base de donnée JCO '!H$173:H$1080,'base de donnée JCO '!F$173:F$1080,I377,'base de donnée JCO '!G$173:G$1080,J377)</f>
        <v>0</v>
      </c>
      <c r="W377" s="2">
        <f t="shared" si="729"/>
        <v>0</v>
      </c>
      <c r="X377" s="2">
        <f>W377*SUMIFS('base de donnée JCO '!J$173:J$1080,'base de donnée JCO '!F$173:F$1080,I377,'base de donnée JCO '!G$173:G$1080,J377)</f>
        <v>0</v>
      </c>
      <c r="Z377" s="7" t="str">
        <f t="shared" si="730"/>
        <v/>
      </c>
      <c r="AA377" s="7" t="str">
        <f t="shared" si="731"/>
        <v/>
      </c>
      <c r="AB377" s="7" t="str">
        <f t="shared" si="732"/>
        <v/>
      </c>
      <c r="AD377" s="7" t="str">
        <f t="shared" si="733"/>
        <v/>
      </c>
      <c r="AE377" s="7" t="str">
        <f t="shared" si="734"/>
        <v/>
      </c>
      <c r="AF377" s="7" t="str">
        <f t="shared" si="735"/>
        <v/>
      </c>
      <c r="AG377" s="7" t="str">
        <f t="shared" si="736"/>
        <v/>
      </c>
      <c r="AH377" s="7" t="str">
        <f t="shared" si="737"/>
        <v/>
      </c>
      <c r="AJ377" s="7" t="str">
        <f t="shared" si="738"/>
        <v/>
      </c>
      <c r="AK377" s="7" t="str">
        <f t="shared" si="739"/>
        <v/>
      </c>
      <c r="AL377" s="7" t="str">
        <f t="shared" si="740"/>
        <v/>
      </c>
      <c r="AM377" s="7" t="str">
        <f t="shared" si="741"/>
        <v/>
      </c>
      <c r="AO377" s="7" t="str">
        <f t="shared" si="742"/>
        <v/>
      </c>
      <c r="AP377" s="7" t="str">
        <f t="shared" si="743"/>
        <v/>
      </c>
      <c r="AQ377" s="7" t="str">
        <f t="shared" si="744"/>
        <v/>
      </c>
      <c r="AS377" s="7" t="str">
        <f t="shared" si="745"/>
        <v/>
      </c>
      <c r="AT377" s="7" t="str">
        <f t="shared" si="746"/>
        <v/>
      </c>
      <c r="AU377" s="7" t="str">
        <f t="shared" si="747"/>
        <v/>
      </c>
      <c r="AW377" s="7" t="str">
        <f t="shared" si="748"/>
        <v/>
      </c>
      <c r="AY377" s="7" t="str">
        <f t="shared" si="749"/>
        <v/>
      </c>
      <c r="AZ377" s="7" t="str">
        <f t="shared" si="750"/>
        <v/>
      </c>
      <c r="BA377" s="7" t="str">
        <f t="shared" si="751"/>
        <v/>
      </c>
    </row>
    <row r="378" spans="1:53">
      <c r="A378" s="23"/>
      <c r="B378" s="24"/>
      <c r="C378" s="25"/>
      <c r="D378" s="26"/>
      <c r="E378" s="27"/>
      <c r="F378" s="28"/>
      <c r="G378" s="28"/>
      <c r="H378" s="27"/>
      <c r="I378" s="29"/>
      <c r="J378" s="30"/>
      <c r="K378" s="31"/>
      <c r="L378" s="32"/>
      <c r="M378" s="223"/>
      <c r="N378" s="12" t="str">
        <f>IF(ISBLANK(I378),"",IF(COUNTIF(I378,"*bombe*"),(G378-1)*SUMIF('base de donnée JCO '!C$3:C$10,K378,'base de donnée JCO '!D$3:D$10)+SUMIF(entete,L378,'base de donnée JCO '!D$14:D$20),SUMIFS('base de donnée JCO '!I$173:I$1080,'base de donnée JCO '!F$173:F$1080,I378,'base de donnée JCO '!G$173:G$1080,J378)))</f>
        <v/>
      </c>
      <c r="O378" s="12" t="str">
        <f t="shared" si="728"/>
        <v/>
      </c>
      <c r="P378" s="223"/>
      <c r="Q378" s="28"/>
      <c r="R378" s="28"/>
      <c r="S378" s="28"/>
      <c r="T378" s="28"/>
      <c r="U378" s="28"/>
      <c r="V378" s="2">
        <f>W378*SUMIFS('base de donnée JCO '!H$173:H$1080,'base de donnée JCO '!F$173:F$1080,I378,'base de donnée JCO '!G$173:G$1080,J378)</f>
        <v>0</v>
      </c>
      <c r="W378" s="2">
        <f t="shared" si="729"/>
        <v>0</v>
      </c>
      <c r="X378" s="2">
        <f>W378*SUMIFS('base de donnée JCO '!J$173:J$1080,'base de donnée JCO '!F$173:F$1080,I378,'base de donnée JCO '!G$173:G$1080,J378)</f>
        <v>0</v>
      </c>
      <c r="Z378" s="7" t="str">
        <f t="shared" si="730"/>
        <v/>
      </c>
      <c r="AA378" s="7" t="str">
        <f t="shared" si="731"/>
        <v/>
      </c>
      <c r="AB378" s="7" t="str">
        <f t="shared" si="732"/>
        <v/>
      </c>
      <c r="AD378" s="7" t="str">
        <f t="shared" si="733"/>
        <v/>
      </c>
      <c r="AE378" s="7" t="str">
        <f t="shared" si="734"/>
        <v/>
      </c>
      <c r="AF378" s="7" t="str">
        <f t="shared" si="735"/>
        <v/>
      </c>
      <c r="AG378" s="7" t="str">
        <f t="shared" si="736"/>
        <v/>
      </c>
      <c r="AH378" s="7" t="str">
        <f t="shared" si="737"/>
        <v/>
      </c>
      <c r="AJ378" s="7" t="str">
        <f t="shared" si="738"/>
        <v/>
      </c>
      <c r="AK378" s="7" t="str">
        <f t="shared" si="739"/>
        <v/>
      </c>
      <c r="AL378" s="7" t="str">
        <f t="shared" si="740"/>
        <v/>
      </c>
      <c r="AM378" s="7" t="str">
        <f t="shared" si="741"/>
        <v/>
      </c>
      <c r="AO378" s="7" t="str">
        <f t="shared" si="742"/>
        <v/>
      </c>
      <c r="AP378" s="7" t="str">
        <f t="shared" si="743"/>
        <v/>
      </c>
      <c r="AQ378" s="7" t="str">
        <f t="shared" si="744"/>
        <v/>
      </c>
      <c r="AS378" s="7" t="str">
        <f t="shared" si="745"/>
        <v/>
      </c>
      <c r="AT378" s="7" t="str">
        <f t="shared" si="746"/>
        <v/>
      </c>
      <c r="AU378" s="7" t="str">
        <f t="shared" si="747"/>
        <v/>
      </c>
      <c r="AW378" s="7" t="str">
        <f t="shared" si="748"/>
        <v/>
      </c>
      <c r="AY378" s="7" t="str">
        <f t="shared" si="749"/>
        <v/>
      </c>
      <c r="AZ378" s="7" t="str">
        <f t="shared" si="750"/>
        <v/>
      </c>
      <c r="BA378" s="7" t="str">
        <f t="shared" si="751"/>
        <v/>
      </c>
    </row>
    <row r="379" spans="1:53">
      <c r="A379" s="23"/>
      <c r="B379" s="24"/>
      <c r="C379" s="25"/>
      <c r="D379" s="26"/>
      <c r="E379" s="27"/>
      <c r="F379" s="28"/>
      <c r="G379" s="28"/>
      <c r="H379" s="27"/>
      <c r="I379" s="29"/>
      <c r="J379" s="30"/>
      <c r="K379" s="31"/>
      <c r="L379" s="32"/>
      <c r="M379" s="223"/>
      <c r="N379" s="12" t="str">
        <f>IF(ISBLANK(I379),"",IF(COUNTIF(I379,"*bombe*"),(G379-1)*SUMIF('base de donnée JCO '!C$3:C$10,K379,'base de donnée JCO '!D$3:D$10)+SUMIF(entete,L379,'base de donnée JCO '!D$14:D$20),SUMIFS('base de donnée JCO '!I$173:I$1080,'base de donnée JCO '!F$173:F$1080,I379,'base de donnée JCO '!G$173:G$1080,J379)))</f>
        <v/>
      </c>
      <c r="O379" s="12" t="str">
        <f t="shared" ref="O379:O442" si="752">IF(ISBLANK(I379),"",IF(ISBLANK(D379),D378+N379,D379+N379))</f>
        <v/>
      </c>
      <c r="P379" s="223"/>
      <c r="Q379" s="28"/>
      <c r="R379" s="28"/>
      <c r="S379" s="28"/>
      <c r="T379" s="28"/>
      <c r="U379" s="28"/>
      <c r="V379" s="2">
        <f>W379*SUMIFS('base de donnée JCO '!H$173:H$1080,'base de donnée JCO '!F$173:F$1080,I379,'base de donnée JCO '!G$173:G$1080,J379)</f>
        <v>0</v>
      </c>
      <c r="W379" s="2">
        <f t="shared" si="729"/>
        <v>0</v>
      </c>
      <c r="X379" s="2">
        <f>W379*SUMIFS('base de donnée JCO '!J$173:J$1080,'base de donnée JCO '!F$173:F$1080,I379,'base de donnée JCO '!G$173:G$1080,J379)</f>
        <v>0</v>
      </c>
      <c r="Z379" s="7" t="str">
        <f t="shared" si="730"/>
        <v/>
      </c>
      <c r="AA379" s="7" t="str">
        <f t="shared" si="731"/>
        <v/>
      </c>
      <c r="AB379" s="7" t="str">
        <f t="shared" si="732"/>
        <v/>
      </c>
      <c r="AD379" s="7" t="str">
        <f t="shared" si="733"/>
        <v/>
      </c>
      <c r="AE379" s="7" t="str">
        <f t="shared" si="734"/>
        <v/>
      </c>
      <c r="AF379" s="7" t="str">
        <f t="shared" si="735"/>
        <v/>
      </c>
      <c r="AG379" s="7" t="str">
        <f t="shared" si="736"/>
        <v/>
      </c>
      <c r="AH379" s="7" t="str">
        <f t="shared" si="737"/>
        <v/>
      </c>
      <c r="AJ379" s="7" t="str">
        <f t="shared" si="738"/>
        <v/>
      </c>
      <c r="AK379" s="7" t="str">
        <f t="shared" si="739"/>
        <v/>
      </c>
      <c r="AL379" s="7" t="str">
        <f t="shared" si="740"/>
        <v/>
      </c>
      <c r="AM379" s="7" t="str">
        <f t="shared" si="741"/>
        <v/>
      </c>
      <c r="AO379" s="7" t="str">
        <f t="shared" si="742"/>
        <v/>
      </c>
      <c r="AP379" s="7" t="str">
        <f t="shared" si="743"/>
        <v/>
      </c>
      <c r="AQ379" s="7" t="str">
        <f t="shared" si="744"/>
        <v/>
      </c>
      <c r="AS379" s="7" t="str">
        <f t="shared" si="745"/>
        <v/>
      </c>
      <c r="AT379" s="7" t="str">
        <f t="shared" si="746"/>
        <v/>
      </c>
      <c r="AU379" s="7" t="str">
        <f t="shared" si="747"/>
        <v/>
      </c>
      <c r="AW379" s="7" t="str">
        <f t="shared" si="748"/>
        <v/>
      </c>
      <c r="AY379" s="7" t="str">
        <f t="shared" si="749"/>
        <v/>
      </c>
      <c r="AZ379" s="7" t="str">
        <f t="shared" si="750"/>
        <v/>
      </c>
      <c r="BA379" s="7" t="str">
        <f t="shared" si="751"/>
        <v/>
      </c>
    </row>
    <row r="380" spans="1:53">
      <c r="A380" s="23"/>
      <c r="B380" s="24"/>
      <c r="C380" s="25"/>
      <c r="D380" s="26"/>
      <c r="E380" s="27"/>
      <c r="F380" s="28"/>
      <c r="G380" s="28"/>
      <c r="H380" s="27"/>
      <c r="I380" s="29"/>
      <c r="J380" s="30"/>
      <c r="K380" s="31"/>
      <c r="L380" s="32"/>
      <c r="M380" s="223"/>
      <c r="N380" s="12" t="str">
        <f>IF(ISBLANK(I380),"",IF(COUNTIF(I380,"*bombe*"),(G380-1)*SUMIF('base de donnée JCO '!C$3:C$10,K380,'base de donnée JCO '!D$3:D$10)+SUMIF(entete,L380,'base de donnée JCO '!D$14:D$20),SUMIFS('base de donnée JCO '!I$173:I$1080,'base de donnée JCO '!F$173:F$1080,I380,'base de donnée JCO '!G$173:G$1080,J380)))</f>
        <v/>
      </c>
      <c r="O380" s="12" t="str">
        <f t="shared" si="752"/>
        <v/>
      </c>
      <c r="P380" s="223"/>
      <c r="Q380" s="28"/>
      <c r="R380" s="28"/>
      <c r="S380" s="28"/>
      <c r="T380" s="28"/>
      <c r="U380" s="28"/>
      <c r="V380" s="2">
        <f>W380*SUMIFS('base de donnée JCO '!H$173:H$1080,'base de donnée JCO '!F$173:F$1080,I380,'base de donnée JCO '!G$173:G$1080,J380)</f>
        <v>0</v>
      </c>
      <c r="W380" s="2">
        <f t="shared" si="729"/>
        <v>0</v>
      </c>
      <c r="X380" s="2">
        <f>W380*SUMIFS('base de donnée JCO '!J$173:J$1080,'base de donnée JCO '!F$173:F$1080,I380,'base de donnée JCO '!G$173:G$1080,J380)</f>
        <v>0</v>
      </c>
      <c r="Z380" s="7" t="str">
        <f t="shared" si="730"/>
        <v/>
      </c>
      <c r="AA380" s="7" t="str">
        <f t="shared" si="731"/>
        <v/>
      </c>
      <c r="AB380" s="7" t="str">
        <f t="shared" si="732"/>
        <v/>
      </c>
      <c r="AD380" s="7" t="str">
        <f t="shared" si="733"/>
        <v/>
      </c>
      <c r="AE380" s="7" t="str">
        <f t="shared" si="734"/>
        <v/>
      </c>
      <c r="AF380" s="7" t="str">
        <f t="shared" si="735"/>
        <v/>
      </c>
      <c r="AG380" s="7" t="str">
        <f t="shared" si="736"/>
        <v/>
      </c>
      <c r="AH380" s="7" t="str">
        <f t="shared" si="737"/>
        <v/>
      </c>
      <c r="AJ380" s="7" t="str">
        <f t="shared" si="738"/>
        <v/>
      </c>
      <c r="AK380" s="7" t="str">
        <f t="shared" si="739"/>
        <v/>
      </c>
      <c r="AL380" s="7" t="str">
        <f t="shared" si="740"/>
        <v/>
      </c>
      <c r="AM380" s="7" t="str">
        <f t="shared" si="741"/>
        <v/>
      </c>
      <c r="AO380" s="7" t="str">
        <f t="shared" si="742"/>
        <v/>
      </c>
      <c r="AP380" s="7" t="str">
        <f t="shared" si="743"/>
        <v/>
      </c>
      <c r="AQ380" s="7" t="str">
        <f t="shared" si="744"/>
        <v/>
      </c>
      <c r="AS380" s="7" t="str">
        <f t="shared" si="745"/>
        <v/>
      </c>
      <c r="AT380" s="7" t="str">
        <f t="shared" si="746"/>
        <v/>
      </c>
      <c r="AU380" s="7" t="str">
        <f t="shared" si="747"/>
        <v/>
      </c>
      <c r="AW380" s="7" t="str">
        <f t="shared" si="748"/>
        <v/>
      </c>
      <c r="AY380" s="7" t="str">
        <f t="shared" si="749"/>
        <v/>
      </c>
      <c r="AZ380" s="7" t="str">
        <f t="shared" si="750"/>
        <v/>
      </c>
      <c r="BA380" s="7" t="str">
        <f t="shared" si="751"/>
        <v/>
      </c>
    </row>
    <row r="381" spans="1:53">
      <c r="A381" s="23"/>
      <c r="B381" s="24"/>
      <c r="C381" s="25"/>
      <c r="D381" s="26"/>
      <c r="E381" s="27"/>
      <c r="F381" s="28"/>
      <c r="G381" s="28"/>
      <c r="H381" s="27"/>
      <c r="I381" s="29"/>
      <c r="J381" s="30"/>
      <c r="K381" s="31"/>
      <c r="L381" s="32"/>
      <c r="M381" s="223"/>
      <c r="N381" s="12" t="str">
        <f>IF(ISBLANK(I381),"",IF(COUNTIF(I381,"*bombe*"),(G381-1)*SUMIF('base de donnée JCO '!C$3:C$10,K381,'base de donnée JCO '!D$3:D$10)+SUMIF(entete,L381,'base de donnée JCO '!D$14:D$20),SUMIFS('base de donnée JCO '!I$173:I$1080,'base de donnée JCO '!F$173:F$1080,I381,'base de donnée JCO '!G$173:G$1080,J381)))</f>
        <v/>
      </c>
      <c r="O381" s="12" t="str">
        <f t="shared" si="752"/>
        <v/>
      </c>
      <c r="P381" s="223"/>
      <c r="Q381" s="28"/>
      <c r="R381" s="28"/>
      <c r="S381" s="28"/>
      <c r="T381" s="28"/>
      <c r="U381" s="28"/>
      <c r="V381" s="2">
        <f>W381*SUMIFS('base de donnée JCO '!H$173:H$1080,'base de donnée JCO '!F$173:F$1080,I381,'base de donnée JCO '!G$173:G$1080,J381)</f>
        <v>0</v>
      </c>
      <c r="W381" s="2">
        <f t="shared" si="729"/>
        <v>0</v>
      </c>
      <c r="X381" s="2">
        <f>W381*SUMIFS('base de donnée JCO '!J$173:J$1080,'base de donnée JCO '!F$173:F$1080,I381,'base de donnée JCO '!G$173:G$1080,J381)</f>
        <v>0</v>
      </c>
      <c r="Z381" s="7" t="str">
        <f t="shared" si="730"/>
        <v/>
      </c>
      <c r="AA381" s="7" t="str">
        <f t="shared" si="731"/>
        <v/>
      </c>
      <c r="AB381" s="7" t="str">
        <f t="shared" si="732"/>
        <v/>
      </c>
      <c r="AD381" s="7" t="str">
        <f t="shared" si="733"/>
        <v/>
      </c>
      <c r="AE381" s="7" t="str">
        <f t="shared" si="734"/>
        <v/>
      </c>
      <c r="AF381" s="7" t="str">
        <f t="shared" si="735"/>
        <v/>
      </c>
      <c r="AG381" s="7" t="str">
        <f t="shared" si="736"/>
        <v/>
      </c>
      <c r="AH381" s="7" t="str">
        <f t="shared" si="737"/>
        <v/>
      </c>
      <c r="AJ381" s="7" t="str">
        <f t="shared" si="738"/>
        <v/>
      </c>
      <c r="AK381" s="7" t="str">
        <f t="shared" si="739"/>
        <v/>
      </c>
      <c r="AL381" s="7" t="str">
        <f t="shared" si="740"/>
        <v/>
      </c>
      <c r="AM381" s="7" t="str">
        <f t="shared" si="741"/>
        <v/>
      </c>
      <c r="AO381" s="7" t="str">
        <f t="shared" si="742"/>
        <v/>
      </c>
      <c r="AP381" s="7" t="str">
        <f t="shared" si="743"/>
        <v/>
      </c>
      <c r="AQ381" s="7" t="str">
        <f t="shared" si="744"/>
        <v/>
      </c>
      <c r="AS381" s="7" t="str">
        <f t="shared" si="745"/>
        <v/>
      </c>
      <c r="AT381" s="7" t="str">
        <f t="shared" si="746"/>
        <v/>
      </c>
      <c r="AU381" s="7" t="str">
        <f t="shared" si="747"/>
        <v/>
      </c>
      <c r="AW381" s="7" t="str">
        <f t="shared" si="748"/>
        <v/>
      </c>
      <c r="AY381" s="7" t="str">
        <f t="shared" si="749"/>
        <v/>
      </c>
      <c r="AZ381" s="7" t="str">
        <f t="shared" si="750"/>
        <v/>
      </c>
      <c r="BA381" s="7" t="str">
        <f t="shared" si="751"/>
        <v/>
      </c>
    </row>
    <row r="382" spans="1:53">
      <c r="A382" s="23"/>
      <c r="B382" s="24"/>
      <c r="C382" s="25"/>
      <c r="D382" s="26"/>
      <c r="E382" s="27"/>
      <c r="F382" s="28"/>
      <c r="G382" s="28"/>
      <c r="H382" s="27"/>
      <c r="I382" s="29"/>
      <c r="J382" s="30"/>
      <c r="K382" s="31"/>
      <c r="L382" s="32"/>
      <c r="M382" s="223"/>
      <c r="N382" s="12" t="str">
        <f>IF(ISBLANK(I382),"",IF(COUNTIF(I382,"*bombe*"),(G382-1)*SUMIF('base de donnée JCO '!C$3:C$10,K382,'base de donnée JCO '!D$3:D$10)+SUMIF(entete,L382,'base de donnée JCO '!D$14:D$20),SUMIFS('base de donnée JCO '!I$173:I$1080,'base de donnée JCO '!F$173:F$1080,I382,'base de donnée JCO '!G$173:G$1080,J382)))</f>
        <v/>
      </c>
      <c r="O382" s="12" t="str">
        <f t="shared" si="752"/>
        <v/>
      </c>
      <c r="P382" s="223"/>
      <c r="Q382" s="28"/>
      <c r="R382" s="28"/>
      <c r="S382" s="28"/>
      <c r="T382" s="28"/>
      <c r="U382" s="28"/>
      <c r="V382" s="2">
        <f>W382*SUMIFS('base de donnée JCO '!H$173:H$1080,'base de donnée JCO '!F$173:F$1080,I382,'base de donnée JCO '!G$173:G$1080,J382)</f>
        <v>0</v>
      </c>
      <c r="W382" s="2">
        <f t="shared" si="729"/>
        <v>0</v>
      </c>
      <c r="X382" s="2">
        <f>W382*SUMIFS('base de donnée JCO '!J$173:J$1080,'base de donnée JCO '!F$173:F$1080,I382,'base de donnée JCO '!G$173:G$1080,J382)</f>
        <v>0</v>
      </c>
      <c r="Z382" s="7" t="str">
        <f t="shared" si="730"/>
        <v/>
      </c>
      <c r="AA382" s="7" t="str">
        <f t="shared" si="731"/>
        <v/>
      </c>
      <c r="AB382" s="7" t="str">
        <f t="shared" si="732"/>
        <v/>
      </c>
      <c r="AD382" s="7" t="str">
        <f t="shared" si="733"/>
        <v/>
      </c>
      <c r="AE382" s="7" t="str">
        <f t="shared" si="734"/>
        <v/>
      </c>
      <c r="AF382" s="7" t="str">
        <f t="shared" si="735"/>
        <v/>
      </c>
      <c r="AG382" s="7" t="str">
        <f t="shared" si="736"/>
        <v/>
      </c>
      <c r="AH382" s="7" t="str">
        <f t="shared" si="737"/>
        <v/>
      </c>
      <c r="AJ382" s="7" t="str">
        <f t="shared" si="738"/>
        <v/>
      </c>
      <c r="AK382" s="7" t="str">
        <f t="shared" si="739"/>
        <v/>
      </c>
      <c r="AL382" s="7" t="str">
        <f t="shared" si="740"/>
        <v/>
      </c>
      <c r="AM382" s="7" t="str">
        <f t="shared" si="741"/>
        <v/>
      </c>
      <c r="AO382" s="7" t="str">
        <f t="shared" si="742"/>
        <v/>
      </c>
      <c r="AP382" s="7" t="str">
        <f t="shared" si="743"/>
        <v/>
      </c>
      <c r="AQ382" s="7" t="str">
        <f t="shared" si="744"/>
        <v/>
      </c>
      <c r="AS382" s="7" t="str">
        <f t="shared" si="745"/>
        <v/>
      </c>
      <c r="AT382" s="7" t="str">
        <f t="shared" si="746"/>
        <v/>
      </c>
      <c r="AU382" s="7" t="str">
        <f t="shared" si="747"/>
        <v/>
      </c>
      <c r="AW382" s="7" t="str">
        <f t="shared" si="748"/>
        <v/>
      </c>
      <c r="AY382" s="7" t="str">
        <f t="shared" si="749"/>
        <v/>
      </c>
      <c r="AZ382" s="7" t="str">
        <f t="shared" si="750"/>
        <v/>
      </c>
      <c r="BA382" s="7" t="str">
        <f t="shared" si="751"/>
        <v/>
      </c>
    </row>
    <row r="383" spans="1:53">
      <c r="A383" s="23"/>
      <c r="B383" s="24"/>
      <c r="C383" s="25"/>
      <c r="D383" s="26"/>
      <c r="E383" s="27"/>
      <c r="F383" s="28"/>
      <c r="G383" s="28"/>
      <c r="H383" s="27"/>
      <c r="I383" s="29"/>
      <c r="J383" s="30"/>
      <c r="K383" s="31"/>
      <c r="L383" s="32"/>
      <c r="M383" s="223"/>
      <c r="N383" s="12" t="str">
        <f>IF(ISBLANK(I383),"",IF(COUNTIF(I383,"*bombe*"),(G383-1)*SUMIF('base de donnée JCO '!C$3:C$10,K383,'base de donnée JCO '!D$3:D$10)+SUMIF(entete,L383,'base de donnée JCO '!D$14:D$20),SUMIFS('base de donnée JCO '!I$173:I$1080,'base de donnée JCO '!F$173:F$1080,I383,'base de donnée JCO '!G$173:G$1080,J383)))</f>
        <v/>
      </c>
      <c r="O383" s="12" t="str">
        <f t="shared" si="752"/>
        <v/>
      </c>
      <c r="P383" s="223"/>
      <c r="Q383" s="28"/>
      <c r="R383" s="28"/>
      <c r="S383" s="28"/>
      <c r="T383" s="28"/>
      <c r="U383" s="28"/>
      <c r="V383" s="2">
        <f>W383*SUMIFS('base de donnée JCO '!H$173:H$1080,'base de donnée JCO '!F$173:F$1080,I383,'base de donnée JCO '!G$173:G$1080,J383)</f>
        <v>0</v>
      </c>
      <c r="W383" s="2">
        <f t="shared" si="729"/>
        <v>0</v>
      </c>
      <c r="X383" s="2">
        <f>W383*SUMIFS('base de donnée JCO '!J$173:J$1080,'base de donnée JCO '!F$173:F$1080,I383,'base de donnée JCO '!G$173:G$1080,J383)</f>
        <v>0</v>
      </c>
      <c r="Z383" s="7" t="str">
        <f t="shared" si="730"/>
        <v/>
      </c>
      <c r="AA383" s="7" t="str">
        <f t="shared" si="731"/>
        <v/>
      </c>
      <c r="AB383" s="7" t="str">
        <f t="shared" si="732"/>
        <v/>
      </c>
      <c r="AD383" s="7" t="str">
        <f t="shared" si="733"/>
        <v/>
      </c>
      <c r="AE383" s="7" t="str">
        <f t="shared" si="734"/>
        <v/>
      </c>
      <c r="AF383" s="7" t="str">
        <f t="shared" si="735"/>
        <v/>
      </c>
      <c r="AG383" s="7" t="str">
        <f t="shared" si="736"/>
        <v/>
      </c>
      <c r="AH383" s="7" t="str">
        <f t="shared" si="737"/>
        <v/>
      </c>
      <c r="AJ383" s="7" t="str">
        <f t="shared" si="738"/>
        <v/>
      </c>
      <c r="AK383" s="7" t="str">
        <f t="shared" si="739"/>
        <v/>
      </c>
      <c r="AL383" s="7" t="str">
        <f t="shared" si="740"/>
        <v/>
      </c>
      <c r="AM383" s="7" t="str">
        <f t="shared" si="741"/>
        <v/>
      </c>
      <c r="AO383" s="7" t="str">
        <f t="shared" si="742"/>
        <v/>
      </c>
      <c r="AP383" s="7" t="str">
        <f t="shared" si="743"/>
        <v/>
      </c>
      <c r="AQ383" s="7" t="str">
        <f t="shared" si="744"/>
        <v/>
      </c>
      <c r="AS383" s="7" t="str">
        <f t="shared" si="745"/>
        <v/>
      </c>
      <c r="AT383" s="7" t="str">
        <f t="shared" si="746"/>
        <v/>
      </c>
      <c r="AU383" s="7" t="str">
        <f t="shared" si="747"/>
        <v/>
      </c>
      <c r="AW383" s="7" t="str">
        <f t="shared" si="748"/>
        <v/>
      </c>
      <c r="AY383" s="7" t="str">
        <f t="shared" si="749"/>
        <v/>
      </c>
      <c r="AZ383" s="7" t="str">
        <f t="shared" si="750"/>
        <v/>
      </c>
      <c r="BA383" s="7" t="str">
        <f t="shared" si="751"/>
        <v/>
      </c>
    </row>
    <row r="384" spans="1:53">
      <c r="A384" s="23"/>
      <c r="B384" s="24"/>
      <c r="C384" s="25"/>
      <c r="D384" s="26"/>
      <c r="E384" s="27"/>
      <c r="F384" s="28"/>
      <c r="G384" s="28"/>
      <c r="H384" s="27"/>
      <c r="I384" s="29"/>
      <c r="J384" s="30"/>
      <c r="K384" s="31"/>
      <c r="L384" s="32"/>
      <c r="M384" s="223"/>
      <c r="N384" s="12" t="str">
        <f>IF(ISBLANK(I384),"",IF(COUNTIF(I384,"*bombe*"),(G384-1)*SUMIF('base de donnée JCO '!C$3:C$10,K384,'base de donnée JCO '!D$3:D$10)+SUMIF(entete,L384,'base de donnée JCO '!D$14:D$20),SUMIFS('base de donnée JCO '!I$173:I$1080,'base de donnée JCO '!F$173:F$1080,I384,'base de donnée JCO '!G$173:G$1080,J384)))</f>
        <v/>
      </c>
      <c r="O384" s="12" t="str">
        <f t="shared" si="752"/>
        <v/>
      </c>
      <c r="P384" s="223"/>
      <c r="Q384" s="28"/>
      <c r="R384" s="28"/>
      <c r="S384" s="28"/>
      <c r="T384" s="28"/>
      <c r="U384" s="28"/>
      <c r="V384" s="2">
        <f>W384*SUMIFS('base de donnée JCO '!H$173:H$1080,'base de donnée JCO '!F$173:F$1080,I384,'base de donnée JCO '!G$173:G$1080,J384)</f>
        <v>0</v>
      </c>
      <c r="W384" s="2">
        <f t="shared" si="729"/>
        <v>0</v>
      </c>
      <c r="X384" s="2">
        <f>W384*SUMIFS('base de donnée JCO '!J$173:J$1080,'base de donnée JCO '!F$173:F$1080,I384,'base de donnée JCO '!G$173:G$1080,J384)</f>
        <v>0</v>
      </c>
      <c r="Z384" s="7" t="str">
        <f t="shared" si="730"/>
        <v/>
      </c>
      <c r="AA384" s="7" t="str">
        <f t="shared" si="731"/>
        <v/>
      </c>
      <c r="AB384" s="7" t="str">
        <f t="shared" si="732"/>
        <v/>
      </c>
      <c r="AD384" s="7" t="str">
        <f t="shared" si="733"/>
        <v/>
      </c>
      <c r="AE384" s="7" t="str">
        <f t="shared" si="734"/>
        <v/>
      </c>
      <c r="AF384" s="7" t="str">
        <f t="shared" si="735"/>
        <v/>
      </c>
      <c r="AG384" s="7" t="str">
        <f t="shared" si="736"/>
        <v/>
      </c>
      <c r="AH384" s="7" t="str">
        <f t="shared" si="737"/>
        <v/>
      </c>
      <c r="AJ384" s="7" t="str">
        <f t="shared" si="738"/>
        <v/>
      </c>
      <c r="AK384" s="7" t="str">
        <f t="shared" si="739"/>
        <v/>
      </c>
      <c r="AL384" s="7" t="str">
        <f t="shared" si="740"/>
        <v/>
      </c>
      <c r="AM384" s="7" t="str">
        <f t="shared" si="741"/>
        <v/>
      </c>
      <c r="AO384" s="7" t="str">
        <f t="shared" si="742"/>
        <v/>
      </c>
      <c r="AP384" s="7" t="str">
        <f t="shared" si="743"/>
        <v/>
      </c>
      <c r="AQ384" s="7" t="str">
        <f t="shared" si="744"/>
        <v/>
      </c>
      <c r="AS384" s="7" t="str">
        <f t="shared" si="745"/>
        <v/>
      </c>
      <c r="AT384" s="7" t="str">
        <f t="shared" si="746"/>
        <v/>
      </c>
      <c r="AU384" s="7" t="str">
        <f t="shared" si="747"/>
        <v/>
      </c>
      <c r="AW384" s="7" t="str">
        <f t="shared" si="748"/>
        <v/>
      </c>
      <c r="AY384" s="7" t="str">
        <f t="shared" si="749"/>
        <v/>
      </c>
      <c r="AZ384" s="7" t="str">
        <f t="shared" si="750"/>
        <v/>
      </c>
      <c r="BA384" s="7" t="str">
        <f t="shared" si="751"/>
        <v/>
      </c>
    </row>
    <row r="385" spans="1:53">
      <c r="A385" s="23"/>
      <c r="B385" s="24"/>
      <c r="C385" s="25"/>
      <c r="D385" s="26"/>
      <c r="E385" s="27"/>
      <c r="F385" s="28"/>
      <c r="G385" s="28"/>
      <c r="H385" s="27"/>
      <c r="I385" s="29"/>
      <c r="J385" s="30"/>
      <c r="K385" s="31"/>
      <c r="L385" s="32"/>
      <c r="M385" s="223"/>
      <c r="N385" s="12" t="str">
        <f>IF(ISBLANK(I385),"",IF(COUNTIF(I385,"*bombe*"),(G385-1)*SUMIF('base de donnée JCO '!C$3:C$10,K385,'base de donnée JCO '!D$3:D$10)+SUMIF(entete,L385,'base de donnée JCO '!D$14:D$20),SUMIFS('base de donnée JCO '!I$173:I$1080,'base de donnée JCO '!F$173:F$1080,I385,'base de donnée JCO '!G$173:G$1080,J385)))</f>
        <v/>
      </c>
      <c r="O385" s="12" t="str">
        <f t="shared" si="752"/>
        <v/>
      </c>
      <c r="P385" s="223"/>
      <c r="Q385" s="28"/>
      <c r="R385" s="28"/>
      <c r="S385" s="28"/>
      <c r="T385" s="28"/>
      <c r="U385" s="28"/>
      <c r="V385" s="2">
        <f>W385*SUMIFS('base de donnée JCO '!H$173:H$1080,'base de donnée JCO '!F$173:F$1080,I385,'base de donnée JCO '!G$173:G$1080,J385)</f>
        <v>0</v>
      </c>
      <c r="W385" s="2">
        <f t="shared" si="729"/>
        <v>0</v>
      </c>
      <c r="X385" s="2">
        <f>W385*SUMIFS('base de donnée JCO '!J$173:J$1080,'base de donnée JCO '!F$173:F$1080,I385,'base de donnée JCO '!G$173:G$1080,J385)</f>
        <v>0</v>
      </c>
      <c r="Z385" s="7" t="str">
        <f t="shared" si="730"/>
        <v/>
      </c>
      <c r="AA385" s="7" t="str">
        <f t="shared" si="731"/>
        <v/>
      </c>
      <c r="AB385" s="7" t="str">
        <f t="shared" si="732"/>
        <v/>
      </c>
      <c r="AD385" s="7" t="str">
        <f t="shared" si="733"/>
        <v/>
      </c>
      <c r="AE385" s="7" t="str">
        <f t="shared" si="734"/>
        <v/>
      </c>
      <c r="AF385" s="7" t="str">
        <f t="shared" si="735"/>
        <v/>
      </c>
      <c r="AG385" s="7" t="str">
        <f t="shared" si="736"/>
        <v/>
      </c>
      <c r="AH385" s="7" t="str">
        <f t="shared" si="737"/>
        <v/>
      </c>
      <c r="AJ385" s="7" t="str">
        <f t="shared" si="738"/>
        <v/>
      </c>
      <c r="AK385" s="7" t="str">
        <f t="shared" si="739"/>
        <v/>
      </c>
      <c r="AL385" s="7" t="str">
        <f t="shared" si="740"/>
        <v/>
      </c>
      <c r="AM385" s="7" t="str">
        <f t="shared" si="741"/>
        <v/>
      </c>
      <c r="AO385" s="7" t="str">
        <f t="shared" si="742"/>
        <v/>
      </c>
      <c r="AP385" s="7" t="str">
        <f t="shared" si="743"/>
        <v/>
      </c>
      <c r="AQ385" s="7" t="str">
        <f t="shared" si="744"/>
        <v/>
      </c>
      <c r="AS385" s="7" t="str">
        <f t="shared" si="745"/>
        <v/>
      </c>
      <c r="AT385" s="7" t="str">
        <f t="shared" si="746"/>
        <v/>
      </c>
      <c r="AU385" s="7" t="str">
        <f t="shared" si="747"/>
        <v/>
      </c>
      <c r="AW385" s="7" t="str">
        <f t="shared" si="748"/>
        <v/>
      </c>
      <c r="AY385" s="7" t="str">
        <f t="shared" si="749"/>
        <v/>
      </c>
      <c r="AZ385" s="7" t="str">
        <f t="shared" si="750"/>
        <v/>
      </c>
      <c r="BA385" s="7" t="str">
        <f t="shared" si="751"/>
        <v/>
      </c>
    </row>
    <row r="386" spans="1:53">
      <c r="A386" s="23"/>
      <c r="B386" s="24"/>
      <c r="C386" s="25"/>
      <c r="D386" s="26"/>
      <c r="E386" s="27"/>
      <c r="F386" s="28"/>
      <c r="G386" s="28"/>
      <c r="H386" s="27"/>
      <c r="I386" s="29"/>
      <c r="J386" s="30"/>
      <c r="K386" s="31"/>
      <c r="L386" s="32"/>
      <c r="M386" s="223"/>
      <c r="N386" s="12" t="str">
        <f>IF(ISBLANK(I386),"",IF(COUNTIF(I386,"*bombe*"),(G386-1)*SUMIF('base de donnée JCO '!C$3:C$10,K386,'base de donnée JCO '!D$3:D$10)+SUMIF(entete,L386,'base de donnée JCO '!D$14:D$20),SUMIFS('base de donnée JCO '!I$173:I$1080,'base de donnée JCO '!F$173:F$1080,I386,'base de donnée JCO '!G$173:G$1080,J386)))</f>
        <v/>
      </c>
      <c r="O386" s="12" t="str">
        <f t="shared" si="752"/>
        <v/>
      </c>
      <c r="P386" s="223"/>
      <c r="Q386" s="28"/>
      <c r="R386" s="28"/>
      <c r="S386" s="28"/>
      <c r="T386" s="28"/>
      <c r="U386" s="28"/>
      <c r="V386" s="2">
        <f>W386*SUMIFS('base de donnée JCO '!H$173:H$1080,'base de donnée JCO '!F$173:F$1080,I386,'base de donnée JCO '!G$173:G$1080,J386)</f>
        <v>0</v>
      </c>
      <c r="W386" s="2">
        <f t="shared" si="729"/>
        <v>0</v>
      </c>
      <c r="X386" s="2">
        <f>W386*SUMIFS('base de donnée JCO '!J$173:J$1080,'base de donnée JCO '!F$173:F$1080,I386,'base de donnée JCO '!G$173:G$1080,J386)</f>
        <v>0</v>
      </c>
      <c r="Z386" s="7" t="str">
        <f t="shared" si="730"/>
        <v/>
      </c>
      <c r="AA386" s="7" t="str">
        <f t="shared" si="731"/>
        <v/>
      </c>
      <c r="AB386" s="7" t="str">
        <f t="shared" si="732"/>
        <v/>
      </c>
      <c r="AD386" s="7" t="str">
        <f t="shared" si="733"/>
        <v/>
      </c>
      <c r="AE386" s="7" t="str">
        <f t="shared" si="734"/>
        <v/>
      </c>
      <c r="AF386" s="7" t="str">
        <f t="shared" si="735"/>
        <v/>
      </c>
      <c r="AG386" s="7" t="str">
        <f t="shared" si="736"/>
        <v/>
      </c>
      <c r="AH386" s="7" t="str">
        <f t="shared" si="737"/>
        <v/>
      </c>
      <c r="AJ386" s="7" t="str">
        <f t="shared" si="738"/>
        <v/>
      </c>
      <c r="AK386" s="7" t="str">
        <f t="shared" si="739"/>
        <v/>
      </c>
      <c r="AL386" s="7" t="str">
        <f t="shared" si="740"/>
        <v/>
      </c>
      <c r="AM386" s="7" t="str">
        <f t="shared" si="741"/>
        <v/>
      </c>
      <c r="AO386" s="7" t="str">
        <f t="shared" si="742"/>
        <v/>
      </c>
      <c r="AP386" s="7" t="str">
        <f t="shared" si="743"/>
        <v/>
      </c>
      <c r="AQ386" s="7" t="str">
        <f t="shared" si="744"/>
        <v/>
      </c>
      <c r="AS386" s="7" t="str">
        <f t="shared" si="745"/>
        <v/>
      </c>
      <c r="AT386" s="7" t="str">
        <f t="shared" si="746"/>
        <v/>
      </c>
      <c r="AU386" s="7" t="str">
        <f t="shared" si="747"/>
        <v/>
      </c>
      <c r="AW386" s="7" t="str">
        <f t="shared" si="748"/>
        <v/>
      </c>
      <c r="AY386" s="7" t="str">
        <f t="shared" si="749"/>
        <v/>
      </c>
      <c r="AZ386" s="7" t="str">
        <f t="shared" si="750"/>
        <v/>
      </c>
      <c r="BA386" s="7" t="str">
        <f t="shared" si="751"/>
        <v/>
      </c>
    </row>
    <row r="387" spans="1:53">
      <c r="A387" s="23"/>
      <c r="B387" s="24"/>
      <c r="C387" s="25"/>
      <c r="D387" s="26"/>
      <c r="E387" s="27"/>
      <c r="F387" s="28"/>
      <c r="G387" s="28"/>
      <c r="H387" s="27"/>
      <c r="I387" s="29"/>
      <c r="J387" s="30"/>
      <c r="K387" s="31"/>
      <c r="L387" s="32"/>
      <c r="M387" s="223"/>
      <c r="N387" s="12" t="str">
        <f>IF(ISBLANK(I387),"",IF(COUNTIF(I387,"*bombe*"),(G387-1)*SUMIF('base de donnée JCO '!C$3:C$10,K387,'base de donnée JCO '!D$3:D$10)+SUMIF(entete,L387,'base de donnée JCO '!D$14:D$20),SUMIFS('base de donnée JCO '!I$173:I$1080,'base de donnée JCO '!F$173:F$1080,I387,'base de donnée JCO '!G$173:G$1080,J387)))</f>
        <v/>
      </c>
      <c r="O387" s="12" t="str">
        <f t="shared" si="752"/>
        <v/>
      </c>
      <c r="P387" s="223"/>
      <c r="Q387" s="28"/>
      <c r="R387" s="28"/>
      <c r="S387" s="28"/>
      <c r="T387" s="28"/>
      <c r="U387" s="28"/>
      <c r="V387" s="2">
        <f>W387*SUMIFS('base de donnée JCO '!H$173:H$1080,'base de donnée JCO '!F$173:F$1080,I387,'base de donnée JCO '!G$173:G$1080,J387)</f>
        <v>0</v>
      </c>
      <c r="W387" s="2">
        <f t="shared" si="729"/>
        <v>0</v>
      </c>
      <c r="X387" s="2">
        <f>W387*SUMIFS('base de donnée JCO '!J$173:J$1080,'base de donnée JCO '!F$173:F$1080,I387,'base de donnée JCO '!G$173:G$1080,J387)</f>
        <v>0</v>
      </c>
      <c r="Z387" s="7" t="str">
        <f t="shared" si="730"/>
        <v/>
      </c>
      <c r="AA387" s="7" t="str">
        <f t="shared" si="731"/>
        <v/>
      </c>
      <c r="AB387" s="7" t="str">
        <f t="shared" si="732"/>
        <v/>
      </c>
      <c r="AD387" s="7" t="str">
        <f t="shared" si="733"/>
        <v/>
      </c>
      <c r="AE387" s="7" t="str">
        <f t="shared" si="734"/>
        <v/>
      </c>
      <c r="AF387" s="7" t="str">
        <f t="shared" si="735"/>
        <v/>
      </c>
      <c r="AG387" s="7" t="str">
        <f t="shared" si="736"/>
        <v/>
      </c>
      <c r="AH387" s="7" t="str">
        <f t="shared" si="737"/>
        <v/>
      </c>
      <c r="AJ387" s="7" t="str">
        <f t="shared" si="738"/>
        <v/>
      </c>
      <c r="AK387" s="7" t="str">
        <f t="shared" si="739"/>
        <v/>
      </c>
      <c r="AL387" s="7" t="str">
        <f t="shared" si="740"/>
        <v/>
      </c>
      <c r="AM387" s="7" t="str">
        <f t="shared" si="741"/>
        <v/>
      </c>
      <c r="AO387" s="7" t="str">
        <f t="shared" si="742"/>
        <v/>
      </c>
      <c r="AP387" s="7" t="str">
        <f t="shared" si="743"/>
        <v/>
      </c>
      <c r="AQ387" s="7" t="str">
        <f t="shared" si="744"/>
        <v/>
      </c>
      <c r="AS387" s="7" t="str">
        <f t="shared" si="745"/>
        <v/>
      </c>
      <c r="AT387" s="7" t="str">
        <f t="shared" si="746"/>
        <v/>
      </c>
      <c r="AU387" s="7" t="str">
        <f t="shared" si="747"/>
        <v/>
      </c>
      <c r="AW387" s="7" t="str">
        <f t="shared" si="748"/>
        <v/>
      </c>
      <c r="AY387" s="7" t="str">
        <f t="shared" si="749"/>
        <v/>
      </c>
      <c r="AZ387" s="7" t="str">
        <f t="shared" si="750"/>
        <v/>
      </c>
      <c r="BA387" s="7" t="str">
        <f t="shared" si="751"/>
        <v/>
      </c>
    </row>
    <row r="388" spans="1:53">
      <c r="A388" s="23"/>
      <c r="B388" s="24"/>
      <c r="C388" s="25"/>
      <c r="D388" s="26"/>
      <c r="E388" s="27"/>
      <c r="F388" s="28"/>
      <c r="G388" s="28"/>
      <c r="H388" s="27"/>
      <c r="I388" s="29"/>
      <c r="J388" s="30"/>
      <c r="K388" s="31"/>
      <c r="L388" s="32"/>
      <c r="M388" s="223"/>
      <c r="N388" s="12" t="str">
        <f>IF(ISBLANK(I388),"",IF(COUNTIF(I388,"*bombe*"),(G388-1)*SUMIF('base de donnée JCO '!C$3:C$10,K388,'base de donnée JCO '!D$3:D$10)+SUMIF(entete,L388,'base de donnée JCO '!D$14:D$20),SUMIFS('base de donnée JCO '!I$173:I$1080,'base de donnée JCO '!F$173:F$1080,I388,'base de donnée JCO '!G$173:G$1080,J388)))</f>
        <v/>
      </c>
      <c r="O388" s="12" t="str">
        <f t="shared" si="752"/>
        <v/>
      </c>
      <c r="P388" s="223"/>
      <c r="Q388" s="28"/>
      <c r="R388" s="28"/>
      <c r="S388" s="28"/>
      <c r="T388" s="28"/>
      <c r="U388" s="28"/>
      <c r="V388" s="2">
        <f>W388*SUMIFS('base de donnée JCO '!H$173:H$1080,'base de donnée JCO '!F$173:F$1080,I388,'base de donnée JCO '!G$173:G$1080,J388)</f>
        <v>0</v>
      </c>
      <c r="W388" s="2">
        <f t="shared" si="729"/>
        <v>0</v>
      </c>
      <c r="X388" s="2">
        <f>W388*SUMIFS('base de donnée JCO '!J$173:J$1080,'base de donnée JCO '!F$173:F$1080,I388,'base de donnée JCO '!G$173:G$1080,J388)</f>
        <v>0</v>
      </c>
      <c r="Z388" s="7" t="str">
        <f t="shared" si="730"/>
        <v/>
      </c>
      <c r="AA388" s="7" t="str">
        <f t="shared" si="731"/>
        <v/>
      </c>
      <c r="AB388" s="7" t="str">
        <f t="shared" si="732"/>
        <v/>
      </c>
      <c r="AD388" s="7" t="str">
        <f t="shared" si="733"/>
        <v/>
      </c>
      <c r="AE388" s="7" t="str">
        <f t="shared" si="734"/>
        <v/>
      </c>
      <c r="AF388" s="7" t="str">
        <f t="shared" si="735"/>
        <v/>
      </c>
      <c r="AG388" s="7" t="str">
        <f t="shared" si="736"/>
        <v/>
      </c>
      <c r="AH388" s="7" t="str">
        <f t="shared" si="737"/>
        <v/>
      </c>
      <c r="AJ388" s="7" t="str">
        <f t="shared" si="738"/>
        <v/>
      </c>
      <c r="AK388" s="7" t="str">
        <f t="shared" si="739"/>
        <v/>
      </c>
      <c r="AL388" s="7" t="str">
        <f t="shared" si="740"/>
        <v/>
      </c>
      <c r="AM388" s="7" t="str">
        <f t="shared" si="741"/>
        <v/>
      </c>
      <c r="AO388" s="7" t="str">
        <f t="shared" si="742"/>
        <v/>
      </c>
      <c r="AP388" s="7" t="str">
        <f t="shared" si="743"/>
        <v/>
      </c>
      <c r="AQ388" s="7" t="str">
        <f t="shared" si="744"/>
        <v/>
      </c>
      <c r="AS388" s="7" t="str">
        <f t="shared" si="745"/>
        <v/>
      </c>
      <c r="AT388" s="7" t="str">
        <f t="shared" si="746"/>
        <v/>
      </c>
      <c r="AU388" s="7" t="str">
        <f t="shared" si="747"/>
        <v/>
      </c>
      <c r="AW388" s="7" t="str">
        <f t="shared" si="748"/>
        <v/>
      </c>
      <c r="AY388" s="7" t="str">
        <f t="shared" si="749"/>
        <v/>
      </c>
      <c r="AZ388" s="7" t="str">
        <f t="shared" si="750"/>
        <v/>
      </c>
      <c r="BA388" s="7" t="str">
        <f t="shared" si="751"/>
        <v/>
      </c>
    </row>
    <row r="389" spans="1:53">
      <c r="A389" s="23"/>
      <c r="B389" s="24"/>
      <c r="C389" s="25"/>
      <c r="D389" s="26"/>
      <c r="E389" s="27"/>
      <c r="F389" s="28"/>
      <c r="G389" s="28"/>
      <c r="H389" s="27"/>
      <c r="I389" s="29"/>
      <c r="J389" s="30"/>
      <c r="K389" s="31"/>
      <c r="L389" s="32"/>
      <c r="M389" s="223"/>
      <c r="N389" s="12" t="str">
        <f>IF(ISBLANK(I389),"",IF(COUNTIF(I389,"*bombe*"),(G389-1)*SUMIF('base de donnée JCO '!C$3:C$10,K389,'base de donnée JCO '!D$3:D$10)+SUMIF(entete,L389,'base de donnée JCO '!D$14:D$20),SUMIFS('base de donnée JCO '!I$173:I$1080,'base de donnée JCO '!F$173:F$1080,I389,'base de donnée JCO '!G$173:G$1080,J389)))</f>
        <v/>
      </c>
      <c r="O389" s="12" t="str">
        <f t="shared" si="752"/>
        <v/>
      </c>
      <c r="P389" s="223"/>
      <c r="Q389" s="28"/>
      <c r="R389" s="28"/>
      <c r="S389" s="28"/>
      <c r="T389" s="28"/>
      <c r="U389" s="28"/>
      <c r="V389" s="2">
        <f>W389*SUMIFS('base de donnée JCO '!H$173:H$1080,'base de donnée JCO '!F$173:F$1080,I389,'base de donnée JCO '!G$173:G$1080,J389)</f>
        <v>0</v>
      </c>
      <c r="W389" s="2">
        <f t="shared" si="729"/>
        <v>0</v>
      </c>
      <c r="X389" s="2">
        <f>W389*SUMIFS('base de donnée JCO '!J$173:J$1080,'base de donnée JCO '!F$173:F$1080,I389,'base de donnée JCO '!G$173:G$1080,J389)</f>
        <v>0</v>
      </c>
      <c r="Z389" s="7" t="str">
        <f t="shared" si="730"/>
        <v/>
      </c>
      <c r="AA389" s="7" t="str">
        <f t="shared" si="731"/>
        <v/>
      </c>
      <c r="AB389" s="7" t="str">
        <f t="shared" si="732"/>
        <v/>
      </c>
      <c r="AD389" s="7" t="str">
        <f t="shared" si="733"/>
        <v/>
      </c>
      <c r="AE389" s="7" t="str">
        <f t="shared" si="734"/>
        <v/>
      </c>
      <c r="AF389" s="7" t="str">
        <f t="shared" si="735"/>
        <v/>
      </c>
      <c r="AG389" s="7" t="str">
        <f t="shared" si="736"/>
        <v/>
      </c>
      <c r="AH389" s="7" t="str">
        <f t="shared" si="737"/>
        <v/>
      </c>
      <c r="AJ389" s="7" t="str">
        <f t="shared" si="738"/>
        <v/>
      </c>
      <c r="AK389" s="7" t="str">
        <f t="shared" si="739"/>
        <v/>
      </c>
      <c r="AL389" s="7" t="str">
        <f t="shared" si="740"/>
        <v/>
      </c>
      <c r="AM389" s="7" t="str">
        <f t="shared" si="741"/>
        <v/>
      </c>
      <c r="AO389" s="7" t="str">
        <f t="shared" si="742"/>
        <v/>
      </c>
      <c r="AP389" s="7" t="str">
        <f t="shared" si="743"/>
        <v/>
      </c>
      <c r="AQ389" s="7" t="str">
        <f t="shared" si="744"/>
        <v/>
      </c>
      <c r="AS389" s="7" t="str">
        <f t="shared" si="745"/>
        <v/>
      </c>
      <c r="AT389" s="7" t="str">
        <f t="shared" si="746"/>
        <v/>
      </c>
      <c r="AU389" s="7" t="str">
        <f t="shared" si="747"/>
        <v/>
      </c>
      <c r="AW389" s="7" t="str">
        <f t="shared" si="748"/>
        <v/>
      </c>
      <c r="AY389" s="7" t="str">
        <f t="shared" si="749"/>
        <v/>
      </c>
      <c r="AZ389" s="7" t="str">
        <f t="shared" si="750"/>
        <v/>
      </c>
      <c r="BA389" s="7" t="str">
        <f t="shared" si="751"/>
        <v/>
      </c>
    </row>
    <row r="390" spans="1:53">
      <c r="A390" s="23"/>
      <c r="B390" s="24"/>
      <c r="C390" s="25"/>
      <c r="D390" s="26"/>
      <c r="E390" s="27"/>
      <c r="F390" s="28"/>
      <c r="G390" s="28"/>
      <c r="H390" s="27"/>
      <c r="I390" s="29"/>
      <c r="J390" s="30"/>
      <c r="K390" s="31"/>
      <c r="L390" s="32"/>
      <c r="M390" s="223"/>
      <c r="N390" s="12" t="str">
        <f>IF(ISBLANK(I390),"",IF(COUNTIF(I390,"*bombe*"),(G390-1)*SUMIF('base de donnée JCO '!C$3:C$10,K390,'base de donnée JCO '!D$3:D$10)+SUMIF(entete,L390,'base de donnée JCO '!D$14:D$20),SUMIFS('base de donnée JCO '!I$173:I$1080,'base de donnée JCO '!F$173:F$1080,I390,'base de donnée JCO '!G$173:G$1080,J390)))</f>
        <v/>
      </c>
      <c r="O390" s="12" t="str">
        <f t="shared" si="752"/>
        <v/>
      </c>
      <c r="P390" s="223"/>
      <c r="Q390" s="28"/>
      <c r="R390" s="28"/>
      <c r="S390" s="28"/>
      <c r="T390" s="28"/>
      <c r="U390" s="28"/>
      <c r="V390" s="2">
        <f>W390*SUMIFS('base de donnée JCO '!H$173:H$1080,'base de donnée JCO '!F$173:F$1080,I390,'base de donnée JCO '!G$173:G$1080,J390)</f>
        <v>0</v>
      </c>
      <c r="W390" s="2">
        <f t="shared" si="729"/>
        <v>0</v>
      </c>
      <c r="X390" s="2">
        <f>W390*SUMIFS('base de donnée JCO '!J$173:J$1080,'base de donnée JCO '!F$173:F$1080,I390,'base de donnée JCO '!G$173:G$1080,J390)</f>
        <v>0</v>
      </c>
      <c r="Z390" s="7" t="str">
        <f t="shared" si="730"/>
        <v/>
      </c>
      <c r="AA390" s="7" t="str">
        <f t="shared" si="731"/>
        <v/>
      </c>
      <c r="AB390" s="7" t="str">
        <f t="shared" si="732"/>
        <v/>
      </c>
      <c r="AD390" s="7" t="str">
        <f t="shared" si="733"/>
        <v/>
      </c>
      <c r="AE390" s="7" t="str">
        <f t="shared" si="734"/>
        <v/>
      </c>
      <c r="AF390" s="7" t="str">
        <f t="shared" si="735"/>
        <v/>
      </c>
      <c r="AG390" s="7" t="str">
        <f t="shared" si="736"/>
        <v/>
      </c>
      <c r="AH390" s="7" t="str">
        <f t="shared" si="737"/>
        <v/>
      </c>
      <c r="AJ390" s="7" t="str">
        <f t="shared" si="738"/>
        <v/>
      </c>
      <c r="AK390" s="7" t="str">
        <f t="shared" si="739"/>
        <v/>
      </c>
      <c r="AL390" s="7" t="str">
        <f t="shared" si="740"/>
        <v/>
      </c>
      <c r="AM390" s="7" t="str">
        <f t="shared" si="741"/>
        <v/>
      </c>
      <c r="AO390" s="7" t="str">
        <f t="shared" si="742"/>
        <v/>
      </c>
      <c r="AP390" s="7" t="str">
        <f t="shared" si="743"/>
        <v/>
      </c>
      <c r="AQ390" s="7" t="str">
        <f t="shared" si="744"/>
        <v/>
      </c>
      <c r="AS390" s="7" t="str">
        <f t="shared" si="745"/>
        <v/>
      </c>
      <c r="AT390" s="7" t="str">
        <f t="shared" si="746"/>
        <v/>
      </c>
      <c r="AU390" s="7" t="str">
        <f t="shared" si="747"/>
        <v/>
      </c>
      <c r="AW390" s="7" t="str">
        <f t="shared" si="748"/>
        <v/>
      </c>
      <c r="AY390" s="7" t="str">
        <f t="shared" si="749"/>
        <v/>
      </c>
      <c r="AZ390" s="7" t="str">
        <f t="shared" si="750"/>
        <v/>
      </c>
      <c r="BA390" s="7" t="str">
        <f t="shared" si="751"/>
        <v/>
      </c>
    </row>
    <row r="391" spans="1:53">
      <c r="A391" s="23"/>
      <c r="B391" s="24"/>
      <c r="C391" s="25"/>
      <c r="D391" s="26"/>
      <c r="E391" s="27"/>
      <c r="F391" s="28"/>
      <c r="G391" s="28"/>
      <c r="H391" s="27"/>
      <c r="I391" s="29"/>
      <c r="J391" s="30"/>
      <c r="K391" s="31"/>
      <c r="L391" s="32"/>
      <c r="M391" s="223"/>
      <c r="N391" s="12" t="str">
        <f>IF(ISBLANK(I391),"",IF(COUNTIF(I391,"*bombe*"),(G391-1)*SUMIF('base de donnée JCO '!C$3:C$10,K391,'base de donnée JCO '!D$3:D$10)+SUMIF(entete,L391,'base de donnée JCO '!D$14:D$20),SUMIFS('base de donnée JCO '!I$173:I$1080,'base de donnée JCO '!F$173:F$1080,I391,'base de donnée JCO '!G$173:G$1080,J391)))</f>
        <v/>
      </c>
      <c r="O391" s="12" t="str">
        <f t="shared" si="752"/>
        <v/>
      </c>
      <c r="P391" s="223"/>
      <c r="Q391" s="28"/>
      <c r="R391" s="28"/>
      <c r="S391" s="28"/>
      <c r="T391" s="28"/>
      <c r="U391" s="28"/>
      <c r="V391" s="2">
        <f>W391*SUMIFS('base de donnée JCO '!H$173:H$1080,'base de donnée JCO '!F$173:F$1080,I391,'base de donnée JCO '!G$173:G$1080,J391)</f>
        <v>0</v>
      </c>
      <c r="W391" s="2">
        <f t="shared" si="729"/>
        <v>0</v>
      </c>
      <c r="X391" s="2">
        <f>W391*SUMIFS('base de donnée JCO '!J$173:J$1080,'base de donnée JCO '!F$173:F$1080,I391,'base de donnée JCO '!G$173:G$1080,J391)</f>
        <v>0</v>
      </c>
      <c r="Z391" s="7" t="str">
        <f t="shared" si="730"/>
        <v/>
      </c>
      <c r="AA391" s="7" t="str">
        <f t="shared" si="731"/>
        <v/>
      </c>
      <c r="AB391" s="7" t="str">
        <f t="shared" si="732"/>
        <v/>
      </c>
      <c r="AD391" s="7" t="str">
        <f t="shared" si="733"/>
        <v/>
      </c>
      <c r="AE391" s="7" t="str">
        <f t="shared" si="734"/>
        <v/>
      </c>
      <c r="AF391" s="7" t="str">
        <f t="shared" si="735"/>
        <v/>
      </c>
      <c r="AG391" s="7" t="str">
        <f t="shared" si="736"/>
        <v/>
      </c>
      <c r="AH391" s="7" t="str">
        <f t="shared" si="737"/>
        <v/>
      </c>
      <c r="AJ391" s="7" t="str">
        <f t="shared" si="738"/>
        <v/>
      </c>
      <c r="AK391" s="7" t="str">
        <f t="shared" si="739"/>
        <v/>
      </c>
      <c r="AL391" s="7" t="str">
        <f t="shared" si="740"/>
        <v/>
      </c>
      <c r="AM391" s="7" t="str">
        <f t="shared" si="741"/>
        <v/>
      </c>
      <c r="AO391" s="7" t="str">
        <f t="shared" si="742"/>
        <v/>
      </c>
      <c r="AP391" s="7" t="str">
        <f t="shared" si="743"/>
        <v/>
      </c>
      <c r="AQ391" s="7" t="str">
        <f t="shared" si="744"/>
        <v/>
      </c>
      <c r="AS391" s="7" t="str">
        <f t="shared" si="745"/>
        <v/>
      </c>
      <c r="AT391" s="7" t="str">
        <f t="shared" si="746"/>
        <v/>
      </c>
      <c r="AU391" s="7" t="str">
        <f t="shared" si="747"/>
        <v/>
      </c>
      <c r="AW391" s="7" t="str">
        <f t="shared" si="748"/>
        <v/>
      </c>
      <c r="AY391" s="7" t="str">
        <f t="shared" si="749"/>
        <v/>
      </c>
      <c r="AZ391" s="7" t="str">
        <f t="shared" si="750"/>
        <v/>
      </c>
      <c r="BA391" s="7" t="str">
        <f t="shared" si="751"/>
        <v/>
      </c>
    </row>
    <row r="392" spans="1:53">
      <c r="A392" s="23"/>
      <c r="B392" s="24"/>
      <c r="C392" s="25"/>
      <c r="D392" s="26"/>
      <c r="E392" s="27"/>
      <c r="F392" s="28"/>
      <c r="G392" s="28"/>
      <c r="H392" s="27"/>
      <c r="I392" s="29"/>
      <c r="J392" s="30"/>
      <c r="K392" s="31"/>
      <c r="L392" s="32"/>
      <c r="M392" s="223"/>
      <c r="N392" s="12" t="str">
        <f>IF(ISBLANK(I392),"",IF(COUNTIF(I392,"*bombe*"),(G392-1)*SUMIF('base de donnée JCO '!C$3:C$10,K392,'base de donnée JCO '!D$3:D$10)+SUMIF(entete,L392,'base de donnée JCO '!D$14:D$20),SUMIFS('base de donnée JCO '!I$173:I$1080,'base de donnée JCO '!F$173:F$1080,I392,'base de donnée JCO '!G$173:G$1080,J392)))</f>
        <v/>
      </c>
      <c r="O392" s="12" t="str">
        <f t="shared" si="752"/>
        <v/>
      </c>
      <c r="P392" s="223"/>
      <c r="Q392" s="28"/>
      <c r="R392" s="28"/>
      <c r="S392" s="28"/>
      <c r="T392" s="28"/>
      <c r="U392" s="28"/>
      <c r="V392" s="2">
        <f>W392*SUMIFS('base de donnée JCO '!H$173:H$1080,'base de donnée JCO '!F$173:F$1080,I392,'base de donnée JCO '!G$173:G$1080,J392)</f>
        <v>0</v>
      </c>
      <c r="W392" s="2">
        <f t="shared" si="729"/>
        <v>0</v>
      </c>
      <c r="X392" s="2">
        <f>W392*SUMIFS('base de donnée JCO '!J$173:J$1080,'base de donnée JCO '!F$173:F$1080,I392,'base de donnée JCO '!G$173:G$1080,J392)</f>
        <v>0</v>
      </c>
      <c r="Z392" s="7" t="str">
        <f t="shared" si="730"/>
        <v/>
      </c>
      <c r="AA392" s="7" t="str">
        <f t="shared" si="731"/>
        <v/>
      </c>
      <c r="AB392" s="7" t="str">
        <f t="shared" si="732"/>
        <v/>
      </c>
      <c r="AD392" s="7" t="str">
        <f t="shared" si="733"/>
        <v/>
      </c>
      <c r="AE392" s="7" t="str">
        <f t="shared" si="734"/>
        <v/>
      </c>
      <c r="AF392" s="7" t="str">
        <f t="shared" si="735"/>
        <v/>
      </c>
      <c r="AG392" s="7" t="str">
        <f t="shared" si="736"/>
        <v/>
      </c>
      <c r="AH392" s="7" t="str">
        <f t="shared" si="737"/>
        <v/>
      </c>
      <c r="AJ392" s="7" t="str">
        <f t="shared" si="738"/>
        <v/>
      </c>
      <c r="AK392" s="7" t="str">
        <f t="shared" si="739"/>
        <v/>
      </c>
      <c r="AL392" s="7" t="str">
        <f t="shared" si="740"/>
        <v/>
      </c>
      <c r="AM392" s="7" t="str">
        <f t="shared" si="741"/>
        <v/>
      </c>
      <c r="AO392" s="7" t="str">
        <f t="shared" si="742"/>
        <v/>
      </c>
      <c r="AP392" s="7" t="str">
        <f t="shared" si="743"/>
        <v/>
      </c>
      <c r="AQ392" s="7" t="str">
        <f t="shared" si="744"/>
        <v/>
      </c>
      <c r="AS392" s="7" t="str">
        <f t="shared" si="745"/>
        <v/>
      </c>
      <c r="AT392" s="7" t="str">
        <f t="shared" si="746"/>
        <v/>
      </c>
      <c r="AU392" s="7" t="str">
        <f t="shared" si="747"/>
        <v/>
      </c>
      <c r="AW392" s="7" t="str">
        <f t="shared" si="748"/>
        <v/>
      </c>
      <c r="AY392" s="7" t="str">
        <f t="shared" si="749"/>
        <v/>
      </c>
      <c r="AZ392" s="7" t="str">
        <f t="shared" si="750"/>
        <v/>
      </c>
      <c r="BA392" s="7" t="str">
        <f t="shared" si="751"/>
        <v/>
      </c>
    </row>
    <row r="393" spans="1:53">
      <c r="A393" s="23"/>
      <c r="B393" s="24"/>
      <c r="C393" s="25"/>
      <c r="D393" s="26"/>
      <c r="E393" s="27"/>
      <c r="F393" s="28"/>
      <c r="G393" s="28"/>
      <c r="H393" s="27"/>
      <c r="I393" s="29"/>
      <c r="J393" s="30"/>
      <c r="K393" s="31"/>
      <c r="L393" s="32"/>
      <c r="M393" s="223"/>
      <c r="N393" s="12" t="str">
        <f>IF(ISBLANK(I393),"",IF(COUNTIF(I393,"*bombe*"),(G393-1)*SUMIF('base de donnée JCO '!C$3:C$10,K393,'base de donnée JCO '!D$3:D$10)+SUMIF(entete,L393,'base de donnée JCO '!D$14:D$20),SUMIFS('base de donnée JCO '!I$173:I$1080,'base de donnée JCO '!F$173:F$1080,I393,'base de donnée JCO '!G$173:G$1080,J393)))</f>
        <v/>
      </c>
      <c r="O393" s="12" t="str">
        <f t="shared" si="752"/>
        <v/>
      </c>
      <c r="P393" s="223"/>
      <c r="Q393" s="28"/>
      <c r="R393" s="28"/>
      <c r="S393" s="28"/>
      <c r="T393" s="28"/>
      <c r="U393" s="28"/>
      <c r="V393" s="2">
        <f>W393*SUMIFS('base de donnée JCO '!H$173:H$1080,'base de donnée JCO '!F$173:F$1080,I393,'base de donnée JCO '!G$173:G$1080,J393)</f>
        <v>0</v>
      </c>
      <c r="W393" s="2">
        <f t="shared" si="729"/>
        <v>0</v>
      </c>
      <c r="X393" s="2">
        <f>W393*SUMIFS('base de donnée JCO '!J$173:J$1080,'base de donnée JCO '!F$173:F$1080,I393,'base de donnée JCO '!G$173:G$1080,J393)</f>
        <v>0</v>
      </c>
      <c r="Z393" s="7" t="str">
        <f t="shared" si="730"/>
        <v/>
      </c>
      <c r="AA393" s="7" t="str">
        <f t="shared" si="731"/>
        <v/>
      </c>
      <c r="AB393" s="7" t="str">
        <f t="shared" si="732"/>
        <v/>
      </c>
      <c r="AD393" s="7" t="str">
        <f t="shared" si="733"/>
        <v/>
      </c>
      <c r="AE393" s="7" t="str">
        <f t="shared" si="734"/>
        <v/>
      </c>
      <c r="AF393" s="7" t="str">
        <f t="shared" si="735"/>
        <v/>
      </c>
      <c r="AG393" s="7" t="str">
        <f t="shared" si="736"/>
        <v/>
      </c>
      <c r="AH393" s="7" t="str">
        <f t="shared" si="737"/>
        <v/>
      </c>
      <c r="AJ393" s="7" t="str">
        <f t="shared" si="738"/>
        <v/>
      </c>
      <c r="AK393" s="7" t="str">
        <f t="shared" si="739"/>
        <v/>
      </c>
      <c r="AL393" s="7" t="str">
        <f t="shared" si="740"/>
        <v/>
      </c>
      <c r="AM393" s="7" t="str">
        <f t="shared" si="741"/>
        <v/>
      </c>
      <c r="AO393" s="7" t="str">
        <f t="shared" si="742"/>
        <v/>
      </c>
      <c r="AP393" s="7" t="str">
        <f t="shared" si="743"/>
        <v/>
      </c>
      <c r="AQ393" s="7" t="str">
        <f t="shared" si="744"/>
        <v/>
      </c>
      <c r="AS393" s="7" t="str">
        <f t="shared" si="745"/>
        <v/>
      </c>
      <c r="AT393" s="7" t="str">
        <f t="shared" si="746"/>
        <v/>
      </c>
      <c r="AU393" s="7" t="str">
        <f t="shared" si="747"/>
        <v/>
      </c>
      <c r="AW393" s="7" t="str">
        <f t="shared" si="748"/>
        <v/>
      </c>
      <c r="AY393" s="7" t="str">
        <f t="shared" si="749"/>
        <v/>
      </c>
      <c r="AZ393" s="7" t="str">
        <f t="shared" si="750"/>
        <v/>
      </c>
      <c r="BA393" s="7" t="str">
        <f t="shared" si="751"/>
        <v/>
      </c>
    </row>
    <row r="394" spans="1:53">
      <c r="A394" s="23"/>
      <c r="B394" s="24"/>
      <c r="C394" s="25"/>
      <c r="D394" s="26"/>
      <c r="E394" s="27"/>
      <c r="F394" s="28"/>
      <c r="G394" s="28"/>
      <c r="H394" s="27"/>
      <c r="I394" s="29"/>
      <c r="J394" s="30"/>
      <c r="K394" s="31"/>
      <c r="L394" s="32"/>
      <c r="M394" s="223"/>
      <c r="N394" s="12" t="str">
        <f>IF(ISBLANK(I394),"",IF(COUNTIF(I394,"*bombe*"),(G394-1)*SUMIF('base de donnée JCO '!C$3:C$10,K394,'base de donnée JCO '!D$3:D$10)+SUMIF(entete,L394,'base de donnée JCO '!D$14:D$20),SUMIFS('base de donnée JCO '!I$173:I$1080,'base de donnée JCO '!F$173:F$1080,I394,'base de donnée JCO '!G$173:G$1080,J394)))</f>
        <v/>
      </c>
      <c r="O394" s="12" t="str">
        <f t="shared" si="752"/>
        <v/>
      </c>
      <c r="P394" s="223"/>
      <c r="Q394" s="28"/>
      <c r="R394" s="28"/>
      <c r="S394" s="28"/>
      <c r="T394" s="28"/>
      <c r="U394" s="28"/>
      <c r="V394" s="2">
        <f>W394*SUMIFS('base de donnée JCO '!H$173:H$1080,'base de donnée JCO '!F$173:F$1080,I394,'base de donnée JCO '!G$173:G$1080,J394)</f>
        <v>0</v>
      </c>
      <c r="W394" s="2">
        <f t="shared" si="729"/>
        <v>0</v>
      </c>
      <c r="X394" s="2">
        <f>W394*SUMIFS('base de donnée JCO '!J$173:J$1080,'base de donnée JCO '!F$173:F$1080,I394,'base de donnée JCO '!G$173:G$1080,J394)</f>
        <v>0</v>
      </c>
      <c r="Z394" s="7" t="str">
        <f t="shared" si="730"/>
        <v/>
      </c>
      <c r="AA394" s="7" t="str">
        <f t="shared" si="731"/>
        <v/>
      </c>
      <c r="AB394" s="7" t="str">
        <f t="shared" si="732"/>
        <v/>
      </c>
      <c r="AD394" s="7" t="str">
        <f t="shared" si="733"/>
        <v/>
      </c>
      <c r="AE394" s="7" t="str">
        <f t="shared" si="734"/>
        <v/>
      </c>
      <c r="AF394" s="7" t="str">
        <f t="shared" si="735"/>
        <v/>
      </c>
      <c r="AG394" s="7" t="str">
        <f t="shared" si="736"/>
        <v/>
      </c>
      <c r="AH394" s="7" t="str">
        <f t="shared" si="737"/>
        <v/>
      </c>
      <c r="AJ394" s="7" t="str">
        <f t="shared" si="738"/>
        <v/>
      </c>
      <c r="AK394" s="7" t="str">
        <f t="shared" si="739"/>
        <v/>
      </c>
      <c r="AL394" s="7" t="str">
        <f t="shared" si="740"/>
        <v/>
      </c>
      <c r="AM394" s="7" t="str">
        <f t="shared" si="741"/>
        <v/>
      </c>
      <c r="AO394" s="7" t="str">
        <f t="shared" si="742"/>
        <v/>
      </c>
      <c r="AP394" s="7" t="str">
        <f t="shared" si="743"/>
        <v/>
      </c>
      <c r="AQ394" s="7" t="str">
        <f t="shared" si="744"/>
        <v/>
      </c>
      <c r="AS394" s="7" t="str">
        <f t="shared" si="745"/>
        <v/>
      </c>
      <c r="AT394" s="7" t="str">
        <f t="shared" si="746"/>
        <v/>
      </c>
      <c r="AU394" s="7" t="str">
        <f t="shared" si="747"/>
        <v/>
      </c>
      <c r="AW394" s="7" t="str">
        <f t="shared" si="748"/>
        <v/>
      </c>
      <c r="AY394" s="7" t="str">
        <f t="shared" si="749"/>
        <v/>
      </c>
      <c r="AZ394" s="7" t="str">
        <f t="shared" si="750"/>
        <v/>
      </c>
      <c r="BA394" s="7" t="str">
        <f t="shared" si="751"/>
        <v/>
      </c>
    </row>
    <row r="395" spans="1:53">
      <c r="A395" s="23"/>
      <c r="B395" s="24"/>
      <c r="C395" s="25"/>
      <c r="D395" s="26"/>
      <c r="E395" s="27"/>
      <c r="F395" s="28"/>
      <c r="G395" s="28"/>
      <c r="H395" s="27"/>
      <c r="I395" s="29"/>
      <c r="J395" s="30"/>
      <c r="K395" s="31"/>
      <c r="L395" s="32"/>
      <c r="M395" s="223"/>
      <c r="N395" s="12" t="str">
        <f>IF(ISBLANK(I395),"",IF(COUNTIF(I395,"*bombe*"),(G395-1)*SUMIF('base de donnée JCO '!C$3:C$10,K395,'base de donnée JCO '!D$3:D$10)+SUMIF(entete,L395,'base de donnée JCO '!D$14:D$20),SUMIFS('base de donnée JCO '!I$173:I$1080,'base de donnée JCO '!F$173:F$1080,I395,'base de donnée JCO '!G$173:G$1080,J395)))</f>
        <v/>
      </c>
      <c r="O395" s="12" t="str">
        <f t="shared" si="752"/>
        <v/>
      </c>
      <c r="P395" s="223"/>
      <c r="Q395" s="28"/>
      <c r="R395" s="28"/>
      <c r="S395" s="28"/>
      <c r="T395" s="28"/>
      <c r="U395" s="28"/>
      <c r="V395" s="2">
        <f>W395*SUMIFS('base de donnée JCO '!H$173:H$1080,'base de donnée JCO '!F$173:F$1080,I395,'base de donnée JCO '!G$173:G$1080,J395)</f>
        <v>0</v>
      </c>
      <c r="W395" s="2">
        <f t="shared" si="729"/>
        <v>0</v>
      </c>
      <c r="X395" s="2">
        <f>W395*SUMIFS('base de donnée JCO '!J$173:J$1080,'base de donnée JCO '!F$173:F$1080,I395,'base de donnée JCO '!G$173:G$1080,J395)</f>
        <v>0</v>
      </c>
      <c r="Z395" s="7" t="str">
        <f t="shared" si="730"/>
        <v/>
      </c>
      <c r="AA395" s="7" t="str">
        <f t="shared" si="731"/>
        <v/>
      </c>
      <c r="AB395" s="7" t="str">
        <f t="shared" si="732"/>
        <v/>
      </c>
      <c r="AD395" s="7" t="str">
        <f t="shared" si="733"/>
        <v/>
      </c>
      <c r="AE395" s="7" t="str">
        <f t="shared" si="734"/>
        <v/>
      </c>
      <c r="AF395" s="7" t="str">
        <f t="shared" si="735"/>
        <v/>
      </c>
      <c r="AG395" s="7" t="str">
        <f t="shared" si="736"/>
        <v/>
      </c>
      <c r="AH395" s="7" t="str">
        <f t="shared" si="737"/>
        <v/>
      </c>
      <c r="AJ395" s="7" t="str">
        <f t="shared" si="738"/>
        <v/>
      </c>
      <c r="AK395" s="7" t="str">
        <f t="shared" si="739"/>
        <v/>
      </c>
      <c r="AL395" s="7" t="str">
        <f t="shared" si="740"/>
        <v/>
      </c>
      <c r="AM395" s="7" t="str">
        <f t="shared" si="741"/>
        <v/>
      </c>
      <c r="AO395" s="7" t="str">
        <f t="shared" si="742"/>
        <v/>
      </c>
      <c r="AP395" s="7" t="str">
        <f t="shared" si="743"/>
        <v/>
      </c>
      <c r="AQ395" s="7" t="str">
        <f t="shared" si="744"/>
        <v/>
      </c>
      <c r="AS395" s="7" t="str">
        <f t="shared" si="745"/>
        <v/>
      </c>
      <c r="AT395" s="7" t="str">
        <f t="shared" si="746"/>
        <v/>
      </c>
      <c r="AU395" s="7" t="str">
        <f t="shared" si="747"/>
        <v/>
      </c>
      <c r="AW395" s="7" t="str">
        <f t="shared" si="748"/>
        <v/>
      </c>
      <c r="AY395" s="7" t="str">
        <f t="shared" si="749"/>
        <v/>
      </c>
      <c r="AZ395" s="7" t="str">
        <f t="shared" si="750"/>
        <v/>
      </c>
      <c r="BA395" s="7" t="str">
        <f t="shared" si="751"/>
        <v/>
      </c>
    </row>
    <row r="396" spans="1:53">
      <c r="A396" s="23"/>
      <c r="B396" s="24"/>
      <c r="C396" s="25"/>
      <c r="D396" s="26"/>
      <c r="E396" s="27"/>
      <c r="F396" s="28"/>
      <c r="G396" s="28"/>
      <c r="H396" s="27"/>
      <c r="I396" s="29"/>
      <c r="J396" s="30"/>
      <c r="K396" s="31"/>
      <c r="L396" s="32"/>
      <c r="M396" s="223"/>
      <c r="N396" s="12" t="str">
        <f>IF(ISBLANK(I396),"",IF(COUNTIF(I396,"*bombe*"),(G396-1)*SUMIF('base de donnée JCO '!C$3:C$10,K396,'base de donnée JCO '!D$3:D$10)+SUMIF(entete,L396,'base de donnée JCO '!D$14:D$20),SUMIFS('base de donnée JCO '!I$173:I$1080,'base de donnée JCO '!F$173:F$1080,I396,'base de donnée JCO '!G$173:G$1080,J396)))</f>
        <v/>
      </c>
      <c r="O396" s="12" t="str">
        <f t="shared" si="752"/>
        <v/>
      </c>
      <c r="P396" s="223"/>
      <c r="Q396" s="28"/>
      <c r="R396" s="28"/>
      <c r="S396" s="28"/>
      <c r="T396" s="28"/>
      <c r="U396" s="28"/>
      <c r="V396" s="2">
        <f>W396*SUMIFS('base de donnée JCO '!H$173:H$1080,'base de donnée JCO '!F$173:F$1080,I396,'base de donnée JCO '!G$173:G$1080,J396)</f>
        <v>0</v>
      </c>
      <c r="W396" s="2">
        <f t="shared" si="729"/>
        <v>0</v>
      </c>
      <c r="X396" s="2">
        <f>W396*SUMIFS('base de donnée JCO '!J$173:J$1080,'base de donnée JCO '!F$173:F$1080,I396,'base de donnée JCO '!G$173:G$1080,J396)</f>
        <v>0</v>
      </c>
      <c r="Z396" s="7" t="str">
        <f t="shared" si="730"/>
        <v/>
      </c>
      <c r="AA396" s="7" t="str">
        <f t="shared" si="731"/>
        <v/>
      </c>
      <c r="AB396" s="7" t="str">
        <f t="shared" si="732"/>
        <v/>
      </c>
      <c r="AD396" s="7" t="str">
        <f t="shared" si="733"/>
        <v/>
      </c>
      <c r="AE396" s="7" t="str">
        <f t="shared" si="734"/>
        <v/>
      </c>
      <c r="AF396" s="7" t="str">
        <f t="shared" si="735"/>
        <v/>
      </c>
      <c r="AG396" s="7" t="str">
        <f t="shared" si="736"/>
        <v/>
      </c>
      <c r="AH396" s="7" t="str">
        <f t="shared" si="737"/>
        <v/>
      </c>
      <c r="AJ396" s="7" t="str">
        <f t="shared" si="738"/>
        <v/>
      </c>
      <c r="AK396" s="7" t="str">
        <f t="shared" si="739"/>
        <v/>
      </c>
      <c r="AL396" s="7" t="str">
        <f t="shared" si="740"/>
        <v/>
      </c>
      <c r="AM396" s="7" t="str">
        <f t="shared" si="741"/>
        <v/>
      </c>
      <c r="AO396" s="7" t="str">
        <f t="shared" si="742"/>
        <v/>
      </c>
      <c r="AP396" s="7" t="str">
        <f t="shared" si="743"/>
        <v/>
      </c>
      <c r="AQ396" s="7" t="str">
        <f t="shared" si="744"/>
        <v/>
      </c>
      <c r="AS396" s="7" t="str">
        <f t="shared" si="745"/>
        <v/>
      </c>
      <c r="AT396" s="7" t="str">
        <f t="shared" si="746"/>
        <v/>
      </c>
      <c r="AU396" s="7" t="str">
        <f t="shared" si="747"/>
        <v/>
      </c>
      <c r="AW396" s="7" t="str">
        <f t="shared" si="748"/>
        <v/>
      </c>
      <c r="AY396" s="7" t="str">
        <f t="shared" si="749"/>
        <v/>
      </c>
      <c r="AZ396" s="7" t="str">
        <f t="shared" si="750"/>
        <v/>
      </c>
      <c r="BA396" s="7" t="str">
        <f t="shared" si="751"/>
        <v/>
      </c>
    </row>
    <row r="397" spans="1:53">
      <c r="A397" s="23"/>
      <c r="B397" s="24"/>
      <c r="C397" s="25"/>
      <c r="D397" s="26"/>
      <c r="E397" s="27"/>
      <c r="F397" s="28"/>
      <c r="G397" s="28"/>
      <c r="H397" s="27"/>
      <c r="I397" s="29"/>
      <c r="J397" s="30"/>
      <c r="K397" s="31"/>
      <c r="L397" s="32"/>
      <c r="M397" s="223"/>
      <c r="N397" s="12" t="str">
        <f>IF(ISBLANK(I397),"",IF(COUNTIF(I397,"*bombe*"),(G397-1)*SUMIF('base de donnée JCO '!C$3:C$10,K397,'base de donnée JCO '!D$3:D$10)+SUMIF(entete,L397,'base de donnée JCO '!D$14:D$20),SUMIFS('base de donnée JCO '!I$173:I$1080,'base de donnée JCO '!F$173:F$1080,I397,'base de donnée JCO '!G$173:G$1080,J397)))</f>
        <v/>
      </c>
      <c r="O397" s="12" t="str">
        <f t="shared" si="752"/>
        <v/>
      </c>
      <c r="P397" s="223"/>
      <c r="Q397" s="28"/>
      <c r="R397" s="28"/>
      <c r="S397" s="28"/>
      <c r="T397" s="28"/>
      <c r="U397" s="28"/>
      <c r="V397" s="2">
        <f>W397*SUMIFS('base de donnée JCO '!H$173:H$1080,'base de donnée JCO '!F$173:F$1080,I397,'base de donnée JCO '!G$173:G$1080,J397)</f>
        <v>0</v>
      </c>
      <c r="W397" s="2">
        <f t="shared" si="729"/>
        <v>0</v>
      </c>
      <c r="X397" s="2">
        <f>W397*SUMIFS('base de donnée JCO '!J$173:J$1080,'base de donnée JCO '!F$173:F$1080,I397,'base de donnée JCO '!G$173:G$1080,J397)</f>
        <v>0</v>
      </c>
      <c r="Z397" s="7" t="str">
        <f t="shared" si="730"/>
        <v/>
      </c>
      <c r="AA397" s="7" t="str">
        <f t="shared" si="731"/>
        <v/>
      </c>
      <c r="AB397" s="7" t="str">
        <f t="shared" si="732"/>
        <v/>
      </c>
      <c r="AD397" s="7" t="str">
        <f t="shared" si="733"/>
        <v/>
      </c>
      <c r="AE397" s="7" t="str">
        <f t="shared" si="734"/>
        <v/>
      </c>
      <c r="AF397" s="7" t="str">
        <f t="shared" si="735"/>
        <v/>
      </c>
      <c r="AG397" s="7" t="str">
        <f t="shared" si="736"/>
        <v/>
      </c>
      <c r="AH397" s="7" t="str">
        <f t="shared" si="737"/>
        <v/>
      </c>
      <c r="AJ397" s="7" t="str">
        <f t="shared" si="738"/>
        <v/>
      </c>
      <c r="AK397" s="7" t="str">
        <f t="shared" si="739"/>
        <v/>
      </c>
      <c r="AL397" s="7" t="str">
        <f t="shared" si="740"/>
        <v/>
      </c>
      <c r="AM397" s="7" t="str">
        <f t="shared" si="741"/>
        <v/>
      </c>
      <c r="AO397" s="7" t="str">
        <f t="shared" si="742"/>
        <v/>
      </c>
      <c r="AP397" s="7" t="str">
        <f t="shared" si="743"/>
        <v/>
      </c>
      <c r="AQ397" s="7" t="str">
        <f t="shared" si="744"/>
        <v/>
      </c>
      <c r="AS397" s="7" t="str">
        <f t="shared" si="745"/>
        <v/>
      </c>
      <c r="AT397" s="7" t="str">
        <f t="shared" si="746"/>
        <v/>
      </c>
      <c r="AU397" s="7" t="str">
        <f t="shared" si="747"/>
        <v/>
      </c>
      <c r="AW397" s="7" t="str">
        <f t="shared" si="748"/>
        <v/>
      </c>
      <c r="AY397" s="7" t="str">
        <f t="shared" si="749"/>
        <v/>
      </c>
      <c r="AZ397" s="7" t="str">
        <f t="shared" si="750"/>
        <v/>
      </c>
      <c r="BA397" s="7" t="str">
        <f t="shared" si="751"/>
        <v/>
      </c>
    </row>
    <row r="398" spans="1:53">
      <c r="A398" s="23"/>
      <c r="B398" s="24"/>
      <c r="C398" s="25"/>
      <c r="D398" s="26"/>
      <c r="E398" s="27"/>
      <c r="F398" s="28"/>
      <c r="G398" s="28"/>
      <c r="H398" s="27"/>
      <c r="I398" s="29"/>
      <c r="J398" s="30"/>
      <c r="K398" s="31"/>
      <c r="L398" s="32"/>
      <c r="M398" s="223"/>
      <c r="N398" s="12" t="str">
        <f>IF(ISBLANK(I398),"",IF(COUNTIF(I398,"*bombe*"),(G398-1)*SUMIF('base de donnée JCO '!C$3:C$10,K398,'base de donnée JCO '!D$3:D$10)+SUMIF(entete,L398,'base de donnée JCO '!D$14:D$20),SUMIFS('base de donnée JCO '!I$173:I$1080,'base de donnée JCO '!F$173:F$1080,I398,'base de donnée JCO '!G$173:G$1080,J398)))</f>
        <v/>
      </c>
      <c r="O398" s="12" t="str">
        <f t="shared" si="752"/>
        <v/>
      </c>
      <c r="P398" s="223"/>
      <c r="Q398" s="28"/>
      <c r="R398" s="28"/>
      <c r="S398" s="28"/>
      <c r="T398" s="28"/>
      <c r="U398" s="28"/>
      <c r="V398" s="2">
        <f>W398*SUMIFS('base de donnée JCO '!H$173:H$1080,'base de donnée JCO '!F$173:F$1080,I398,'base de donnée JCO '!G$173:G$1080,J398)</f>
        <v>0</v>
      </c>
      <c r="W398" s="2">
        <f t="shared" si="729"/>
        <v>0</v>
      </c>
      <c r="X398" s="2">
        <f>W398*SUMIFS('base de donnée JCO '!J$173:J$1080,'base de donnée JCO '!F$173:F$1080,I398,'base de donnée JCO '!G$173:G$1080,J398)</f>
        <v>0</v>
      </c>
      <c r="Z398" s="7" t="str">
        <f t="shared" si="730"/>
        <v/>
      </c>
      <c r="AA398" s="7" t="str">
        <f t="shared" si="731"/>
        <v/>
      </c>
      <c r="AB398" s="7" t="str">
        <f t="shared" si="732"/>
        <v/>
      </c>
      <c r="AD398" s="7" t="str">
        <f t="shared" si="733"/>
        <v/>
      </c>
      <c r="AE398" s="7" t="str">
        <f t="shared" si="734"/>
        <v/>
      </c>
      <c r="AF398" s="7" t="str">
        <f t="shared" si="735"/>
        <v/>
      </c>
      <c r="AG398" s="7" t="str">
        <f t="shared" si="736"/>
        <v/>
      </c>
      <c r="AH398" s="7" t="str">
        <f t="shared" si="737"/>
        <v/>
      </c>
      <c r="AJ398" s="7" t="str">
        <f t="shared" si="738"/>
        <v/>
      </c>
      <c r="AK398" s="7" t="str">
        <f t="shared" si="739"/>
        <v/>
      </c>
      <c r="AL398" s="7" t="str">
        <f t="shared" si="740"/>
        <v/>
      </c>
      <c r="AM398" s="7" t="str">
        <f t="shared" si="741"/>
        <v/>
      </c>
      <c r="AO398" s="7" t="str">
        <f t="shared" si="742"/>
        <v/>
      </c>
      <c r="AP398" s="7" t="str">
        <f t="shared" si="743"/>
        <v/>
      </c>
      <c r="AQ398" s="7" t="str">
        <f t="shared" si="744"/>
        <v/>
      </c>
      <c r="AS398" s="7" t="str">
        <f t="shared" si="745"/>
        <v/>
      </c>
      <c r="AT398" s="7" t="str">
        <f t="shared" si="746"/>
        <v/>
      </c>
      <c r="AU398" s="7" t="str">
        <f t="shared" si="747"/>
        <v/>
      </c>
      <c r="AW398" s="7" t="str">
        <f t="shared" si="748"/>
        <v/>
      </c>
      <c r="AY398" s="7" t="str">
        <f t="shared" si="749"/>
        <v/>
      </c>
      <c r="AZ398" s="7" t="str">
        <f t="shared" si="750"/>
        <v/>
      </c>
      <c r="BA398" s="7" t="str">
        <f t="shared" si="751"/>
        <v/>
      </c>
    </row>
    <row r="399" spans="1:53">
      <c r="A399" s="23"/>
      <c r="B399" s="24"/>
      <c r="C399" s="25"/>
      <c r="D399" s="26"/>
      <c r="E399" s="27"/>
      <c r="F399" s="28"/>
      <c r="G399" s="28"/>
      <c r="H399" s="27"/>
      <c r="I399" s="29"/>
      <c r="J399" s="30"/>
      <c r="K399" s="31"/>
      <c r="L399" s="32"/>
      <c r="M399" s="223"/>
      <c r="N399" s="12" t="str">
        <f>IF(ISBLANK(I399),"",IF(COUNTIF(I399,"*bombe*"),(G399-1)*SUMIF('base de donnée JCO '!C$3:C$10,K399,'base de donnée JCO '!D$3:D$10)+SUMIF(entete,L399,'base de donnée JCO '!D$14:D$20),SUMIFS('base de donnée JCO '!I$173:I$1080,'base de donnée JCO '!F$173:F$1080,I399,'base de donnée JCO '!G$173:G$1080,J399)))</f>
        <v/>
      </c>
      <c r="O399" s="12" t="str">
        <f t="shared" si="752"/>
        <v/>
      </c>
      <c r="P399" s="223"/>
      <c r="Q399" s="28"/>
      <c r="R399" s="28"/>
      <c r="S399" s="28"/>
      <c r="T399" s="28"/>
      <c r="U399" s="28"/>
      <c r="V399" s="2">
        <f>W399*SUMIFS('base de donnée JCO '!H$173:H$1080,'base de donnée JCO '!F$173:F$1080,I399,'base de donnée JCO '!G$173:G$1080,J399)</f>
        <v>0</v>
      </c>
      <c r="W399" s="2">
        <f t="shared" si="729"/>
        <v>0</v>
      </c>
      <c r="X399" s="2">
        <f>W399*SUMIFS('base de donnée JCO '!J$173:J$1080,'base de donnée JCO '!F$173:F$1080,I399,'base de donnée JCO '!G$173:G$1080,J399)</f>
        <v>0</v>
      </c>
      <c r="Z399" s="7" t="str">
        <f t="shared" si="730"/>
        <v/>
      </c>
      <c r="AA399" s="7" t="str">
        <f t="shared" si="731"/>
        <v/>
      </c>
      <c r="AB399" s="7" t="str">
        <f t="shared" si="732"/>
        <v/>
      </c>
      <c r="AD399" s="7" t="str">
        <f t="shared" si="733"/>
        <v/>
      </c>
      <c r="AE399" s="7" t="str">
        <f t="shared" si="734"/>
        <v/>
      </c>
      <c r="AF399" s="7" t="str">
        <f t="shared" si="735"/>
        <v/>
      </c>
      <c r="AG399" s="7" t="str">
        <f t="shared" si="736"/>
        <v/>
      </c>
      <c r="AH399" s="7" t="str">
        <f t="shared" si="737"/>
        <v/>
      </c>
      <c r="AJ399" s="7" t="str">
        <f t="shared" si="738"/>
        <v/>
      </c>
      <c r="AK399" s="7" t="str">
        <f t="shared" si="739"/>
        <v/>
      </c>
      <c r="AL399" s="7" t="str">
        <f t="shared" si="740"/>
        <v/>
      </c>
      <c r="AM399" s="7" t="str">
        <f t="shared" si="741"/>
        <v/>
      </c>
      <c r="AO399" s="7" t="str">
        <f t="shared" si="742"/>
        <v/>
      </c>
      <c r="AP399" s="7" t="str">
        <f t="shared" si="743"/>
        <v/>
      </c>
      <c r="AQ399" s="7" t="str">
        <f t="shared" si="744"/>
        <v/>
      </c>
      <c r="AS399" s="7" t="str">
        <f t="shared" si="745"/>
        <v/>
      </c>
      <c r="AT399" s="7" t="str">
        <f t="shared" si="746"/>
        <v/>
      </c>
      <c r="AU399" s="7" t="str">
        <f t="shared" si="747"/>
        <v/>
      </c>
      <c r="AW399" s="7" t="str">
        <f t="shared" si="748"/>
        <v/>
      </c>
      <c r="AY399" s="7" t="str">
        <f t="shared" si="749"/>
        <v/>
      </c>
      <c r="AZ399" s="7" t="str">
        <f t="shared" si="750"/>
        <v/>
      </c>
      <c r="BA399" s="7" t="str">
        <f t="shared" si="751"/>
        <v/>
      </c>
    </row>
    <row r="400" spans="1:53">
      <c r="A400" s="23"/>
      <c r="B400" s="24"/>
      <c r="C400" s="25"/>
      <c r="D400" s="26"/>
      <c r="E400" s="27"/>
      <c r="F400" s="28"/>
      <c r="G400" s="28"/>
      <c r="H400" s="27"/>
      <c r="I400" s="29"/>
      <c r="J400" s="30"/>
      <c r="K400" s="31"/>
      <c r="L400" s="32"/>
      <c r="M400" s="223"/>
      <c r="N400" s="12" t="str">
        <f>IF(ISBLANK(I400),"",IF(COUNTIF(I400,"*bombe*"),(G400-1)*SUMIF('base de donnée JCO '!C$3:C$10,K400,'base de donnée JCO '!D$3:D$10)+SUMIF(entete,L400,'base de donnée JCO '!D$14:D$20),SUMIFS('base de donnée JCO '!I$173:I$1080,'base de donnée JCO '!F$173:F$1080,I400,'base de donnée JCO '!G$173:G$1080,J400)))</f>
        <v/>
      </c>
      <c r="O400" s="12" t="str">
        <f t="shared" si="752"/>
        <v/>
      </c>
      <c r="P400" s="223"/>
      <c r="Q400" s="28"/>
      <c r="R400" s="28"/>
      <c r="S400" s="28"/>
      <c r="T400" s="28"/>
      <c r="U400" s="28"/>
      <c r="V400" s="2">
        <f>W400*SUMIFS('base de donnée JCO '!H$173:H$1080,'base de donnée JCO '!F$173:F$1080,I400,'base de donnée JCO '!G$173:G$1080,J400)</f>
        <v>0</v>
      </c>
      <c r="W400" s="2">
        <f t="shared" si="729"/>
        <v>0</v>
      </c>
      <c r="X400" s="2">
        <f>W400*SUMIFS('base de donnée JCO '!J$173:J$1080,'base de donnée JCO '!F$173:F$1080,I400,'base de donnée JCO '!G$173:G$1080,J400)</f>
        <v>0</v>
      </c>
      <c r="Z400" s="7" t="str">
        <f t="shared" si="730"/>
        <v/>
      </c>
      <c r="AA400" s="7" t="str">
        <f t="shared" si="731"/>
        <v/>
      </c>
      <c r="AB400" s="7" t="str">
        <f t="shared" si="732"/>
        <v/>
      </c>
      <c r="AD400" s="7" t="str">
        <f t="shared" si="733"/>
        <v/>
      </c>
      <c r="AE400" s="7" t="str">
        <f t="shared" si="734"/>
        <v/>
      </c>
      <c r="AF400" s="7" t="str">
        <f t="shared" si="735"/>
        <v/>
      </c>
      <c r="AG400" s="7" t="str">
        <f t="shared" si="736"/>
        <v/>
      </c>
      <c r="AH400" s="7" t="str">
        <f t="shared" si="737"/>
        <v/>
      </c>
      <c r="AJ400" s="7" t="str">
        <f t="shared" si="738"/>
        <v/>
      </c>
      <c r="AK400" s="7" t="str">
        <f t="shared" si="739"/>
        <v/>
      </c>
      <c r="AL400" s="7" t="str">
        <f t="shared" si="740"/>
        <v/>
      </c>
      <c r="AM400" s="7" t="str">
        <f t="shared" si="741"/>
        <v/>
      </c>
      <c r="AO400" s="7" t="str">
        <f t="shared" si="742"/>
        <v/>
      </c>
      <c r="AP400" s="7" t="str">
        <f t="shared" si="743"/>
        <v/>
      </c>
      <c r="AQ400" s="7" t="str">
        <f t="shared" si="744"/>
        <v/>
      </c>
      <c r="AS400" s="7" t="str">
        <f t="shared" si="745"/>
        <v/>
      </c>
      <c r="AT400" s="7" t="str">
        <f t="shared" si="746"/>
        <v/>
      </c>
      <c r="AU400" s="7" t="str">
        <f t="shared" si="747"/>
        <v/>
      </c>
      <c r="AW400" s="7" t="str">
        <f t="shared" si="748"/>
        <v/>
      </c>
      <c r="AY400" s="7" t="str">
        <f t="shared" si="749"/>
        <v/>
      </c>
      <c r="AZ400" s="7" t="str">
        <f t="shared" si="750"/>
        <v/>
      </c>
      <c r="BA400" s="7" t="str">
        <f t="shared" si="751"/>
        <v/>
      </c>
    </row>
    <row r="401" spans="1:53">
      <c r="A401" s="23"/>
      <c r="B401" s="24"/>
      <c r="C401" s="25"/>
      <c r="D401" s="26"/>
      <c r="E401" s="27"/>
      <c r="F401" s="28"/>
      <c r="G401" s="28"/>
      <c r="H401" s="27"/>
      <c r="I401" s="29"/>
      <c r="J401" s="30"/>
      <c r="K401" s="31"/>
      <c r="L401" s="32"/>
      <c r="M401" s="223"/>
      <c r="N401" s="12" t="str">
        <f>IF(ISBLANK(I401),"",IF(COUNTIF(I401,"*bombe*"),(G401-1)*SUMIF('base de donnée JCO '!C$3:C$10,K401,'base de donnée JCO '!D$3:D$10)+SUMIF(entete,L401,'base de donnée JCO '!D$14:D$20),SUMIFS('base de donnée JCO '!I$173:I$1080,'base de donnée JCO '!F$173:F$1080,I401,'base de donnée JCO '!G$173:G$1080,J401)))</f>
        <v/>
      </c>
      <c r="O401" s="12" t="str">
        <f t="shared" si="752"/>
        <v/>
      </c>
      <c r="P401" s="223"/>
      <c r="Q401" s="28"/>
      <c r="R401" s="28"/>
      <c r="S401" s="28"/>
      <c r="T401" s="28"/>
      <c r="U401" s="28"/>
      <c r="V401" s="2">
        <f>W401*SUMIFS('base de donnée JCO '!H$173:H$1080,'base de donnée JCO '!F$173:F$1080,I401,'base de donnée JCO '!G$173:G$1080,J401)</f>
        <v>0</v>
      </c>
      <c r="W401" s="2">
        <f t="shared" si="729"/>
        <v>0</v>
      </c>
      <c r="X401" s="2">
        <f>W401*SUMIFS('base de donnée JCO '!J$173:J$1080,'base de donnée JCO '!F$173:F$1080,I401,'base de donnée JCO '!G$173:G$1080,J401)</f>
        <v>0</v>
      </c>
      <c r="Z401" s="7" t="str">
        <f t="shared" si="730"/>
        <v/>
      </c>
      <c r="AA401" s="7" t="str">
        <f t="shared" si="731"/>
        <v/>
      </c>
      <c r="AB401" s="7" t="str">
        <f t="shared" si="732"/>
        <v/>
      </c>
      <c r="AD401" s="7" t="str">
        <f t="shared" si="733"/>
        <v/>
      </c>
      <c r="AE401" s="7" t="str">
        <f t="shared" si="734"/>
        <v/>
      </c>
      <c r="AF401" s="7" t="str">
        <f t="shared" si="735"/>
        <v/>
      </c>
      <c r="AG401" s="7" t="str">
        <f t="shared" si="736"/>
        <v/>
      </c>
      <c r="AH401" s="7" t="str">
        <f t="shared" si="737"/>
        <v/>
      </c>
      <c r="AJ401" s="7" t="str">
        <f t="shared" si="738"/>
        <v/>
      </c>
      <c r="AK401" s="7" t="str">
        <f t="shared" si="739"/>
        <v/>
      </c>
      <c r="AL401" s="7" t="str">
        <f t="shared" si="740"/>
        <v/>
      </c>
      <c r="AM401" s="7" t="str">
        <f t="shared" si="741"/>
        <v/>
      </c>
      <c r="AO401" s="7" t="str">
        <f t="shared" si="742"/>
        <v/>
      </c>
      <c r="AP401" s="7" t="str">
        <f t="shared" si="743"/>
        <v/>
      </c>
      <c r="AQ401" s="7" t="str">
        <f t="shared" si="744"/>
        <v/>
      </c>
      <c r="AS401" s="7" t="str">
        <f t="shared" si="745"/>
        <v/>
      </c>
      <c r="AT401" s="7" t="str">
        <f t="shared" si="746"/>
        <v/>
      </c>
      <c r="AU401" s="7" t="str">
        <f t="shared" si="747"/>
        <v/>
      </c>
      <c r="AW401" s="7" t="str">
        <f t="shared" si="748"/>
        <v/>
      </c>
      <c r="AY401" s="7" t="str">
        <f t="shared" si="749"/>
        <v/>
      </c>
      <c r="AZ401" s="7" t="str">
        <f t="shared" si="750"/>
        <v/>
      </c>
      <c r="BA401" s="7" t="str">
        <f t="shared" si="751"/>
        <v/>
      </c>
    </row>
    <row r="402" spans="1:53">
      <c r="A402" s="23"/>
      <c r="B402" s="24"/>
      <c r="C402" s="25"/>
      <c r="D402" s="26"/>
      <c r="E402" s="27"/>
      <c r="F402" s="28"/>
      <c r="G402" s="28"/>
      <c r="H402" s="27"/>
      <c r="I402" s="29"/>
      <c r="J402" s="30"/>
      <c r="K402" s="31"/>
      <c r="L402" s="32"/>
      <c r="M402" s="223"/>
      <c r="N402" s="12" t="str">
        <f>IF(ISBLANK(I402),"",IF(COUNTIF(I402,"*bombe*"),(G402-1)*SUMIF('base de donnée JCO '!C$3:C$10,K402,'base de donnée JCO '!D$3:D$10)+SUMIF(entete,L402,'base de donnée JCO '!D$14:D$20),SUMIFS('base de donnée JCO '!I$173:I$1080,'base de donnée JCO '!F$173:F$1080,I402,'base de donnée JCO '!G$173:G$1080,J402)))</f>
        <v/>
      </c>
      <c r="O402" s="12" t="str">
        <f t="shared" si="752"/>
        <v/>
      </c>
      <c r="P402" s="223"/>
      <c r="Q402" s="28"/>
      <c r="R402" s="28"/>
      <c r="S402" s="28"/>
      <c r="T402" s="28"/>
      <c r="U402" s="28"/>
      <c r="V402" s="2">
        <f>W402*SUMIFS('base de donnée JCO '!H$173:H$1080,'base de donnée JCO '!F$173:F$1080,I402,'base de donnée JCO '!G$173:G$1080,J402)</f>
        <v>0</v>
      </c>
      <c r="W402" s="2">
        <f t="shared" si="729"/>
        <v>0</v>
      </c>
      <c r="X402" s="2">
        <f>W402*SUMIFS('base de donnée JCO '!J$173:J$1080,'base de donnée JCO '!F$173:F$1080,I402,'base de donnée JCO '!G$173:G$1080,J402)</f>
        <v>0</v>
      </c>
      <c r="Z402" s="7" t="str">
        <f t="shared" si="730"/>
        <v/>
      </c>
      <c r="AA402" s="7" t="str">
        <f t="shared" si="731"/>
        <v/>
      </c>
      <c r="AB402" s="7" t="str">
        <f t="shared" si="732"/>
        <v/>
      </c>
      <c r="AD402" s="7" t="str">
        <f t="shared" si="733"/>
        <v/>
      </c>
      <c r="AE402" s="7" t="str">
        <f t="shared" si="734"/>
        <v/>
      </c>
      <c r="AF402" s="7" t="str">
        <f t="shared" si="735"/>
        <v/>
      </c>
      <c r="AG402" s="7" t="str">
        <f t="shared" si="736"/>
        <v/>
      </c>
      <c r="AH402" s="7" t="str">
        <f t="shared" si="737"/>
        <v/>
      </c>
      <c r="AJ402" s="7" t="str">
        <f t="shared" si="738"/>
        <v/>
      </c>
      <c r="AK402" s="7" t="str">
        <f t="shared" si="739"/>
        <v/>
      </c>
      <c r="AL402" s="7" t="str">
        <f t="shared" si="740"/>
        <v/>
      </c>
      <c r="AM402" s="7" t="str">
        <f t="shared" si="741"/>
        <v/>
      </c>
      <c r="AO402" s="7" t="str">
        <f t="shared" si="742"/>
        <v/>
      </c>
      <c r="AP402" s="7" t="str">
        <f t="shared" si="743"/>
        <v/>
      </c>
      <c r="AQ402" s="7" t="str">
        <f t="shared" si="744"/>
        <v/>
      </c>
      <c r="AS402" s="7" t="str">
        <f t="shared" si="745"/>
        <v/>
      </c>
      <c r="AT402" s="7" t="str">
        <f t="shared" si="746"/>
        <v/>
      </c>
      <c r="AU402" s="7" t="str">
        <f t="shared" si="747"/>
        <v/>
      </c>
      <c r="AW402" s="7" t="str">
        <f t="shared" si="748"/>
        <v/>
      </c>
      <c r="AY402" s="7" t="str">
        <f t="shared" si="749"/>
        <v/>
      </c>
      <c r="AZ402" s="7" t="str">
        <f t="shared" si="750"/>
        <v/>
      </c>
      <c r="BA402" s="7" t="str">
        <f t="shared" si="751"/>
        <v/>
      </c>
    </row>
    <row r="403" spans="1:53">
      <c r="A403" s="23"/>
      <c r="B403" s="24"/>
      <c r="C403" s="25"/>
      <c r="D403" s="26"/>
      <c r="E403" s="27"/>
      <c r="F403" s="28"/>
      <c r="G403" s="28"/>
      <c r="H403" s="27"/>
      <c r="I403" s="29"/>
      <c r="J403" s="30"/>
      <c r="K403" s="31"/>
      <c r="L403" s="32"/>
      <c r="M403" s="223"/>
      <c r="N403" s="12" t="str">
        <f>IF(ISBLANK(I403),"",IF(COUNTIF(I403,"*bombe*"),(G403-1)*SUMIF('base de donnée JCO '!C$3:C$10,K403,'base de donnée JCO '!D$3:D$10)+SUMIF(entete,L403,'base de donnée JCO '!D$14:D$20),SUMIFS('base de donnée JCO '!I$173:I$1080,'base de donnée JCO '!F$173:F$1080,I403,'base de donnée JCO '!G$173:G$1080,J403)))</f>
        <v/>
      </c>
      <c r="O403" s="12" t="str">
        <f t="shared" si="752"/>
        <v/>
      </c>
      <c r="P403" s="223"/>
      <c r="Q403" s="28"/>
      <c r="R403" s="28"/>
      <c r="S403" s="28"/>
      <c r="T403" s="28"/>
      <c r="U403" s="28"/>
      <c r="V403" s="2">
        <f>W403*SUMIFS('base de donnée JCO '!H$173:H$1080,'base de donnée JCO '!F$173:F$1080,I403,'base de donnée JCO '!G$173:G$1080,J403)</f>
        <v>0</v>
      </c>
      <c r="W403" s="2">
        <f t="shared" si="729"/>
        <v>0</v>
      </c>
      <c r="X403" s="2">
        <f>W403*SUMIFS('base de donnée JCO '!J$173:J$1080,'base de donnée JCO '!F$173:F$1080,I403,'base de donnée JCO '!G$173:G$1080,J403)</f>
        <v>0</v>
      </c>
      <c r="Z403" s="7" t="str">
        <f t="shared" si="730"/>
        <v/>
      </c>
      <c r="AA403" s="7" t="str">
        <f t="shared" si="731"/>
        <v/>
      </c>
      <c r="AB403" s="7" t="str">
        <f t="shared" si="732"/>
        <v/>
      </c>
      <c r="AD403" s="7" t="str">
        <f t="shared" si="733"/>
        <v/>
      </c>
      <c r="AE403" s="7" t="str">
        <f t="shared" si="734"/>
        <v/>
      </c>
      <c r="AF403" s="7" t="str">
        <f t="shared" si="735"/>
        <v/>
      </c>
      <c r="AG403" s="7" t="str">
        <f t="shared" si="736"/>
        <v/>
      </c>
      <c r="AH403" s="7" t="str">
        <f t="shared" si="737"/>
        <v/>
      </c>
      <c r="AJ403" s="7" t="str">
        <f t="shared" si="738"/>
        <v/>
      </c>
      <c r="AK403" s="7" t="str">
        <f t="shared" si="739"/>
        <v/>
      </c>
      <c r="AL403" s="7" t="str">
        <f t="shared" si="740"/>
        <v/>
      </c>
      <c r="AM403" s="7" t="str">
        <f t="shared" si="741"/>
        <v/>
      </c>
      <c r="AO403" s="7" t="str">
        <f t="shared" si="742"/>
        <v/>
      </c>
      <c r="AP403" s="7" t="str">
        <f t="shared" si="743"/>
        <v/>
      </c>
      <c r="AQ403" s="7" t="str">
        <f t="shared" si="744"/>
        <v/>
      </c>
      <c r="AS403" s="7" t="str">
        <f t="shared" si="745"/>
        <v/>
      </c>
      <c r="AT403" s="7" t="str">
        <f t="shared" si="746"/>
        <v/>
      </c>
      <c r="AU403" s="7" t="str">
        <f t="shared" si="747"/>
        <v/>
      </c>
      <c r="AW403" s="7" t="str">
        <f t="shared" si="748"/>
        <v/>
      </c>
      <c r="AY403" s="7" t="str">
        <f t="shared" si="749"/>
        <v/>
      </c>
      <c r="AZ403" s="7" t="str">
        <f t="shared" si="750"/>
        <v/>
      </c>
      <c r="BA403" s="7" t="str">
        <f t="shared" si="751"/>
        <v/>
      </c>
    </row>
    <row r="404" spans="1:53">
      <c r="A404" s="23"/>
      <c r="B404" s="24"/>
      <c r="C404" s="25"/>
      <c r="D404" s="26"/>
      <c r="E404" s="27"/>
      <c r="F404" s="28"/>
      <c r="G404" s="28"/>
      <c r="H404" s="27"/>
      <c r="I404" s="29"/>
      <c r="J404" s="30"/>
      <c r="K404" s="31"/>
      <c r="L404" s="32"/>
      <c r="M404" s="223"/>
      <c r="N404" s="12" t="str">
        <f>IF(ISBLANK(I404),"",IF(COUNTIF(I404,"*bombe*"),(G404-1)*SUMIF('base de donnée JCO '!C$3:C$10,K404,'base de donnée JCO '!D$3:D$10)+SUMIF(entete,L404,'base de donnée JCO '!D$14:D$20),SUMIFS('base de donnée JCO '!I$173:I$1080,'base de donnée JCO '!F$173:F$1080,I404,'base de donnée JCO '!G$173:G$1080,J404)))</f>
        <v/>
      </c>
      <c r="O404" s="12" t="str">
        <f t="shared" si="752"/>
        <v/>
      </c>
      <c r="P404" s="223"/>
      <c r="Q404" s="28"/>
      <c r="R404" s="28"/>
      <c r="S404" s="28"/>
      <c r="T404" s="28"/>
      <c r="U404" s="28"/>
      <c r="V404" s="2">
        <f>W404*SUMIFS('base de donnée JCO '!H$173:H$1080,'base de donnée JCO '!F$173:F$1080,I404,'base de donnée JCO '!G$173:G$1080,J404)</f>
        <v>0</v>
      </c>
      <c r="W404" s="2">
        <f t="shared" si="729"/>
        <v>0</v>
      </c>
      <c r="X404" s="2">
        <f>W404*SUMIFS('base de donnée JCO '!J$173:J$1080,'base de donnée JCO '!F$173:F$1080,I404,'base de donnée JCO '!G$173:G$1080,J404)</f>
        <v>0</v>
      </c>
      <c r="Z404" s="7" t="str">
        <f t="shared" si="730"/>
        <v/>
      </c>
      <c r="AA404" s="7" t="str">
        <f t="shared" si="731"/>
        <v/>
      </c>
      <c r="AB404" s="7" t="str">
        <f t="shared" si="732"/>
        <v/>
      </c>
      <c r="AD404" s="7" t="str">
        <f t="shared" si="733"/>
        <v/>
      </c>
      <c r="AE404" s="7" t="str">
        <f t="shared" si="734"/>
        <v/>
      </c>
      <c r="AF404" s="7" t="str">
        <f t="shared" si="735"/>
        <v/>
      </c>
      <c r="AG404" s="7" t="str">
        <f t="shared" si="736"/>
        <v/>
      </c>
      <c r="AH404" s="7" t="str">
        <f t="shared" si="737"/>
        <v/>
      </c>
      <c r="AJ404" s="7" t="str">
        <f t="shared" si="738"/>
        <v/>
      </c>
      <c r="AK404" s="7" t="str">
        <f t="shared" si="739"/>
        <v/>
      </c>
      <c r="AL404" s="7" t="str">
        <f t="shared" si="740"/>
        <v/>
      </c>
      <c r="AM404" s="7" t="str">
        <f t="shared" si="741"/>
        <v/>
      </c>
      <c r="AO404" s="7" t="str">
        <f t="shared" si="742"/>
        <v/>
      </c>
      <c r="AP404" s="7" t="str">
        <f t="shared" si="743"/>
        <v/>
      </c>
      <c r="AQ404" s="7" t="str">
        <f t="shared" si="744"/>
        <v/>
      </c>
      <c r="AS404" s="7" t="str">
        <f t="shared" si="745"/>
        <v/>
      </c>
      <c r="AT404" s="7" t="str">
        <f t="shared" si="746"/>
        <v/>
      </c>
      <c r="AU404" s="7" t="str">
        <f t="shared" si="747"/>
        <v/>
      </c>
      <c r="AW404" s="7" t="str">
        <f t="shared" si="748"/>
        <v/>
      </c>
      <c r="AY404" s="7" t="str">
        <f t="shared" si="749"/>
        <v/>
      </c>
      <c r="AZ404" s="7" t="str">
        <f t="shared" si="750"/>
        <v/>
      </c>
      <c r="BA404" s="7" t="str">
        <f t="shared" si="751"/>
        <v/>
      </c>
    </row>
    <row r="405" spans="1:53">
      <c r="A405" s="23"/>
      <c r="B405" s="24"/>
      <c r="C405" s="25"/>
      <c r="D405" s="26"/>
      <c r="E405" s="27"/>
      <c r="F405" s="28"/>
      <c r="G405" s="28"/>
      <c r="H405" s="27"/>
      <c r="I405" s="29"/>
      <c r="J405" s="30"/>
      <c r="K405" s="31"/>
      <c r="L405" s="32"/>
      <c r="M405" s="223"/>
      <c r="N405" s="12" t="str">
        <f>IF(ISBLANK(I405),"",IF(COUNTIF(I405,"*bombe*"),(G405-1)*SUMIF('base de donnée JCO '!C$3:C$10,K405,'base de donnée JCO '!D$3:D$10)+SUMIF(entete,L405,'base de donnée JCO '!D$14:D$20),SUMIFS('base de donnée JCO '!I$173:I$1080,'base de donnée JCO '!F$173:F$1080,I405,'base de donnée JCO '!G$173:G$1080,J405)))</f>
        <v/>
      </c>
      <c r="O405" s="12" t="str">
        <f t="shared" si="752"/>
        <v/>
      </c>
      <c r="P405" s="223"/>
      <c r="Q405" s="28"/>
      <c r="R405" s="28"/>
      <c r="S405" s="28"/>
      <c r="T405" s="28"/>
      <c r="U405" s="28"/>
      <c r="V405" s="2">
        <f>W405*SUMIFS('base de donnée JCO '!H$173:H$1080,'base de donnée JCO '!F$173:F$1080,I405,'base de donnée JCO '!G$173:G$1080,J405)</f>
        <v>0</v>
      </c>
      <c r="W405" s="2">
        <f t="shared" si="729"/>
        <v>0</v>
      </c>
      <c r="X405" s="2">
        <f>W405*SUMIFS('base de donnée JCO '!J$173:J$1080,'base de donnée JCO '!F$173:F$1080,I405,'base de donnée JCO '!G$173:G$1080,J405)</f>
        <v>0</v>
      </c>
      <c r="Z405" s="7" t="str">
        <f t="shared" si="730"/>
        <v/>
      </c>
      <c r="AA405" s="7" t="str">
        <f t="shared" si="731"/>
        <v/>
      </c>
      <c r="AB405" s="7" t="str">
        <f t="shared" si="732"/>
        <v/>
      </c>
      <c r="AD405" s="7" t="str">
        <f t="shared" si="733"/>
        <v/>
      </c>
      <c r="AE405" s="7" t="str">
        <f t="shared" si="734"/>
        <v/>
      </c>
      <c r="AF405" s="7" t="str">
        <f t="shared" si="735"/>
        <v/>
      </c>
      <c r="AG405" s="7" t="str">
        <f t="shared" si="736"/>
        <v/>
      </c>
      <c r="AH405" s="7" t="str">
        <f t="shared" si="737"/>
        <v/>
      </c>
      <c r="AJ405" s="7" t="str">
        <f t="shared" si="738"/>
        <v/>
      </c>
      <c r="AK405" s="7" t="str">
        <f t="shared" si="739"/>
        <v/>
      </c>
      <c r="AL405" s="7" t="str">
        <f t="shared" si="740"/>
        <v/>
      </c>
      <c r="AM405" s="7" t="str">
        <f t="shared" si="741"/>
        <v/>
      </c>
      <c r="AO405" s="7" t="str">
        <f t="shared" si="742"/>
        <v/>
      </c>
      <c r="AP405" s="7" t="str">
        <f t="shared" si="743"/>
        <v/>
      </c>
      <c r="AQ405" s="7" t="str">
        <f t="shared" si="744"/>
        <v/>
      </c>
      <c r="AS405" s="7" t="str">
        <f t="shared" si="745"/>
        <v/>
      </c>
      <c r="AT405" s="7" t="str">
        <f t="shared" si="746"/>
        <v/>
      </c>
      <c r="AU405" s="7" t="str">
        <f t="shared" si="747"/>
        <v/>
      </c>
      <c r="AW405" s="7" t="str">
        <f t="shared" si="748"/>
        <v/>
      </c>
      <c r="AY405" s="7" t="str">
        <f t="shared" si="749"/>
        <v/>
      </c>
      <c r="AZ405" s="7" t="str">
        <f t="shared" si="750"/>
        <v/>
      </c>
      <c r="BA405" s="7" t="str">
        <f t="shared" si="751"/>
        <v/>
      </c>
    </row>
    <row r="406" spans="1:53">
      <c r="A406" s="23"/>
      <c r="B406" s="24"/>
      <c r="C406" s="25"/>
      <c r="D406" s="26"/>
      <c r="E406" s="27"/>
      <c r="F406" s="28"/>
      <c r="G406" s="28"/>
      <c r="H406" s="27"/>
      <c r="I406" s="29"/>
      <c r="J406" s="30"/>
      <c r="K406" s="31"/>
      <c r="L406" s="32"/>
      <c r="M406" s="223"/>
      <c r="N406" s="12" t="str">
        <f>IF(ISBLANK(I406),"",IF(COUNTIF(I406,"*bombe*"),(G406-1)*SUMIF('base de donnée JCO '!C$3:C$10,K406,'base de donnée JCO '!D$3:D$10)+SUMIF(entete,L406,'base de donnée JCO '!D$14:D$20),SUMIFS('base de donnée JCO '!I$173:I$1080,'base de donnée JCO '!F$173:F$1080,I406,'base de donnée JCO '!G$173:G$1080,J406)))</f>
        <v/>
      </c>
      <c r="O406" s="12" t="str">
        <f t="shared" si="752"/>
        <v/>
      </c>
      <c r="P406" s="223"/>
      <c r="Q406" s="28"/>
      <c r="R406" s="28"/>
      <c r="S406" s="28"/>
      <c r="T406" s="28"/>
      <c r="U406" s="28"/>
      <c r="V406" s="2">
        <f>W406*SUMIFS('base de donnée JCO '!H$173:H$1080,'base de donnée JCO '!F$173:F$1080,I406,'base de donnée JCO '!G$173:G$1080,J406)</f>
        <v>0</v>
      </c>
      <c r="W406" s="2">
        <f t="shared" si="729"/>
        <v>0</v>
      </c>
      <c r="X406" s="2">
        <f>W406*SUMIFS('base de donnée JCO '!J$173:J$1080,'base de donnée JCO '!F$173:F$1080,I406,'base de donnée JCO '!G$173:G$1080,J406)</f>
        <v>0</v>
      </c>
      <c r="Z406" s="7" t="str">
        <f t="shared" si="730"/>
        <v/>
      </c>
      <c r="AA406" s="7" t="str">
        <f t="shared" si="731"/>
        <v/>
      </c>
      <c r="AB406" s="7" t="str">
        <f t="shared" si="732"/>
        <v/>
      </c>
      <c r="AD406" s="7" t="str">
        <f t="shared" si="733"/>
        <v/>
      </c>
      <c r="AE406" s="7" t="str">
        <f t="shared" si="734"/>
        <v/>
      </c>
      <c r="AF406" s="7" t="str">
        <f t="shared" si="735"/>
        <v/>
      </c>
      <c r="AG406" s="7" t="str">
        <f t="shared" si="736"/>
        <v/>
      </c>
      <c r="AH406" s="7" t="str">
        <f t="shared" si="737"/>
        <v/>
      </c>
      <c r="AJ406" s="7" t="str">
        <f t="shared" si="738"/>
        <v/>
      </c>
      <c r="AK406" s="7" t="str">
        <f t="shared" si="739"/>
        <v/>
      </c>
      <c r="AL406" s="7" t="str">
        <f t="shared" si="740"/>
        <v/>
      </c>
      <c r="AM406" s="7" t="str">
        <f t="shared" si="741"/>
        <v/>
      </c>
      <c r="AO406" s="7" t="str">
        <f t="shared" si="742"/>
        <v/>
      </c>
      <c r="AP406" s="7" t="str">
        <f t="shared" si="743"/>
        <v/>
      </c>
      <c r="AQ406" s="7" t="str">
        <f t="shared" si="744"/>
        <v/>
      </c>
      <c r="AS406" s="7" t="str">
        <f t="shared" si="745"/>
        <v/>
      </c>
      <c r="AT406" s="7" t="str">
        <f t="shared" si="746"/>
        <v/>
      </c>
      <c r="AU406" s="7" t="str">
        <f t="shared" si="747"/>
        <v/>
      </c>
      <c r="AW406" s="7" t="str">
        <f t="shared" si="748"/>
        <v/>
      </c>
      <c r="AY406" s="7" t="str">
        <f t="shared" si="749"/>
        <v/>
      </c>
      <c r="AZ406" s="7" t="str">
        <f t="shared" si="750"/>
        <v/>
      </c>
      <c r="BA406" s="7" t="str">
        <f t="shared" si="751"/>
        <v/>
      </c>
    </row>
    <row r="407" spans="1:53">
      <c r="A407" s="23"/>
      <c r="B407" s="24"/>
      <c r="C407" s="25"/>
      <c r="D407" s="26"/>
      <c r="E407" s="27"/>
      <c r="F407" s="28"/>
      <c r="G407" s="28"/>
      <c r="H407" s="27"/>
      <c r="I407" s="29"/>
      <c r="J407" s="30"/>
      <c r="K407" s="31"/>
      <c r="L407" s="32"/>
      <c r="M407" s="223"/>
      <c r="N407" s="12" t="str">
        <f>IF(ISBLANK(I407),"",IF(COUNTIF(I407,"*bombe*"),(G407-1)*SUMIF('base de donnée JCO '!C$3:C$10,K407,'base de donnée JCO '!D$3:D$10)+SUMIF(entete,L407,'base de donnée JCO '!D$14:D$20),SUMIFS('base de donnée JCO '!I$173:I$1080,'base de donnée JCO '!F$173:F$1080,I407,'base de donnée JCO '!G$173:G$1080,J407)))</f>
        <v/>
      </c>
      <c r="O407" s="12" t="str">
        <f t="shared" si="752"/>
        <v/>
      </c>
      <c r="P407" s="223"/>
      <c r="Q407" s="28"/>
      <c r="R407" s="28"/>
      <c r="S407" s="28"/>
      <c r="T407" s="28"/>
      <c r="U407" s="28"/>
      <c r="V407" s="2">
        <f>W407*SUMIFS('base de donnée JCO '!H$173:H$1080,'base de donnée JCO '!F$173:F$1080,I407,'base de donnée JCO '!G$173:G$1080,J407)</f>
        <v>0</v>
      </c>
      <c r="W407" s="2">
        <f t="shared" si="729"/>
        <v>0</v>
      </c>
      <c r="X407" s="2">
        <f>W407*SUMIFS('base de donnée JCO '!J$173:J$1080,'base de donnée JCO '!F$173:F$1080,I407,'base de donnée JCO '!G$173:G$1080,J407)</f>
        <v>0</v>
      </c>
      <c r="Z407" s="7" t="str">
        <f t="shared" si="730"/>
        <v/>
      </c>
      <c r="AA407" s="7" t="str">
        <f t="shared" si="731"/>
        <v/>
      </c>
      <c r="AB407" s="7" t="str">
        <f t="shared" si="732"/>
        <v/>
      </c>
      <c r="AD407" s="7" t="str">
        <f t="shared" si="733"/>
        <v/>
      </c>
      <c r="AE407" s="7" t="str">
        <f t="shared" si="734"/>
        <v/>
      </c>
      <c r="AF407" s="7" t="str">
        <f t="shared" si="735"/>
        <v/>
      </c>
      <c r="AG407" s="7" t="str">
        <f t="shared" si="736"/>
        <v/>
      </c>
      <c r="AH407" s="7" t="str">
        <f t="shared" si="737"/>
        <v/>
      </c>
      <c r="AJ407" s="7" t="str">
        <f t="shared" si="738"/>
        <v/>
      </c>
      <c r="AK407" s="7" t="str">
        <f t="shared" si="739"/>
        <v/>
      </c>
      <c r="AL407" s="7" t="str">
        <f t="shared" si="740"/>
        <v/>
      </c>
      <c r="AM407" s="7" t="str">
        <f t="shared" si="741"/>
        <v/>
      </c>
      <c r="AO407" s="7" t="str">
        <f t="shared" si="742"/>
        <v/>
      </c>
      <c r="AP407" s="7" t="str">
        <f t="shared" si="743"/>
        <v/>
      </c>
      <c r="AQ407" s="7" t="str">
        <f t="shared" si="744"/>
        <v/>
      </c>
      <c r="AS407" s="7" t="str">
        <f t="shared" si="745"/>
        <v/>
      </c>
      <c r="AT407" s="7" t="str">
        <f t="shared" si="746"/>
        <v/>
      </c>
      <c r="AU407" s="7" t="str">
        <f t="shared" si="747"/>
        <v/>
      </c>
      <c r="AW407" s="7" t="str">
        <f t="shared" si="748"/>
        <v/>
      </c>
      <c r="AY407" s="7" t="str">
        <f t="shared" si="749"/>
        <v/>
      </c>
      <c r="AZ407" s="7" t="str">
        <f t="shared" si="750"/>
        <v/>
      </c>
      <c r="BA407" s="7" t="str">
        <f t="shared" si="751"/>
        <v/>
      </c>
    </row>
    <row r="408" spans="1:53">
      <c r="A408" s="23"/>
      <c r="B408" s="24"/>
      <c r="C408" s="25"/>
      <c r="D408" s="26"/>
      <c r="E408" s="27"/>
      <c r="F408" s="28"/>
      <c r="G408" s="28"/>
      <c r="H408" s="27"/>
      <c r="I408" s="29"/>
      <c r="J408" s="30"/>
      <c r="K408" s="31"/>
      <c r="L408" s="32"/>
      <c r="M408" s="223"/>
      <c r="N408" s="12" t="str">
        <f>IF(ISBLANK(I408),"",IF(COUNTIF(I408,"*bombe*"),(G408-1)*SUMIF('base de donnée JCO '!C$3:C$10,K408,'base de donnée JCO '!D$3:D$10)+SUMIF(entete,L408,'base de donnée JCO '!D$14:D$20),SUMIFS('base de donnée JCO '!I$173:I$1080,'base de donnée JCO '!F$173:F$1080,I408,'base de donnée JCO '!G$173:G$1080,J408)))</f>
        <v/>
      </c>
      <c r="O408" s="12" t="str">
        <f t="shared" si="752"/>
        <v/>
      </c>
      <c r="P408" s="223"/>
      <c r="Q408" s="28"/>
      <c r="R408" s="28"/>
      <c r="S408" s="28"/>
      <c r="T408" s="28"/>
      <c r="U408" s="28"/>
      <c r="V408" s="2">
        <f>W408*SUMIFS('base de donnée JCO '!H$173:H$1080,'base de donnée JCO '!F$173:F$1080,I408,'base de donnée JCO '!G$173:G$1080,J408)</f>
        <v>0</v>
      </c>
      <c r="W408" s="2">
        <f t="shared" si="729"/>
        <v>0</v>
      </c>
      <c r="X408" s="2">
        <f>W408*SUMIFS('base de donnée JCO '!J$173:J$1080,'base de donnée JCO '!F$173:F$1080,I408,'base de donnée JCO '!G$173:G$1080,J408)</f>
        <v>0</v>
      </c>
      <c r="Z408" s="7" t="str">
        <f t="shared" si="730"/>
        <v/>
      </c>
      <c r="AA408" s="7" t="str">
        <f t="shared" si="731"/>
        <v/>
      </c>
      <c r="AB408" s="7" t="str">
        <f t="shared" si="732"/>
        <v/>
      </c>
      <c r="AD408" s="7" t="str">
        <f t="shared" si="733"/>
        <v/>
      </c>
      <c r="AE408" s="7" t="str">
        <f t="shared" si="734"/>
        <v/>
      </c>
      <c r="AF408" s="7" t="str">
        <f t="shared" si="735"/>
        <v/>
      </c>
      <c r="AG408" s="7" t="str">
        <f t="shared" si="736"/>
        <v/>
      </c>
      <c r="AH408" s="7" t="str">
        <f t="shared" si="737"/>
        <v/>
      </c>
      <c r="AJ408" s="7" t="str">
        <f t="shared" si="738"/>
        <v/>
      </c>
      <c r="AK408" s="7" t="str">
        <f t="shared" si="739"/>
        <v/>
      </c>
      <c r="AL408" s="7" t="str">
        <f t="shared" si="740"/>
        <v/>
      </c>
      <c r="AM408" s="7" t="str">
        <f t="shared" si="741"/>
        <v/>
      </c>
      <c r="AO408" s="7" t="str">
        <f t="shared" si="742"/>
        <v/>
      </c>
      <c r="AP408" s="7" t="str">
        <f t="shared" si="743"/>
        <v/>
      </c>
      <c r="AQ408" s="7" t="str">
        <f t="shared" si="744"/>
        <v/>
      </c>
      <c r="AS408" s="7" t="str">
        <f t="shared" si="745"/>
        <v/>
      </c>
      <c r="AT408" s="7" t="str">
        <f t="shared" si="746"/>
        <v/>
      </c>
      <c r="AU408" s="7" t="str">
        <f t="shared" si="747"/>
        <v/>
      </c>
      <c r="AW408" s="7" t="str">
        <f t="shared" si="748"/>
        <v/>
      </c>
      <c r="AY408" s="7" t="str">
        <f t="shared" si="749"/>
        <v/>
      </c>
      <c r="AZ408" s="7" t="str">
        <f t="shared" si="750"/>
        <v/>
      </c>
      <c r="BA408" s="7" t="str">
        <f t="shared" si="751"/>
        <v/>
      </c>
    </row>
    <row r="409" spans="1:53">
      <c r="A409" s="23"/>
      <c r="B409" s="24"/>
      <c r="C409" s="25"/>
      <c r="D409" s="26"/>
      <c r="E409" s="27"/>
      <c r="F409" s="28"/>
      <c r="G409" s="28"/>
      <c r="H409" s="27"/>
      <c r="I409" s="29"/>
      <c r="J409" s="30"/>
      <c r="K409" s="31"/>
      <c r="L409" s="32"/>
      <c r="M409" s="223"/>
      <c r="N409" s="12" t="str">
        <f>IF(ISBLANK(I409),"",IF(COUNTIF(I409,"*bombe*"),(G409-1)*SUMIF('base de donnée JCO '!C$3:C$10,K409,'base de donnée JCO '!D$3:D$10)+SUMIF(entete,L409,'base de donnée JCO '!D$14:D$20),SUMIFS('base de donnée JCO '!I$173:I$1080,'base de donnée JCO '!F$173:F$1080,I409,'base de donnée JCO '!G$173:G$1080,J409)))</f>
        <v/>
      </c>
      <c r="O409" s="12" t="str">
        <f t="shared" si="752"/>
        <v/>
      </c>
      <c r="P409" s="223"/>
      <c r="Q409" s="28"/>
      <c r="R409" s="28"/>
      <c r="S409" s="28"/>
      <c r="T409" s="28"/>
      <c r="U409" s="28"/>
      <c r="V409" s="2">
        <f>W409*SUMIFS('base de donnée JCO '!H$173:H$1080,'base de donnée JCO '!F$173:F$1080,I409,'base de donnée JCO '!G$173:G$1080,J409)</f>
        <v>0</v>
      </c>
      <c r="W409" s="2">
        <f t="shared" si="729"/>
        <v>0</v>
      </c>
      <c r="X409" s="2">
        <f>W409*SUMIFS('base de donnée JCO '!J$173:J$1080,'base de donnée JCO '!F$173:F$1080,I409,'base de donnée JCO '!G$173:G$1080,J409)</f>
        <v>0</v>
      </c>
      <c r="Z409" s="7" t="str">
        <f t="shared" si="730"/>
        <v/>
      </c>
      <c r="AA409" s="7" t="str">
        <f t="shared" si="731"/>
        <v/>
      </c>
      <c r="AB409" s="7" t="str">
        <f t="shared" si="732"/>
        <v/>
      </c>
      <c r="AD409" s="7" t="str">
        <f t="shared" si="733"/>
        <v/>
      </c>
      <c r="AE409" s="7" t="str">
        <f t="shared" si="734"/>
        <v/>
      </c>
      <c r="AF409" s="7" t="str">
        <f t="shared" si="735"/>
        <v/>
      </c>
      <c r="AG409" s="7" t="str">
        <f t="shared" si="736"/>
        <v/>
      </c>
      <c r="AH409" s="7" t="str">
        <f t="shared" si="737"/>
        <v/>
      </c>
      <c r="AJ409" s="7" t="str">
        <f t="shared" si="738"/>
        <v/>
      </c>
      <c r="AK409" s="7" t="str">
        <f t="shared" si="739"/>
        <v/>
      </c>
      <c r="AL409" s="7" t="str">
        <f t="shared" si="740"/>
        <v/>
      </c>
      <c r="AM409" s="7" t="str">
        <f t="shared" si="741"/>
        <v/>
      </c>
      <c r="AO409" s="7" t="str">
        <f t="shared" si="742"/>
        <v/>
      </c>
      <c r="AP409" s="7" t="str">
        <f t="shared" si="743"/>
        <v/>
      </c>
      <c r="AQ409" s="7" t="str">
        <f t="shared" si="744"/>
        <v/>
      </c>
      <c r="AS409" s="7" t="str">
        <f t="shared" si="745"/>
        <v/>
      </c>
      <c r="AT409" s="7" t="str">
        <f t="shared" si="746"/>
        <v/>
      </c>
      <c r="AU409" s="7" t="str">
        <f t="shared" si="747"/>
        <v/>
      </c>
      <c r="AW409" s="7" t="str">
        <f t="shared" si="748"/>
        <v/>
      </c>
      <c r="AY409" s="7" t="str">
        <f t="shared" si="749"/>
        <v/>
      </c>
      <c r="AZ409" s="7" t="str">
        <f t="shared" si="750"/>
        <v/>
      </c>
      <c r="BA409" s="7" t="str">
        <f t="shared" si="751"/>
        <v/>
      </c>
    </row>
    <row r="410" spans="1:53">
      <c r="A410" s="23"/>
      <c r="B410" s="24"/>
      <c r="C410" s="25"/>
      <c r="D410" s="26"/>
      <c r="E410" s="27"/>
      <c r="F410" s="28"/>
      <c r="G410" s="28"/>
      <c r="H410" s="27"/>
      <c r="I410" s="29"/>
      <c r="J410" s="30"/>
      <c r="K410" s="31"/>
      <c r="L410" s="32"/>
      <c r="M410" s="223"/>
      <c r="N410" s="12" t="str">
        <f>IF(ISBLANK(I410),"",IF(COUNTIF(I410,"*bombe*"),(G410-1)*SUMIF('base de donnée JCO '!C$3:C$10,K410,'base de donnée JCO '!D$3:D$10)+SUMIF(entete,L410,'base de donnée JCO '!D$14:D$20),SUMIFS('base de donnée JCO '!I$173:I$1080,'base de donnée JCO '!F$173:F$1080,I410,'base de donnée JCO '!G$173:G$1080,J410)))</f>
        <v/>
      </c>
      <c r="O410" s="12" t="str">
        <f t="shared" si="752"/>
        <v/>
      </c>
      <c r="P410" s="223"/>
      <c r="Q410" s="28"/>
      <c r="R410" s="28"/>
      <c r="S410" s="28"/>
      <c r="T410" s="28"/>
      <c r="U410" s="28"/>
      <c r="V410" s="2">
        <f>W410*SUMIFS('base de donnée JCO '!H$173:H$1080,'base de donnée JCO '!F$173:F$1080,I410,'base de donnée JCO '!G$173:G$1080,J410)</f>
        <v>0</v>
      </c>
      <c r="W410" s="2">
        <f t="shared" si="729"/>
        <v>0</v>
      </c>
      <c r="X410" s="2">
        <f>W410*SUMIFS('base de donnée JCO '!J$173:J$1080,'base de donnée JCO '!F$173:F$1080,I410,'base de donnée JCO '!G$173:G$1080,J410)</f>
        <v>0</v>
      </c>
      <c r="Z410" s="7" t="str">
        <f t="shared" si="730"/>
        <v/>
      </c>
      <c r="AA410" s="7" t="str">
        <f t="shared" si="731"/>
        <v/>
      </c>
      <c r="AB410" s="7" t="str">
        <f t="shared" si="732"/>
        <v/>
      </c>
      <c r="AD410" s="7" t="str">
        <f t="shared" si="733"/>
        <v/>
      </c>
      <c r="AE410" s="7" t="str">
        <f t="shared" si="734"/>
        <v/>
      </c>
      <c r="AF410" s="7" t="str">
        <f t="shared" si="735"/>
        <v/>
      </c>
      <c r="AG410" s="7" t="str">
        <f t="shared" si="736"/>
        <v/>
      </c>
      <c r="AH410" s="7" t="str">
        <f t="shared" si="737"/>
        <v/>
      </c>
      <c r="AJ410" s="7" t="str">
        <f t="shared" si="738"/>
        <v/>
      </c>
      <c r="AK410" s="7" t="str">
        <f t="shared" si="739"/>
        <v/>
      </c>
      <c r="AL410" s="7" t="str">
        <f t="shared" si="740"/>
        <v/>
      </c>
      <c r="AM410" s="7" t="str">
        <f t="shared" si="741"/>
        <v/>
      </c>
      <c r="AO410" s="7" t="str">
        <f t="shared" si="742"/>
        <v/>
      </c>
      <c r="AP410" s="7" t="str">
        <f t="shared" si="743"/>
        <v/>
      </c>
      <c r="AQ410" s="7" t="str">
        <f t="shared" si="744"/>
        <v/>
      </c>
      <c r="AS410" s="7" t="str">
        <f t="shared" si="745"/>
        <v/>
      </c>
      <c r="AT410" s="7" t="str">
        <f t="shared" si="746"/>
        <v/>
      </c>
      <c r="AU410" s="7" t="str">
        <f t="shared" si="747"/>
        <v/>
      </c>
      <c r="AW410" s="7" t="str">
        <f t="shared" si="748"/>
        <v/>
      </c>
      <c r="AY410" s="7" t="str">
        <f t="shared" si="749"/>
        <v/>
      </c>
      <c r="AZ410" s="7" t="str">
        <f t="shared" si="750"/>
        <v/>
      </c>
      <c r="BA410" s="7" t="str">
        <f t="shared" si="751"/>
        <v/>
      </c>
    </row>
    <row r="411" spans="1:53">
      <c r="A411" s="23"/>
      <c r="B411" s="24"/>
      <c r="C411" s="25"/>
      <c r="D411" s="26"/>
      <c r="E411" s="27"/>
      <c r="F411" s="28"/>
      <c r="G411" s="28"/>
      <c r="H411" s="27"/>
      <c r="I411" s="29"/>
      <c r="J411" s="30"/>
      <c r="K411" s="31"/>
      <c r="L411" s="32"/>
      <c r="M411" s="223"/>
      <c r="N411" s="12" t="str">
        <f>IF(ISBLANK(I411),"",IF(COUNTIF(I411,"*bombe*"),(G411-1)*SUMIF('base de donnée JCO '!C$3:C$10,K411,'base de donnée JCO '!D$3:D$10)+SUMIF(entete,L411,'base de donnée JCO '!D$14:D$20),SUMIFS('base de donnée JCO '!I$173:I$1080,'base de donnée JCO '!F$173:F$1080,I411,'base de donnée JCO '!G$173:G$1080,J411)))</f>
        <v/>
      </c>
      <c r="O411" s="12" t="str">
        <f t="shared" si="752"/>
        <v/>
      </c>
      <c r="P411" s="223"/>
      <c r="Q411" s="28"/>
      <c r="R411" s="28"/>
      <c r="S411" s="28"/>
      <c r="T411" s="28"/>
      <c r="U411" s="28"/>
      <c r="V411" s="2">
        <f>W411*SUMIFS('base de donnée JCO '!H$173:H$1080,'base de donnée JCO '!F$173:F$1080,I411,'base de donnée JCO '!G$173:G$1080,J411)</f>
        <v>0</v>
      </c>
      <c r="W411" s="2">
        <f t="shared" si="729"/>
        <v>0</v>
      </c>
      <c r="X411" s="2">
        <f>W411*SUMIFS('base de donnée JCO '!J$173:J$1080,'base de donnée JCO '!F$173:F$1080,I411,'base de donnée JCO '!G$173:G$1080,J411)</f>
        <v>0</v>
      </c>
      <c r="Z411" s="7" t="str">
        <f t="shared" si="730"/>
        <v/>
      </c>
      <c r="AA411" s="7" t="str">
        <f t="shared" si="731"/>
        <v/>
      </c>
      <c r="AB411" s="7" t="str">
        <f t="shared" si="732"/>
        <v/>
      </c>
      <c r="AD411" s="7" t="str">
        <f t="shared" si="733"/>
        <v/>
      </c>
      <c r="AE411" s="7" t="str">
        <f t="shared" si="734"/>
        <v/>
      </c>
      <c r="AF411" s="7" t="str">
        <f t="shared" si="735"/>
        <v/>
      </c>
      <c r="AG411" s="7" t="str">
        <f t="shared" si="736"/>
        <v/>
      </c>
      <c r="AH411" s="7" t="str">
        <f t="shared" si="737"/>
        <v/>
      </c>
      <c r="AJ411" s="7" t="str">
        <f t="shared" si="738"/>
        <v/>
      </c>
      <c r="AK411" s="7" t="str">
        <f t="shared" si="739"/>
        <v/>
      </c>
      <c r="AL411" s="7" t="str">
        <f t="shared" si="740"/>
        <v/>
      </c>
      <c r="AM411" s="7" t="str">
        <f t="shared" si="741"/>
        <v/>
      </c>
      <c r="AO411" s="7" t="str">
        <f t="shared" si="742"/>
        <v/>
      </c>
      <c r="AP411" s="7" t="str">
        <f t="shared" si="743"/>
        <v/>
      </c>
      <c r="AQ411" s="7" t="str">
        <f t="shared" si="744"/>
        <v/>
      </c>
      <c r="AS411" s="7" t="str">
        <f t="shared" si="745"/>
        <v/>
      </c>
      <c r="AT411" s="7" t="str">
        <f t="shared" si="746"/>
        <v/>
      </c>
      <c r="AU411" s="7" t="str">
        <f t="shared" si="747"/>
        <v/>
      </c>
      <c r="AW411" s="7" t="str">
        <f t="shared" si="748"/>
        <v/>
      </c>
      <c r="AY411" s="7" t="str">
        <f t="shared" si="749"/>
        <v/>
      </c>
      <c r="AZ411" s="7" t="str">
        <f t="shared" si="750"/>
        <v/>
      </c>
      <c r="BA411" s="7" t="str">
        <f t="shared" si="751"/>
        <v/>
      </c>
    </row>
    <row r="412" spans="1:53">
      <c r="A412" s="23"/>
      <c r="B412" s="24"/>
      <c r="C412" s="25"/>
      <c r="D412" s="26"/>
      <c r="E412" s="27"/>
      <c r="F412" s="28"/>
      <c r="G412" s="28"/>
      <c r="H412" s="27"/>
      <c r="I412" s="29"/>
      <c r="J412" s="30"/>
      <c r="K412" s="31"/>
      <c r="L412" s="32"/>
      <c r="M412" s="223"/>
      <c r="N412" s="12" t="str">
        <f>IF(ISBLANK(I412),"",IF(COUNTIF(I412,"*bombe*"),(G412-1)*SUMIF('base de donnée JCO '!C$3:C$10,K412,'base de donnée JCO '!D$3:D$10)+SUMIF(entete,L412,'base de donnée JCO '!D$14:D$20),SUMIFS('base de donnée JCO '!I$173:I$1080,'base de donnée JCO '!F$173:F$1080,I412,'base de donnée JCO '!G$173:G$1080,J412)))</f>
        <v/>
      </c>
      <c r="O412" s="12" t="str">
        <f t="shared" si="752"/>
        <v/>
      </c>
      <c r="P412" s="223"/>
      <c r="Q412" s="28"/>
      <c r="R412" s="28"/>
      <c r="S412" s="28"/>
      <c r="T412" s="28"/>
      <c r="U412" s="28"/>
      <c r="V412" s="2">
        <f>W412*SUMIFS('base de donnée JCO '!H$173:H$1080,'base de donnée JCO '!F$173:F$1080,I412,'base de donnée JCO '!G$173:G$1080,J412)</f>
        <v>0</v>
      </c>
      <c r="W412" s="2">
        <f t="shared" si="729"/>
        <v>0</v>
      </c>
      <c r="X412" s="2">
        <f>W412*SUMIFS('base de donnée JCO '!J$173:J$1080,'base de donnée JCO '!F$173:F$1080,I412,'base de donnée JCO '!G$173:G$1080,J412)</f>
        <v>0</v>
      </c>
      <c r="Z412" s="7" t="str">
        <f t="shared" si="730"/>
        <v/>
      </c>
      <c r="AA412" s="7" t="str">
        <f t="shared" si="731"/>
        <v/>
      </c>
      <c r="AB412" s="7" t="str">
        <f t="shared" si="732"/>
        <v/>
      </c>
      <c r="AD412" s="7" t="str">
        <f t="shared" si="733"/>
        <v/>
      </c>
      <c r="AE412" s="7" t="str">
        <f t="shared" si="734"/>
        <v/>
      </c>
      <c r="AF412" s="7" t="str">
        <f t="shared" si="735"/>
        <v/>
      </c>
      <c r="AG412" s="7" t="str">
        <f t="shared" si="736"/>
        <v/>
      </c>
      <c r="AH412" s="7" t="str">
        <f t="shared" si="737"/>
        <v/>
      </c>
      <c r="AJ412" s="7" t="str">
        <f t="shared" si="738"/>
        <v/>
      </c>
      <c r="AK412" s="7" t="str">
        <f t="shared" si="739"/>
        <v/>
      </c>
      <c r="AL412" s="7" t="str">
        <f t="shared" si="740"/>
        <v/>
      </c>
      <c r="AM412" s="7" t="str">
        <f t="shared" si="741"/>
        <v/>
      </c>
      <c r="AO412" s="7" t="str">
        <f t="shared" si="742"/>
        <v/>
      </c>
      <c r="AP412" s="7" t="str">
        <f t="shared" si="743"/>
        <v/>
      </c>
      <c r="AQ412" s="7" t="str">
        <f t="shared" si="744"/>
        <v/>
      </c>
      <c r="AS412" s="7" t="str">
        <f t="shared" si="745"/>
        <v/>
      </c>
      <c r="AT412" s="7" t="str">
        <f t="shared" si="746"/>
        <v/>
      </c>
      <c r="AU412" s="7" t="str">
        <f t="shared" si="747"/>
        <v/>
      </c>
      <c r="AW412" s="7" t="str">
        <f t="shared" si="748"/>
        <v/>
      </c>
      <c r="AY412" s="7" t="str">
        <f t="shared" si="749"/>
        <v/>
      </c>
      <c r="AZ412" s="7" t="str">
        <f t="shared" si="750"/>
        <v/>
      </c>
      <c r="BA412" s="7" t="str">
        <f t="shared" si="751"/>
        <v/>
      </c>
    </row>
    <row r="413" spans="1:53">
      <c r="A413" s="23"/>
      <c r="B413" s="24"/>
      <c r="C413" s="25"/>
      <c r="D413" s="26"/>
      <c r="E413" s="27"/>
      <c r="F413" s="28"/>
      <c r="G413" s="28"/>
      <c r="H413" s="27"/>
      <c r="I413" s="29"/>
      <c r="J413" s="30"/>
      <c r="K413" s="31"/>
      <c r="L413" s="32"/>
      <c r="M413" s="223"/>
      <c r="N413" s="12" t="str">
        <f>IF(ISBLANK(I413),"",IF(COUNTIF(I413,"*bombe*"),(G413-1)*SUMIF('base de donnée JCO '!C$3:C$10,K413,'base de donnée JCO '!D$3:D$10)+SUMIF(entete,L413,'base de donnée JCO '!D$14:D$20),SUMIFS('base de donnée JCO '!I$173:I$1080,'base de donnée JCO '!F$173:F$1080,I413,'base de donnée JCO '!G$173:G$1080,J413)))</f>
        <v/>
      </c>
      <c r="O413" s="12" t="str">
        <f t="shared" si="752"/>
        <v/>
      </c>
      <c r="P413" s="223"/>
      <c r="Q413" s="28"/>
      <c r="R413" s="28"/>
      <c r="S413" s="28"/>
      <c r="T413" s="28"/>
      <c r="U413" s="28"/>
      <c r="V413" s="2">
        <f>W413*SUMIFS('base de donnée JCO '!H$173:H$1080,'base de donnée JCO '!F$173:F$1080,I413,'base de donnée JCO '!G$173:G$1080,J413)</f>
        <v>0</v>
      </c>
      <c r="W413" s="2">
        <f t="shared" si="729"/>
        <v>0</v>
      </c>
      <c r="X413" s="2">
        <f>W413*SUMIFS('base de donnée JCO '!J$173:J$1080,'base de donnée JCO '!F$173:F$1080,I413,'base de donnée JCO '!G$173:G$1080,J413)</f>
        <v>0</v>
      </c>
      <c r="Z413" s="7" t="str">
        <f t="shared" si="730"/>
        <v/>
      </c>
      <c r="AA413" s="7" t="str">
        <f t="shared" si="731"/>
        <v/>
      </c>
      <c r="AB413" s="7" t="str">
        <f t="shared" si="732"/>
        <v/>
      </c>
      <c r="AD413" s="7" t="str">
        <f t="shared" si="733"/>
        <v/>
      </c>
      <c r="AE413" s="7" t="str">
        <f t="shared" si="734"/>
        <v/>
      </c>
      <c r="AF413" s="7" t="str">
        <f t="shared" si="735"/>
        <v/>
      </c>
      <c r="AG413" s="7" t="str">
        <f t="shared" si="736"/>
        <v/>
      </c>
      <c r="AH413" s="7" t="str">
        <f t="shared" si="737"/>
        <v/>
      </c>
      <c r="AJ413" s="7" t="str">
        <f t="shared" si="738"/>
        <v/>
      </c>
      <c r="AK413" s="7" t="str">
        <f t="shared" si="739"/>
        <v/>
      </c>
      <c r="AL413" s="7" t="str">
        <f t="shared" si="740"/>
        <v/>
      </c>
      <c r="AM413" s="7" t="str">
        <f t="shared" si="741"/>
        <v/>
      </c>
      <c r="AO413" s="7" t="str">
        <f t="shared" si="742"/>
        <v/>
      </c>
      <c r="AP413" s="7" t="str">
        <f t="shared" si="743"/>
        <v/>
      </c>
      <c r="AQ413" s="7" t="str">
        <f t="shared" si="744"/>
        <v/>
      </c>
      <c r="AS413" s="7" t="str">
        <f t="shared" si="745"/>
        <v/>
      </c>
      <c r="AT413" s="7" t="str">
        <f t="shared" si="746"/>
        <v/>
      </c>
      <c r="AU413" s="7" t="str">
        <f t="shared" si="747"/>
        <v/>
      </c>
      <c r="AW413" s="7" t="str">
        <f t="shared" si="748"/>
        <v/>
      </c>
      <c r="AY413" s="7" t="str">
        <f t="shared" si="749"/>
        <v/>
      </c>
      <c r="AZ413" s="7" t="str">
        <f t="shared" si="750"/>
        <v/>
      </c>
      <c r="BA413" s="7" t="str">
        <f t="shared" si="751"/>
        <v/>
      </c>
    </row>
    <row r="414" spans="1:53">
      <c r="A414" s="23"/>
      <c r="B414" s="24"/>
      <c r="C414" s="25"/>
      <c r="D414" s="26"/>
      <c r="E414" s="27"/>
      <c r="F414" s="28"/>
      <c r="G414" s="28"/>
      <c r="H414" s="27"/>
      <c r="I414" s="29"/>
      <c r="J414" s="30"/>
      <c r="K414" s="31"/>
      <c r="L414" s="32"/>
      <c r="M414" s="223"/>
      <c r="N414" s="12" t="str">
        <f>IF(ISBLANK(I414),"",IF(COUNTIF(I414,"*bombe*"),(G414-1)*SUMIF('base de donnée JCO '!C$3:C$10,K414,'base de donnée JCO '!D$3:D$10)+SUMIF(entete,L414,'base de donnée JCO '!D$14:D$20),SUMIFS('base de donnée JCO '!I$173:I$1080,'base de donnée JCO '!F$173:F$1080,I414,'base de donnée JCO '!G$173:G$1080,J414)))</f>
        <v/>
      </c>
      <c r="O414" s="12" t="str">
        <f t="shared" si="752"/>
        <v/>
      </c>
      <c r="P414" s="223"/>
      <c r="Q414" s="28"/>
      <c r="R414" s="28"/>
      <c r="S414" s="28"/>
      <c r="T414" s="28"/>
      <c r="U414" s="28"/>
      <c r="V414" s="2">
        <f>W414*SUMIFS('base de donnée JCO '!H$173:H$1080,'base de donnée JCO '!F$173:F$1080,I414,'base de donnée JCO '!G$173:G$1080,J414)</f>
        <v>0</v>
      </c>
      <c r="W414" s="2">
        <f t="shared" si="729"/>
        <v>0</v>
      </c>
      <c r="X414" s="2">
        <f>W414*SUMIFS('base de donnée JCO '!J$173:J$1080,'base de donnée JCO '!F$173:F$1080,I414,'base de donnée JCO '!G$173:G$1080,J414)</f>
        <v>0</v>
      </c>
      <c r="Z414" s="7" t="str">
        <f t="shared" si="730"/>
        <v/>
      </c>
      <c r="AA414" s="7" t="str">
        <f t="shared" si="731"/>
        <v/>
      </c>
      <c r="AB414" s="7" t="str">
        <f t="shared" si="732"/>
        <v/>
      </c>
      <c r="AD414" s="7" t="str">
        <f t="shared" si="733"/>
        <v/>
      </c>
      <c r="AE414" s="7" t="str">
        <f t="shared" si="734"/>
        <v/>
      </c>
      <c r="AF414" s="7" t="str">
        <f t="shared" si="735"/>
        <v/>
      </c>
      <c r="AG414" s="7" t="str">
        <f t="shared" si="736"/>
        <v/>
      </c>
      <c r="AH414" s="7" t="str">
        <f t="shared" si="737"/>
        <v/>
      </c>
      <c r="AJ414" s="7" t="str">
        <f t="shared" si="738"/>
        <v/>
      </c>
      <c r="AK414" s="7" t="str">
        <f t="shared" si="739"/>
        <v/>
      </c>
      <c r="AL414" s="7" t="str">
        <f t="shared" si="740"/>
        <v/>
      </c>
      <c r="AM414" s="7" t="str">
        <f t="shared" si="741"/>
        <v/>
      </c>
      <c r="AO414" s="7" t="str">
        <f t="shared" si="742"/>
        <v/>
      </c>
      <c r="AP414" s="7" t="str">
        <f t="shared" si="743"/>
        <v/>
      </c>
      <c r="AQ414" s="7" t="str">
        <f t="shared" si="744"/>
        <v/>
      </c>
      <c r="AS414" s="7" t="str">
        <f t="shared" si="745"/>
        <v/>
      </c>
      <c r="AT414" s="7" t="str">
        <f t="shared" si="746"/>
        <v/>
      </c>
      <c r="AU414" s="7" t="str">
        <f t="shared" si="747"/>
        <v/>
      </c>
      <c r="AW414" s="7" t="str">
        <f t="shared" si="748"/>
        <v/>
      </c>
      <c r="AY414" s="7" t="str">
        <f t="shared" si="749"/>
        <v/>
      </c>
      <c r="AZ414" s="7" t="str">
        <f t="shared" si="750"/>
        <v/>
      </c>
      <c r="BA414" s="7" t="str">
        <f t="shared" si="751"/>
        <v/>
      </c>
    </row>
    <row r="415" spans="1:53">
      <c r="A415" s="23"/>
      <c r="B415" s="24"/>
      <c r="C415" s="25"/>
      <c r="D415" s="26"/>
      <c r="E415" s="27"/>
      <c r="F415" s="28"/>
      <c r="G415" s="28"/>
      <c r="H415" s="27"/>
      <c r="I415" s="29"/>
      <c r="J415" s="30"/>
      <c r="K415" s="31"/>
      <c r="L415" s="32"/>
      <c r="M415" s="223"/>
      <c r="N415" s="12" t="str">
        <f>IF(ISBLANK(I415),"",IF(COUNTIF(I415,"*bombe*"),(G415-1)*SUMIF('base de donnée JCO '!C$3:C$10,K415,'base de donnée JCO '!D$3:D$10)+SUMIF(entete,L415,'base de donnée JCO '!D$14:D$20),SUMIFS('base de donnée JCO '!I$173:I$1080,'base de donnée JCO '!F$173:F$1080,I415,'base de donnée JCO '!G$173:G$1080,J415)))</f>
        <v/>
      </c>
      <c r="O415" s="12" t="str">
        <f t="shared" si="752"/>
        <v/>
      </c>
      <c r="P415" s="223"/>
      <c r="Q415" s="28"/>
      <c r="R415" s="28"/>
      <c r="S415" s="28"/>
      <c r="T415" s="28"/>
      <c r="U415" s="28"/>
      <c r="V415" s="2">
        <f>W415*SUMIFS('base de donnée JCO '!H$173:H$1080,'base de donnée JCO '!F$173:F$1080,I415,'base de donnée JCO '!G$173:G$1080,J415)</f>
        <v>0</v>
      </c>
      <c r="W415" s="2">
        <f t="shared" si="729"/>
        <v>0</v>
      </c>
      <c r="X415" s="2">
        <f>W415*SUMIFS('base de donnée JCO '!J$173:J$1080,'base de donnée JCO '!F$173:F$1080,I415,'base de donnée JCO '!G$173:G$1080,J415)</f>
        <v>0</v>
      </c>
      <c r="Z415" s="7" t="str">
        <f t="shared" si="730"/>
        <v/>
      </c>
      <c r="AA415" s="7" t="str">
        <f t="shared" si="731"/>
        <v/>
      </c>
      <c r="AB415" s="7" t="str">
        <f t="shared" si="732"/>
        <v/>
      </c>
      <c r="AD415" s="7" t="str">
        <f t="shared" si="733"/>
        <v/>
      </c>
      <c r="AE415" s="7" t="str">
        <f t="shared" si="734"/>
        <v/>
      </c>
      <c r="AF415" s="7" t="str">
        <f t="shared" si="735"/>
        <v/>
      </c>
      <c r="AG415" s="7" t="str">
        <f t="shared" si="736"/>
        <v/>
      </c>
      <c r="AH415" s="7" t="str">
        <f t="shared" si="737"/>
        <v/>
      </c>
      <c r="AJ415" s="7" t="str">
        <f t="shared" si="738"/>
        <v/>
      </c>
      <c r="AK415" s="7" t="str">
        <f t="shared" si="739"/>
        <v/>
      </c>
      <c r="AL415" s="7" t="str">
        <f t="shared" si="740"/>
        <v/>
      </c>
      <c r="AM415" s="7" t="str">
        <f t="shared" si="741"/>
        <v/>
      </c>
      <c r="AO415" s="7" t="str">
        <f t="shared" si="742"/>
        <v/>
      </c>
      <c r="AP415" s="7" t="str">
        <f t="shared" si="743"/>
        <v/>
      </c>
      <c r="AQ415" s="7" t="str">
        <f t="shared" si="744"/>
        <v/>
      </c>
      <c r="AS415" s="7" t="str">
        <f t="shared" si="745"/>
        <v/>
      </c>
      <c r="AT415" s="7" t="str">
        <f t="shared" si="746"/>
        <v/>
      </c>
      <c r="AU415" s="7" t="str">
        <f t="shared" si="747"/>
        <v/>
      </c>
      <c r="AW415" s="7" t="str">
        <f t="shared" si="748"/>
        <v/>
      </c>
      <c r="AY415" s="7" t="str">
        <f t="shared" si="749"/>
        <v/>
      </c>
      <c r="AZ415" s="7" t="str">
        <f t="shared" si="750"/>
        <v/>
      </c>
      <c r="BA415" s="7" t="str">
        <f t="shared" si="751"/>
        <v/>
      </c>
    </row>
    <row r="416" spans="1:53">
      <c r="A416" s="23"/>
      <c r="B416" s="24"/>
      <c r="C416" s="25"/>
      <c r="D416" s="26"/>
      <c r="E416" s="27"/>
      <c r="F416" s="28"/>
      <c r="G416" s="28"/>
      <c r="H416" s="27"/>
      <c r="I416" s="29"/>
      <c r="J416" s="30"/>
      <c r="K416" s="31"/>
      <c r="L416" s="32"/>
      <c r="M416" s="223"/>
      <c r="N416" s="12" t="str">
        <f>IF(ISBLANK(I416),"",IF(COUNTIF(I416,"*bombe*"),(G416-1)*SUMIF('base de donnée JCO '!C$3:C$10,K416,'base de donnée JCO '!D$3:D$10)+SUMIF(entete,L416,'base de donnée JCO '!D$14:D$20),SUMIFS('base de donnée JCO '!I$173:I$1080,'base de donnée JCO '!F$173:F$1080,I416,'base de donnée JCO '!G$173:G$1080,J416)))</f>
        <v/>
      </c>
      <c r="O416" s="12" t="str">
        <f t="shared" si="752"/>
        <v/>
      </c>
      <c r="P416" s="223"/>
      <c r="Q416" s="28"/>
      <c r="R416" s="28"/>
      <c r="S416" s="28"/>
      <c r="T416" s="28"/>
      <c r="U416" s="28"/>
      <c r="V416" s="2">
        <f>W416*SUMIFS('base de donnée JCO '!H$173:H$1080,'base de donnée JCO '!F$173:F$1080,I416,'base de donnée JCO '!G$173:G$1080,J416)</f>
        <v>0</v>
      </c>
      <c r="W416" s="2">
        <f t="shared" si="729"/>
        <v>0</v>
      </c>
      <c r="X416" s="2">
        <f>W416*SUMIFS('base de donnée JCO '!J$173:J$1080,'base de donnée JCO '!F$173:F$1080,I416,'base de donnée JCO '!G$173:G$1080,J416)</f>
        <v>0</v>
      </c>
      <c r="Z416" s="7" t="str">
        <f t="shared" si="730"/>
        <v/>
      </c>
      <c r="AA416" s="7" t="str">
        <f t="shared" si="731"/>
        <v/>
      </c>
      <c r="AB416" s="7" t="str">
        <f t="shared" si="732"/>
        <v/>
      </c>
      <c r="AD416" s="7" t="str">
        <f t="shared" si="733"/>
        <v/>
      </c>
      <c r="AE416" s="7" t="str">
        <f t="shared" si="734"/>
        <v/>
      </c>
      <c r="AF416" s="7" t="str">
        <f t="shared" si="735"/>
        <v/>
      </c>
      <c r="AG416" s="7" t="str">
        <f t="shared" si="736"/>
        <v/>
      </c>
      <c r="AH416" s="7" t="str">
        <f t="shared" si="737"/>
        <v/>
      </c>
      <c r="AJ416" s="7" t="str">
        <f t="shared" si="738"/>
        <v/>
      </c>
      <c r="AK416" s="7" t="str">
        <f t="shared" si="739"/>
        <v/>
      </c>
      <c r="AL416" s="7" t="str">
        <f t="shared" si="740"/>
        <v/>
      </c>
      <c r="AM416" s="7" t="str">
        <f t="shared" si="741"/>
        <v/>
      </c>
      <c r="AO416" s="7" t="str">
        <f t="shared" si="742"/>
        <v/>
      </c>
      <c r="AP416" s="7" t="str">
        <f t="shared" si="743"/>
        <v/>
      </c>
      <c r="AQ416" s="7" t="str">
        <f t="shared" si="744"/>
        <v/>
      </c>
      <c r="AS416" s="7" t="str">
        <f t="shared" si="745"/>
        <v/>
      </c>
      <c r="AT416" s="7" t="str">
        <f t="shared" si="746"/>
        <v/>
      </c>
      <c r="AU416" s="7" t="str">
        <f t="shared" si="747"/>
        <v/>
      </c>
      <c r="AW416" s="7" t="str">
        <f t="shared" si="748"/>
        <v/>
      </c>
      <c r="AY416" s="7" t="str">
        <f t="shared" si="749"/>
        <v/>
      </c>
      <c r="AZ416" s="7" t="str">
        <f t="shared" si="750"/>
        <v/>
      </c>
      <c r="BA416" s="7" t="str">
        <f t="shared" si="751"/>
        <v/>
      </c>
    </row>
    <row r="417" spans="1:53">
      <c r="A417" s="23"/>
      <c r="B417" s="24"/>
      <c r="C417" s="25"/>
      <c r="D417" s="26"/>
      <c r="E417" s="27"/>
      <c r="F417" s="28"/>
      <c r="G417" s="28"/>
      <c r="H417" s="27"/>
      <c r="I417" s="29"/>
      <c r="J417" s="30"/>
      <c r="K417" s="31"/>
      <c r="L417" s="32"/>
      <c r="M417" s="223"/>
      <c r="N417" s="12" t="str">
        <f>IF(ISBLANK(I417),"",IF(COUNTIF(I417,"*bombe*"),(G417-1)*SUMIF('base de donnée JCO '!C$3:C$10,K417,'base de donnée JCO '!D$3:D$10)+SUMIF(entete,L417,'base de donnée JCO '!D$14:D$20),SUMIFS('base de donnée JCO '!I$173:I$1080,'base de donnée JCO '!F$173:F$1080,I417,'base de donnée JCO '!G$173:G$1080,J417)))</f>
        <v/>
      </c>
      <c r="O417" s="12" t="str">
        <f t="shared" si="752"/>
        <v/>
      </c>
      <c r="P417" s="223"/>
      <c r="Q417" s="28"/>
      <c r="R417" s="28"/>
      <c r="S417" s="28"/>
      <c r="T417" s="28"/>
      <c r="U417" s="28"/>
      <c r="V417" s="2">
        <f>W417*SUMIFS('base de donnée JCO '!H$173:H$1080,'base de donnée JCO '!F$173:F$1080,I417,'base de donnée JCO '!G$173:G$1080,J417)</f>
        <v>0</v>
      </c>
      <c r="W417" s="2">
        <f t="shared" si="729"/>
        <v>0</v>
      </c>
      <c r="X417" s="2">
        <f>W417*SUMIFS('base de donnée JCO '!J$173:J$1080,'base de donnée JCO '!F$173:F$1080,I417,'base de donnée JCO '!G$173:G$1080,J417)</f>
        <v>0</v>
      </c>
      <c r="Z417" s="7" t="str">
        <f t="shared" si="730"/>
        <v/>
      </c>
      <c r="AA417" s="7" t="str">
        <f t="shared" si="731"/>
        <v/>
      </c>
      <c r="AB417" s="7" t="str">
        <f t="shared" si="732"/>
        <v/>
      </c>
      <c r="AD417" s="7" t="str">
        <f t="shared" si="733"/>
        <v/>
      </c>
      <c r="AE417" s="7" t="str">
        <f t="shared" si="734"/>
        <v/>
      </c>
      <c r="AF417" s="7" t="str">
        <f t="shared" si="735"/>
        <v/>
      </c>
      <c r="AG417" s="7" t="str">
        <f t="shared" si="736"/>
        <v/>
      </c>
      <c r="AH417" s="7" t="str">
        <f t="shared" si="737"/>
        <v/>
      </c>
      <c r="AJ417" s="7" t="str">
        <f t="shared" si="738"/>
        <v/>
      </c>
      <c r="AK417" s="7" t="str">
        <f t="shared" si="739"/>
        <v/>
      </c>
      <c r="AL417" s="7" t="str">
        <f t="shared" si="740"/>
        <v/>
      </c>
      <c r="AM417" s="7" t="str">
        <f t="shared" si="741"/>
        <v/>
      </c>
      <c r="AO417" s="7" t="str">
        <f t="shared" si="742"/>
        <v/>
      </c>
      <c r="AP417" s="7" t="str">
        <f t="shared" si="743"/>
        <v/>
      </c>
      <c r="AQ417" s="7" t="str">
        <f t="shared" si="744"/>
        <v/>
      </c>
      <c r="AS417" s="7" t="str">
        <f t="shared" si="745"/>
        <v/>
      </c>
      <c r="AT417" s="7" t="str">
        <f t="shared" si="746"/>
        <v/>
      </c>
      <c r="AU417" s="7" t="str">
        <f t="shared" si="747"/>
        <v/>
      </c>
      <c r="AW417" s="7" t="str">
        <f t="shared" si="748"/>
        <v/>
      </c>
      <c r="AY417" s="7" t="str">
        <f t="shared" si="749"/>
        <v/>
      </c>
      <c r="AZ417" s="7" t="str">
        <f t="shared" si="750"/>
        <v/>
      </c>
      <c r="BA417" s="7" t="str">
        <f t="shared" si="751"/>
        <v/>
      </c>
    </row>
    <row r="418" spans="1:53">
      <c r="A418" s="23"/>
      <c r="B418" s="24"/>
      <c r="C418" s="25"/>
      <c r="D418" s="26"/>
      <c r="E418" s="27"/>
      <c r="F418" s="28"/>
      <c r="G418" s="28"/>
      <c r="H418" s="27"/>
      <c r="I418" s="29"/>
      <c r="J418" s="30"/>
      <c r="K418" s="31"/>
      <c r="L418" s="32"/>
      <c r="M418" s="223"/>
      <c r="N418" s="12" t="str">
        <f>IF(ISBLANK(I418),"",IF(COUNTIF(I418,"*bombe*"),(G418-1)*SUMIF('base de donnée JCO '!C$3:C$10,K418,'base de donnée JCO '!D$3:D$10)+SUMIF(entete,L418,'base de donnée JCO '!D$14:D$20),SUMIFS('base de donnée JCO '!I$173:I$1080,'base de donnée JCO '!F$173:F$1080,I418,'base de donnée JCO '!G$173:G$1080,J418)))</f>
        <v/>
      </c>
      <c r="O418" s="12" t="str">
        <f t="shared" si="752"/>
        <v/>
      </c>
      <c r="P418" s="223"/>
      <c r="Q418" s="28"/>
      <c r="R418" s="28"/>
      <c r="S418" s="28"/>
      <c r="T418" s="28"/>
      <c r="U418" s="28"/>
      <c r="V418" s="2">
        <f>W418*SUMIFS('base de donnée JCO '!H$173:H$1080,'base de donnée JCO '!F$173:F$1080,I418,'base de donnée JCO '!G$173:G$1080,J418)</f>
        <v>0</v>
      </c>
      <c r="W418" s="2">
        <f t="shared" si="729"/>
        <v>0</v>
      </c>
      <c r="X418" s="2">
        <f>W418*SUMIFS('base de donnée JCO '!J$173:J$1080,'base de donnée JCO '!F$173:F$1080,I418,'base de donnée JCO '!G$173:G$1080,J418)</f>
        <v>0</v>
      </c>
      <c r="Z418" s="7" t="str">
        <f t="shared" si="730"/>
        <v/>
      </c>
      <c r="AA418" s="7" t="str">
        <f t="shared" si="731"/>
        <v/>
      </c>
      <c r="AB418" s="7" t="str">
        <f t="shared" si="732"/>
        <v/>
      </c>
      <c r="AD418" s="7" t="str">
        <f t="shared" si="733"/>
        <v/>
      </c>
      <c r="AE418" s="7" t="str">
        <f t="shared" si="734"/>
        <v/>
      </c>
      <c r="AF418" s="7" t="str">
        <f t="shared" si="735"/>
        <v/>
      </c>
      <c r="AG418" s="7" t="str">
        <f t="shared" si="736"/>
        <v/>
      </c>
      <c r="AH418" s="7" t="str">
        <f t="shared" si="737"/>
        <v/>
      </c>
      <c r="AJ418" s="7" t="str">
        <f t="shared" si="738"/>
        <v/>
      </c>
      <c r="AK418" s="7" t="str">
        <f t="shared" si="739"/>
        <v/>
      </c>
      <c r="AL418" s="7" t="str">
        <f t="shared" si="740"/>
        <v/>
      </c>
      <c r="AM418" s="7" t="str">
        <f t="shared" si="741"/>
        <v/>
      </c>
      <c r="AO418" s="7" t="str">
        <f t="shared" si="742"/>
        <v/>
      </c>
      <c r="AP418" s="7" t="str">
        <f t="shared" si="743"/>
        <v/>
      </c>
      <c r="AQ418" s="7" t="str">
        <f t="shared" si="744"/>
        <v/>
      </c>
      <c r="AS418" s="7" t="str">
        <f t="shared" si="745"/>
        <v/>
      </c>
      <c r="AT418" s="7" t="str">
        <f t="shared" si="746"/>
        <v/>
      </c>
      <c r="AU418" s="7" t="str">
        <f t="shared" si="747"/>
        <v/>
      </c>
      <c r="AW418" s="7" t="str">
        <f t="shared" si="748"/>
        <v/>
      </c>
      <c r="AY418" s="7" t="str">
        <f t="shared" si="749"/>
        <v/>
      </c>
      <c r="AZ418" s="7" t="str">
        <f t="shared" si="750"/>
        <v/>
      </c>
      <c r="BA418" s="7" t="str">
        <f t="shared" si="751"/>
        <v/>
      </c>
    </row>
    <row r="419" spans="1:53">
      <c r="A419" s="23"/>
      <c r="B419" s="24"/>
      <c r="C419" s="25"/>
      <c r="D419" s="26"/>
      <c r="E419" s="27"/>
      <c r="F419" s="28"/>
      <c r="G419" s="28"/>
      <c r="H419" s="27"/>
      <c r="I419" s="29"/>
      <c r="J419" s="30"/>
      <c r="K419" s="31"/>
      <c r="L419" s="32"/>
      <c r="M419" s="223"/>
      <c r="N419" s="12" t="str">
        <f>IF(ISBLANK(I419),"",IF(COUNTIF(I419,"*bombe*"),(G419-1)*SUMIF('base de donnée JCO '!C$3:C$10,K419,'base de donnée JCO '!D$3:D$10)+SUMIF(entete,L419,'base de donnée JCO '!D$14:D$20),SUMIFS('base de donnée JCO '!I$173:I$1080,'base de donnée JCO '!F$173:F$1080,I419,'base de donnée JCO '!G$173:G$1080,J419)))</f>
        <v/>
      </c>
      <c r="O419" s="12" t="str">
        <f t="shared" si="752"/>
        <v/>
      </c>
      <c r="P419" s="223"/>
      <c r="Q419" s="28"/>
      <c r="R419" s="28"/>
      <c r="S419" s="28"/>
      <c r="T419" s="28"/>
      <c r="U419" s="28"/>
      <c r="V419" s="2">
        <f>W419*SUMIFS('base de donnée JCO '!H$173:H$1080,'base de donnée JCO '!F$173:F$1080,I419,'base de donnée JCO '!G$173:G$1080,J419)</f>
        <v>0</v>
      </c>
      <c r="W419" s="2">
        <f t="shared" si="729"/>
        <v>0</v>
      </c>
      <c r="X419" s="2">
        <f>W419*SUMIFS('base de donnée JCO '!J$173:J$1080,'base de donnée JCO '!F$173:F$1080,I419,'base de donnée JCO '!G$173:G$1080,J419)</f>
        <v>0</v>
      </c>
      <c r="Z419" s="7" t="str">
        <f t="shared" si="730"/>
        <v/>
      </c>
      <c r="AA419" s="7" t="str">
        <f t="shared" si="731"/>
        <v/>
      </c>
      <c r="AB419" s="7" t="str">
        <f t="shared" si="732"/>
        <v/>
      </c>
      <c r="AD419" s="7" t="str">
        <f t="shared" si="733"/>
        <v/>
      </c>
      <c r="AE419" s="7" t="str">
        <f t="shared" si="734"/>
        <v/>
      </c>
      <c r="AF419" s="7" t="str">
        <f t="shared" si="735"/>
        <v/>
      </c>
      <c r="AG419" s="7" t="str">
        <f t="shared" si="736"/>
        <v/>
      </c>
      <c r="AH419" s="7" t="str">
        <f t="shared" si="737"/>
        <v/>
      </c>
      <c r="AJ419" s="7" t="str">
        <f t="shared" si="738"/>
        <v/>
      </c>
      <c r="AK419" s="7" t="str">
        <f t="shared" si="739"/>
        <v/>
      </c>
      <c r="AL419" s="7" t="str">
        <f t="shared" si="740"/>
        <v/>
      </c>
      <c r="AM419" s="7" t="str">
        <f t="shared" si="741"/>
        <v/>
      </c>
      <c r="AO419" s="7" t="str">
        <f t="shared" si="742"/>
        <v/>
      </c>
      <c r="AP419" s="7" t="str">
        <f t="shared" si="743"/>
        <v/>
      </c>
      <c r="AQ419" s="7" t="str">
        <f t="shared" si="744"/>
        <v/>
      </c>
      <c r="AS419" s="7" t="str">
        <f t="shared" si="745"/>
        <v/>
      </c>
      <c r="AT419" s="7" t="str">
        <f t="shared" si="746"/>
        <v/>
      </c>
      <c r="AU419" s="7" t="str">
        <f t="shared" si="747"/>
        <v/>
      </c>
      <c r="AW419" s="7" t="str">
        <f t="shared" si="748"/>
        <v/>
      </c>
      <c r="AY419" s="7" t="str">
        <f t="shared" si="749"/>
        <v/>
      </c>
      <c r="AZ419" s="7" t="str">
        <f t="shared" si="750"/>
        <v/>
      </c>
      <c r="BA419" s="7" t="str">
        <f t="shared" si="751"/>
        <v/>
      </c>
    </row>
    <row r="420" spans="1:53">
      <c r="A420" s="23"/>
      <c r="B420" s="24"/>
      <c r="C420" s="25"/>
      <c r="D420" s="26"/>
      <c r="E420" s="27"/>
      <c r="F420" s="28"/>
      <c r="G420" s="28"/>
      <c r="H420" s="27"/>
      <c r="I420" s="29"/>
      <c r="J420" s="30"/>
      <c r="K420" s="31"/>
      <c r="L420" s="32"/>
      <c r="M420" s="223"/>
      <c r="N420" s="12" t="str">
        <f>IF(ISBLANK(I420),"",IF(COUNTIF(I420,"*bombe*"),(G420-1)*SUMIF('base de donnée JCO '!C$3:C$10,K420,'base de donnée JCO '!D$3:D$10)+SUMIF(entete,L420,'base de donnée JCO '!D$14:D$20),SUMIFS('base de donnée JCO '!I$173:I$1080,'base de donnée JCO '!F$173:F$1080,I420,'base de donnée JCO '!G$173:G$1080,J420)))</f>
        <v/>
      </c>
      <c r="O420" s="12" t="str">
        <f t="shared" si="752"/>
        <v/>
      </c>
      <c r="P420" s="223"/>
      <c r="Q420" s="28"/>
      <c r="R420" s="28"/>
      <c r="S420" s="28"/>
      <c r="T420" s="28"/>
      <c r="U420" s="28"/>
      <c r="V420" s="2">
        <f>W420*SUMIFS('base de donnée JCO '!H$173:H$1080,'base de donnée JCO '!F$173:F$1080,I420,'base de donnée JCO '!G$173:G$1080,J420)</f>
        <v>0</v>
      </c>
      <c r="W420" s="2">
        <f t="shared" si="729"/>
        <v>0</v>
      </c>
      <c r="X420" s="2">
        <f>W420*SUMIFS('base de donnée JCO '!J$173:J$1080,'base de donnée JCO '!F$173:F$1080,I420,'base de donnée JCO '!G$173:G$1080,J420)</f>
        <v>0</v>
      </c>
      <c r="Z420" s="7" t="str">
        <f t="shared" si="730"/>
        <v/>
      </c>
      <c r="AA420" s="7" t="str">
        <f t="shared" si="731"/>
        <v/>
      </c>
      <c r="AB420" s="7" t="str">
        <f t="shared" si="732"/>
        <v/>
      </c>
      <c r="AD420" s="7" t="str">
        <f t="shared" si="733"/>
        <v/>
      </c>
      <c r="AE420" s="7" t="str">
        <f t="shared" si="734"/>
        <v/>
      </c>
      <c r="AF420" s="7" t="str">
        <f t="shared" si="735"/>
        <v/>
      </c>
      <c r="AG420" s="7" t="str">
        <f t="shared" si="736"/>
        <v/>
      </c>
      <c r="AH420" s="7" t="str">
        <f t="shared" si="737"/>
        <v/>
      </c>
      <c r="AJ420" s="7" t="str">
        <f t="shared" si="738"/>
        <v/>
      </c>
      <c r="AK420" s="7" t="str">
        <f t="shared" si="739"/>
        <v/>
      </c>
      <c r="AL420" s="7" t="str">
        <f t="shared" si="740"/>
        <v/>
      </c>
      <c r="AM420" s="7" t="str">
        <f t="shared" si="741"/>
        <v/>
      </c>
      <c r="AO420" s="7" t="str">
        <f t="shared" si="742"/>
        <v/>
      </c>
      <c r="AP420" s="7" t="str">
        <f t="shared" si="743"/>
        <v/>
      </c>
      <c r="AQ420" s="7" t="str">
        <f t="shared" si="744"/>
        <v/>
      </c>
      <c r="AS420" s="7" t="str">
        <f t="shared" si="745"/>
        <v/>
      </c>
      <c r="AT420" s="7" t="str">
        <f t="shared" si="746"/>
        <v/>
      </c>
      <c r="AU420" s="7" t="str">
        <f t="shared" si="747"/>
        <v/>
      </c>
      <c r="AW420" s="7" t="str">
        <f t="shared" si="748"/>
        <v/>
      </c>
      <c r="AY420" s="7" t="str">
        <f t="shared" si="749"/>
        <v/>
      </c>
      <c r="AZ420" s="7" t="str">
        <f t="shared" si="750"/>
        <v/>
      </c>
      <c r="BA420" s="7" t="str">
        <f t="shared" si="751"/>
        <v/>
      </c>
    </row>
    <row r="421" spans="1:53">
      <c r="A421" s="23"/>
      <c r="B421" s="24"/>
      <c r="C421" s="25"/>
      <c r="D421" s="26"/>
      <c r="E421" s="27"/>
      <c r="F421" s="28"/>
      <c r="G421" s="28"/>
      <c r="H421" s="27"/>
      <c r="I421" s="29"/>
      <c r="J421" s="30"/>
      <c r="K421" s="31"/>
      <c r="L421" s="32"/>
      <c r="M421" s="223"/>
      <c r="N421" s="12" t="str">
        <f>IF(ISBLANK(I421),"",IF(COUNTIF(I421,"*bombe*"),(G421-1)*SUMIF('base de donnée JCO '!C$3:C$10,K421,'base de donnée JCO '!D$3:D$10)+SUMIF(entete,L421,'base de donnée JCO '!D$14:D$20),SUMIFS('base de donnée JCO '!I$173:I$1080,'base de donnée JCO '!F$173:F$1080,I421,'base de donnée JCO '!G$173:G$1080,J421)))</f>
        <v/>
      </c>
      <c r="O421" s="12" t="str">
        <f t="shared" si="752"/>
        <v/>
      </c>
      <c r="P421" s="223"/>
      <c r="Q421" s="28"/>
      <c r="R421" s="28"/>
      <c r="S421" s="28"/>
      <c r="T421" s="28"/>
      <c r="U421" s="28"/>
      <c r="V421" s="2">
        <f>W421*SUMIFS('base de donnée JCO '!H$173:H$1080,'base de donnée JCO '!F$173:F$1080,I421,'base de donnée JCO '!G$173:G$1080,J421)</f>
        <v>0</v>
      </c>
      <c r="W421" s="2">
        <f t="shared" si="729"/>
        <v>0</v>
      </c>
      <c r="X421" s="2">
        <f>W421*SUMIFS('base de donnée JCO '!J$173:J$1080,'base de donnée JCO '!F$173:F$1080,I421,'base de donnée JCO '!G$173:G$1080,J421)</f>
        <v>0</v>
      </c>
      <c r="Z421" s="7" t="str">
        <f t="shared" si="730"/>
        <v/>
      </c>
      <c r="AA421" s="7" t="str">
        <f t="shared" si="731"/>
        <v/>
      </c>
      <c r="AB421" s="7" t="str">
        <f t="shared" si="732"/>
        <v/>
      </c>
      <c r="AD421" s="7" t="str">
        <f t="shared" si="733"/>
        <v/>
      </c>
      <c r="AE421" s="7" t="str">
        <f t="shared" si="734"/>
        <v/>
      </c>
      <c r="AF421" s="7" t="str">
        <f t="shared" si="735"/>
        <v/>
      </c>
      <c r="AG421" s="7" t="str">
        <f t="shared" si="736"/>
        <v/>
      </c>
      <c r="AH421" s="7" t="str">
        <f t="shared" si="737"/>
        <v/>
      </c>
      <c r="AJ421" s="7" t="str">
        <f t="shared" si="738"/>
        <v/>
      </c>
      <c r="AK421" s="7" t="str">
        <f t="shared" si="739"/>
        <v/>
      </c>
      <c r="AL421" s="7" t="str">
        <f t="shared" si="740"/>
        <v/>
      </c>
      <c r="AM421" s="7" t="str">
        <f t="shared" si="741"/>
        <v/>
      </c>
      <c r="AO421" s="7" t="str">
        <f t="shared" si="742"/>
        <v/>
      </c>
      <c r="AP421" s="7" t="str">
        <f t="shared" si="743"/>
        <v/>
      </c>
      <c r="AQ421" s="7" t="str">
        <f t="shared" si="744"/>
        <v/>
      </c>
      <c r="AS421" s="7" t="str">
        <f t="shared" si="745"/>
        <v/>
      </c>
      <c r="AT421" s="7" t="str">
        <f t="shared" si="746"/>
        <v/>
      </c>
      <c r="AU421" s="7" t="str">
        <f t="shared" si="747"/>
        <v/>
      </c>
      <c r="AW421" s="7" t="str">
        <f t="shared" si="748"/>
        <v/>
      </c>
      <c r="AY421" s="7" t="str">
        <f t="shared" si="749"/>
        <v/>
      </c>
      <c r="AZ421" s="7" t="str">
        <f t="shared" si="750"/>
        <v/>
      </c>
      <c r="BA421" s="7" t="str">
        <f t="shared" si="751"/>
        <v/>
      </c>
    </row>
    <row r="422" spans="1:53">
      <c r="A422" s="23"/>
      <c r="B422" s="24"/>
      <c r="C422" s="25"/>
      <c r="D422" s="26"/>
      <c r="E422" s="27"/>
      <c r="F422" s="28"/>
      <c r="G422" s="28"/>
      <c r="H422" s="27"/>
      <c r="I422" s="29"/>
      <c r="J422" s="30"/>
      <c r="K422" s="31"/>
      <c r="L422" s="32"/>
      <c r="M422" s="223"/>
      <c r="N422" s="12" t="str">
        <f>IF(ISBLANK(I422),"",IF(COUNTIF(I422,"*bombe*"),(G422-1)*SUMIF('base de donnée JCO '!C$3:C$10,K422,'base de donnée JCO '!D$3:D$10)+SUMIF(entete,L422,'base de donnée JCO '!D$14:D$20),SUMIFS('base de donnée JCO '!I$173:I$1080,'base de donnée JCO '!F$173:F$1080,I422,'base de donnée JCO '!G$173:G$1080,J422)))</f>
        <v/>
      </c>
      <c r="O422" s="12" t="str">
        <f t="shared" si="752"/>
        <v/>
      </c>
      <c r="P422" s="223"/>
      <c r="Q422" s="28"/>
      <c r="R422" s="28"/>
      <c r="S422" s="28"/>
      <c r="T422" s="28"/>
      <c r="U422" s="28"/>
      <c r="V422" s="2">
        <f>W422*SUMIFS('base de donnée JCO '!H$173:H$1080,'base de donnée JCO '!F$173:F$1080,I422,'base de donnée JCO '!G$173:G$1080,J422)</f>
        <v>0</v>
      </c>
      <c r="W422" s="2">
        <f t="shared" si="729"/>
        <v>0</v>
      </c>
      <c r="X422" s="2">
        <f>W422*SUMIFS('base de donnée JCO '!J$173:J$1080,'base de donnée JCO '!F$173:F$1080,I422,'base de donnée JCO '!G$173:G$1080,J422)</f>
        <v>0</v>
      </c>
      <c r="Z422" s="7" t="str">
        <f t="shared" si="730"/>
        <v/>
      </c>
      <c r="AA422" s="7" t="str">
        <f t="shared" si="731"/>
        <v/>
      </c>
      <c r="AB422" s="7" t="str">
        <f t="shared" si="732"/>
        <v/>
      </c>
      <c r="AD422" s="7" t="str">
        <f t="shared" si="733"/>
        <v/>
      </c>
      <c r="AE422" s="7" t="str">
        <f t="shared" si="734"/>
        <v/>
      </c>
      <c r="AF422" s="7" t="str">
        <f t="shared" si="735"/>
        <v/>
      </c>
      <c r="AG422" s="7" t="str">
        <f t="shared" si="736"/>
        <v/>
      </c>
      <c r="AH422" s="7" t="str">
        <f t="shared" si="737"/>
        <v/>
      </c>
      <c r="AJ422" s="7" t="str">
        <f t="shared" si="738"/>
        <v/>
      </c>
      <c r="AK422" s="7" t="str">
        <f t="shared" si="739"/>
        <v/>
      </c>
      <c r="AL422" s="7" t="str">
        <f t="shared" si="740"/>
        <v/>
      </c>
      <c r="AM422" s="7" t="str">
        <f t="shared" si="741"/>
        <v/>
      </c>
      <c r="AO422" s="7" t="str">
        <f t="shared" si="742"/>
        <v/>
      </c>
      <c r="AP422" s="7" t="str">
        <f t="shared" si="743"/>
        <v/>
      </c>
      <c r="AQ422" s="7" t="str">
        <f t="shared" si="744"/>
        <v/>
      </c>
      <c r="AS422" s="7" t="str">
        <f t="shared" si="745"/>
        <v/>
      </c>
      <c r="AT422" s="7" t="str">
        <f t="shared" si="746"/>
        <v/>
      </c>
      <c r="AU422" s="7" t="str">
        <f t="shared" si="747"/>
        <v/>
      </c>
      <c r="AW422" s="7" t="str">
        <f t="shared" si="748"/>
        <v/>
      </c>
      <c r="AY422" s="7" t="str">
        <f t="shared" si="749"/>
        <v/>
      </c>
      <c r="AZ422" s="7" t="str">
        <f t="shared" si="750"/>
        <v/>
      </c>
      <c r="BA422" s="7" t="str">
        <f t="shared" si="751"/>
        <v/>
      </c>
    </row>
    <row r="423" spans="1:53">
      <c r="A423" s="23"/>
      <c r="B423" s="24"/>
      <c r="C423" s="25"/>
      <c r="D423" s="26"/>
      <c r="E423" s="27"/>
      <c r="F423" s="28"/>
      <c r="G423" s="28"/>
      <c r="H423" s="27"/>
      <c r="I423" s="29"/>
      <c r="J423" s="30"/>
      <c r="K423" s="31"/>
      <c r="L423" s="32"/>
      <c r="M423" s="223"/>
      <c r="N423" s="12" t="str">
        <f>IF(ISBLANK(I423),"",IF(COUNTIF(I423,"*bombe*"),(G423-1)*SUMIF('base de donnée JCO '!C$3:C$10,K423,'base de donnée JCO '!D$3:D$10)+SUMIF(entete,L423,'base de donnée JCO '!D$14:D$20),SUMIFS('base de donnée JCO '!I$173:I$1080,'base de donnée JCO '!F$173:F$1080,I423,'base de donnée JCO '!G$173:G$1080,J423)))</f>
        <v/>
      </c>
      <c r="O423" s="12" t="str">
        <f t="shared" si="752"/>
        <v/>
      </c>
      <c r="P423" s="223"/>
      <c r="Q423" s="28"/>
      <c r="R423" s="28"/>
      <c r="S423" s="28"/>
      <c r="T423" s="28"/>
      <c r="U423" s="28"/>
      <c r="V423" s="2">
        <f>W423*SUMIFS('base de donnée JCO '!H$173:H$1080,'base de donnée JCO '!F$173:F$1080,I423,'base de donnée JCO '!G$173:G$1080,J423)</f>
        <v>0</v>
      </c>
      <c r="W423" s="2">
        <f t="shared" si="729"/>
        <v>0</v>
      </c>
      <c r="X423" s="2">
        <f>W423*SUMIFS('base de donnée JCO '!J$173:J$1080,'base de donnée JCO '!F$173:F$1080,I423,'base de donnée JCO '!G$173:G$1080,J423)</f>
        <v>0</v>
      </c>
      <c r="Z423" s="7" t="str">
        <f t="shared" si="730"/>
        <v/>
      </c>
      <c r="AA423" s="7" t="str">
        <f t="shared" si="731"/>
        <v/>
      </c>
      <c r="AB423" s="7" t="str">
        <f t="shared" si="732"/>
        <v/>
      </c>
      <c r="AD423" s="7" t="str">
        <f t="shared" si="733"/>
        <v/>
      </c>
      <c r="AE423" s="7" t="str">
        <f t="shared" si="734"/>
        <v/>
      </c>
      <c r="AF423" s="7" t="str">
        <f t="shared" si="735"/>
        <v/>
      </c>
      <c r="AG423" s="7" t="str">
        <f t="shared" si="736"/>
        <v/>
      </c>
      <c r="AH423" s="7" t="str">
        <f t="shared" si="737"/>
        <v/>
      </c>
      <c r="AJ423" s="7" t="str">
        <f t="shared" si="738"/>
        <v/>
      </c>
      <c r="AK423" s="7" t="str">
        <f t="shared" si="739"/>
        <v/>
      </c>
      <c r="AL423" s="7" t="str">
        <f t="shared" si="740"/>
        <v/>
      </c>
      <c r="AM423" s="7" t="str">
        <f t="shared" si="741"/>
        <v/>
      </c>
      <c r="AO423" s="7" t="str">
        <f t="shared" si="742"/>
        <v/>
      </c>
      <c r="AP423" s="7" t="str">
        <f t="shared" si="743"/>
        <v/>
      </c>
      <c r="AQ423" s="7" t="str">
        <f t="shared" si="744"/>
        <v/>
      </c>
      <c r="AS423" s="7" t="str">
        <f t="shared" si="745"/>
        <v/>
      </c>
      <c r="AT423" s="7" t="str">
        <f t="shared" si="746"/>
        <v/>
      </c>
      <c r="AU423" s="7" t="str">
        <f t="shared" si="747"/>
        <v/>
      </c>
      <c r="AW423" s="7" t="str">
        <f t="shared" si="748"/>
        <v/>
      </c>
      <c r="AY423" s="7" t="str">
        <f t="shared" si="749"/>
        <v/>
      </c>
      <c r="AZ423" s="7" t="str">
        <f t="shared" si="750"/>
        <v/>
      </c>
      <c r="BA423" s="7" t="str">
        <f t="shared" si="751"/>
        <v/>
      </c>
    </row>
    <row r="424" spans="1:53">
      <c r="A424" s="23"/>
      <c r="B424" s="24"/>
      <c r="C424" s="25"/>
      <c r="D424" s="26"/>
      <c r="E424" s="27"/>
      <c r="F424" s="28"/>
      <c r="G424" s="28"/>
      <c r="H424" s="27"/>
      <c r="I424" s="29"/>
      <c r="J424" s="30"/>
      <c r="K424" s="31"/>
      <c r="L424" s="32"/>
      <c r="M424" s="223"/>
      <c r="N424" s="12" t="str">
        <f>IF(ISBLANK(I424),"",IF(COUNTIF(I424,"*bombe*"),(G424-1)*SUMIF('base de donnée JCO '!C$3:C$10,K424,'base de donnée JCO '!D$3:D$10)+SUMIF(entete,L424,'base de donnée JCO '!D$14:D$20),SUMIFS('base de donnée JCO '!I$173:I$1080,'base de donnée JCO '!F$173:F$1080,I424,'base de donnée JCO '!G$173:G$1080,J424)))</f>
        <v/>
      </c>
      <c r="O424" s="12" t="str">
        <f t="shared" si="752"/>
        <v/>
      </c>
      <c r="P424" s="223"/>
      <c r="Q424" s="28"/>
      <c r="R424" s="28"/>
      <c r="S424" s="28"/>
      <c r="T424" s="28"/>
      <c r="U424" s="28"/>
      <c r="V424" s="2">
        <f>W424*SUMIFS('base de donnée JCO '!H$173:H$1080,'base de donnée JCO '!F$173:F$1080,I424,'base de donnée JCO '!G$173:G$1080,J424)</f>
        <v>0</v>
      </c>
      <c r="W424" s="2">
        <f t="shared" si="729"/>
        <v>0</v>
      </c>
      <c r="X424" s="2">
        <f>W424*SUMIFS('base de donnée JCO '!J$173:J$1080,'base de donnée JCO '!F$173:F$1080,I424,'base de donnée JCO '!G$173:G$1080,J424)</f>
        <v>0</v>
      </c>
      <c r="Z424" s="7" t="str">
        <f t="shared" si="730"/>
        <v/>
      </c>
      <c r="AA424" s="7" t="str">
        <f t="shared" si="731"/>
        <v/>
      </c>
      <c r="AB424" s="7" t="str">
        <f t="shared" si="732"/>
        <v/>
      </c>
      <c r="AD424" s="7" t="str">
        <f t="shared" si="733"/>
        <v/>
      </c>
      <c r="AE424" s="7" t="str">
        <f t="shared" si="734"/>
        <v/>
      </c>
      <c r="AF424" s="7" t="str">
        <f t="shared" si="735"/>
        <v/>
      </c>
      <c r="AG424" s="7" t="str">
        <f t="shared" si="736"/>
        <v/>
      </c>
      <c r="AH424" s="7" t="str">
        <f t="shared" si="737"/>
        <v/>
      </c>
      <c r="AJ424" s="7" t="str">
        <f t="shared" si="738"/>
        <v/>
      </c>
      <c r="AK424" s="7" t="str">
        <f t="shared" si="739"/>
        <v/>
      </c>
      <c r="AL424" s="7" t="str">
        <f t="shared" si="740"/>
        <v/>
      </c>
      <c r="AM424" s="7" t="str">
        <f t="shared" si="741"/>
        <v/>
      </c>
      <c r="AO424" s="7" t="str">
        <f t="shared" si="742"/>
        <v/>
      </c>
      <c r="AP424" s="7" t="str">
        <f t="shared" si="743"/>
        <v/>
      </c>
      <c r="AQ424" s="7" t="str">
        <f t="shared" si="744"/>
        <v/>
      </c>
      <c r="AS424" s="7" t="str">
        <f t="shared" si="745"/>
        <v/>
      </c>
      <c r="AT424" s="7" t="str">
        <f t="shared" si="746"/>
        <v/>
      </c>
      <c r="AU424" s="7" t="str">
        <f t="shared" si="747"/>
        <v/>
      </c>
      <c r="AW424" s="7" t="str">
        <f t="shared" si="748"/>
        <v/>
      </c>
      <c r="AY424" s="7" t="str">
        <f t="shared" si="749"/>
        <v/>
      </c>
      <c r="AZ424" s="7" t="str">
        <f t="shared" si="750"/>
        <v/>
      </c>
      <c r="BA424" s="7" t="str">
        <f t="shared" si="751"/>
        <v/>
      </c>
    </row>
    <row r="425" spans="1:53">
      <c r="A425" s="23"/>
      <c r="B425" s="24"/>
      <c r="C425" s="25"/>
      <c r="D425" s="26"/>
      <c r="E425" s="27"/>
      <c r="F425" s="28"/>
      <c r="G425" s="28"/>
      <c r="H425" s="27"/>
      <c r="I425" s="29"/>
      <c r="J425" s="30"/>
      <c r="K425" s="31"/>
      <c r="L425" s="32"/>
      <c r="M425" s="223"/>
      <c r="N425" s="12" t="str">
        <f>IF(ISBLANK(I425),"",IF(COUNTIF(I425,"*bombe*"),(G425-1)*SUMIF('base de donnée JCO '!C$3:C$10,K425,'base de donnée JCO '!D$3:D$10)+SUMIF(entete,L425,'base de donnée JCO '!D$14:D$20),SUMIFS('base de donnée JCO '!I$173:I$1080,'base de donnée JCO '!F$173:F$1080,I425,'base de donnée JCO '!G$173:G$1080,J425)))</f>
        <v/>
      </c>
      <c r="O425" s="12" t="str">
        <f t="shared" si="752"/>
        <v/>
      </c>
      <c r="P425" s="223"/>
      <c r="Q425" s="28"/>
      <c r="R425" s="28"/>
      <c r="S425" s="28"/>
      <c r="T425" s="28"/>
      <c r="U425" s="28"/>
      <c r="V425" s="2">
        <f>W425*SUMIFS('base de donnée JCO '!H$173:H$1080,'base de donnée JCO '!F$173:F$1080,I425,'base de donnée JCO '!G$173:G$1080,J425)</f>
        <v>0</v>
      </c>
      <c r="W425" s="2">
        <f t="shared" si="729"/>
        <v>0</v>
      </c>
      <c r="X425" s="2">
        <f>W425*SUMIFS('base de donnée JCO '!J$173:J$1080,'base de donnée JCO '!F$173:F$1080,I425,'base de donnée JCO '!G$173:G$1080,J425)</f>
        <v>0</v>
      </c>
      <c r="Z425" s="7" t="str">
        <f t="shared" si="730"/>
        <v/>
      </c>
      <c r="AA425" s="7" t="str">
        <f t="shared" si="731"/>
        <v/>
      </c>
      <c r="AB425" s="7" t="str">
        <f t="shared" si="732"/>
        <v/>
      </c>
      <c r="AD425" s="7" t="str">
        <f t="shared" si="733"/>
        <v/>
      </c>
      <c r="AE425" s="7" t="str">
        <f t="shared" si="734"/>
        <v/>
      </c>
      <c r="AF425" s="7" t="str">
        <f t="shared" si="735"/>
        <v/>
      </c>
      <c r="AG425" s="7" t="str">
        <f t="shared" si="736"/>
        <v/>
      </c>
      <c r="AH425" s="7" t="str">
        <f t="shared" si="737"/>
        <v/>
      </c>
      <c r="AJ425" s="7" t="str">
        <f t="shared" si="738"/>
        <v/>
      </c>
      <c r="AK425" s="7" t="str">
        <f t="shared" si="739"/>
        <v/>
      </c>
      <c r="AL425" s="7" t="str">
        <f t="shared" si="740"/>
        <v/>
      </c>
      <c r="AM425" s="7" t="str">
        <f t="shared" si="741"/>
        <v/>
      </c>
      <c r="AO425" s="7" t="str">
        <f t="shared" si="742"/>
        <v/>
      </c>
      <c r="AP425" s="7" t="str">
        <f t="shared" si="743"/>
        <v/>
      </c>
      <c r="AQ425" s="7" t="str">
        <f t="shared" si="744"/>
        <v/>
      </c>
      <c r="AS425" s="7" t="str">
        <f t="shared" si="745"/>
        <v/>
      </c>
      <c r="AT425" s="7" t="str">
        <f t="shared" si="746"/>
        <v/>
      </c>
      <c r="AU425" s="7" t="str">
        <f t="shared" si="747"/>
        <v/>
      </c>
      <c r="AW425" s="7" t="str">
        <f t="shared" si="748"/>
        <v/>
      </c>
      <c r="AY425" s="7" t="str">
        <f t="shared" si="749"/>
        <v/>
      </c>
      <c r="AZ425" s="7" t="str">
        <f t="shared" si="750"/>
        <v/>
      </c>
      <c r="BA425" s="7" t="str">
        <f t="shared" si="751"/>
        <v/>
      </c>
    </row>
    <row r="426" spans="1:53">
      <c r="A426" s="23"/>
      <c r="B426" s="24"/>
      <c r="C426" s="25"/>
      <c r="D426" s="26"/>
      <c r="E426" s="27"/>
      <c r="F426" s="28"/>
      <c r="G426" s="28"/>
      <c r="H426" s="27"/>
      <c r="I426" s="29"/>
      <c r="J426" s="30"/>
      <c r="K426" s="31"/>
      <c r="L426" s="32"/>
      <c r="M426" s="223"/>
      <c r="N426" s="12" t="str">
        <f>IF(ISBLANK(I426),"",IF(COUNTIF(I426,"*bombe*"),(G426-1)*SUMIF('base de donnée JCO '!C$3:C$10,K426,'base de donnée JCO '!D$3:D$10)+SUMIF(entete,L426,'base de donnée JCO '!D$14:D$20),SUMIFS('base de donnée JCO '!I$173:I$1080,'base de donnée JCO '!F$173:F$1080,I426,'base de donnée JCO '!G$173:G$1080,J426)))</f>
        <v/>
      </c>
      <c r="O426" s="12" t="str">
        <f t="shared" si="752"/>
        <v/>
      </c>
      <c r="P426" s="223"/>
      <c r="Q426" s="28"/>
      <c r="R426" s="28"/>
      <c r="S426" s="28"/>
      <c r="T426" s="28"/>
      <c r="U426" s="28"/>
      <c r="V426" s="2">
        <f>W426*SUMIFS('base de donnée JCO '!H$173:H$1080,'base de donnée JCO '!F$173:F$1080,I426,'base de donnée JCO '!G$173:G$1080,J426)</f>
        <v>0</v>
      </c>
      <c r="W426" s="2">
        <f t="shared" si="729"/>
        <v>0</v>
      </c>
      <c r="X426" s="2">
        <f>W426*SUMIFS('base de donnée JCO '!J$173:J$1080,'base de donnée JCO '!F$173:F$1080,I426,'base de donnée JCO '!G$173:G$1080,J426)</f>
        <v>0</v>
      </c>
      <c r="Z426" s="7" t="str">
        <f t="shared" si="730"/>
        <v/>
      </c>
      <c r="AA426" s="7" t="str">
        <f t="shared" si="731"/>
        <v/>
      </c>
      <c r="AB426" s="7" t="str">
        <f t="shared" si="732"/>
        <v/>
      </c>
      <c r="AD426" s="7" t="str">
        <f t="shared" si="733"/>
        <v/>
      </c>
      <c r="AE426" s="7" t="str">
        <f t="shared" si="734"/>
        <v/>
      </c>
      <c r="AF426" s="7" t="str">
        <f t="shared" si="735"/>
        <v/>
      </c>
      <c r="AG426" s="7" t="str">
        <f t="shared" si="736"/>
        <v/>
      </c>
      <c r="AH426" s="7" t="str">
        <f t="shared" si="737"/>
        <v/>
      </c>
      <c r="AJ426" s="7" t="str">
        <f t="shared" si="738"/>
        <v/>
      </c>
      <c r="AK426" s="7" t="str">
        <f t="shared" si="739"/>
        <v/>
      </c>
      <c r="AL426" s="7" t="str">
        <f t="shared" si="740"/>
        <v/>
      </c>
      <c r="AM426" s="7" t="str">
        <f t="shared" si="741"/>
        <v/>
      </c>
      <c r="AO426" s="7" t="str">
        <f t="shared" si="742"/>
        <v/>
      </c>
      <c r="AP426" s="7" t="str">
        <f t="shared" si="743"/>
        <v/>
      </c>
      <c r="AQ426" s="7" t="str">
        <f t="shared" si="744"/>
        <v/>
      </c>
      <c r="AS426" s="7" t="str">
        <f t="shared" si="745"/>
        <v/>
      </c>
      <c r="AT426" s="7" t="str">
        <f t="shared" si="746"/>
        <v/>
      </c>
      <c r="AU426" s="7" t="str">
        <f t="shared" si="747"/>
        <v/>
      </c>
      <c r="AW426" s="7" t="str">
        <f t="shared" si="748"/>
        <v/>
      </c>
      <c r="AY426" s="7" t="str">
        <f t="shared" si="749"/>
        <v/>
      </c>
      <c r="AZ426" s="7" t="str">
        <f t="shared" si="750"/>
        <v/>
      </c>
      <c r="BA426" s="7" t="str">
        <f t="shared" si="751"/>
        <v/>
      </c>
    </row>
    <row r="427" spans="1:53">
      <c r="A427" s="23"/>
      <c r="B427" s="24"/>
      <c r="C427" s="25"/>
      <c r="D427" s="26"/>
      <c r="E427" s="27"/>
      <c r="F427" s="28"/>
      <c r="G427" s="28"/>
      <c r="H427" s="27"/>
      <c r="I427" s="29"/>
      <c r="J427" s="30"/>
      <c r="K427" s="31"/>
      <c r="L427" s="32"/>
      <c r="M427" s="223"/>
      <c r="N427" s="12" t="str">
        <f>IF(ISBLANK(I427),"",IF(COUNTIF(I427,"*bombe*"),(G427-1)*SUMIF('base de donnée JCO '!C$3:C$10,K427,'base de donnée JCO '!D$3:D$10)+SUMIF(entete,L427,'base de donnée JCO '!D$14:D$20),SUMIFS('base de donnée JCO '!I$173:I$1080,'base de donnée JCO '!F$173:F$1080,I427,'base de donnée JCO '!G$173:G$1080,J427)))</f>
        <v/>
      </c>
      <c r="O427" s="12" t="str">
        <f t="shared" si="752"/>
        <v/>
      </c>
      <c r="P427" s="223"/>
      <c r="Q427" s="28"/>
      <c r="R427" s="28"/>
      <c r="S427" s="28"/>
      <c r="T427" s="28"/>
      <c r="U427" s="28"/>
      <c r="V427" s="2">
        <f>W427*SUMIFS('base de donnée JCO '!H$173:H$1080,'base de donnée JCO '!F$173:F$1080,I427,'base de donnée JCO '!G$173:G$1080,J427)</f>
        <v>0</v>
      </c>
      <c r="W427" s="2">
        <f t="shared" si="729"/>
        <v>0</v>
      </c>
      <c r="X427" s="2">
        <f>W427*SUMIFS('base de donnée JCO '!J$173:J$1080,'base de donnée JCO '!F$173:F$1080,I427,'base de donnée JCO '!G$173:G$1080,J427)</f>
        <v>0</v>
      </c>
      <c r="Z427" s="7" t="str">
        <f t="shared" si="730"/>
        <v/>
      </c>
      <c r="AA427" s="7" t="str">
        <f t="shared" si="731"/>
        <v/>
      </c>
      <c r="AB427" s="7" t="str">
        <f t="shared" si="732"/>
        <v/>
      </c>
      <c r="AD427" s="7" t="str">
        <f t="shared" si="733"/>
        <v/>
      </c>
      <c r="AE427" s="7" t="str">
        <f t="shared" si="734"/>
        <v/>
      </c>
      <c r="AF427" s="7" t="str">
        <f t="shared" si="735"/>
        <v/>
      </c>
      <c r="AG427" s="7" t="str">
        <f t="shared" si="736"/>
        <v/>
      </c>
      <c r="AH427" s="7" t="str">
        <f t="shared" si="737"/>
        <v/>
      </c>
      <c r="AJ427" s="7" t="str">
        <f t="shared" si="738"/>
        <v/>
      </c>
      <c r="AK427" s="7" t="str">
        <f t="shared" si="739"/>
        <v/>
      </c>
      <c r="AL427" s="7" t="str">
        <f t="shared" si="740"/>
        <v/>
      </c>
      <c r="AM427" s="7" t="str">
        <f t="shared" si="741"/>
        <v/>
      </c>
      <c r="AO427" s="7" t="str">
        <f t="shared" si="742"/>
        <v/>
      </c>
      <c r="AP427" s="7" t="str">
        <f t="shared" si="743"/>
        <v/>
      </c>
      <c r="AQ427" s="7" t="str">
        <f t="shared" si="744"/>
        <v/>
      </c>
      <c r="AS427" s="7" t="str">
        <f t="shared" si="745"/>
        <v/>
      </c>
      <c r="AT427" s="7" t="str">
        <f t="shared" si="746"/>
        <v/>
      </c>
      <c r="AU427" s="7" t="str">
        <f t="shared" si="747"/>
        <v/>
      </c>
      <c r="AW427" s="7" t="str">
        <f t="shared" si="748"/>
        <v/>
      </c>
      <c r="AY427" s="7" t="str">
        <f t="shared" si="749"/>
        <v/>
      </c>
      <c r="AZ427" s="7" t="str">
        <f t="shared" si="750"/>
        <v/>
      </c>
      <c r="BA427" s="7" t="str">
        <f t="shared" si="751"/>
        <v/>
      </c>
    </row>
    <row r="428" spans="1:53">
      <c r="A428" s="23"/>
      <c r="B428" s="24"/>
      <c r="C428" s="25"/>
      <c r="D428" s="26"/>
      <c r="E428" s="27"/>
      <c r="F428" s="28"/>
      <c r="G428" s="28"/>
      <c r="H428" s="27"/>
      <c r="I428" s="29"/>
      <c r="J428" s="30"/>
      <c r="K428" s="31"/>
      <c r="L428" s="32"/>
      <c r="M428" s="223"/>
      <c r="N428" s="12" t="str">
        <f>IF(ISBLANK(I428),"",IF(COUNTIF(I428,"*bombe*"),(G428-1)*SUMIF('base de donnée JCO '!C$3:C$10,K428,'base de donnée JCO '!D$3:D$10)+SUMIF(entete,L428,'base de donnée JCO '!D$14:D$20),SUMIFS('base de donnée JCO '!I$173:I$1080,'base de donnée JCO '!F$173:F$1080,I428,'base de donnée JCO '!G$173:G$1080,J428)))</f>
        <v/>
      </c>
      <c r="O428" s="12" t="str">
        <f t="shared" si="752"/>
        <v/>
      </c>
      <c r="P428" s="223"/>
      <c r="Q428" s="28"/>
      <c r="R428" s="28"/>
      <c r="S428" s="28"/>
      <c r="T428" s="28"/>
      <c r="U428" s="28"/>
      <c r="V428" s="2">
        <f>W428*SUMIFS('base de donnée JCO '!H$173:H$1080,'base de donnée JCO '!F$173:F$1080,I428,'base de donnée JCO '!G$173:G$1080,J428)</f>
        <v>0</v>
      </c>
      <c r="W428" s="2">
        <f t="shared" si="729"/>
        <v>0</v>
      </c>
      <c r="X428" s="2">
        <f>W428*SUMIFS('base de donnée JCO '!J$173:J$1080,'base de donnée JCO '!F$173:F$1080,I428,'base de donnée JCO '!G$173:G$1080,J428)</f>
        <v>0</v>
      </c>
      <c r="Z428" s="7" t="str">
        <f t="shared" si="730"/>
        <v/>
      </c>
      <c r="AA428" s="7" t="str">
        <f t="shared" si="731"/>
        <v/>
      </c>
      <c r="AB428" s="7" t="str">
        <f t="shared" si="732"/>
        <v/>
      </c>
      <c r="AD428" s="7" t="str">
        <f t="shared" si="733"/>
        <v/>
      </c>
      <c r="AE428" s="7" t="str">
        <f t="shared" si="734"/>
        <v/>
      </c>
      <c r="AF428" s="7" t="str">
        <f t="shared" si="735"/>
        <v/>
      </c>
      <c r="AG428" s="7" t="str">
        <f t="shared" si="736"/>
        <v/>
      </c>
      <c r="AH428" s="7" t="str">
        <f t="shared" si="737"/>
        <v/>
      </c>
      <c r="AJ428" s="7" t="str">
        <f t="shared" si="738"/>
        <v/>
      </c>
      <c r="AK428" s="7" t="str">
        <f t="shared" si="739"/>
        <v/>
      </c>
      <c r="AL428" s="7" t="str">
        <f t="shared" si="740"/>
        <v/>
      </c>
      <c r="AM428" s="7" t="str">
        <f t="shared" si="741"/>
        <v/>
      </c>
      <c r="AO428" s="7" t="str">
        <f t="shared" si="742"/>
        <v/>
      </c>
      <c r="AP428" s="7" t="str">
        <f t="shared" si="743"/>
        <v/>
      </c>
      <c r="AQ428" s="7" t="str">
        <f t="shared" si="744"/>
        <v/>
      </c>
      <c r="AS428" s="7" t="str">
        <f t="shared" si="745"/>
        <v/>
      </c>
      <c r="AT428" s="7" t="str">
        <f t="shared" si="746"/>
        <v/>
      </c>
      <c r="AU428" s="7" t="str">
        <f t="shared" si="747"/>
        <v/>
      </c>
      <c r="AW428" s="7" t="str">
        <f t="shared" si="748"/>
        <v/>
      </c>
      <c r="AY428" s="7" t="str">
        <f t="shared" si="749"/>
        <v/>
      </c>
      <c r="AZ428" s="7" t="str">
        <f t="shared" si="750"/>
        <v/>
      </c>
      <c r="BA428" s="7" t="str">
        <f t="shared" si="751"/>
        <v/>
      </c>
    </row>
    <row r="429" spans="1:53">
      <c r="A429" s="23"/>
      <c r="B429" s="24"/>
      <c r="C429" s="25"/>
      <c r="D429" s="26"/>
      <c r="E429" s="27"/>
      <c r="F429" s="28"/>
      <c r="G429" s="28"/>
      <c r="H429" s="27"/>
      <c r="I429" s="29"/>
      <c r="J429" s="30"/>
      <c r="K429" s="31"/>
      <c r="L429" s="32"/>
      <c r="M429" s="223"/>
      <c r="N429" s="12" t="str">
        <f>IF(ISBLANK(I429),"",IF(COUNTIF(I429,"*bombe*"),(G429-1)*SUMIF('base de donnée JCO '!C$3:C$10,K429,'base de donnée JCO '!D$3:D$10)+SUMIF(entete,L429,'base de donnée JCO '!D$14:D$20),SUMIFS('base de donnée JCO '!I$173:I$1080,'base de donnée JCO '!F$173:F$1080,I429,'base de donnée JCO '!G$173:G$1080,J429)))</f>
        <v/>
      </c>
      <c r="O429" s="12" t="str">
        <f t="shared" si="752"/>
        <v/>
      </c>
      <c r="P429" s="223"/>
      <c r="Q429" s="28"/>
      <c r="R429" s="28"/>
      <c r="S429" s="28"/>
      <c r="T429" s="28"/>
      <c r="U429" s="28"/>
      <c r="V429" s="2">
        <f>W429*SUMIFS('base de donnée JCO '!H$173:H$1080,'base de donnée JCO '!F$173:F$1080,I429,'base de donnée JCO '!G$173:G$1080,J429)</f>
        <v>0</v>
      </c>
      <c r="W429" s="2">
        <f t="shared" si="729"/>
        <v>0</v>
      </c>
      <c r="X429" s="2">
        <f>W429*SUMIFS('base de donnée JCO '!J$173:J$1080,'base de donnée JCO '!F$173:F$1080,I429,'base de donnée JCO '!G$173:G$1080,J429)</f>
        <v>0</v>
      </c>
      <c r="Z429" s="7" t="str">
        <f t="shared" si="730"/>
        <v/>
      </c>
      <c r="AA429" s="7" t="str">
        <f t="shared" si="731"/>
        <v/>
      </c>
      <c r="AB429" s="7" t="str">
        <f t="shared" si="732"/>
        <v/>
      </c>
      <c r="AD429" s="7" t="str">
        <f t="shared" si="733"/>
        <v/>
      </c>
      <c r="AE429" s="7" t="str">
        <f t="shared" si="734"/>
        <v/>
      </c>
      <c r="AF429" s="7" t="str">
        <f t="shared" si="735"/>
        <v/>
      </c>
      <c r="AG429" s="7" t="str">
        <f t="shared" si="736"/>
        <v/>
      </c>
      <c r="AH429" s="7" t="str">
        <f t="shared" si="737"/>
        <v/>
      </c>
      <c r="AJ429" s="7" t="str">
        <f t="shared" si="738"/>
        <v/>
      </c>
      <c r="AK429" s="7" t="str">
        <f t="shared" si="739"/>
        <v/>
      </c>
      <c r="AL429" s="7" t="str">
        <f t="shared" si="740"/>
        <v/>
      </c>
      <c r="AM429" s="7" t="str">
        <f t="shared" si="741"/>
        <v/>
      </c>
      <c r="AO429" s="7" t="str">
        <f t="shared" si="742"/>
        <v/>
      </c>
      <c r="AP429" s="7" t="str">
        <f t="shared" si="743"/>
        <v/>
      </c>
      <c r="AQ429" s="7" t="str">
        <f t="shared" si="744"/>
        <v/>
      </c>
      <c r="AS429" s="7" t="str">
        <f t="shared" si="745"/>
        <v/>
      </c>
      <c r="AT429" s="7" t="str">
        <f t="shared" si="746"/>
        <v/>
      </c>
      <c r="AU429" s="7" t="str">
        <f t="shared" si="747"/>
        <v/>
      </c>
      <c r="AW429" s="7" t="str">
        <f t="shared" si="748"/>
        <v/>
      </c>
      <c r="AY429" s="7" t="str">
        <f t="shared" si="749"/>
        <v/>
      </c>
      <c r="AZ429" s="7" t="str">
        <f t="shared" si="750"/>
        <v/>
      </c>
      <c r="BA429" s="7" t="str">
        <f t="shared" si="751"/>
        <v/>
      </c>
    </row>
    <row r="430" spans="1:53">
      <c r="A430" s="23"/>
      <c r="B430" s="24"/>
      <c r="C430" s="25"/>
      <c r="D430" s="26"/>
      <c r="E430" s="27"/>
      <c r="F430" s="28"/>
      <c r="G430" s="28"/>
      <c r="H430" s="27"/>
      <c r="I430" s="29"/>
      <c r="J430" s="30"/>
      <c r="K430" s="31"/>
      <c r="L430" s="32"/>
      <c r="M430" s="223"/>
      <c r="N430" s="12" t="str">
        <f>IF(ISBLANK(I430),"",IF(COUNTIF(I430,"*bombe*"),(G430-1)*SUMIF('base de donnée JCO '!C$3:C$10,K430,'base de donnée JCO '!D$3:D$10)+SUMIF(entete,L430,'base de donnée JCO '!D$14:D$20),SUMIFS('base de donnée JCO '!I$173:I$1080,'base de donnée JCO '!F$173:F$1080,I430,'base de donnée JCO '!G$173:G$1080,J430)))</f>
        <v/>
      </c>
      <c r="O430" s="12" t="str">
        <f t="shared" si="752"/>
        <v/>
      </c>
      <c r="P430" s="223"/>
      <c r="Q430" s="28"/>
      <c r="R430" s="28"/>
      <c r="S430" s="28"/>
      <c r="T430" s="28"/>
      <c r="U430" s="28"/>
      <c r="V430" s="2">
        <f>W430*SUMIFS('base de donnée JCO '!H$173:H$1080,'base de donnée JCO '!F$173:F$1080,I430,'base de donnée JCO '!G$173:G$1080,J430)</f>
        <v>0</v>
      </c>
      <c r="W430" s="2">
        <f t="shared" si="729"/>
        <v>0</v>
      </c>
      <c r="X430" s="2">
        <f>W430*SUMIFS('base de donnée JCO '!J$173:J$1080,'base de donnée JCO '!F$173:F$1080,I430,'base de donnée JCO '!G$173:G$1080,J430)</f>
        <v>0</v>
      </c>
      <c r="Z430" s="7" t="str">
        <f t="shared" si="730"/>
        <v/>
      </c>
      <c r="AA430" s="7" t="str">
        <f t="shared" si="731"/>
        <v/>
      </c>
      <c r="AB430" s="7" t="str">
        <f t="shared" si="732"/>
        <v/>
      </c>
      <c r="AD430" s="7" t="str">
        <f t="shared" si="733"/>
        <v/>
      </c>
      <c r="AE430" s="7" t="str">
        <f t="shared" si="734"/>
        <v/>
      </c>
      <c r="AF430" s="7" t="str">
        <f t="shared" si="735"/>
        <v/>
      </c>
      <c r="AG430" s="7" t="str">
        <f t="shared" si="736"/>
        <v/>
      </c>
      <c r="AH430" s="7" t="str">
        <f t="shared" si="737"/>
        <v/>
      </c>
      <c r="AJ430" s="7" t="str">
        <f t="shared" si="738"/>
        <v/>
      </c>
      <c r="AK430" s="7" t="str">
        <f t="shared" si="739"/>
        <v/>
      </c>
      <c r="AL430" s="7" t="str">
        <f t="shared" si="740"/>
        <v/>
      </c>
      <c r="AM430" s="7" t="str">
        <f t="shared" si="741"/>
        <v/>
      </c>
      <c r="AO430" s="7" t="str">
        <f t="shared" si="742"/>
        <v/>
      </c>
      <c r="AP430" s="7" t="str">
        <f t="shared" si="743"/>
        <v/>
      </c>
      <c r="AQ430" s="7" t="str">
        <f t="shared" si="744"/>
        <v/>
      </c>
      <c r="AS430" s="7" t="str">
        <f t="shared" si="745"/>
        <v/>
      </c>
      <c r="AT430" s="7" t="str">
        <f t="shared" si="746"/>
        <v/>
      </c>
      <c r="AU430" s="7" t="str">
        <f t="shared" si="747"/>
        <v/>
      </c>
      <c r="AW430" s="7" t="str">
        <f t="shared" si="748"/>
        <v/>
      </c>
      <c r="AY430" s="7" t="str">
        <f t="shared" si="749"/>
        <v/>
      </c>
      <c r="AZ430" s="7" t="str">
        <f t="shared" si="750"/>
        <v/>
      </c>
      <c r="BA430" s="7" t="str">
        <f t="shared" si="751"/>
        <v/>
      </c>
    </row>
    <row r="431" spans="1:53">
      <c r="A431" s="23"/>
      <c r="B431" s="24"/>
      <c r="C431" s="25"/>
      <c r="D431" s="26"/>
      <c r="E431" s="27"/>
      <c r="F431" s="28"/>
      <c r="G431" s="28"/>
      <c r="H431" s="27"/>
      <c r="I431" s="29"/>
      <c r="J431" s="30"/>
      <c r="K431" s="31"/>
      <c r="L431" s="32"/>
      <c r="M431" s="223"/>
      <c r="N431" s="12" t="str">
        <f>IF(ISBLANK(I431),"",IF(COUNTIF(I431,"*bombe*"),(G431-1)*SUMIF('base de donnée JCO '!C$3:C$10,K431,'base de donnée JCO '!D$3:D$10)+SUMIF(entete,L431,'base de donnée JCO '!D$14:D$20),SUMIFS('base de donnée JCO '!I$173:I$1080,'base de donnée JCO '!F$173:F$1080,I431,'base de donnée JCO '!G$173:G$1080,J431)))</f>
        <v/>
      </c>
      <c r="O431" s="12" t="str">
        <f t="shared" si="752"/>
        <v/>
      </c>
      <c r="P431" s="223"/>
      <c r="Q431" s="28"/>
      <c r="R431" s="28"/>
      <c r="S431" s="28"/>
      <c r="T431" s="28"/>
      <c r="U431" s="28"/>
      <c r="V431" s="2">
        <f>W431*SUMIFS('base de donnée JCO '!H$173:H$1080,'base de donnée JCO '!F$173:F$1080,I431,'base de donnée JCO '!G$173:G$1080,J431)</f>
        <v>0</v>
      </c>
      <c r="W431" s="2">
        <f t="shared" si="729"/>
        <v>0</v>
      </c>
      <c r="X431" s="2">
        <f>W431*SUMIFS('base de donnée JCO '!J$173:J$1080,'base de donnée JCO '!F$173:F$1080,I431,'base de donnée JCO '!G$173:G$1080,J431)</f>
        <v>0</v>
      </c>
      <c r="Z431" s="7" t="str">
        <f t="shared" si="730"/>
        <v/>
      </c>
      <c r="AA431" s="7" t="str">
        <f t="shared" si="731"/>
        <v/>
      </c>
      <c r="AB431" s="7" t="str">
        <f t="shared" si="732"/>
        <v/>
      </c>
      <c r="AD431" s="7" t="str">
        <f t="shared" si="733"/>
        <v/>
      </c>
      <c r="AE431" s="7" t="str">
        <f t="shared" si="734"/>
        <v/>
      </c>
      <c r="AF431" s="7" t="str">
        <f t="shared" si="735"/>
        <v/>
      </c>
      <c r="AG431" s="7" t="str">
        <f t="shared" si="736"/>
        <v/>
      </c>
      <c r="AH431" s="7" t="str">
        <f t="shared" si="737"/>
        <v/>
      </c>
      <c r="AJ431" s="7" t="str">
        <f t="shared" si="738"/>
        <v/>
      </c>
      <c r="AK431" s="7" t="str">
        <f t="shared" si="739"/>
        <v/>
      </c>
      <c r="AL431" s="7" t="str">
        <f t="shared" si="740"/>
        <v/>
      </c>
      <c r="AM431" s="7" t="str">
        <f t="shared" si="741"/>
        <v/>
      </c>
      <c r="AO431" s="7" t="str">
        <f t="shared" si="742"/>
        <v/>
      </c>
      <c r="AP431" s="7" t="str">
        <f t="shared" si="743"/>
        <v/>
      </c>
      <c r="AQ431" s="7" t="str">
        <f t="shared" si="744"/>
        <v/>
      </c>
      <c r="AS431" s="7" t="str">
        <f t="shared" si="745"/>
        <v/>
      </c>
      <c r="AT431" s="7" t="str">
        <f t="shared" si="746"/>
        <v/>
      </c>
      <c r="AU431" s="7" t="str">
        <f t="shared" si="747"/>
        <v/>
      </c>
      <c r="AW431" s="7" t="str">
        <f t="shared" si="748"/>
        <v/>
      </c>
      <c r="AY431" s="7" t="str">
        <f t="shared" si="749"/>
        <v/>
      </c>
      <c r="AZ431" s="7" t="str">
        <f t="shared" si="750"/>
        <v/>
      </c>
      <c r="BA431" s="7" t="str">
        <f t="shared" si="751"/>
        <v/>
      </c>
    </row>
    <row r="432" spans="1:53">
      <c r="A432" s="23"/>
      <c r="B432" s="24"/>
      <c r="C432" s="25"/>
      <c r="D432" s="26"/>
      <c r="E432" s="27"/>
      <c r="F432" s="28"/>
      <c r="G432" s="28"/>
      <c r="H432" s="27"/>
      <c r="I432" s="29"/>
      <c r="J432" s="30"/>
      <c r="K432" s="31"/>
      <c r="L432" s="32"/>
      <c r="M432" s="223"/>
      <c r="N432" s="12" t="str">
        <f>IF(ISBLANK(I432),"",IF(COUNTIF(I432,"*bombe*"),(G432-1)*SUMIF('base de donnée JCO '!C$3:C$10,K432,'base de donnée JCO '!D$3:D$10)+SUMIF(entete,L432,'base de donnée JCO '!D$14:D$20),SUMIFS('base de donnée JCO '!I$173:I$1080,'base de donnée JCO '!F$173:F$1080,I432,'base de donnée JCO '!G$173:G$1080,J432)))</f>
        <v/>
      </c>
      <c r="O432" s="12" t="str">
        <f t="shared" si="752"/>
        <v/>
      </c>
      <c r="P432" s="223"/>
      <c r="Q432" s="28"/>
      <c r="R432" s="28"/>
      <c r="S432" s="28"/>
      <c r="T432" s="28"/>
      <c r="U432" s="28"/>
      <c r="V432" s="2">
        <f>W432*SUMIFS('base de donnée JCO '!H$173:H$1080,'base de donnée JCO '!F$173:F$1080,I432,'base de donnée JCO '!G$173:G$1080,J432)</f>
        <v>0</v>
      </c>
      <c r="W432" s="2">
        <f t="shared" si="729"/>
        <v>0</v>
      </c>
      <c r="X432" s="2">
        <f>W432*SUMIFS('base de donnée JCO '!J$173:J$1080,'base de donnée JCO '!F$173:F$1080,I432,'base de donnée JCO '!G$173:G$1080,J432)</f>
        <v>0</v>
      </c>
      <c r="Z432" s="7" t="str">
        <f t="shared" si="730"/>
        <v/>
      </c>
      <c r="AA432" s="7" t="str">
        <f t="shared" si="731"/>
        <v/>
      </c>
      <c r="AB432" s="7" t="str">
        <f t="shared" si="732"/>
        <v/>
      </c>
      <c r="AD432" s="7" t="str">
        <f t="shared" si="733"/>
        <v/>
      </c>
      <c r="AE432" s="7" t="str">
        <f t="shared" si="734"/>
        <v/>
      </c>
      <c r="AF432" s="7" t="str">
        <f t="shared" si="735"/>
        <v/>
      </c>
      <c r="AG432" s="7" t="str">
        <f t="shared" si="736"/>
        <v/>
      </c>
      <c r="AH432" s="7" t="str">
        <f t="shared" si="737"/>
        <v/>
      </c>
      <c r="AJ432" s="7" t="str">
        <f t="shared" si="738"/>
        <v/>
      </c>
      <c r="AK432" s="7" t="str">
        <f t="shared" si="739"/>
        <v/>
      </c>
      <c r="AL432" s="7" t="str">
        <f t="shared" si="740"/>
        <v/>
      </c>
      <c r="AM432" s="7" t="str">
        <f t="shared" si="741"/>
        <v/>
      </c>
      <c r="AO432" s="7" t="str">
        <f t="shared" si="742"/>
        <v/>
      </c>
      <c r="AP432" s="7" t="str">
        <f t="shared" si="743"/>
        <v/>
      </c>
      <c r="AQ432" s="7" t="str">
        <f t="shared" si="744"/>
        <v/>
      </c>
      <c r="AS432" s="7" t="str">
        <f t="shared" si="745"/>
        <v/>
      </c>
      <c r="AT432" s="7" t="str">
        <f t="shared" si="746"/>
        <v/>
      </c>
      <c r="AU432" s="7" t="str">
        <f t="shared" si="747"/>
        <v/>
      </c>
      <c r="AW432" s="7" t="str">
        <f t="shared" si="748"/>
        <v/>
      </c>
      <c r="AY432" s="7" t="str">
        <f t="shared" si="749"/>
        <v/>
      </c>
      <c r="AZ432" s="7" t="str">
        <f t="shared" si="750"/>
        <v/>
      </c>
      <c r="BA432" s="7" t="str">
        <f t="shared" si="751"/>
        <v/>
      </c>
    </row>
    <row r="433" spans="1:53">
      <c r="A433" s="23"/>
      <c r="B433" s="24"/>
      <c r="C433" s="25"/>
      <c r="D433" s="26"/>
      <c r="E433" s="27"/>
      <c r="F433" s="28"/>
      <c r="G433" s="28"/>
      <c r="H433" s="27"/>
      <c r="I433" s="29"/>
      <c r="J433" s="30"/>
      <c r="K433" s="31"/>
      <c r="L433" s="32"/>
      <c r="M433" s="223"/>
      <c r="N433" s="12" t="str">
        <f>IF(ISBLANK(I433),"",IF(COUNTIF(I433,"*bombe*"),(G433-1)*SUMIF('base de donnée JCO '!C$3:C$10,K433,'base de donnée JCO '!D$3:D$10)+SUMIF(entete,L433,'base de donnée JCO '!D$14:D$20),SUMIFS('base de donnée JCO '!I$173:I$1080,'base de donnée JCO '!F$173:F$1080,I433,'base de donnée JCO '!G$173:G$1080,J433)))</f>
        <v/>
      </c>
      <c r="O433" s="12" t="str">
        <f t="shared" si="752"/>
        <v/>
      </c>
      <c r="P433" s="223"/>
      <c r="Q433" s="28"/>
      <c r="R433" s="28"/>
      <c r="S433" s="28"/>
      <c r="T433" s="28"/>
      <c r="U433" s="28"/>
      <c r="V433" s="2">
        <f>W433*SUMIFS('base de donnée JCO '!H$173:H$1080,'base de donnée JCO '!F$173:F$1080,I433,'base de donnée JCO '!G$173:G$1080,J433)</f>
        <v>0</v>
      </c>
      <c r="W433" s="2">
        <f t="shared" si="729"/>
        <v>0</v>
      </c>
      <c r="X433" s="2">
        <f>W433*SUMIFS('base de donnée JCO '!J$173:J$1080,'base de donnée JCO '!F$173:F$1080,I433,'base de donnée JCO '!G$173:G$1080,J433)</f>
        <v>0</v>
      </c>
      <c r="Z433" s="7" t="str">
        <f t="shared" si="730"/>
        <v/>
      </c>
      <c r="AA433" s="7" t="str">
        <f t="shared" si="731"/>
        <v/>
      </c>
      <c r="AB433" s="7" t="str">
        <f t="shared" si="732"/>
        <v/>
      </c>
      <c r="AD433" s="7" t="str">
        <f t="shared" si="733"/>
        <v/>
      </c>
      <c r="AE433" s="7" t="str">
        <f t="shared" si="734"/>
        <v/>
      </c>
      <c r="AF433" s="7" t="str">
        <f t="shared" si="735"/>
        <v/>
      </c>
      <c r="AG433" s="7" t="str">
        <f t="shared" si="736"/>
        <v/>
      </c>
      <c r="AH433" s="7" t="str">
        <f t="shared" si="737"/>
        <v/>
      </c>
      <c r="AJ433" s="7" t="str">
        <f t="shared" si="738"/>
        <v/>
      </c>
      <c r="AK433" s="7" t="str">
        <f t="shared" si="739"/>
        <v/>
      </c>
      <c r="AL433" s="7" t="str">
        <f t="shared" si="740"/>
        <v/>
      </c>
      <c r="AM433" s="7" t="str">
        <f t="shared" si="741"/>
        <v/>
      </c>
      <c r="AO433" s="7" t="str">
        <f t="shared" si="742"/>
        <v/>
      </c>
      <c r="AP433" s="7" t="str">
        <f t="shared" si="743"/>
        <v/>
      </c>
      <c r="AQ433" s="7" t="str">
        <f t="shared" si="744"/>
        <v/>
      </c>
      <c r="AS433" s="7" t="str">
        <f t="shared" si="745"/>
        <v/>
      </c>
      <c r="AT433" s="7" t="str">
        <f t="shared" si="746"/>
        <v/>
      </c>
      <c r="AU433" s="7" t="str">
        <f t="shared" si="747"/>
        <v/>
      </c>
      <c r="AW433" s="7" t="str">
        <f t="shared" si="748"/>
        <v/>
      </c>
      <c r="AY433" s="7" t="str">
        <f t="shared" si="749"/>
        <v/>
      </c>
      <c r="AZ433" s="7" t="str">
        <f t="shared" si="750"/>
        <v/>
      </c>
      <c r="BA433" s="7" t="str">
        <f t="shared" si="751"/>
        <v/>
      </c>
    </row>
    <row r="434" spans="1:53">
      <c r="A434" s="23"/>
      <c r="B434" s="24"/>
      <c r="C434" s="25"/>
      <c r="D434" s="26"/>
      <c r="E434" s="27"/>
      <c r="F434" s="28"/>
      <c r="G434" s="28"/>
      <c r="H434" s="27"/>
      <c r="I434" s="29"/>
      <c r="J434" s="30"/>
      <c r="K434" s="31"/>
      <c r="L434" s="32"/>
      <c r="M434" s="223"/>
      <c r="N434" s="12" t="str">
        <f>IF(ISBLANK(I434),"",IF(COUNTIF(I434,"*bombe*"),(G434-1)*SUMIF('base de donnée JCO '!C$3:C$10,K434,'base de donnée JCO '!D$3:D$10)+SUMIF(entete,L434,'base de donnée JCO '!D$14:D$20),SUMIFS('base de donnée JCO '!I$173:I$1080,'base de donnée JCO '!F$173:F$1080,I434,'base de donnée JCO '!G$173:G$1080,J434)))</f>
        <v/>
      </c>
      <c r="O434" s="12" t="str">
        <f t="shared" si="752"/>
        <v/>
      </c>
      <c r="P434" s="223"/>
      <c r="Q434" s="28"/>
      <c r="R434" s="28"/>
      <c r="S434" s="28"/>
      <c r="T434" s="28"/>
      <c r="U434" s="28"/>
      <c r="V434" s="2">
        <f>W434*SUMIFS('base de donnée JCO '!H$173:H$1080,'base de donnée JCO '!F$173:F$1080,I434,'base de donnée JCO '!G$173:G$1080,J434)</f>
        <v>0</v>
      </c>
      <c r="W434" s="2">
        <f t="shared" ref="W434:W497" si="753">F434*G434</f>
        <v>0</v>
      </c>
      <c r="X434" s="2">
        <f>W434*SUMIFS('base de donnée JCO '!J$173:J$1080,'base de donnée JCO '!F$173:F$1080,I434,'base de donnée JCO '!G$173:G$1080,J434)</f>
        <v>0</v>
      </c>
      <c r="Z434" s="7" t="str">
        <f t="shared" ref="Z434:Z497" si="754">IF(ISBLANK(I434),"",IF(COUNTIF(I434,"*BOMBE_50MM*"),IF(COUNTIF(K434,"*TR*"),IF(G434&gt;=6,F434*1,0.5*F434),""),""))</f>
        <v/>
      </c>
      <c r="AA434" s="7" t="str">
        <f t="shared" ref="AA434:AA497" si="755">IF(ISBLANK(I434),"",IF(COUNTIF(I434,"*BOMBE_50MM*"),IF(COUNTIF(K434,"*\*"),IF(G434&gt;1,F434*1,""),""),""))</f>
        <v/>
      </c>
      <c r="AB434" s="7" t="str">
        <f t="shared" ref="AB434:AB497" si="756">IF(ISBLANK(I434),"",IF(COUNTIF(I434,"*BOMBE_50MM*"),IF(G434=1,F434,""),""))</f>
        <v/>
      </c>
      <c r="AD434" s="7" t="str">
        <f t="shared" ref="AD434:AD497" si="757">IF(ISBLANK(I434),"",IF(COUNTIF(I434,"*BOMBE_75MM*"),IF(G434=1,F434,""),""))</f>
        <v/>
      </c>
      <c r="AE434" s="7" t="str">
        <f t="shared" ref="AE434:AE497" si="758">IF(ISBLANK(I434),"",IF(COUNTIF(I434,"*BOMBE_75MM*"),IF(COUNTIF(K434,"*TR*"),IF(G434&lt;=5,F434,""),""),""))</f>
        <v/>
      </c>
      <c r="AF434" s="7" t="str">
        <f t="shared" ref="AF434:AF497" si="759">IF(ISBLANK(I434),"",IF(COUNTIF(I434,"*BOMBE_75MM*"),IF(COUNTIF(K434,"*TR*"),IF(G434&gt;5,F434,""),""),""))</f>
        <v/>
      </c>
      <c r="AG434" s="7" t="str">
        <f t="shared" ref="AG434:AG497" si="760">IF(ISBLANK(I434),"",IF(COUNTIF(I434,"*BOMBE_75MM*"),IF(COUNTIF(K434,"*\*"),IF(AND(G434&lt;=3,G434&gt;=2),F434,""),""),""))</f>
        <v/>
      </c>
      <c r="AH434" s="7" t="str">
        <f t="shared" ref="AH434:AH497" si="761">IF(ISBLANK(I434),"",IF(COUNTIF(I434,"*BOMBE_75MM*"),IF(COUNTIF(K434,"*\*"),IF(AND(G434&lt;=7,G434&gt;=4),F434,""),""),""))</f>
        <v/>
      </c>
      <c r="AJ434" s="7" t="str">
        <f t="shared" ref="AJ434:AJ497" si="762">IF(ISBLANK(I434),"",IF(COUNTIF(I434,"*BOMBE_100MM*"),IF(G434=1,F434,""),""))</f>
        <v/>
      </c>
      <c r="AK434" s="7" t="str">
        <f t="shared" ref="AK434:AK497" si="763">IF(ISBLANK(I434),"",IF(COUNTIF(I434,"*BOMBE_100MM*"),IF(COUNTIF(K434,"*TR*"),IF(G434&lt;=5,F434,F434*2),""),""))</f>
        <v/>
      </c>
      <c r="AL434" s="7" t="str">
        <f t="shared" ref="AL434:AL497" si="764">IF(ISBLANK(I434),"",IF(COUNTIF(I434,"*BOMBE_100MM*"),IF(COUNTIF(K434,"*\*"),IF(AND(G434&lt;=3,G434&gt;=2),F434,""),""),""))</f>
        <v/>
      </c>
      <c r="AM434" s="7" t="str">
        <f t="shared" ref="AM434:AM497" si="765">IF(ISBLANK(I434),"",IF(COUNTIF(I434,"*BOMBE_100MM*"),IF(COUNTIF(K434,"*\*"),IF(AND(G434&lt;=5,G434&gt;=4),F434,""),""),""))</f>
        <v/>
      </c>
      <c r="AO434" s="7" t="str">
        <f t="shared" ref="AO434:AO497" si="766">IF(ISBLANK(I434),"",IF(COUNTIF(I434,"*BOMBE_125MM*"),IF(G434=1,F434,""),""))</f>
        <v/>
      </c>
      <c r="AP434" s="7" t="str">
        <f t="shared" ref="AP434:AP497" si="767">IF(ISBLANK(I434),"",IF(COUNTIF(I434,"*BOMBE_125MM*"),IF(COUNTIF(K434,"*TR*"),IF(G434&lt;=5,F434,""),""),""))</f>
        <v/>
      </c>
      <c r="AQ434" s="7" t="str">
        <f t="shared" ref="AQ434:AQ497" si="768">IF(ISBLANK(I434),"",IF(COUNTIF(I434,"*BOMBE_125MM*"),IF(COUNTIF(K434,"*\*"),IF(AND(G434&lt;=3,G434&gt;=2),F434,""),""),""))</f>
        <v/>
      </c>
      <c r="AS434" s="7" t="str">
        <f t="shared" ref="AS434:AS497" si="769">IF(ISBLANK(I434),"",IF(COUNTIF(I434,"*BOMBE_150MM*"),IF(G434=1,F434,""),""))</f>
        <v/>
      </c>
      <c r="AT434" s="7" t="str">
        <f t="shared" ref="AT434:AT497" si="770">IF(ISBLANK(I434),"",IF(COUNTIF(I434,"*BOMBE_150MM*"),IF(COUNTIF(K434,"*TR*"),IF(G434&lt;=4,F434,""),""),""))</f>
        <v/>
      </c>
      <c r="AU434" s="7" t="str">
        <f t="shared" ref="AU434:AU497" si="771">IF(ISBLANK(I434),"",IF(COUNTIF(I434,"*BOMBE_150MM*"),IF(COUNTIF(K434,"*\*"),IF(AND(G434&lt;=3,G434&gt;=2),F434,""),""),""))</f>
        <v/>
      </c>
      <c r="AW434" s="7" t="str">
        <f t="shared" ref="AW434:AW497" si="772">IF(ISBLANK(I434),"",IF(COUNTIF(I434,"*BOMBE_200MM*"),F434*G434,""))</f>
        <v/>
      </c>
      <c r="AY434" s="7" t="str">
        <f t="shared" ref="AY434:AY497" si="773">IF(ISBLANK(I434),"",IF(COUNTIF(I434,"*BOMBE_*"),F434*20,F434*15))</f>
        <v/>
      </c>
      <c r="AZ434" s="7" t="str">
        <f t="shared" ref="AZ434:AZ497" si="774">IF(ISBLANK(I434),"",IF(COUNTIF(I434,"*BOMBE_*"),F434*15,F434*10))</f>
        <v/>
      </c>
      <c r="BA434" s="7" t="str">
        <f t="shared" ref="BA434:BA497" si="775">IF(ISBLANK(I434),"",IF(COUNTIF(I434,"*BOMBE_*"),F434*10,F434*5))</f>
        <v/>
      </c>
    </row>
    <row r="435" spans="1:53">
      <c r="A435" s="23"/>
      <c r="B435" s="24"/>
      <c r="C435" s="25"/>
      <c r="D435" s="26"/>
      <c r="E435" s="27"/>
      <c r="F435" s="28"/>
      <c r="G435" s="28"/>
      <c r="H435" s="27"/>
      <c r="I435" s="29"/>
      <c r="J435" s="30"/>
      <c r="K435" s="31"/>
      <c r="L435" s="32"/>
      <c r="M435" s="223"/>
      <c r="N435" s="12" t="str">
        <f>IF(ISBLANK(I435),"",IF(COUNTIF(I435,"*bombe*"),(G435-1)*SUMIF('base de donnée JCO '!C$3:C$10,K435,'base de donnée JCO '!D$3:D$10)+SUMIF(entete,L435,'base de donnée JCO '!D$14:D$20),SUMIFS('base de donnée JCO '!I$173:I$1080,'base de donnée JCO '!F$173:F$1080,I435,'base de donnée JCO '!G$173:G$1080,J435)))</f>
        <v/>
      </c>
      <c r="O435" s="12" t="str">
        <f t="shared" si="752"/>
        <v/>
      </c>
      <c r="P435" s="223"/>
      <c r="Q435" s="28"/>
      <c r="R435" s="28"/>
      <c r="S435" s="28"/>
      <c r="T435" s="28"/>
      <c r="U435" s="28"/>
      <c r="V435" s="2">
        <f>W435*SUMIFS('base de donnée JCO '!H$173:H$1080,'base de donnée JCO '!F$173:F$1080,I435,'base de donnée JCO '!G$173:G$1080,J435)</f>
        <v>0</v>
      </c>
      <c r="W435" s="2">
        <f t="shared" si="753"/>
        <v>0</v>
      </c>
      <c r="X435" s="2">
        <f>W435*SUMIFS('base de donnée JCO '!J$173:J$1080,'base de donnée JCO '!F$173:F$1080,I435,'base de donnée JCO '!G$173:G$1080,J435)</f>
        <v>0</v>
      </c>
      <c r="Z435" s="7" t="str">
        <f t="shared" si="754"/>
        <v/>
      </c>
      <c r="AA435" s="7" t="str">
        <f t="shared" si="755"/>
        <v/>
      </c>
      <c r="AB435" s="7" t="str">
        <f t="shared" si="756"/>
        <v/>
      </c>
      <c r="AD435" s="7" t="str">
        <f t="shared" si="757"/>
        <v/>
      </c>
      <c r="AE435" s="7" t="str">
        <f t="shared" si="758"/>
        <v/>
      </c>
      <c r="AF435" s="7" t="str">
        <f t="shared" si="759"/>
        <v/>
      </c>
      <c r="AG435" s="7" t="str">
        <f t="shared" si="760"/>
        <v/>
      </c>
      <c r="AH435" s="7" t="str">
        <f t="shared" si="761"/>
        <v/>
      </c>
      <c r="AJ435" s="7" t="str">
        <f t="shared" si="762"/>
        <v/>
      </c>
      <c r="AK435" s="7" t="str">
        <f t="shared" si="763"/>
        <v/>
      </c>
      <c r="AL435" s="7" t="str">
        <f t="shared" si="764"/>
        <v/>
      </c>
      <c r="AM435" s="7" t="str">
        <f t="shared" si="765"/>
        <v/>
      </c>
      <c r="AO435" s="7" t="str">
        <f t="shared" si="766"/>
        <v/>
      </c>
      <c r="AP435" s="7" t="str">
        <f t="shared" si="767"/>
        <v/>
      </c>
      <c r="AQ435" s="7" t="str">
        <f t="shared" si="768"/>
        <v/>
      </c>
      <c r="AS435" s="7" t="str">
        <f t="shared" si="769"/>
        <v/>
      </c>
      <c r="AT435" s="7" t="str">
        <f t="shared" si="770"/>
        <v/>
      </c>
      <c r="AU435" s="7" t="str">
        <f t="shared" si="771"/>
        <v/>
      </c>
      <c r="AW435" s="7" t="str">
        <f t="shared" si="772"/>
        <v/>
      </c>
      <c r="AY435" s="7" t="str">
        <f t="shared" si="773"/>
        <v/>
      </c>
      <c r="AZ435" s="7" t="str">
        <f t="shared" si="774"/>
        <v/>
      </c>
      <c r="BA435" s="7" t="str">
        <f t="shared" si="775"/>
        <v/>
      </c>
    </row>
    <row r="436" spans="1:53">
      <c r="A436" s="23"/>
      <c r="B436" s="24"/>
      <c r="C436" s="25"/>
      <c r="D436" s="26"/>
      <c r="E436" s="27"/>
      <c r="F436" s="28"/>
      <c r="G436" s="28"/>
      <c r="H436" s="27"/>
      <c r="I436" s="29"/>
      <c r="J436" s="30"/>
      <c r="K436" s="31"/>
      <c r="L436" s="32"/>
      <c r="M436" s="223"/>
      <c r="N436" s="12" t="str">
        <f>IF(ISBLANK(I436),"",IF(COUNTIF(I436,"*bombe*"),(G436-1)*SUMIF('base de donnée JCO '!C$3:C$10,K436,'base de donnée JCO '!D$3:D$10)+SUMIF(entete,L436,'base de donnée JCO '!D$14:D$20),SUMIFS('base de donnée JCO '!I$173:I$1080,'base de donnée JCO '!F$173:F$1080,I436,'base de donnée JCO '!G$173:G$1080,J436)))</f>
        <v/>
      </c>
      <c r="O436" s="12" t="str">
        <f t="shared" si="752"/>
        <v/>
      </c>
      <c r="P436" s="223"/>
      <c r="Q436" s="28"/>
      <c r="R436" s="28"/>
      <c r="S436" s="28"/>
      <c r="T436" s="28"/>
      <c r="U436" s="28"/>
      <c r="V436" s="2">
        <f>W436*SUMIFS('base de donnée JCO '!H$173:H$1080,'base de donnée JCO '!F$173:F$1080,I436,'base de donnée JCO '!G$173:G$1080,J436)</f>
        <v>0</v>
      </c>
      <c r="W436" s="2">
        <f t="shared" si="753"/>
        <v>0</v>
      </c>
      <c r="X436" s="2">
        <f>W436*SUMIFS('base de donnée JCO '!J$173:J$1080,'base de donnée JCO '!F$173:F$1080,I436,'base de donnée JCO '!G$173:G$1080,J436)</f>
        <v>0</v>
      </c>
      <c r="Z436" s="7" t="str">
        <f t="shared" si="754"/>
        <v/>
      </c>
      <c r="AA436" s="7" t="str">
        <f t="shared" si="755"/>
        <v/>
      </c>
      <c r="AB436" s="7" t="str">
        <f t="shared" si="756"/>
        <v/>
      </c>
      <c r="AD436" s="7" t="str">
        <f t="shared" si="757"/>
        <v/>
      </c>
      <c r="AE436" s="7" t="str">
        <f t="shared" si="758"/>
        <v/>
      </c>
      <c r="AF436" s="7" t="str">
        <f t="shared" si="759"/>
        <v/>
      </c>
      <c r="AG436" s="7" t="str">
        <f t="shared" si="760"/>
        <v/>
      </c>
      <c r="AH436" s="7" t="str">
        <f t="shared" si="761"/>
        <v/>
      </c>
      <c r="AJ436" s="7" t="str">
        <f t="shared" si="762"/>
        <v/>
      </c>
      <c r="AK436" s="7" t="str">
        <f t="shared" si="763"/>
        <v/>
      </c>
      <c r="AL436" s="7" t="str">
        <f t="shared" si="764"/>
        <v/>
      </c>
      <c r="AM436" s="7" t="str">
        <f t="shared" si="765"/>
        <v/>
      </c>
      <c r="AO436" s="7" t="str">
        <f t="shared" si="766"/>
        <v/>
      </c>
      <c r="AP436" s="7" t="str">
        <f t="shared" si="767"/>
        <v/>
      </c>
      <c r="AQ436" s="7" t="str">
        <f t="shared" si="768"/>
        <v/>
      </c>
      <c r="AS436" s="7" t="str">
        <f t="shared" si="769"/>
        <v/>
      </c>
      <c r="AT436" s="7" t="str">
        <f t="shared" si="770"/>
        <v/>
      </c>
      <c r="AU436" s="7" t="str">
        <f t="shared" si="771"/>
        <v/>
      </c>
      <c r="AW436" s="7" t="str">
        <f t="shared" si="772"/>
        <v/>
      </c>
      <c r="AY436" s="7" t="str">
        <f t="shared" si="773"/>
        <v/>
      </c>
      <c r="AZ436" s="7" t="str">
        <f t="shared" si="774"/>
        <v/>
      </c>
      <c r="BA436" s="7" t="str">
        <f t="shared" si="775"/>
        <v/>
      </c>
    </row>
    <row r="437" spans="1:53">
      <c r="A437" s="23"/>
      <c r="B437" s="24"/>
      <c r="C437" s="25"/>
      <c r="D437" s="26"/>
      <c r="E437" s="27"/>
      <c r="F437" s="28"/>
      <c r="G437" s="28"/>
      <c r="H437" s="27"/>
      <c r="I437" s="29"/>
      <c r="J437" s="30"/>
      <c r="K437" s="31"/>
      <c r="L437" s="32"/>
      <c r="M437" s="223"/>
      <c r="N437" s="12" t="str">
        <f>IF(ISBLANK(I437),"",IF(COUNTIF(I437,"*bombe*"),(G437-1)*SUMIF('base de donnée JCO '!C$3:C$10,K437,'base de donnée JCO '!D$3:D$10)+SUMIF(entete,L437,'base de donnée JCO '!D$14:D$20),SUMIFS('base de donnée JCO '!I$173:I$1080,'base de donnée JCO '!F$173:F$1080,I437,'base de donnée JCO '!G$173:G$1080,J437)))</f>
        <v/>
      </c>
      <c r="O437" s="12" t="str">
        <f t="shared" si="752"/>
        <v/>
      </c>
      <c r="P437" s="223"/>
      <c r="Q437" s="28"/>
      <c r="R437" s="28"/>
      <c r="S437" s="28"/>
      <c r="T437" s="28"/>
      <c r="U437" s="28"/>
      <c r="V437" s="2">
        <f>W437*SUMIFS('base de donnée JCO '!H$173:H$1080,'base de donnée JCO '!F$173:F$1080,I437,'base de donnée JCO '!G$173:G$1080,J437)</f>
        <v>0</v>
      </c>
      <c r="W437" s="2">
        <f t="shared" si="753"/>
        <v>0</v>
      </c>
      <c r="X437" s="2">
        <f>W437*SUMIFS('base de donnée JCO '!J$173:J$1080,'base de donnée JCO '!F$173:F$1080,I437,'base de donnée JCO '!G$173:G$1080,J437)</f>
        <v>0</v>
      </c>
      <c r="Z437" s="7" t="str">
        <f t="shared" si="754"/>
        <v/>
      </c>
      <c r="AA437" s="7" t="str">
        <f t="shared" si="755"/>
        <v/>
      </c>
      <c r="AB437" s="7" t="str">
        <f t="shared" si="756"/>
        <v/>
      </c>
      <c r="AD437" s="7" t="str">
        <f t="shared" si="757"/>
        <v/>
      </c>
      <c r="AE437" s="7" t="str">
        <f t="shared" si="758"/>
        <v/>
      </c>
      <c r="AF437" s="7" t="str">
        <f t="shared" si="759"/>
        <v/>
      </c>
      <c r="AG437" s="7" t="str">
        <f t="shared" si="760"/>
        <v/>
      </c>
      <c r="AH437" s="7" t="str">
        <f t="shared" si="761"/>
        <v/>
      </c>
      <c r="AJ437" s="7" t="str">
        <f t="shared" si="762"/>
        <v/>
      </c>
      <c r="AK437" s="7" t="str">
        <f t="shared" si="763"/>
        <v/>
      </c>
      <c r="AL437" s="7" t="str">
        <f t="shared" si="764"/>
        <v/>
      </c>
      <c r="AM437" s="7" t="str">
        <f t="shared" si="765"/>
        <v/>
      </c>
      <c r="AO437" s="7" t="str">
        <f t="shared" si="766"/>
        <v/>
      </c>
      <c r="AP437" s="7" t="str">
        <f t="shared" si="767"/>
        <v/>
      </c>
      <c r="AQ437" s="7" t="str">
        <f t="shared" si="768"/>
        <v/>
      </c>
      <c r="AS437" s="7" t="str">
        <f t="shared" si="769"/>
        <v/>
      </c>
      <c r="AT437" s="7" t="str">
        <f t="shared" si="770"/>
        <v/>
      </c>
      <c r="AU437" s="7" t="str">
        <f t="shared" si="771"/>
        <v/>
      </c>
      <c r="AW437" s="7" t="str">
        <f t="shared" si="772"/>
        <v/>
      </c>
      <c r="AY437" s="7" t="str">
        <f t="shared" si="773"/>
        <v/>
      </c>
      <c r="AZ437" s="7" t="str">
        <f t="shared" si="774"/>
        <v/>
      </c>
      <c r="BA437" s="7" t="str">
        <f t="shared" si="775"/>
        <v/>
      </c>
    </row>
    <row r="438" spans="1:53">
      <c r="A438" s="23"/>
      <c r="B438" s="24"/>
      <c r="C438" s="25"/>
      <c r="D438" s="26"/>
      <c r="E438" s="27"/>
      <c r="F438" s="28"/>
      <c r="G438" s="28"/>
      <c r="H438" s="27"/>
      <c r="I438" s="29"/>
      <c r="J438" s="30"/>
      <c r="K438" s="31"/>
      <c r="L438" s="32"/>
      <c r="M438" s="223"/>
      <c r="N438" s="12" t="str">
        <f>IF(ISBLANK(I438),"",IF(COUNTIF(I438,"*bombe*"),(G438-1)*SUMIF('base de donnée JCO '!C$3:C$10,K438,'base de donnée JCO '!D$3:D$10)+SUMIF(entete,L438,'base de donnée JCO '!D$14:D$20),SUMIFS('base de donnée JCO '!I$173:I$1080,'base de donnée JCO '!F$173:F$1080,I438,'base de donnée JCO '!G$173:G$1080,J438)))</f>
        <v/>
      </c>
      <c r="O438" s="12" t="str">
        <f t="shared" si="752"/>
        <v/>
      </c>
      <c r="P438" s="223"/>
      <c r="Q438" s="28"/>
      <c r="R438" s="28"/>
      <c r="S438" s="28"/>
      <c r="T438" s="28"/>
      <c r="U438" s="28"/>
      <c r="V438" s="2">
        <f>W438*SUMIFS('base de donnée JCO '!H$173:H$1080,'base de donnée JCO '!F$173:F$1080,I438,'base de donnée JCO '!G$173:G$1080,J438)</f>
        <v>0</v>
      </c>
      <c r="W438" s="2">
        <f t="shared" si="753"/>
        <v>0</v>
      </c>
      <c r="X438" s="2">
        <f>W438*SUMIFS('base de donnée JCO '!J$173:J$1080,'base de donnée JCO '!F$173:F$1080,I438,'base de donnée JCO '!G$173:G$1080,J438)</f>
        <v>0</v>
      </c>
      <c r="Z438" s="7" t="str">
        <f t="shared" si="754"/>
        <v/>
      </c>
      <c r="AA438" s="7" t="str">
        <f t="shared" si="755"/>
        <v/>
      </c>
      <c r="AB438" s="7" t="str">
        <f t="shared" si="756"/>
        <v/>
      </c>
      <c r="AD438" s="7" t="str">
        <f t="shared" si="757"/>
        <v/>
      </c>
      <c r="AE438" s="7" t="str">
        <f t="shared" si="758"/>
        <v/>
      </c>
      <c r="AF438" s="7" t="str">
        <f t="shared" si="759"/>
        <v/>
      </c>
      <c r="AG438" s="7" t="str">
        <f t="shared" si="760"/>
        <v/>
      </c>
      <c r="AH438" s="7" t="str">
        <f t="shared" si="761"/>
        <v/>
      </c>
      <c r="AJ438" s="7" t="str">
        <f t="shared" si="762"/>
        <v/>
      </c>
      <c r="AK438" s="7" t="str">
        <f t="shared" si="763"/>
        <v/>
      </c>
      <c r="AL438" s="7" t="str">
        <f t="shared" si="764"/>
        <v/>
      </c>
      <c r="AM438" s="7" t="str">
        <f t="shared" si="765"/>
        <v/>
      </c>
      <c r="AO438" s="7" t="str">
        <f t="shared" si="766"/>
        <v/>
      </c>
      <c r="AP438" s="7" t="str">
        <f t="shared" si="767"/>
        <v/>
      </c>
      <c r="AQ438" s="7" t="str">
        <f t="shared" si="768"/>
        <v/>
      </c>
      <c r="AS438" s="7" t="str">
        <f t="shared" si="769"/>
        <v/>
      </c>
      <c r="AT438" s="7" t="str">
        <f t="shared" si="770"/>
        <v/>
      </c>
      <c r="AU438" s="7" t="str">
        <f t="shared" si="771"/>
        <v/>
      </c>
      <c r="AW438" s="7" t="str">
        <f t="shared" si="772"/>
        <v/>
      </c>
      <c r="AY438" s="7" t="str">
        <f t="shared" si="773"/>
        <v/>
      </c>
      <c r="AZ438" s="7" t="str">
        <f t="shared" si="774"/>
        <v/>
      </c>
      <c r="BA438" s="7" t="str">
        <f t="shared" si="775"/>
        <v/>
      </c>
    </row>
    <row r="439" spans="1:53">
      <c r="A439" s="23"/>
      <c r="B439" s="24"/>
      <c r="C439" s="25"/>
      <c r="D439" s="26"/>
      <c r="E439" s="27"/>
      <c r="F439" s="28"/>
      <c r="G439" s="28"/>
      <c r="H439" s="27"/>
      <c r="I439" s="29"/>
      <c r="J439" s="30"/>
      <c r="K439" s="31"/>
      <c r="L439" s="32"/>
      <c r="M439" s="223"/>
      <c r="N439" s="12" t="str">
        <f>IF(ISBLANK(I439),"",IF(COUNTIF(I439,"*bombe*"),(G439-1)*SUMIF('base de donnée JCO '!C$3:C$10,K439,'base de donnée JCO '!D$3:D$10)+SUMIF(entete,L439,'base de donnée JCO '!D$14:D$20),SUMIFS('base de donnée JCO '!I$173:I$1080,'base de donnée JCO '!F$173:F$1080,I439,'base de donnée JCO '!G$173:G$1080,J439)))</f>
        <v/>
      </c>
      <c r="O439" s="12" t="str">
        <f t="shared" si="752"/>
        <v/>
      </c>
      <c r="P439" s="223"/>
      <c r="Q439" s="28"/>
      <c r="R439" s="28"/>
      <c r="S439" s="28"/>
      <c r="T439" s="28"/>
      <c r="U439" s="28"/>
      <c r="V439" s="2">
        <f>W439*SUMIFS('base de donnée JCO '!H$173:H$1080,'base de donnée JCO '!F$173:F$1080,I439,'base de donnée JCO '!G$173:G$1080,J439)</f>
        <v>0</v>
      </c>
      <c r="W439" s="2">
        <f t="shared" si="753"/>
        <v>0</v>
      </c>
      <c r="X439" s="2">
        <f>W439*SUMIFS('base de donnée JCO '!J$173:J$1080,'base de donnée JCO '!F$173:F$1080,I439,'base de donnée JCO '!G$173:G$1080,J439)</f>
        <v>0</v>
      </c>
      <c r="Z439" s="7" t="str">
        <f t="shared" si="754"/>
        <v/>
      </c>
      <c r="AA439" s="7" t="str">
        <f t="shared" si="755"/>
        <v/>
      </c>
      <c r="AB439" s="7" t="str">
        <f t="shared" si="756"/>
        <v/>
      </c>
      <c r="AD439" s="7" t="str">
        <f t="shared" si="757"/>
        <v/>
      </c>
      <c r="AE439" s="7" t="str">
        <f t="shared" si="758"/>
        <v/>
      </c>
      <c r="AF439" s="7" t="str">
        <f t="shared" si="759"/>
        <v/>
      </c>
      <c r="AG439" s="7" t="str">
        <f t="shared" si="760"/>
        <v/>
      </c>
      <c r="AH439" s="7" t="str">
        <f t="shared" si="761"/>
        <v/>
      </c>
      <c r="AJ439" s="7" t="str">
        <f t="shared" si="762"/>
        <v/>
      </c>
      <c r="AK439" s="7" t="str">
        <f t="shared" si="763"/>
        <v/>
      </c>
      <c r="AL439" s="7" t="str">
        <f t="shared" si="764"/>
        <v/>
      </c>
      <c r="AM439" s="7" t="str">
        <f t="shared" si="765"/>
        <v/>
      </c>
      <c r="AO439" s="7" t="str">
        <f t="shared" si="766"/>
        <v/>
      </c>
      <c r="AP439" s="7" t="str">
        <f t="shared" si="767"/>
        <v/>
      </c>
      <c r="AQ439" s="7" t="str">
        <f t="shared" si="768"/>
        <v/>
      </c>
      <c r="AS439" s="7" t="str">
        <f t="shared" si="769"/>
        <v/>
      </c>
      <c r="AT439" s="7" t="str">
        <f t="shared" si="770"/>
        <v/>
      </c>
      <c r="AU439" s="7" t="str">
        <f t="shared" si="771"/>
        <v/>
      </c>
      <c r="AW439" s="7" t="str">
        <f t="shared" si="772"/>
        <v/>
      </c>
      <c r="AY439" s="7" t="str">
        <f t="shared" si="773"/>
        <v/>
      </c>
      <c r="AZ439" s="7" t="str">
        <f t="shared" si="774"/>
        <v/>
      </c>
      <c r="BA439" s="7" t="str">
        <f t="shared" si="775"/>
        <v/>
      </c>
    </row>
    <row r="440" spans="1:53">
      <c r="A440" s="23"/>
      <c r="B440" s="24"/>
      <c r="C440" s="25"/>
      <c r="D440" s="26"/>
      <c r="E440" s="27"/>
      <c r="F440" s="28"/>
      <c r="G440" s="28"/>
      <c r="H440" s="27"/>
      <c r="I440" s="29"/>
      <c r="J440" s="30"/>
      <c r="K440" s="31"/>
      <c r="L440" s="32"/>
      <c r="M440" s="223"/>
      <c r="N440" s="12" t="str">
        <f>IF(ISBLANK(I440),"",IF(COUNTIF(I440,"*bombe*"),(G440-1)*SUMIF('base de donnée JCO '!C$3:C$10,K440,'base de donnée JCO '!D$3:D$10)+SUMIF(entete,L440,'base de donnée JCO '!D$14:D$20),SUMIFS('base de donnée JCO '!I$173:I$1080,'base de donnée JCO '!F$173:F$1080,I440,'base de donnée JCO '!G$173:G$1080,J440)))</f>
        <v/>
      </c>
      <c r="O440" s="12" t="str">
        <f t="shared" si="752"/>
        <v/>
      </c>
      <c r="P440" s="223"/>
      <c r="Q440" s="28"/>
      <c r="R440" s="28"/>
      <c r="S440" s="28"/>
      <c r="T440" s="28"/>
      <c r="U440" s="28"/>
      <c r="V440" s="2">
        <f>W440*SUMIFS('base de donnée JCO '!H$173:H$1080,'base de donnée JCO '!F$173:F$1080,I440,'base de donnée JCO '!G$173:G$1080,J440)</f>
        <v>0</v>
      </c>
      <c r="W440" s="2">
        <f t="shared" si="753"/>
        <v>0</v>
      </c>
      <c r="X440" s="2">
        <f>W440*SUMIFS('base de donnée JCO '!J$173:J$1080,'base de donnée JCO '!F$173:F$1080,I440,'base de donnée JCO '!G$173:G$1080,J440)</f>
        <v>0</v>
      </c>
      <c r="Z440" s="7" t="str">
        <f t="shared" si="754"/>
        <v/>
      </c>
      <c r="AA440" s="7" t="str">
        <f t="shared" si="755"/>
        <v/>
      </c>
      <c r="AB440" s="7" t="str">
        <f t="shared" si="756"/>
        <v/>
      </c>
      <c r="AD440" s="7" t="str">
        <f t="shared" si="757"/>
        <v/>
      </c>
      <c r="AE440" s="7" t="str">
        <f t="shared" si="758"/>
        <v/>
      </c>
      <c r="AF440" s="7" t="str">
        <f t="shared" si="759"/>
        <v/>
      </c>
      <c r="AG440" s="7" t="str">
        <f t="shared" si="760"/>
        <v/>
      </c>
      <c r="AH440" s="7" t="str">
        <f t="shared" si="761"/>
        <v/>
      </c>
      <c r="AJ440" s="7" t="str">
        <f t="shared" si="762"/>
        <v/>
      </c>
      <c r="AK440" s="7" t="str">
        <f t="shared" si="763"/>
        <v/>
      </c>
      <c r="AL440" s="7" t="str">
        <f t="shared" si="764"/>
        <v/>
      </c>
      <c r="AM440" s="7" t="str">
        <f t="shared" si="765"/>
        <v/>
      </c>
      <c r="AO440" s="7" t="str">
        <f t="shared" si="766"/>
        <v/>
      </c>
      <c r="AP440" s="7" t="str">
        <f t="shared" si="767"/>
        <v/>
      </c>
      <c r="AQ440" s="7" t="str">
        <f t="shared" si="768"/>
        <v/>
      </c>
      <c r="AS440" s="7" t="str">
        <f t="shared" si="769"/>
        <v/>
      </c>
      <c r="AT440" s="7" t="str">
        <f t="shared" si="770"/>
        <v/>
      </c>
      <c r="AU440" s="7" t="str">
        <f t="shared" si="771"/>
        <v/>
      </c>
      <c r="AW440" s="7" t="str">
        <f t="shared" si="772"/>
        <v/>
      </c>
      <c r="AY440" s="7" t="str">
        <f t="shared" si="773"/>
        <v/>
      </c>
      <c r="AZ440" s="7" t="str">
        <f t="shared" si="774"/>
        <v/>
      </c>
      <c r="BA440" s="7" t="str">
        <f t="shared" si="775"/>
        <v/>
      </c>
    </row>
    <row r="441" spans="1:53">
      <c r="A441" s="23"/>
      <c r="B441" s="24"/>
      <c r="C441" s="25"/>
      <c r="D441" s="26"/>
      <c r="E441" s="27"/>
      <c r="F441" s="28"/>
      <c r="G441" s="28"/>
      <c r="H441" s="27"/>
      <c r="I441" s="29"/>
      <c r="J441" s="30"/>
      <c r="K441" s="31"/>
      <c r="L441" s="32"/>
      <c r="M441" s="223"/>
      <c r="N441" s="12" t="str">
        <f>IF(ISBLANK(I441),"",IF(COUNTIF(I441,"*bombe*"),(G441-1)*SUMIF('base de donnée JCO '!C$3:C$10,K441,'base de donnée JCO '!D$3:D$10)+SUMIF(entete,L441,'base de donnée JCO '!D$14:D$20),SUMIFS('base de donnée JCO '!I$173:I$1080,'base de donnée JCO '!F$173:F$1080,I441,'base de donnée JCO '!G$173:G$1080,J441)))</f>
        <v/>
      </c>
      <c r="O441" s="12" t="str">
        <f t="shared" si="752"/>
        <v/>
      </c>
      <c r="P441" s="223"/>
      <c r="Q441" s="28"/>
      <c r="R441" s="28"/>
      <c r="S441" s="28"/>
      <c r="T441" s="28"/>
      <c r="U441" s="28"/>
      <c r="V441" s="2">
        <f>W441*SUMIFS('base de donnée JCO '!H$173:H$1080,'base de donnée JCO '!F$173:F$1080,I441,'base de donnée JCO '!G$173:G$1080,J441)</f>
        <v>0</v>
      </c>
      <c r="W441" s="2">
        <f t="shared" si="753"/>
        <v>0</v>
      </c>
      <c r="X441" s="2">
        <f>W441*SUMIFS('base de donnée JCO '!J$173:J$1080,'base de donnée JCO '!F$173:F$1080,I441,'base de donnée JCO '!G$173:G$1080,J441)</f>
        <v>0</v>
      </c>
      <c r="Z441" s="7" t="str">
        <f t="shared" si="754"/>
        <v/>
      </c>
      <c r="AA441" s="7" t="str">
        <f t="shared" si="755"/>
        <v/>
      </c>
      <c r="AB441" s="7" t="str">
        <f t="shared" si="756"/>
        <v/>
      </c>
      <c r="AD441" s="7" t="str">
        <f t="shared" si="757"/>
        <v/>
      </c>
      <c r="AE441" s="7" t="str">
        <f t="shared" si="758"/>
        <v/>
      </c>
      <c r="AF441" s="7" t="str">
        <f t="shared" si="759"/>
        <v/>
      </c>
      <c r="AG441" s="7" t="str">
        <f t="shared" si="760"/>
        <v/>
      </c>
      <c r="AH441" s="7" t="str">
        <f t="shared" si="761"/>
        <v/>
      </c>
      <c r="AJ441" s="7" t="str">
        <f t="shared" si="762"/>
        <v/>
      </c>
      <c r="AK441" s="7" t="str">
        <f t="shared" si="763"/>
        <v/>
      </c>
      <c r="AL441" s="7" t="str">
        <f t="shared" si="764"/>
        <v/>
      </c>
      <c r="AM441" s="7" t="str">
        <f t="shared" si="765"/>
        <v/>
      </c>
      <c r="AO441" s="7" t="str">
        <f t="shared" si="766"/>
        <v/>
      </c>
      <c r="AP441" s="7" t="str">
        <f t="shared" si="767"/>
        <v/>
      </c>
      <c r="AQ441" s="7" t="str">
        <f t="shared" si="768"/>
        <v/>
      </c>
      <c r="AS441" s="7" t="str">
        <f t="shared" si="769"/>
        <v/>
      </c>
      <c r="AT441" s="7" t="str">
        <f t="shared" si="770"/>
        <v/>
      </c>
      <c r="AU441" s="7" t="str">
        <f t="shared" si="771"/>
        <v/>
      </c>
      <c r="AW441" s="7" t="str">
        <f t="shared" si="772"/>
        <v/>
      </c>
      <c r="AY441" s="7" t="str">
        <f t="shared" si="773"/>
        <v/>
      </c>
      <c r="AZ441" s="7" t="str">
        <f t="shared" si="774"/>
        <v/>
      </c>
      <c r="BA441" s="7" t="str">
        <f t="shared" si="775"/>
        <v/>
      </c>
    </row>
    <row r="442" spans="1:53">
      <c r="A442" s="23"/>
      <c r="B442" s="24"/>
      <c r="C442" s="25"/>
      <c r="D442" s="26"/>
      <c r="E442" s="27"/>
      <c r="F442" s="28"/>
      <c r="G442" s="28"/>
      <c r="H442" s="27"/>
      <c r="I442" s="29"/>
      <c r="J442" s="30"/>
      <c r="K442" s="31"/>
      <c r="L442" s="32"/>
      <c r="M442" s="223"/>
      <c r="N442" s="12" t="str">
        <f>IF(ISBLANK(I442),"",IF(COUNTIF(I442,"*bombe*"),(G442-1)*SUMIF('base de donnée JCO '!C$3:C$10,K442,'base de donnée JCO '!D$3:D$10)+SUMIF(entete,L442,'base de donnée JCO '!D$14:D$20),SUMIFS('base de donnée JCO '!I$173:I$1080,'base de donnée JCO '!F$173:F$1080,I442,'base de donnée JCO '!G$173:G$1080,J442)))</f>
        <v/>
      </c>
      <c r="O442" s="12" t="str">
        <f t="shared" si="752"/>
        <v/>
      </c>
      <c r="P442" s="223"/>
      <c r="Q442" s="28"/>
      <c r="R442" s="28"/>
      <c r="S442" s="28"/>
      <c r="T442" s="28"/>
      <c r="U442" s="28"/>
      <c r="V442" s="2">
        <f>W442*SUMIFS('base de donnée JCO '!H$173:H$1080,'base de donnée JCO '!F$173:F$1080,I442,'base de donnée JCO '!G$173:G$1080,J442)</f>
        <v>0</v>
      </c>
      <c r="W442" s="2">
        <f t="shared" si="753"/>
        <v>0</v>
      </c>
      <c r="X442" s="2">
        <f>W442*SUMIFS('base de donnée JCO '!J$173:J$1080,'base de donnée JCO '!F$173:F$1080,I442,'base de donnée JCO '!G$173:G$1080,J442)</f>
        <v>0</v>
      </c>
      <c r="Z442" s="7" t="str">
        <f t="shared" si="754"/>
        <v/>
      </c>
      <c r="AA442" s="7" t="str">
        <f t="shared" si="755"/>
        <v/>
      </c>
      <c r="AB442" s="7" t="str">
        <f t="shared" si="756"/>
        <v/>
      </c>
      <c r="AD442" s="7" t="str">
        <f t="shared" si="757"/>
        <v/>
      </c>
      <c r="AE442" s="7" t="str">
        <f t="shared" si="758"/>
        <v/>
      </c>
      <c r="AF442" s="7" t="str">
        <f t="shared" si="759"/>
        <v/>
      </c>
      <c r="AG442" s="7" t="str">
        <f t="shared" si="760"/>
        <v/>
      </c>
      <c r="AH442" s="7" t="str">
        <f t="shared" si="761"/>
        <v/>
      </c>
      <c r="AJ442" s="7" t="str">
        <f t="shared" si="762"/>
        <v/>
      </c>
      <c r="AK442" s="7" t="str">
        <f t="shared" si="763"/>
        <v/>
      </c>
      <c r="AL442" s="7" t="str">
        <f t="shared" si="764"/>
        <v/>
      </c>
      <c r="AM442" s="7" t="str">
        <f t="shared" si="765"/>
        <v/>
      </c>
      <c r="AO442" s="7" t="str">
        <f t="shared" si="766"/>
        <v/>
      </c>
      <c r="AP442" s="7" t="str">
        <f t="shared" si="767"/>
        <v/>
      </c>
      <c r="AQ442" s="7" t="str">
        <f t="shared" si="768"/>
        <v/>
      </c>
      <c r="AS442" s="7" t="str">
        <f t="shared" si="769"/>
        <v/>
      </c>
      <c r="AT442" s="7" t="str">
        <f t="shared" si="770"/>
        <v/>
      </c>
      <c r="AU442" s="7" t="str">
        <f t="shared" si="771"/>
        <v/>
      </c>
      <c r="AW442" s="7" t="str">
        <f t="shared" si="772"/>
        <v/>
      </c>
      <c r="AY442" s="7" t="str">
        <f t="shared" si="773"/>
        <v/>
      </c>
      <c r="AZ442" s="7" t="str">
        <f t="shared" si="774"/>
        <v/>
      </c>
      <c r="BA442" s="7" t="str">
        <f t="shared" si="775"/>
        <v/>
      </c>
    </row>
    <row r="443" spans="1:53">
      <c r="A443" s="23"/>
      <c r="B443" s="24"/>
      <c r="C443" s="25"/>
      <c r="D443" s="26"/>
      <c r="E443" s="27"/>
      <c r="F443" s="28"/>
      <c r="G443" s="28"/>
      <c r="H443" s="27"/>
      <c r="I443" s="29"/>
      <c r="J443" s="30"/>
      <c r="K443" s="31"/>
      <c r="L443" s="32"/>
      <c r="M443" s="223"/>
      <c r="N443" s="12" t="str">
        <f>IF(ISBLANK(I443),"",IF(COUNTIF(I443,"*bombe*"),(G443-1)*SUMIF('base de donnée JCO '!C$3:C$10,K443,'base de donnée JCO '!D$3:D$10)+SUMIF(entete,L443,'base de donnée JCO '!D$14:D$20),SUMIFS('base de donnée JCO '!I$173:I$1080,'base de donnée JCO '!F$173:F$1080,I443,'base de donnée JCO '!G$173:G$1080,J443)))</f>
        <v/>
      </c>
      <c r="O443" s="12" t="str">
        <f t="shared" ref="O443:O506" si="776">IF(ISBLANK(I443),"",IF(ISBLANK(D443),D442+N443,D443+N443))</f>
        <v/>
      </c>
      <c r="P443" s="223"/>
      <c r="Q443" s="28"/>
      <c r="R443" s="28"/>
      <c r="S443" s="28"/>
      <c r="T443" s="28"/>
      <c r="U443" s="28"/>
      <c r="V443" s="2">
        <f>W443*SUMIFS('base de donnée JCO '!H$173:H$1080,'base de donnée JCO '!F$173:F$1080,I443,'base de donnée JCO '!G$173:G$1080,J443)</f>
        <v>0</v>
      </c>
      <c r="W443" s="2">
        <f t="shared" si="753"/>
        <v>0</v>
      </c>
      <c r="X443" s="2">
        <f>W443*SUMIFS('base de donnée JCO '!J$173:J$1080,'base de donnée JCO '!F$173:F$1080,I443,'base de donnée JCO '!G$173:G$1080,J443)</f>
        <v>0</v>
      </c>
      <c r="Z443" s="7" t="str">
        <f t="shared" si="754"/>
        <v/>
      </c>
      <c r="AA443" s="7" t="str">
        <f t="shared" si="755"/>
        <v/>
      </c>
      <c r="AB443" s="7" t="str">
        <f t="shared" si="756"/>
        <v/>
      </c>
      <c r="AD443" s="7" t="str">
        <f t="shared" si="757"/>
        <v/>
      </c>
      <c r="AE443" s="7" t="str">
        <f t="shared" si="758"/>
        <v/>
      </c>
      <c r="AF443" s="7" t="str">
        <f t="shared" si="759"/>
        <v/>
      </c>
      <c r="AG443" s="7" t="str">
        <f t="shared" si="760"/>
        <v/>
      </c>
      <c r="AH443" s="7" t="str">
        <f t="shared" si="761"/>
        <v/>
      </c>
      <c r="AJ443" s="7" t="str">
        <f t="shared" si="762"/>
        <v/>
      </c>
      <c r="AK443" s="7" t="str">
        <f t="shared" si="763"/>
        <v/>
      </c>
      <c r="AL443" s="7" t="str">
        <f t="shared" si="764"/>
        <v/>
      </c>
      <c r="AM443" s="7" t="str">
        <f t="shared" si="765"/>
        <v/>
      </c>
      <c r="AO443" s="7" t="str">
        <f t="shared" si="766"/>
        <v/>
      </c>
      <c r="AP443" s="7" t="str">
        <f t="shared" si="767"/>
        <v/>
      </c>
      <c r="AQ443" s="7" t="str">
        <f t="shared" si="768"/>
        <v/>
      </c>
      <c r="AS443" s="7" t="str">
        <f t="shared" si="769"/>
        <v/>
      </c>
      <c r="AT443" s="7" t="str">
        <f t="shared" si="770"/>
        <v/>
      </c>
      <c r="AU443" s="7" t="str">
        <f t="shared" si="771"/>
        <v/>
      </c>
      <c r="AW443" s="7" t="str">
        <f t="shared" si="772"/>
        <v/>
      </c>
      <c r="AY443" s="7" t="str">
        <f t="shared" si="773"/>
        <v/>
      </c>
      <c r="AZ443" s="7" t="str">
        <f t="shared" si="774"/>
        <v/>
      </c>
      <c r="BA443" s="7" t="str">
        <f t="shared" si="775"/>
        <v/>
      </c>
    </row>
    <row r="444" spans="1:53">
      <c r="A444" s="23"/>
      <c r="B444" s="24"/>
      <c r="C444" s="25"/>
      <c r="D444" s="26"/>
      <c r="E444" s="27"/>
      <c r="F444" s="28"/>
      <c r="G444" s="28"/>
      <c r="H444" s="27"/>
      <c r="I444" s="29"/>
      <c r="J444" s="30"/>
      <c r="K444" s="31"/>
      <c r="L444" s="32"/>
      <c r="M444" s="223"/>
      <c r="N444" s="12" t="str">
        <f>IF(ISBLANK(I444),"",IF(COUNTIF(I444,"*bombe*"),(G444-1)*SUMIF('base de donnée JCO '!C$3:C$10,K444,'base de donnée JCO '!D$3:D$10)+SUMIF(entete,L444,'base de donnée JCO '!D$14:D$20),SUMIFS('base de donnée JCO '!I$173:I$1080,'base de donnée JCO '!F$173:F$1080,I444,'base de donnée JCO '!G$173:G$1080,J444)))</f>
        <v/>
      </c>
      <c r="O444" s="12" t="str">
        <f t="shared" si="776"/>
        <v/>
      </c>
      <c r="P444" s="223"/>
      <c r="Q444" s="28"/>
      <c r="R444" s="28"/>
      <c r="S444" s="28"/>
      <c r="T444" s="28"/>
      <c r="U444" s="28"/>
      <c r="V444" s="2">
        <f>W444*SUMIFS('base de donnée JCO '!H$173:H$1080,'base de donnée JCO '!F$173:F$1080,I444,'base de donnée JCO '!G$173:G$1080,J444)</f>
        <v>0</v>
      </c>
      <c r="W444" s="2">
        <f t="shared" si="753"/>
        <v>0</v>
      </c>
      <c r="X444" s="2">
        <f>W444*SUMIFS('base de donnée JCO '!J$173:J$1080,'base de donnée JCO '!F$173:F$1080,I444,'base de donnée JCO '!G$173:G$1080,J444)</f>
        <v>0</v>
      </c>
      <c r="Z444" s="7" t="str">
        <f t="shared" si="754"/>
        <v/>
      </c>
      <c r="AA444" s="7" t="str">
        <f t="shared" si="755"/>
        <v/>
      </c>
      <c r="AB444" s="7" t="str">
        <f t="shared" si="756"/>
        <v/>
      </c>
      <c r="AD444" s="7" t="str">
        <f t="shared" si="757"/>
        <v/>
      </c>
      <c r="AE444" s="7" t="str">
        <f t="shared" si="758"/>
        <v/>
      </c>
      <c r="AF444" s="7" t="str">
        <f t="shared" si="759"/>
        <v/>
      </c>
      <c r="AG444" s="7" t="str">
        <f t="shared" si="760"/>
        <v/>
      </c>
      <c r="AH444" s="7" t="str">
        <f t="shared" si="761"/>
        <v/>
      </c>
      <c r="AJ444" s="7" t="str">
        <f t="shared" si="762"/>
        <v/>
      </c>
      <c r="AK444" s="7" t="str">
        <f t="shared" si="763"/>
        <v/>
      </c>
      <c r="AL444" s="7" t="str">
        <f t="shared" si="764"/>
        <v/>
      </c>
      <c r="AM444" s="7" t="str">
        <f t="shared" si="765"/>
        <v/>
      </c>
      <c r="AO444" s="7" t="str">
        <f t="shared" si="766"/>
        <v/>
      </c>
      <c r="AP444" s="7" t="str">
        <f t="shared" si="767"/>
        <v/>
      </c>
      <c r="AQ444" s="7" t="str">
        <f t="shared" si="768"/>
        <v/>
      </c>
      <c r="AS444" s="7" t="str">
        <f t="shared" si="769"/>
        <v/>
      </c>
      <c r="AT444" s="7" t="str">
        <f t="shared" si="770"/>
        <v/>
      </c>
      <c r="AU444" s="7" t="str">
        <f t="shared" si="771"/>
        <v/>
      </c>
      <c r="AW444" s="7" t="str">
        <f t="shared" si="772"/>
        <v/>
      </c>
      <c r="AY444" s="7" t="str">
        <f t="shared" si="773"/>
        <v/>
      </c>
      <c r="AZ444" s="7" t="str">
        <f t="shared" si="774"/>
        <v/>
      </c>
      <c r="BA444" s="7" t="str">
        <f t="shared" si="775"/>
        <v/>
      </c>
    </row>
    <row r="445" spans="1:53">
      <c r="A445" s="23"/>
      <c r="B445" s="24"/>
      <c r="C445" s="25"/>
      <c r="D445" s="26"/>
      <c r="E445" s="27"/>
      <c r="F445" s="28"/>
      <c r="G445" s="28"/>
      <c r="H445" s="27"/>
      <c r="I445" s="29"/>
      <c r="J445" s="30"/>
      <c r="K445" s="31"/>
      <c r="L445" s="32"/>
      <c r="M445" s="223"/>
      <c r="N445" s="12" t="str">
        <f>IF(ISBLANK(I445),"",IF(COUNTIF(I445,"*bombe*"),(G445-1)*SUMIF('base de donnée JCO '!C$3:C$10,K445,'base de donnée JCO '!D$3:D$10)+SUMIF(entete,L445,'base de donnée JCO '!D$14:D$20),SUMIFS('base de donnée JCO '!I$173:I$1080,'base de donnée JCO '!F$173:F$1080,I445,'base de donnée JCO '!G$173:G$1080,J445)))</f>
        <v/>
      </c>
      <c r="O445" s="12" t="str">
        <f t="shared" si="776"/>
        <v/>
      </c>
      <c r="P445" s="223"/>
      <c r="Q445" s="28"/>
      <c r="R445" s="28"/>
      <c r="S445" s="28"/>
      <c r="T445" s="28"/>
      <c r="U445" s="28"/>
      <c r="V445" s="2">
        <f>W445*SUMIFS('base de donnée JCO '!H$173:H$1080,'base de donnée JCO '!F$173:F$1080,I445,'base de donnée JCO '!G$173:G$1080,J445)</f>
        <v>0</v>
      </c>
      <c r="W445" s="2">
        <f t="shared" si="753"/>
        <v>0</v>
      </c>
      <c r="X445" s="2">
        <f>W445*SUMIFS('base de donnée JCO '!J$173:J$1080,'base de donnée JCO '!F$173:F$1080,I445,'base de donnée JCO '!G$173:G$1080,J445)</f>
        <v>0</v>
      </c>
      <c r="Z445" s="7" t="str">
        <f t="shared" si="754"/>
        <v/>
      </c>
      <c r="AA445" s="7" t="str">
        <f t="shared" si="755"/>
        <v/>
      </c>
      <c r="AB445" s="7" t="str">
        <f t="shared" si="756"/>
        <v/>
      </c>
      <c r="AD445" s="7" t="str">
        <f t="shared" si="757"/>
        <v/>
      </c>
      <c r="AE445" s="7" t="str">
        <f t="shared" si="758"/>
        <v/>
      </c>
      <c r="AF445" s="7" t="str">
        <f t="shared" si="759"/>
        <v/>
      </c>
      <c r="AG445" s="7" t="str">
        <f t="shared" si="760"/>
        <v/>
      </c>
      <c r="AH445" s="7" t="str">
        <f t="shared" si="761"/>
        <v/>
      </c>
      <c r="AJ445" s="7" t="str">
        <f t="shared" si="762"/>
        <v/>
      </c>
      <c r="AK445" s="7" t="str">
        <f t="shared" si="763"/>
        <v/>
      </c>
      <c r="AL445" s="7" t="str">
        <f t="shared" si="764"/>
        <v/>
      </c>
      <c r="AM445" s="7" t="str">
        <f t="shared" si="765"/>
        <v/>
      </c>
      <c r="AO445" s="7" t="str">
        <f t="shared" si="766"/>
        <v/>
      </c>
      <c r="AP445" s="7" t="str">
        <f t="shared" si="767"/>
        <v/>
      </c>
      <c r="AQ445" s="7" t="str">
        <f t="shared" si="768"/>
        <v/>
      </c>
      <c r="AS445" s="7" t="str">
        <f t="shared" si="769"/>
        <v/>
      </c>
      <c r="AT445" s="7" t="str">
        <f t="shared" si="770"/>
        <v/>
      </c>
      <c r="AU445" s="7" t="str">
        <f t="shared" si="771"/>
        <v/>
      </c>
      <c r="AW445" s="7" t="str">
        <f t="shared" si="772"/>
        <v/>
      </c>
      <c r="AY445" s="7" t="str">
        <f t="shared" si="773"/>
        <v/>
      </c>
      <c r="AZ445" s="7" t="str">
        <f t="shared" si="774"/>
        <v/>
      </c>
      <c r="BA445" s="7" t="str">
        <f t="shared" si="775"/>
        <v/>
      </c>
    </row>
    <row r="446" spans="1:53">
      <c r="A446" s="23"/>
      <c r="B446" s="24"/>
      <c r="C446" s="25"/>
      <c r="D446" s="26"/>
      <c r="E446" s="27"/>
      <c r="F446" s="28"/>
      <c r="G446" s="28"/>
      <c r="H446" s="27"/>
      <c r="I446" s="29"/>
      <c r="J446" s="30"/>
      <c r="K446" s="31"/>
      <c r="L446" s="32"/>
      <c r="M446" s="223"/>
      <c r="N446" s="12" t="str">
        <f>IF(ISBLANK(I446),"",IF(COUNTIF(I446,"*bombe*"),(G446-1)*SUMIF('base de donnée JCO '!C$3:C$10,K446,'base de donnée JCO '!D$3:D$10)+SUMIF(entete,L446,'base de donnée JCO '!D$14:D$20),SUMIFS('base de donnée JCO '!I$173:I$1080,'base de donnée JCO '!F$173:F$1080,I446,'base de donnée JCO '!G$173:G$1080,J446)))</f>
        <v/>
      </c>
      <c r="O446" s="12" t="str">
        <f t="shared" si="776"/>
        <v/>
      </c>
      <c r="P446" s="223"/>
      <c r="Q446" s="28"/>
      <c r="R446" s="28"/>
      <c r="S446" s="28"/>
      <c r="T446" s="28"/>
      <c r="U446" s="28"/>
      <c r="V446" s="2">
        <f>W446*SUMIFS('base de donnée JCO '!H$173:H$1080,'base de donnée JCO '!F$173:F$1080,I446,'base de donnée JCO '!G$173:G$1080,J446)</f>
        <v>0</v>
      </c>
      <c r="W446" s="2">
        <f t="shared" si="753"/>
        <v>0</v>
      </c>
      <c r="X446" s="2">
        <f>W446*SUMIFS('base de donnée JCO '!J$173:J$1080,'base de donnée JCO '!F$173:F$1080,I446,'base de donnée JCO '!G$173:G$1080,J446)</f>
        <v>0</v>
      </c>
      <c r="Z446" s="7" t="str">
        <f t="shared" si="754"/>
        <v/>
      </c>
      <c r="AA446" s="7" t="str">
        <f t="shared" si="755"/>
        <v/>
      </c>
      <c r="AB446" s="7" t="str">
        <f t="shared" si="756"/>
        <v/>
      </c>
      <c r="AD446" s="7" t="str">
        <f t="shared" si="757"/>
        <v/>
      </c>
      <c r="AE446" s="7" t="str">
        <f t="shared" si="758"/>
        <v/>
      </c>
      <c r="AF446" s="7" t="str">
        <f t="shared" si="759"/>
        <v/>
      </c>
      <c r="AG446" s="7" t="str">
        <f t="shared" si="760"/>
        <v/>
      </c>
      <c r="AH446" s="7" t="str">
        <f t="shared" si="761"/>
        <v/>
      </c>
      <c r="AJ446" s="7" t="str">
        <f t="shared" si="762"/>
        <v/>
      </c>
      <c r="AK446" s="7" t="str">
        <f t="shared" si="763"/>
        <v/>
      </c>
      <c r="AL446" s="7" t="str">
        <f t="shared" si="764"/>
        <v/>
      </c>
      <c r="AM446" s="7" t="str">
        <f t="shared" si="765"/>
        <v/>
      </c>
      <c r="AO446" s="7" t="str">
        <f t="shared" si="766"/>
        <v/>
      </c>
      <c r="AP446" s="7" t="str">
        <f t="shared" si="767"/>
        <v/>
      </c>
      <c r="AQ446" s="7" t="str">
        <f t="shared" si="768"/>
        <v/>
      </c>
      <c r="AS446" s="7" t="str">
        <f t="shared" si="769"/>
        <v/>
      </c>
      <c r="AT446" s="7" t="str">
        <f t="shared" si="770"/>
        <v/>
      </c>
      <c r="AU446" s="7" t="str">
        <f t="shared" si="771"/>
        <v/>
      </c>
      <c r="AW446" s="7" t="str">
        <f t="shared" si="772"/>
        <v/>
      </c>
      <c r="AY446" s="7" t="str">
        <f t="shared" si="773"/>
        <v/>
      </c>
      <c r="AZ446" s="7" t="str">
        <f t="shared" si="774"/>
        <v/>
      </c>
      <c r="BA446" s="7" t="str">
        <f t="shared" si="775"/>
        <v/>
      </c>
    </row>
    <row r="447" spans="1:53">
      <c r="A447" s="23"/>
      <c r="B447" s="24"/>
      <c r="C447" s="25"/>
      <c r="D447" s="26"/>
      <c r="E447" s="27"/>
      <c r="F447" s="28"/>
      <c r="G447" s="28"/>
      <c r="H447" s="27"/>
      <c r="I447" s="29"/>
      <c r="J447" s="30"/>
      <c r="K447" s="31"/>
      <c r="L447" s="32"/>
      <c r="M447" s="223"/>
      <c r="N447" s="12" t="str">
        <f>IF(ISBLANK(I447),"",IF(COUNTIF(I447,"*bombe*"),(G447-1)*SUMIF('base de donnée JCO '!C$3:C$10,K447,'base de donnée JCO '!D$3:D$10)+SUMIF(entete,L447,'base de donnée JCO '!D$14:D$20),SUMIFS('base de donnée JCO '!I$173:I$1080,'base de donnée JCO '!F$173:F$1080,I447,'base de donnée JCO '!G$173:G$1080,J447)))</f>
        <v/>
      </c>
      <c r="O447" s="12" t="str">
        <f t="shared" si="776"/>
        <v/>
      </c>
      <c r="P447" s="223"/>
      <c r="Q447" s="28"/>
      <c r="R447" s="28"/>
      <c r="S447" s="28"/>
      <c r="T447" s="28"/>
      <c r="U447" s="28"/>
      <c r="V447" s="2">
        <f>W447*SUMIFS('base de donnée JCO '!H$173:H$1080,'base de donnée JCO '!F$173:F$1080,I447,'base de donnée JCO '!G$173:G$1080,J447)</f>
        <v>0</v>
      </c>
      <c r="W447" s="2">
        <f t="shared" si="753"/>
        <v>0</v>
      </c>
      <c r="X447" s="2">
        <f>W447*SUMIFS('base de donnée JCO '!J$173:J$1080,'base de donnée JCO '!F$173:F$1080,I447,'base de donnée JCO '!G$173:G$1080,J447)</f>
        <v>0</v>
      </c>
      <c r="Z447" s="7" t="str">
        <f t="shared" si="754"/>
        <v/>
      </c>
      <c r="AA447" s="7" t="str">
        <f t="shared" si="755"/>
        <v/>
      </c>
      <c r="AB447" s="7" t="str">
        <f t="shared" si="756"/>
        <v/>
      </c>
      <c r="AD447" s="7" t="str">
        <f t="shared" si="757"/>
        <v/>
      </c>
      <c r="AE447" s="7" t="str">
        <f t="shared" si="758"/>
        <v/>
      </c>
      <c r="AF447" s="7" t="str">
        <f t="shared" si="759"/>
        <v/>
      </c>
      <c r="AG447" s="7" t="str">
        <f t="shared" si="760"/>
        <v/>
      </c>
      <c r="AH447" s="7" t="str">
        <f t="shared" si="761"/>
        <v/>
      </c>
      <c r="AJ447" s="7" t="str">
        <f t="shared" si="762"/>
        <v/>
      </c>
      <c r="AK447" s="7" t="str">
        <f t="shared" si="763"/>
        <v/>
      </c>
      <c r="AL447" s="7" t="str">
        <f t="shared" si="764"/>
        <v/>
      </c>
      <c r="AM447" s="7" t="str">
        <f t="shared" si="765"/>
        <v/>
      </c>
      <c r="AO447" s="7" t="str">
        <f t="shared" si="766"/>
        <v/>
      </c>
      <c r="AP447" s="7" t="str">
        <f t="shared" si="767"/>
        <v/>
      </c>
      <c r="AQ447" s="7" t="str">
        <f t="shared" si="768"/>
        <v/>
      </c>
      <c r="AS447" s="7" t="str">
        <f t="shared" si="769"/>
        <v/>
      </c>
      <c r="AT447" s="7" t="str">
        <f t="shared" si="770"/>
        <v/>
      </c>
      <c r="AU447" s="7" t="str">
        <f t="shared" si="771"/>
        <v/>
      </c>
      <c r="AW447" s="7" t="str">
        <f t="shared" si="772"/>
        <v/>
      </c>
      <c r="AY447" s="7" t="str">
        <f t="shared" si="773"/>
        <v/>
      </c>
      <c r="AZ447" s="7" t="str">
        <f t="shared" si="774"/>
        <v/>
      </c>
      <c r="BA447" s="7" t="str">
        <f t="shared" si="775"/>
        <v/>
      </c>
    </row>
    <row r="448" spans="1:53">
      <c r="A448" s="23"/>
      <c r="B448" s="24"/>
      <c r="C448" s="25"/>
      <c r="D448" s="26"/>
      <c r="E448" s="27"/>
      <c r="F448" s="28"/>
      <c r="G448" s="28"/>
      <c r="H448" s="27"/>
      <c r="I448" s="29"/>
      <c r="J448" s="30"/>
      <c r="K448" s="31"/>
      <c r="L448" s="32"/>
      <c r="M448" s="223"/>
      <c r="N448" s="12" t="str">
        <f>IF(ISBLANK(I448),"",IF(COUNTIF(I448,"*bombe*"),(G448-1)*SUMIF('base de donnée JCO '!C$3:C$10,K448,'base de donnée JCO '!D$3:D$10)+SUMIF(entete,L448,'base de donnée JCO '!D$14:D$20),SUMIFS('base de donnée JCO '!I$173:I$1080,'base de donnée JCO '!F$173:F$1080,I448,'base de donnée JCO '!G$173:G$1080,J448)))</f>
        <v/>
      </c>
      <c r="O448" s="12" t="str">
        <f t="shared" si="776"/>
        <v/>
      </c>
      <c r="P448" s="223"/>
      <c r="Q448" s="28"/>
      <c r="R448" s="28"/>
      <c r="S448" s="28"/>
      <c r="T448" s="28"/>
      <c r="U448" s="28"/>
      <c r="V448" s="2">
        <f>W448*SUMIFS('base de donnée JCO '!H$173:H$1080,'base de donnée JCO '!F$173:F$1080,I448,'base de donnée JCO '!G$173:G$1080,J448)</f>
        <v>0</v>
      </c>
      <c r="W448" s="2">
        <f t="shared" si="753"/>
        <v>0</v>
      </c>
      <c r="X448" s="2">
        <f>W448*SUMIFS('base de donnée JCO '!J$173:J$1080,'base de donnée JCO '!F$173:F$1080,I448,'base de donnée JCO '!G$173:G$1080,J448)</f>
        <v>0</v>
      </c>
      <c r="Z448" s="7" t="str">
        <f t="shared" si="754"/>
        <v/>
      </c>
      <c r="AA448" s="7" t="str">
        <f t="shared" si="755"/>
        <v/>
      </c>
      <c r="AB448" s="7" t="str">
        <f t="shared" si="756"/>
        <v/>
      </c>
      <c r="AD448" s="7" t="str">
        <f t="shared" si="757"/>
        <v/>
      </c>
      <c r="AE448" s="7" t="str">
        <f t="shared" si="758"/>
        <v/>
      </c>
      <c r="AF448" s="7" t="str">
        <f t="shared" si="759"/>
        <v/>
      </c>
      <c r="AG448" s="7" t="str">
        <f t="shared" si="760"/>
        <v/>
      </c>
      <c r="AH448" s="7" t="str">
        <f t="shared" si="761"/>
        <v/>
      </c>
      <c r="AJ448" s="7" t="str">
        <f t="shared" si="762"/>
        <v/>
      </c>
      <c r="AK448" s="7" t="str">
        <f t="shared" si="763"/>
        <v/>
      </c>
      <c r="AL448" s="7" t="str">
        <f t="shared" si="764"/>
        <v/>
      </c>
      <c r="AM448" s="7" t="str">
        <f t="shared" si="765"/>
        <v/>
      </c>
      <c r="AO448" s="7" t="str">
        <f t="shared" si="766"/>
        <v/>
      </c>
      <c r="AP448" s="7" t="str">
        <f t="shared" si="767"/>
        <v/>
      </c>
      <c r="AQ448" s="7" t="str">
        <f t="shared" si="768"/>
        <v/>
      </c>
      <c r="AS448" s="7" t="str">
        <f t="shared" si="769"/>
        <v/>
      </c>
      <c r="AT448" s="7" t="str">
        <f t="shared" si="770"/>
        <v/>
      </c>
      <c r="AU448" s="7" t="str">
        <f t="shared" si="771"/>
        <v/>
      </c>
      <c r="AW448" s="7" t="str">
        <f t="shared" si="772"/>
        <v/>
      </c>
      <c r="AY448" s="7" t="str">
        <f t="shared" si="773"/>
        <v/>
      </c>
      <c r="AZ448" s="7" t="str">
        <f t="shared" si="774"/>
        <v/>
      </c>
      <c r="BA448" s="7" t="str">
        <f t="shared" si="775"/>
        <v/>
      </c>
    </row>
    <row r="449" spans="1:53">
      <c r="A449" s="23"/>
      <c r="B449" s="24"/>
      <c r="C449" s="25"/>
      <c r="D449" s="26"/>
      <c r="E449" s="27"/>
      <c r="F449" s="28"/>
      <c r="G449" s="28"/>
      <c r="H449" s="27"/>
      <c r="I449" s="29"/>
      <c r="J449" s="30"/>
      <c r="K449" s="31"/>
      <c r="L449" s="32"/>
      <c r="M449" s="223"/>
      <c r="N449" s="12" t="str">
        <f>IF(ISBLANK(I449),"",IF(COUNTIF(I449,"*bombe*"),(G449-1)*SUMIF('base de donnée JCO '!C$3:C$10,K449,'base de donnée JCO '!D$3:D$10)+SUMIF(entete,L449,'base de donnée JCO '!D$14:D$20),SUMIFS('base de donnée JCO '!I$173:I$1080,'base de donnée JCO '!F$173:F$1080,I449,'base de donnée JCO '!G$173:G$1080,J449)))</f>
        <v/>
      </c>
      <c r="O449" s="12" t="str">
        <f t="shared" si="776"/>
        <v/>
      </c>
      <c r="P449" s="223"/>
      <c r="Q449" s="28"/>
      <c r="R449" s="28"/>
      <c r="S449" s="28"/>
      <c r="T449" s="28"/>
      <c r="U449" s="28"/>
      <c r="V449" s="2">
        <f>W449*SUMIFS('base de donnée JCO '!H$173:H$1080,'base de donnée JCO '!F$173:F$1080,I449,'base de donnée JCO '!G$173:G$1080,J449)</f>
        <v>0</v>
      </c>
      <c r="W449" s="2">
        <f t="shared" si="753"/>
        <v>0</v>
      </c>
      <c r="X449" s="2">
        <f>W449*SUMIFS('base de donnée JCO '!J$173:J$1080,'base de donnée JCO '!F$173:F$1080,I449,'base de donnée JCO '!G$173:G$1080,J449)</f>
        <v>0</v>
      </c>
      <c r="Z449" s="7" t="str">
        <f t="shared" si="754"/>
        <v/>
      </c>
      <c r="AA449" s="7" t="str">
        <f t="shared" si="755"/>
        <v/>
      </c>
      <c r="AB449" s="7" t="str">
        <f t="shared" si="756"/>
        <v/>
      </c>
      <c r="AD449" s="7" t="str">
        <f t="shared" si="757"/>
        <v/>
      </c>
      <c r="AE449" s="7" t="str">
        <f t="shared" si="758"/>
        <v/>
      </c>
      <c r="AF449" s="7" t="str">
        <f t="shared" si="759"/>
        <v/>
      </c>
      <c r="AG449" s="7" t="str">
        <f t="shared" si="760"/>
        <v/>
      </c>
      <c r="AH449" s="7" t="str">
        <f t="shared" si="761"/>
        <v/>
      </c>
      <c r="AJ449" s="7" t="str">
        <f t="shared" si="762"/>
        <v/>
      </c>
      <c r="AK449" s="7" t="str">
        <f t="shared" si="763"/>
        <v/>
      </c>
      <c r="AL449" s="7" t="str">
        <f t="shared" si="764"/>
        <v/>
      </c>
      <c r="AM449" s="7" t="str">
        <f t="shared" si="765"/>
        <v/>
      </c>
      <c r="AO449" s="7" t="str">
        <f t="shared" si="766"/>
        <v/>
      </c>
      <c r="AP449" s="7" t="str">
        <f t="shared" si="767"/>
        <v/>
      </c>
      <c r="AQ449" s="7" t="str">
        <f t="shared" si="768"/>
        <v/>
      </c>
      <c r="AS449" s="7" t="str">
        <f t="shared" si="769"/>
        <v/>
      </c>
      <c r="AT449" s="7" t="str">
        <f t="shared" si="770"/>
        <v/>
      </c>
      <c r="AU449" s="7" t="str">
        <f t="shared" si="771"/>
        <v/>
      </c>
      <c r="AW449" s="7" t="str">
        <f t="shared" si="772"/>
        <v/>
      </c>
      <c r="AY449" s="7" t="str">
        <f t="shared" si="773"/>
        <v/>
      </c>
      <c r="AZ449" s="7" t="str">
        <f t="shared" si="774"/>
        <v/>
      </c>
      <c r="BA449" s="7" t="str">
        <f t="shared" si="775"/>
        <v/>
      </c>
    </row>
    <row r="450" spans="1:53">
      <c r="A450" s="23"/>
      <c r="B450" s="24"/>
      <c r="C450" s="25"/>
      <c r="D450" s="26"/>
      <c r="E450" s="27"/>
      <c r="F450" s="28"/>
      <c r="G450" s="28"/>
      <c r="H450" s="27"/>
      <c r="I450" s="29"/>
      <c r="J450" s="30"/>
      <c r="K450" s="31"/>
      <c r="L450" s="32"/>
      <c r="M450" s="223"/>
      <c r="N450" s="12" t="str">
        <f>IF(ISBLANK(I450),"",IF(COUNTIF(I450,"*bombe*"),(G450-1)*SUMIF('base de donnée JCO '!C$3:C$10,K450,'base de donnée JCO '!D$3:D$10)+SUMIF(entete,L450,'base de donnée JCO '!D$14:D$20),SUMIFS('base de donnée JCO '!I$173:I$1080,'base de donnée JCO '!F$173:F$1080,I450,'base de donnée JCO '!G$173:G$1080,J450)))</f>
        <v/>
      </c>
      <c r="O450" s="12" t="str">
        <f t="shared" si="776"/>
        <v/>
      </c>
      <c r="P450" s="223"/>
      <c r="Q450" s="28"/>
      <c r="R450" s="28"/>
      <c r="S450" s="28"/>
      <c r="T450" s="28"/>
      <c r="U450" s="28"/>
      <c r="V450" s="2">
        <f>W450*SUMIFS('base de donnée JCO '!H$173:H$1080,'base de donnée JCO '!F$173:F$1080,I450,'base de donnée JCO '!G$173:G$1080,J450)</f>
        <v>0</v>
      </c>
      <c r="W450" s="2">
        <f t="shared" si="753"/>
        <v>0</v>
      </c>
      <c r="X450" s="2">
        <f>W450*SUMIFS('base de donnée JCO '!J$173:J$1080,'base de donnée JCO '!F$173:F$1080,I450,'base de donnée JCO '!G$173:G$1080,J450)</f>
        <v>0</v>
      </c>
      <c r="Z450" s="7" t="str">
        <f t="shared" si="754"/>
        <v/>
      </c>
      <c r="AA450" s="7" t="str">
        <f t="shared" si="755"/>
        <v/>
      </c>
      <c r="AB450" s="7" t="str">
        <f t="shared" si="756"/>
        <v/>
      </c>
      <c r="AD450" s="7" t="str">
        <f t="shared" si="757"/>
        <v/>
      </c>
      <c r="AE450" s="7" t="str">
        <f t="shared" si="758"/>
        <v/>
      </c>
      <c r="AF450" s="7" t="str">
        <f t="shared" si="759"/>
        <v/>
      </c>
      <c r="AG450" s="7" t="str">
        <f t="shared" si="760"/>
        <v/>
      </c>
      <c r="AH450" s="7" t="str">
        <f t="shared" si="761"/>
        <v/>
      </c>
      <c r="AJ450" s="7" t="str">
        <f t="shared" si="762"/>
        <v/>
      </c>
      <c r="AK450" s="7" t="str">
        <f t="shared" si="763"/>
        <v/>
      </c>
      <c r="AL450" s="7" t="str">
        <f t="shared" si="764"/>
        <v/>
      </c>
      <c r="AM450" s="7" t="str">
        <f t="shared" si="765"/>
        <v/>
      </c>
      <c r="AO450" s="7" t="str">
        <f t="shared" si="766"/>
        <v/>
      </c>
      <c r="AP450" s="7" t="str">
        <f t="shared" si="767"/>
        <v/>
      </c>
      <c r="AQ450" s="7" t="str">
        <f t="shared" si="768"/>
        <v/>
      </c>
      <c r="AS450" s="7" t="str">
        <f t="shared" si="769"/>
        <v/>
      </c>
      <c r="AT450" s="7" t="str">
        <f t="shared" si="770"/>
        <v/>
      </c>
      <c r="AU450" s="7" t="str">
        <f t="shared" si="771"/>
        <v/>
      </c>
      <c r="AW450" s="7" t="str">
        <f t="shared" si="772"/>
        <v/>
      </c>
      <c r="AY450" s="7" t="str">
        <f t="shared" si="773"/>
        <v/>
      </c>
      <c r="AZ450" s="7" t="str">
        <f t="shared" si="774"/>
        <v/>
      </c>
      <c r="BA450" s="7" t="str">
        <f t="shared" si="775"/>
        <v/>
      </c>
    </row>
    <row r="451" spans="1:53">
      <c r="A451" s="23"/>
      <c r="B451" s="24"/>
      <c r="C451" s="25"/>
      <c r="D451" s="26"/>
      <c r="E451" s="27"/>
      <c r="F451" s="28"/>
      <c r="G451" s="28"/>
      <c r="H451" s="27"/>
      <c r="I451" s="29"/>
      <c r="J451" s="30"/>
      <c r="K451" s="31"/>
      <c r="L451" s="32"/>
      <c r="M451" s="223"/>
      <c r="N451" s="12" t="str">
        <f>IF(ISBLANK(I451),"",IF(COUNTIF(I451,"*bombe*"),(G451-1)*SUMIF('base de donnée JCO '!C$3:C$10,K451,'base de donnée JCO '!D$3:D$10)+SUMIF(entete,L451,'base de donnée JCO '!D$14:D$20),SUMIFS('base de donnée JCO '!I$173:I$1080,'base de donnée JCO '!F$173:F$1080,I451,'base de donnée JCO '!G$173:G$1080,J451)))</f>
        <v/>
      </c>
      <c r="O451" s="12" t="str">
        <f t="shared" si="776"/>
        <v/>
      </c>
      <c r="P451" s="223"/>
      <c r="Q451" s="28"/>
      <c r="R451" s="28"/>
      <c r="S451" s="28"/>
      <c r="T451" s="28"/>
      <c r="U451" s="28"/>
      <c r="V451" s="2">
        <f>W451*SUMIFS('base de donnée JCO '!H$173:H$1080,'base de donnée JCO '!F$173:F$1080,I451,'base de donnée JCO '!G$173:G$1080,J451)</f>
        <v>0</v>
      </c>
      <c r="W451" s="2">
        <f t="shared" si="753"/>
        <v>0</v>
      </c>
      <c r="X451" s="2">
        <f>W451*SUMIFS('base de donnée JCO '!J$173:J$1080,'base de donnée JCO '!F$173:F$1080,I451,'base de donnée JCO '!G$173:G$1080,J451)</f>
        <v>0</v>
      </c>
      <c r="Z451" s="7" t="str">
        <f t="shared" si="754"/>
        <v/>
      </c>
      <c r="AA451" s="7" t="str">
        <f t="shared" si="755"/>
        <v/>
      </c>
      <c r="AB451" s="7" t="str">
        <f t="shared" si="756"/>
        <v/>
      </c>
      <c r="AD451" s="7" t="str">
        <f t="shared" si="757"/>
        <v/>
      </c>
      <c r="AE451" s="7" t="str">
        <f t="shared" si="758"/>
        <v/>
      </c>
      <c r="AF451" s="7" t="str">
        <f t="shared" si="759"/>
        <v/>
      </c>
      <c r="AG451" s="7" t="str">
        <f t="shared" si="760"/>
        <v/>
      </c>
      <c r="AH451" s="7" t="str">
        <f t="shared" si="761"/>
        <v/>
      </c>
      <c r="AJ451" s="7" t="str">
        <f t="shared" si="762"/>
        <v/>
      </c>
      <c r="AK451" s="7" t="str">
        <f t="shared" si="763"/>
        <v/>
      </c>
      <c r="AL451" s="7" t="str">
        <f t="shared" si="764"/>
        <v/>
      </c>
      <c r="AM451" s="7" t="str">
        <f t="shared" si="765"/>
        <v/>
      </c>
      <c r="AO451" s="7" t="str">
        <f t="shared" si="766"/>
        <v/>
      </c>
      <c r="AP451" s="7" t="str">
        <f t="shared" si="767"/>
        <v/>
      </c>
      <c r="AQ451" s="7" t="str">
        <f t="shared" si="768"/>
        <v/>
      </c>
      <c r="AS451" s="7" t="str">
        <f t="shared" si="769"/>
        <v/>
      </c>
      <c r="AT451" s="7" t="str">
        <f t="shared" si="770"/>
        <v/>
      </c>
      <c r="AU451" s="7" t="str">
        <f t="shared" si="771"/>
        <v/>
      </c>
      <c r="AW451" s="7" t="str">
        <f t="shared" si="772"/>
        <v/>
      </c>
      <c r="AY451" s="7" t="str">
        <f t="shared" si="773"/>
        <v/>
      </c>
      <c r="AZ451" s="7" t="str">
        <f t="shared" si="774"/>
        <v/>
      </c>
      <c r="BA451" s="7" t="str">
        <f t="shared" si="775"/>
        <v/>
      </c>
    </row>
    <row r="452" spans="1:53">
      <c r="A452" s="23"/>
      <c r="B452" s="24"/>
      <c r="C452" s="25"/>
      <c r="D452" s="26"/>
      <c r="E452" s="27"/>
      <c r="F452" s="28"/>
      <c r="G452" s="28"/>
      <c r="H452" s="27"/>
      <c r="I452" s="29"/>
      <c r="J452" s="30"/>
      <c r="K452" s="31"/>
      <c r="L452" s="32"/>
      <c r="M452" s="223"/>
      <c r="N452" s="12" t="str">
        <f>IF(ISBLANK(I452),"",IF(COUNTIF(I452,"*bombe*"),(G452-1)*SUMIF('base de donnée JCO '!C$3:C$10,K452,'base de donnée JCO '!D$3:D$10)+SUMIF(entete,L452,'base de donnée JCO '!D$14:D$20),SUMIFS('base de donnée JCO '!I$173:I$1080,'base de donnée JCO '!F$173:F$1080,I452,'base de donnée JCO '!G$173:G$1080,J452)))</f>
        <v/>
      </c>
      <c r="O452" s="12" t="str">
        <f t="shared" si="776"/>
        <v/>
      </c>
      <c r="P452" s="223"/>
      <c r="Q452" s="28"/>
      <c r="R452" s="28"/>
      <c r="S452" s="28"/>
      <c r="T452" s="28"/>
      <c r="U452" s="28"/>
      <c r="V452" s="2">
        <f>W452*SUMIFS('base de donnée JCO '!H$173:H$1080,'base de donnée JCO '!F$173:F$1080,I452,'base de donnée JCO '!G$173:G$1080,J452)</f>
        <v>0</v>
      </c>
      <c r="W452" s="2">
        <f t="shared" si="753"/>
        <v>0</v>
      </c>
      <c r="X452" s="2">
        <f>W452*SUMIFS('base de donnée JCO '!J$173:J$1080,'base de donnée JCO '!F$173:F$1080,I452,'base de donnée JCO '!G$173:G$1080,J452)</f>
        <v>0</v>
      </c>
      <c r="Z452" s="7" t="str">
        <f t="shared" si="754"/>
        <v/>
      </c>
      <c r="AA452" s="7" t="str">
        <f t="shared" si="755"/>
        <v/>
      </c>
      <c r="AB452" s="7" t="str">
        <f t="shared" si="756"/>
        <v/>
      </c>
      <c r="AD452" s="7" t="str">
        <f t="shared" si="757"/>
        <v/>
      </c>
      <c r="AE452" s="7" t="str">
        <f t="shared" si="758"/>
        <v/>
      </c>
      <c r="AF452" s="7" t="str">
        <f t="shared" si="759"/>
        <v/>
      </c>
      <c r="AG452" s="7" t="str">
        <f t="shared" si="760"/>
        <v/>
      </c>
      <c r="AH452" s="7" t="str">
        <f t="shared" si="761"/>
        <v/>
      </c>
      <c r="AJ452" s="7" t="str">
        <f t="shared" si="762"/>
        <v/>
      </c>
      <c r="AK452" s="7" t="str">
        <f t="shared" si="763"/>
        <v/>
      </c>
      <c r="AL452" s="7" t="str">
        <f t="shared" si="764"/>
        <v/>
      </c>
      <c r="AM452" s="7" t="str">
        <f t="shared" si="765"/>
        <v/>
      </c>
      <c r="AO452" s="7" t="str">
        <f t="shared" si="766"/>
        <v/>
      </c>
      <c r="AP452" s="7" t="str">
        <f t="shared" si="767"/>
        <v/>
      </c>
      <c r="AQ452" s="7" t="str">
        <f t="shared" si="768"/>
        <v/>
      </c>
      <c r="AS452" s="7" t="str">
        <f t="shared" si="769"/>
        <v/>
      </c>
      <c r="AT452" s="7" t="str">
        <f t="shared" si="770"/>
        <v/>
      </c>
      <c r="AU452" s="7" t="str">
        <f t="shared" si="771"/>
        <v/>
      </c>
      <c r="AW452" s="7" t="str">
        <f t="shared" si="772"/>
        <v/>
      </c>
      <c r="AY452" s="7" t="str">
        <f t="shared" si="773"/>
        <v/>
      </c>
      <c r="AZ452" s="7" t="str">
        <f t="shared" si="774"/>
        <v/>
      </c>
      <c r="BA452" s="7" t="str">
        <f t="shared" si="775"/>
        <v/>
      </c>
    </row>
    <row r="453" spans="1:53">
      <c r="A453" s="23"/>
      <c r="B453" s="24"/>
      <c r="C453" s="25"/>
      <c r="D453" s="26"/>
      <c r="E453" s="27"/>
      <c r="F453" s="28"/>
      <c r="G453" s="28"/>
      <c r="H453" s="27"/>
      <c r="I453" s="29"/>
      <c r="J453" s="30"/>
      <c r="K453" s="31"/>
      <c r="L453" s="32"/>
      <c r="M453" s="223"/>
      <c r="N453" s="12" t="str">
        <f>IF(ISBLANK(I453),"",IF(COUNTIF(I453,"*bombe*"),(G453-1)*SUMIF('base de donnée JCO '!C$3:C$10,K453,'base de donnée JCO '!D$3:D$10)+SUMIF(entete,L453,'base de donnée JCO '!D$14:D$20),SUMIFS('base de donnée JCO '!I$173:I$1080,'base de donnée JCO '!F$173:F$1080,I453,'base de donnée JCO '!G$173:G$1080,J453)))</f>
        <v/>
      </c>
      <c r="O453" s="12" t="str">
        <f t="shared" si="776"/>
        <v/>
      </c>
      <c r="P453" s="223"/>
      <c r="Q453" s="28"/>
      <c r="R453" s="28"/>
      <c r="S453" s="28"/>
      <c r="T453" s="28"/>
      <c r="U453" s="28"/>
      <c r="V453" s="2">
        <f>W453*SUMIFS('base de donnée JCO '!H$173:H$1080,'base de donnée JCO '!F$173:F$1080,I453,'base de donnée JCO '!G$173:G$1080,J453)</f>
        <v>0</v>
      </c>
      <c r="W453" s="2">
        <f t="shared" si="753"/>
        <v>0</v>
      </c>
      <c r="X453" s="2">
        <f>W453*SUMIFS('base de donnée JCO '!J$173:J$1080,'base de donnée JCO '!F$173:F$1080,I453,'base de donnée JCO '!G$173:G$1080,J453)</f>
        <v>0</v>
      </c>
      <c r="Z453" s="7" t="str">
        <f t="shared" si="754"/>
        <v/>
      </c>
      <c r="AA453" s="7" t="str">
        <f t="shared" si="755"/>
        <v/>
      </c>
      <c r="AB453" s="7" t="str">
        <f t="shared" si="756"/>
        <v/>
      </c>
      <c r="AD453" s="7" t="str">
        <f t="shared" si="757"/>
        <v/>
      </c>
      <c r="AE453" s="7" t="str">
        <f t="shared" si="758"/>
        <v/>
      </c>
      <c r="AF453" s="7" t="str">
        <f t="shared" si="759"/>
        <v/>
      </c>
      <c r="AG453" s="7" t="str">
        <f t="shared" si="760"/>
        <v/>
      </c>
      <c r="AH453" s="7" t="str">
        <f t="shared" si="761"/>
        <v/>
      </c>
      <c r="AJ453" s="7" t="str">
        <f t="shared" si="762"/>
        <v/>
      </c>
      <c r="AK453" s="7" t="str">
        <f t="shared" si="763"/>
        <v/>
      </c>
      <c r="AL453" s="7" t="str">
        <f t="shared" si="764"/>
        <v/>
      </c>
      <c r="AM453" s="7" t="str">
        <f t="shared" si="765"/>
        <v/>
      </c>
      <c r="AO453" s="7" t="str">
        <f t="shared" si="766"/>
        <v/>
      </c>
      <c r="AP453" s="7" t="str">
        <f t="shared" si="767"/>
        <v/>
      </c>
      <c r="AQ453" s="7" t="str">
        <f t="shared" si="768"/>
        <v/>
      </c>
      <c r="AS453" s="7" t="str">
        <f t="shared" si="769"/>
        <v/>
      </c>
      <c r="AT453" s="7" t="str">
        <f t="shared" si="770"/>
        <v/>
      </c>
      <c r="AU453" s="7" t="str">
        <f t="shared" si="771"/>
        <v/>
      </c>
      <c r="AW453" s="7" t="str">
        <f t="shared" si="772"/>
        <v/>
      </c>
      <c r="AY453" s="7" t="str">
        <f t="shared" si="773"/>
        <v/>
      </c>
      <c r="AZ453" s="7" t="str">
        <f t="shared" si="774"/>
        <v/>
      </c>
      <c r="BA453" s="7" t="str">
        <f t="shared" si="775"/>
        <v/>
      </c>
    </row>
    <row r="454" spans="1:53">
      <c r="A454" s="23"/>
      <c r="B454" s="24"/>
      <c r="C454" s="25"/>
      <c r="D454" s="26"/>
      <c r="E454" s="27"/>
      <c r="F454" s="28"/>
      <c r="G454" s="28"/>
      <c r="H454" s="27"/>
      <c r="I454" s="29"/>
      <c r="J454" s="30"/>
      <c r="K454" s="31"/>
      <c r="L454" s="32"/>
      <c r="M454" s="223"/>
      <c r="N454" s="12" t="str">
        <f>IF(ISBLANK(I454),"",IF(COUNTIF(I454,"*bombe*"),(G454-1)*SUMIF('base de donnée JCO '!C$3:C$10,K454,'base de donnée JCO '!D$3:D$10)+SUMIF(entete,L454,'base de donnée JCO '!D$14:D$20),SUMIFS('base de donnée JCO '!I$173:I$1080,'base de donnée JCO '!F$173:F$1080,I454,'base de donnée JCO '!G$173:G$1080,J454)))</f>
        <v/>
      </c>
      <c r="O454" s="12" t="str">
        <f t="shared" si="776"/>
        <v/>
      </c>
      <c r="P454" s="223"/>
      <c r="Q454" s="28"/>
      <c r="R454" s="28"/>
      <c r="S454" s="28"/>
      <c r="T454" s="28"/>
      <c r="U454" s="28"/>
      <c r="V454" s="2">
        <f>W454*SUMIFS('base de donnée JCO '!H$173:H$1080,'base de donnée JCO '!F$173:F$1080,I454,'base de donnée JCO '!G$173:G$1080,J454)</f>
        <v>0</v>
      </c>
      <c r="W454" s="2">
        <f t="shared" si="753"/>
        <v>0</v>
      </c>
      <c r="X454" s="2">
        <f>W454*SUMIFS('base de donnée JCO '!J$173:J$1080,'base de donnée JCO '!F$173:F$1080,I454,'base de donnée JCO '!G$173:G$1080,J454)</f>
        <v>0</v>
      </c>
      <c r="Z454" s="7" t="str">
        <f t="shared" si="754"/>
        <v/>
      </c>
      <c r="AA454" s="7" t="str">
        <f t="shared" si="755"/>
        <v/>
      </c>
      <c r="AB454" s="7" t="str">
        <f t="shared" si="756"/>
        <v/>
      </c>
      <c r="AD454" s="7" t="str">
        <f t="shared" si="757"/>
        <v/>
      </c>
      <c r="AE454" s="7" t="str">
        <f t="shared" si="758"/>
        <v/>
      </c>
      <c r="AF454" s="7" t="str">
        <f t="shared" si="759"/>
        <v/>
      </c>
      <c r="AG454" s="7" t="str">
        <f t="shared" si="760"/>
        <v/>
      </c>
      <c r="AH454" s="7" t="str">
        <f t="shared" si="761"/>
        <v/>
      </c>
      <c r="AJ454" s="7" t="str">
        <f t="shared" si="762"/>
        <v/>
      </c>
      <c r="AK454" s="7" t="str">
        <f t="shared" si="763"/>
        <v/>
      </c>
      <c r="AL454" s="7" t="str">
        <f t="shared" si="764"/>
        <v/>
      </c>
      <c r="AM454" s="7" t="str">
        <f t="shared" si="765"/>
        <v/>
      </c>
      <c r="AO454" s="7" t="str">
        <f t="shared" si="766"/>
        <v/>
      </c>
      <c r="AP454" s="7" t="str">
        <f t="shared" si="767"/>
        <v/>
      </c>
      <c r="AQ454" s="7" t="str">
        <f t="shared" si="768"/>
        <v/>
      </c>
      <c r="AS454" s="7" t="str">
        <f t="shared" si="769"/>
        <v/>
      </c>
      <c r="AT454" s="7" t="str">
        <f t="shared" si="770"/>
        <v/>
      </c>
      <c r="AU454" s="7" t="str">
        <f t="shared" si="771"/>
        <v/>
      </c>
      <c r="AW454" s="7" t="str">
        <f t="shared" si="772"/>
        <v/>
      </c>
      <c r="AY454" s="7" t="str">
        <f t="shared" si="773"/>
        <v/>
      </c>
      <c r="AZ454" s="7" t="str">
        <f t="shared" si="774"/>
        <v/>
      </c>
      <c r="BA454" s="7" t="str">
        <f t="shared" si="775"/>
        <v/>
      </c>
    </row>
    <row r="455" spans="1:53">
      <c r="A455" s="23"/>
      <c r="B455" s="24"/>
      <c r="C455" s="25"/>
      <c r="D455" s="26"/>
      <c r="E455" s="27"/>
      <c r="F455" s="28"/>
      <c r="G455" s="28"/>
      <c r="H455" s="27"/>
      <c r="I455" s="29"/>
      <c r="J455" s="30"/>
      <c r="K455" s="31"/>
      <c r="L455" s="32"/>
      <c r="M455" s="223"/>
      <c r="N455" s="12" t="str">
        <f>IF(ISBLANK(I455),"",IF(COUNTIF(I455,"*bombe*"),(G455-1)*SUMIF('base de donnée JCO '!C$3:C$10,K455,'base de donnée JCO '!D$3:D$10)+SUMIF(entete,L455,'base de donnée JCO '!D$14:D$20),SUMIFS('base de donnée JCO '!I$173:I$1080,'base de donnée JCO '!F$173:F$1080,I455,'base de donnée JCO '!G$173:G$1080,J455)))</f>
        <v/>
      </c>
      <c r="O455" s="12" t="str">
        <f t="shared" si="776"/>
        <v/>
      </c>
      <c r="P455" s="223"/>
      <c r="Q455" s="28"/>
      <c r="R455" s="28"/>
      <c r="S455" s="28"/>
      <c r="T455" s="28"/>
      <c r="U455" s="28"/>
      <c r="V455" s="2">
        <f>W455*SUMIFS('base de donnée JCO '!H$173:H$1080,'base de donnée JCO '!F$173:F$1080,I455,'base de donnée JCO '!G$173:G$1080,J455)</f>
        <v>0</v>
      </c>
      <c r="W455" s="2">
        <f t="shared" si="753"/>
        <v>0</v>
      </c>
      <c r="X455" s="2">
        <f>W455*SUMIFS('base de donnée JCO '!J$173:J$1080,'base de donnée JCO '!F$173:F$1080,I455,'base de donnée JCO '!G$173:G$1080,J455)</f>
        <v>0</v>
      </c>
      <c r="Z455" s="7" t="str">
        <f t="shared" si="754"/>
        <v/>
      </c>
      <c r="AA455" s="7" t="str">
        <f t="shared" si="755"/>
        <v/>
      </c>
      <c r="AB455" s="7" t="str">
        <f t="shared" si="756"/>
        <v/>
      </c>
      <c r="AD455" s="7" t="str">
        <f t="shared" si="757"/>
        <v/>
      </c>
      <c r="AE455" s="7" t="str">
        <f t="shared" si="758"/>
        <v/>
      </c>
      <c r="AF455" s="7" t="str">
        <f t="shared" si="759"/>
        <v/>
      </c>
      <c r="AG455" s="7" t="str">
        <f t="shared" si="760"/>
        <v/>
      </c>
      <c r="AH455" s="7" t="str">
        <f t="shared" si="761"/>
        <v/>
      </c>
      <c r="AJ455" s="7" t="str">
        <f t="shared" si="762"/>
        <v/>
      </c>
      <c r="AK455" s="7" t="str">
        <f t="shared" si="763"/>
        <v/>
      </c>
      <c r="AL455" s="7" t="str">
        <f t="shared" si="764"/>
        <v/>
      </c>
      <c r="AM455" s="7" t="str">
        <f t="shared" si="765"/>
        <v/>
      </c>
      <c r="AO455" s="7" t="str">
        <f t="shared" si="766"/>
        <v/>
      </c>
      <c r="AP455" s="7" t="str">
        <f t="shared" si="767"/>
        <v/>
      </c>
      <c r="AQ455" s="7" t="str">
        <f t="shared" si="768"/>
        <v/>
      </c>
      <c r="AS455" s="7" t="str">
        <f t="shared" si="769"/>
        <v/>
      </c>
      <c r="AT455" s="7" t="str">
        <f t="shared" si="770"/>
        <v/>
      </c>
      <c r="AU455" s="7" t="str">
        <f t="shared" si="771"/>
        <v/>
      </c>
      <c r="AW455" s="7" t="str">
        <f t="shared" si="772"/>
        <v/>
      </c>
      <c r="AY455" s="7" t="str">
        <f t="shared" si="773"/>
        <v/>
      </c>
      <c r="AZ455" s="7" t="str">
        <f t="shared" si="774"/>
        <v/>
      </c>
      <c r="BA455" s="7" t="str">
        <f t="shared" si="775"/>
        <v/>
      </c>
    </row>
    <row r="456" spans="1:53">
      <c r="A456" s="23"/>
      <c r="B456" s="24"/>
      <c r="C456" s="25"/>
      <c r="D456" s="26"/>
      <c r="E456" s="27"/>
      <c r="F456" s="28"/>
      <c r="G456" s="28"/>
      <c r="H456" s="27"/>
      <c r="I456" s="29"/>
      <c r="J456" s="30"/>
      <c r="K456" s="31"/>
      <c r="L456" s="32"/>
      <c r="M456" s="223"/>
      <c r="N456" s="12" t="str">
        <f>IF(ISBLANK(I456),"",IF(COUNTIF(I456,"*bombe*"),(G456-1)*SUMIF('base de donnée JCO '!C$3:C$10,K456,'base de donnée JCO '!D$3:D$10)+SUMIF(entete,L456,'base de donnée JCO '!D$14:D$20),SUMIFS('base de donnée JCO '!I$173:I$1080,'base de donnée JCO '!F$173:F$1080,I456,'base de donnée JCO '!G$173:G$1080,J456)))</f>
        <v/>
      </c>
      <c r="O456" s="12" t="str">
        <f t="shared" si="776"/>
        <v/>
      </c>
      <c r="P456" s="223"/>
      <c r="Q456" s="28"/>
      <c r="R456" s="28"/>
      <c r="S456" s="28"/>
      <c r="T456" s="28"/>
      <c r="U456" s="28"/>
      <c r="V456" s="2">
        <f>W456*SUMIFS('base de donnée JCO '!H$173:H$1080,'base de donnée JCO '!F$173:F$1080,I456,'base de donnée JCO '!G$173:G$1080,J456)</f>
        <v>0</v>
      </c>
      <c r="W456" s="2">
        <f t="shared" si="753"/>
        <v>0</v>
      </c>
      <c r="X456" s="2">
        <f>W456*SUMIFS('base de donnée JCO '!J$173:J$1080,'base de donnée JCO '!F$173:F$1080,I456,'base de donnée JCO '!G$173:G$1080,J456)</f>
        <v>0</v>
      </c>
      <c r="Z456" s="7" t="str">
        <f t="shared" si="754"/>
        <v/>
      </c>
      <c r="AA456" s="7" t="str">
        <f t="shared" si="755"/>
        <v/>
      </c>
      <c r="AB456" s="7" t="str">
        <f t="shared" si="756"/>
        <v/>
      </c>
      <c r="AD456" s="7" t="str">
        <f t="shared" si="757"/>
        <v/>
      </c>
      <c r="AE456" s="7" t="str">
        <f t="shared" si="758"/>
        <v/>
      </c>
      <c r="AF456" s="7" t="str">
        <f t="shared" si="759"/>
        <v/>
      </c>
      <c r="AG456" s="7" t="str">
        <f t="shared" si="760"/>
        <v/>
      </c>
      <c r="AH456" s="7" t="str">
        <f t="shared" si="761"/>
        <v/>
      </c>
      <c r="AJ456" s="7" t="str">
        <f t="shared" si="762"/>
        <v/>
      </c>
      <c r="AK456" s="7" t="str">
        <f t="shared" si="763"/>
        <v/>
      </c>
      <c r="AL456" s="7" t="str">
        <f t="shared" si="764"/>
        <v/>
      </c>
      <c r="AM456" s="7" t="str">
        <f t="shared" si="765"/>
        <v/>
      </c>
      <c r="AO456" s="7" t="str">
        <f t="shared" si="766"/>
        <v/>
      </c>
      <c r="AP456" s="7" t="str">
        <f t="shared" si="767"/>
        <v/>
      </c>
      <c r="AQ456" s="7" t="str">
        <f t="shared" si="768"/>
        <v/>
      </c>
      <c r="AS456" s="7" t="str">
        <f t="shared" si="769"/>
        <v/>
      </c>
      <c r="AT456" s="7" t="str">
        <f t="shared" si="770"/>
        <v/>
      </c>
      <c r="AU456" s="7" t="str">
        <f t="shared" si="771"/>
        <v/>
      </c>
      <c r="AW456" s="7" t="str">
        <f t="shared" si="772"/>
        <v/>
      </c>
      <c r="AY456" s="7" t="str">
        <f t="shared" si="773"/>
        <v/>
      </c>
      <c r="AZ456" s="7" t="str">
        <f t="shared" si="774"/>
        <v/>
      </c>
      <c r="BA456" s="7" t="str">
        <f t="shared" si="775"/>
        <v/>
      </c>
    </row>
    <row r="457" spans="1:53">
      <c r="A457" s="23"/>
      <c r="B457" s="24"/>
      <c r="C457" s="25"/>
      <c r="D457" s="26"/>
      <c r="E457" s="27"/>
      <c r="F457" s="28"/>
      <c r="G457" s="28"/>
      <c r="H457" s="27"/>
      <c r="I457" s="29"/>
      <c r="J457" s="30"/>
      <c r="K457" s="31"/>
      <c r="L457" s="32"/>
      <c r="M457" s="223"/>
      <c r="N457" s="12" t="str">
        <f>IF(ISBLANK(I457),"",IF(COUNTIF(I457,"*bombe*"),(G457-1)*SUMIF('base de donnée JCO '!C$3:C$10,K457,'base de donnée JCO '!D$3:D$10)+SUMIF(entete,L457,'base de donnée JCO '!D$14:D$20),SUMIFS('base de donnée JCO '!I$173:I$1080,'base de donnée JCO '!F$173:F$1080,I457,'base de donnée JCO '!G$173:G$1080,J457)))</f>
        <v/>
      </c>
      <c r="O457" s="12" t="str">
        <f t="shared" si="776"/>
        <v/>
      </c>
      <c r="P457" s="223"/>
      <c r="Q457" s="28"/>
      <c r="R457" s="28"/>
      <c r="S457" s="28"/>
      <c r="T457" s="28"/>
      <c r="U457" s="28"/>
      <c r="V457" s="2">
        <f>W457*SUMIFS('base de donnée JCO '!H$173:H$1080,'base de donnée JCO '!F$173:F$1080,I457,'base de donnée JCO '!G$173:G$1080,J457)</f>
        <v>0</v>
      </c>
      <c r="W457" s="2">
        <f t="shared" si="753"/>
        <v>0</v>
      </c>
      <c r="X457" s="2">
        <f>W457*SUMIFS('base de donnée JCO '!J$173:J$1080,'base de donnée JCO '!F$173:F$1080,I457,'base de donnée JCO '!G$173:G$1080,J457)</f>
        <v>0</v>
      </c>
      <c r="Z457" s="7" t="str">
        <f t="shared" si="754"/>
        <v/>
      </c>
      <c r="AA457" s="7" t="str">
        <f t="shared" si="755"/>
        <v/>
      </c>
      <c r="AB457" s="7" t="str">
        <f t="shared" si="756"/>
        <v/>
      </c>
      <c r="AD457" s="7" t="str">
        <f t="shared" si="757"/>
        <v/>
      </c>
      <c r="AE457" s="7" t="str">
        <f t="shared" si="758"/>
        <v/>
      </c>
      <c r="AF457" s="7" t="str">
        <f t="shared" si="759"/>
        <v/>
      </c>
      <c r="AG457" s="7" t="str">
        <f t="shared" si="760"/>
        <v/>
      </c>
      <c r="AH457" s="7" t="str">
        <f t="shared" si="761"/>
        <v/>
      </c>
      <c r="AJ457" s="7" t="str">
        <f t="shared" si="762"/>
        <v/>
      </c>
      <c r="AK457" s="7" t="str">
        <f t="shared" si="763"/>
        <v/>
      </c>
      <c r="AL457" s="7" t="str">
        <f t="shared" si="764"/>
        <v/>
      </c>
      <c r="AM457" s="7" t="str">
        <f t="shared" si="765"/>
        <v/>
      </c>
      <c r="AO457" s="7" t="str">
        <f t="shared" si="766"/>
        <v/>
      </c>
      <c r="AP457" s="7" t="str">
        <f t="shared" si="767"/>
        <v/>
      </c>
      <c r="AQ457" s="7" t="str">
        <f t="shared" si="768"/>
        <v/>
      </c>
      <c r="AS457" s="7" t="str">
        <f t="shared" si="769"/>
        <v/>
      </c>
      <c r="AT457" s="7" t="str">
        <f t="shared" si="770"/>
        <v/>
      </c>
      <c r="AU457" s="7" t="str">
        <f t="shared" si="771"/>
        <v/>
      </c>
      <c r="AW457" s="7" t="str">
        <f t="shared" si="772"/>
        <v/>
      </c>
      <c r="AY457" s="7" t="str">
        <f t="shared" si="773"/>
        <v/>
      </c>
      <c r="AZ457" s="7" t="str">
        <f t="shared" si="774"/>
        <v/>
      </c>
      <c r="BA457" s="7" t="str">
        <f t="shared" si="775"/>
        <v/>
      </c>
    </row>
    <row r="458" spans="1:53">
      <c r="A458" s="23"/>
      <c r="B458" s="24"/>
      <c r="C458" s="25"/>
      <c r="D458" s="26"/>
      <c r="E458" s="27"/>
      <c r="F458" s="28"/>
      <c r="G458" s="28"/>
      <c r="H458" s="27"/>
      <c r="I458" s="29"/>
      <c r="J458" s="30"/>
      <c r="K458" s="31"/>
      <c r="L458" s="32"/>
      <c r="M458" s="223"/>
      <c r="N458" s="12" t="str">
        <f>IF(ISBLANK(I458),"",IF(COUNTIF(I458,"*bombe*"),(G458-1)*SUMIF('base de donnée JCO '!C$3:C$10,K458,'base de donnée JCO '!D$3:D$10)+SUMIF(entete,L458,'base de donnée JCO '!D$14:D$20),SUMIFS('base de donnée JCO '!I$173:I$1080,'base de donnée JCO '!F$173:F$1080,I458,'base de donnée JCO '!G$173:G$1080,J458)))</f>
        <v/>
      </c>
      <c r="O458" s="12" t="str">
        <f t="shared" si="776"/>
        <v/>
      </c>
      <c r="P458" s="223"/>
      <c r="Q458" s="28"/>
      <c r="R458" s="28"/>
      <c r="S458" s="28"/>
      <c r="T458" s="28"/>
      <c r="U458" s="28"/>
      <c r="V458" s="2">
        <f>W458*SUMIFS('base de donnée JCO '!H$173:H$1080,'base de donnée JCO '!F$173:F$1080,I458,'base de donnée JCO '!G$173:G$1080,J458)</f>
        <v>0</v>
      </c>
      <c r="W458" s="2">
        <f t="shared" si="753"/>
        <v>0</v>
      </c>
      <c r="X458" s="2">
        <f>W458*SUMIFS('base de donnée JCO '!J$173:J$1080,'base de donnée JCO '!F$173:F$1080,I458,'base de donnée JCO '!G$173:G$1080,J458)</f>
        <v>0</v>
      </c>
      <c r="Z458" s="7" t="str">
        <f t="shared" si="754"/>
        <v/>
      </c>
      <c r="AA458" s="7" t="str">
        <f t="shared" si="755"/>
        <v/>
      </c>
      <c r="AB458" s="7" t="str">
        <f t="shared" si="756"/>
        <v/>
      </c>
      <c r="AD458" s="7" t="str">
        <f t="shared" si="757"/>
        <v/>
      </c>
      <c r="AE458" s="7" t="str">
        <f t="shared" si="758"/>
        <v/>
      </c>
      <c r="AF458" s="7" t="str">
        <f t="shared" si="759"/>
        <v/>
      </c>
      <c r="AG458" s="7" t="str">
        <f t="shared" si="760"/>
        <v/>
      </c>
      <c r="AH458" s="7" t="str">
        <f t="shared" si="761"/>
        <v/>
      </c>
      <c r="AJ458" s="7" t="str">
        <f t="shared" si="762"/>
        <v/>
      </c>
      <c r="AK458" s="7" t="str">
        <f t="shared" si="763"/>
        <v/>
      </c>
      <c r="AL458" s="7" t="str">
        <f t="shared" si="764"/>
        <v/>
      </c>
      <c r="AM458" s="7" t="str">
        <f t="shared" si="765"/>
        <v/>
      </c>
      <c r="AO458" s="7" t="str">
        <f t="shared" si="766"/>
        <v/>
      </c>
      <c r="AP458" s="7" t="str">
        <f t="shared" si="767"/>
        <v/>
      </c>
      <c r="AQ458" s="7" t="str">
        <f t="shared" si="768"/>
        <v/>
      </c>
      <c r="AS458" s="7" t="str">
        <f t="shared" si="769"/>
        <v/>
      </c>
      <c r="AT458" s="7" t="str">
        <f t="shared" si="770"/>
        <v/>
      </c>
      <c r="AU458" s="7" t="str">
        <f t="shared" si="771"/>
        <v/>
      </c>
      <c r="AW458" s="7" t="str">
        <f t="shared" si="772"/>
        <v/>
      </c>
      <c r="AY458" s="7" t="str">
        <f t="shared" si="773"/>
        <v/>
      </c>
      <c r="AZ458" s="7" t="str">
        <f t="shared" si="774"/>
        <v/>
      </c>
      <c r="BA458" s="7" t="str">
        <f t="shared" si="775"/>
        <v/>
      </c>
    </row>
    <row r="459" spans="1:53">
      <c r="A459" s="23"/>
      <c r="B459" s="24"/>
      <c r="C459" s="25"/>
      <c r="D459" s="26"/>
      <c r="E459" s="27"/>
      <c r="F459" s="28"/>
      <c r="G459" s="28"/>
      <c r="H459" s="27"/>
      <c r="I459" s="29"/>
      <c r="J459" s="30"/>
      <c r="K459" s="31"/>
      <c r="L459" s="32"/>
      <c r="M459" s="223"/>
      <c r="N459" s="12" t="str">
        <f>IF(ISBLANK(I459),"",IF(COUNTIF(I459,"*bombe*"),(G459-1)*SUMIF('base de donnée JCO '!C$3:C$10,K459,'base de donnée JCO '!D$3:D$10)+SUMIF(entete,L459,'base de donnée JCO '!D$14:D$20),SUMIFS('base de donnée JCO '!I$173:I$1080,'base de donnée JCO '!F$173:F$1080,I459,'base de donnée JCO '!G$173:G$1080,J459)))</f>
        <v/>
      </c>
      <c r="O459" s="12" t="str">
        <f t="shared" si="776"/>
        <v/>
      </c>
      <c r="P459" s="223"/>
      <c r="Q459" s="28"/>
      <c r="R459" s="28"/>
      <c r="S459" s="28"/>
      <c r="T459" s="28"/>
      <c r="U459" s="28"/>
      <c r="V459" s="2">
        <f>W459*SUMIFS('base de donnée JCO '!H$173:H$1080,'base de donnée JCO '!F$173:F$1080,I459,'base de donnée JCO '!G$173:G$1080,J459)</f>
        <v>0</v>
      </c>
      <c r="W459" s="2">
        <f t="shared" si="753"/>
        <v>0</v>
      </c>
      <c r="X459" s="2">
        <f>W459*SUMIFS('base de donnée JCO '!J$173:J$1080,'base de donnée JCO '!F$173:F$1080,I459,'base de donnée JCO '!G$173:G$1080,J459)</f>
        <v>0</v>
      </c>
      <c r="Z459" s="7" t="str">
        <f t="shared" si="754"/>
        <v/>
      </c>
      <c r="AA459" s="7" t="str">
        <f t="shared" si="755"/>
        <v/>
      </c>
      <c r="AB459" s="7" t="str">
        <f t="shared" si="756"/>
        <v/>
      </c>
      <c r="AD459" s="7" t="str">
        <f t="shared" si="757"/>
        <v/>
      </c>
      <c r="AE459" s="7" t="str">
        <f t="shared" si="758"/>
        <v/>
      </c>
      <c r="AF459" s="7" t="str">
        <f t="shared" si="759"/>
        <v/>
      </c>
      <c r="AG459" s="7" t="str">
        <f t="shared" si="760"/>
        <v/>
      </c>
      <c r="AH459" s="7" t="str">
        <f t="shared" si="761"/>
        <v/>
      </c>
      <c r="AJ459" s="7" t="str">
        <f t="shared" si="762"/>
        <v/>
      </c>
      <c r="AK459" s="7" t="str">
        <f t="shared" si="763"/>
        <v/>
      </c>
      <c r="AL459" s="7" t="str">
        <f t="shared" si="764"/>
        <v/>
      </c>
      <c r="AM459" s="7" t="str">
        <f t="shared" si="765"/>
        <v/>
      </c>
      <c r="AO459" s="7" t="str">
        <f t="shared" si="766"/>
        <v/>
      </c>
      <c r="AP459" s="7" t="str">
        <f t="shared" si="767"/>
        <v/>
      </c>
      <c r="AQ459" s="7" t="str">
        <f t="shared" si="768"/>
        <v/>
      </c>
      <c r="AS459" s="7" t="str">
        <f t="shared" si="769"/>
        <v/>
      </c>
      <c r="AT459" s="7" t="str">
        <f t="shared" si="770"/>
        <v/>
      </c>
      <c r="AU459" s="7" t="str">
        <f t="shared" si="771"/>
        <v/>
      </c>
      <c r="AW459" s="7" t="str">
        <f t="shared" si="772"/>
        <v/>
      </c>
      <c r="AY459" s="7" t="str">
        <f t="shared" si="773"/>
        <v/>
      </c>
      <c r="AZ459" s="7" t="str">
        <f t="shared" si="774"/>
        <v/>
      </c>
      <c r="BA459" s="7" t="str">
        <f t="shared" si="775"/>
        <v/>
      </c>
    </row>
    <row r="460" spans="1:53">
      <c r="A460" s="23"/>
      <c r="B460" s="24"/>
      <c r="C460" s="25"/>
      <c r="D460" s="26"/>
      <c r="E460" s="27"/>
      <c r="F460" s="28"/>
      <c r="G460" s="28"/>
      <c r="H460" s="27"/>
      <c r="I460" s="29"/>
      <c r="J460" s="30"/>
      <c r="K460" s="31"/>
      <c r="L460" s="32"/>
      <c r="M460" s="223"/>
      <c r="N460" s="12" t="str">
        <f>IF(ISBLANK(I460),"",IF(COUNTIF(I460,"*bombe*"),(G460-1)*SUMIF('base de donnée JCO '!C$3:C$10,K460,'base de donnée JCO '!D$3:D$10)+SUMIF(entete,L460,'base de donnée JCO '!D$14:D$20),SUMIFS('base de donnée JCO '!I$173:I$1080,'base de donnée JCO '!F$173:F$1080,I460,'base de donnée JCO '!G$173:G$1080,J460)))</f>
        <v/>
      </c>
      <c r="O460" s="12" t="str">
        <f t="shared" si="776"/>
        <v/>
      </c>
      <c r="P460" s="223"/>
      <c r="Q460" s="28"/>
      <c r="R460" s="28"/>
      <c r="S460" s="28"/>
      <c r="T460" s="28"/>
      <c r="U460" s="28"/>
      <c r="V460" s="2">
        <f>W460*SUMIFS('base de donnée JCO '!H$173:H$1080,'base de donnée JCO '!F$173:F$1080,I460,'base de donnée JCO '!G$173:G$1080,J460)</f>
        <v>0</v>
      </c>
      <c r="W460" s="2">
        <f t="shared" si="753"/>
        <v>0</v>
      </c>
      <c r="X460" s="2">
        <f>W460*SUMIFS('base de donnée JCO '!J$173:J$1080,'base de donnée JCO '!F$173:F$1080,I460,'base de donnée JCO '!G$173:G$1080,J460)</f>
        <v>0</v>
      </c>
      <c r="Z460" s="7" t="str">
        <f t="shared" si="754"/>
        <v/>
      </c>
      <c r="AA460" s="7" t="str">
        <f t="shared" si="755"/>
        <v/>
      </c>
      <c r="AB460" s="7" t="str">
        <f t="shared" si="756"/>
        <v/>
      </c>
      <c r="AD460" s="7" t="str">
        <f t="shared" si="757"/>
        <v/>
      </c>
      <c r="AE460" s="7" t="str">
        <f t="shared" si="758"/>
        <v/>
      </c>
      <c r="AF460" s="7" t="str">
        <f t="shared" si="759"/>
        <v/>
      </c>
      <c r="AG460" s="7" t="str">
        <f t="shared" si="760"/>
        <v/>
      </c>
      <c r="AH460" s="7" t="str">
        <f t="shared" si="761"/>
        <v/>
      </c>
      <c r="AJ460" s="7" t="str">
        <f t="shared" si="762"/>
        <v/>
      </c>
      <c r="AK460" s="7" t="str">
        <f t="shared" si="763"/>
        <v/>
      </c>
      <c r="AL460" s="7" t="str">
        <f t="shared" si="764"/>
        <v/>
      </c>
      <c r="AM460" s="7" t="str">
        <f t="shared" si="765"/>
        <v/>
      </c>
      <c r="AO460" s="7" t="str">
        <f t="shared" si="766"/>
        <v/>
      </c>
      <c r="AP460" s="7" t="str">
        <f t="shared" si="767"/>
        <v/>
      </c>
      <c r="AQ460" s="7" t="str">
        <f t="shared" si="768"/>
        <v/>
      </c>
      <c r="AS460" s="7" t="str">
        <f t="shared" si="769"/>
        <v/>
      </c>
      <c r="AT460" s="7" t="str">
        <f t="shared" si="770"/>
        <v/>
      </c>
      <c r="AU460" s="7" t="str">
        <f t="shared" si="771"/>
        <v/>
      </c>
      <c r="AW460" s="7" t="str">
        <f t="shared" si="772"/>
        <v/>
      </c>
      <c r="AY460" s="7" t="str">
        <f t="shared" si="773"/>
        <v/>
      </c>
      <c r="AZ460" s="7" t="str">
        <f t="shared" si="774"/>
        <v/>
      </c>
      <c r="BA460" s="7" t="str">
        <f t="shared" si="775"/>
        <v/>
      </c>
    </row>
    <row r="461" spans="1:53">
      <c r="A461" s="23"/>
      <c r="B461" s="24"/>
      <c r="C461" s="25"/>
      <c r="D461" s="26"/>
      <c r="E461" s="27"/>
      <c r="F461" s="28"/>
      <c r="G461" s="28"/>
      <c r="H461" s="27"/>
      <c r="I461" s="29"/>
      <c r="J461" s="30"/>
      <c r="K461" s="31"/>
      <c r="L461" s="32"/>
      <c r="M461" s="223"/>
      <c r="N461" s="12" t="str">
        <f>IF(ISBLANK(I461),"",IF(COUNTIF(I461,"*bombe*"),(G461-1)*SUMIF('base de donnée JCO '!C$3:C$10,K461,'base de donnée JCO '!D$3:D$10)+SUMIF(entete,L461,'base de donnée JCO '!D$14:D$20),SUMIFS('base de donnée JCO '!I$173:I$1080,'base de donnée JCO '!F$173:F$1080,I461,'base de donnée JCO '!G$173:G$1080,J461)))</f>
        <v/>
      </c>
      <c r="O461" s="12" t="str">
        <f t="shared" si="776"/>
        <v/>
      </c>
      <c r="P461" s="223"/>
      <c r="Q461" s="28"/>
      <c r="R461" s="28"/>
      <c r="S461" s="28"/>
      <c r="T461" s="28"/>
      <c r="U461" s="28"/>
      <c r="V461" s="2">
        <f>W461*SUMIFS('base de donnée JCO '!H$173:H$1080,'base de donnée JCO '!F$173:F$1080,I461,'base de donnée JCO '!G$173:G$1080,J461)</f>
        <v>0</v>
      </c>
      <c r="W461" s="2">
        <f t="shared" si="753"/>
        <v>0</v>
      </c>
      <c r="X461" s="2">
        <f>W461*SUMIFS('base de donnée JCO '!J$173:J$1080,'base de donnée JCO '!F$173:F$1080,I461,'base de donnée JCO '!G$173:G$1080,J461)</f>
        <v>0</v>
      </c>
      <c r="Z461" s="7" t="str">
        <f t="shared" si="754"/>
        <v/>
      </c>
      <c r="AA461" s="7" t="str">
        <f t="shared" si="755"/>
        <v/>
      </c>
      <c r="AB461" s="7" t="str">
        <f t="shared" si="756"/>
        <v/>
      </c>
      <c r="AD461" s="7" t="str">
        <f t="shared" si="757"/>
        <v/>
      </c>
      <c r="AE461" s="7" t="str">
        <f t="shared" si="758"/>
        <v/>
      </c>
      <c r="AF461" s="7" t="str">
        <f t="shared" si="759"/>
        <v/>
      </c>
      <c r="AG461" s="7" t="str">
        <f t="shared" si="760"/>
        <v/>
      </c>
      <c r="AH461" s="7" t="str">
        <f t="shared" si="761"/>
        <v/>
      </c>
      <c r="AJ461" s="7" t="str">
        <f t="shared" si="762"/>
        <v/>
      </c>
      <c r="AK461" s="7" t="str">
        <f t="shared" si="763"/>
        <v/>
      </c>
      <c r="AL461" s="7" t="str">
        <f t="shared" si="764"/>
        <v/>
      </c>
      <c r="AM461" s="7" t="str">
        <f t="shared" si="765"/>
        <v/>
      </c>
      <c r="AO461" s="7" t="str">
        <f t="shared" si="766"/>
        <v/>
      </c>
      <c r="AP461" s="7" t="str">
        <f t="shared" si="767"/>
        <v/>
      </c>
      <c r="AQ461" s="7" t="str">
        <f t="shared" si="768"/>
        <v/>
      </c>
      <c r="AS461" s="7" t="str">
        <f t="shared" si="769"/>
        <v/>
      </c>
      <c r="AT461" s="7" t="str">
        <f t="shared" si="770"/>
        <v/>
      </c>
      <c r="AU461" s="7" t="str">
        <f t="shared" si="771"/>
        <v/>
      </c>
      <c r="AW461" s="7" t="str">
        <f t="shared" si="772"/>
        <v/>
      </c>
      <c r="AY461" s="7" t="str">
        <f t="shared" si="773"/>
        <v/>
      </c>
      <c r="AZ461" s="7" t="str">
        <f t="shared" si="774"/>
        <v/>
      </c>
      <c r="BA461" s="7" t="str">
        <f t="shared" si="775"/>
        <v/>
      </c>
    </row>
    <row r="462" spans="1:53">
      <c r="A462" s="23"/>
      <c r="B462" s="24"/>
      <c r="C462" s="25"/>
      <c r="D462" s="26"/>
      <c r="E462" s="27"/>
      <c r="F462" s="28"/>
      <c r="G462" s="28"/>
      <c r="H462" s="27"/>
      <c r="I462" s="29"/>
      <c r="J462" s="30"/>
      <c r="K462" s="31"/>
      <c r="L462" s="32"/>
      <c r="M462" s="223"/>
      <c r="N462" s="12" t="str">
        <f>IF(ISBLANK(I462),"",IF(COUNTIF(I462,"*bombe*"),(G462-1)*SUMIF('base de donnée JCO '!C$3:C$10,K462,'base de donnée JCO '!D$3:D$10)+SUMIF(entete,L462,'base de donnée JCO '!D$14:D$20),SUMIFS('base de donnée JCO '!I$173:I$1080,'base de donnée JCO '!F$173:F$1080,I462,'base de donnée JCO '!G$173:G$1080,J462)))</f>
        <v/>
      </c>
      <c r="O462" s="12" t="str">
        <f t="shared" si="776"/>
        <v/>
      </c>
      <c r="P462" s="223"/>
      <c r="Q462" s="28"/>
      <c r="R462" s="28"/>
      <c r="S462" s="28"/>
      <c r="T462" s="28"/>
      <c r="U462" s="28"/>
      <c r="V462" s="2">
        <f>W462*SUMIFS('base de donnée JCO '!H$173:H$1080,'base de donnée JCO '!F$173:F$1080,I462,'base de donnée JCO '!G$173:G$1080,J462)</f>
        <v>0</v>
      </c>
      <c r="W462" s="2">
        <f t="shared" si="753"/>
        <v>0</v>
      </c>
      <c r="X462" s="2">
        <f>W462*SUMIFS('base de donnée JCO '!J$173:J$1080,'base de donnée JCO '!F$173:F$1080,I462,'base de donnée JCO '!G$173:G$1080,J462)</f>
        <v>0</v>
      </c>
      <c r="Z462" s="7" t="str">
        <f t="shared" si="754"/>
        <v/>
      </c>
      <c r="AA462" s="7" t="str">
        <f t="shared" si="755"/>
        <v/>
      </c>
      <c r="AB462" s="7" t="str">
        <f t="shared" si="756"/>
        <v/>
      </c>
      <c r="AD462" s="7" t="str">
        <f t="shared" si="757"/>
        <v/>
      </c>
      <c r="AE462" s="7" t="str">
        <f t="shared" si="758"/>
        <v/>
      </c>
      <c r="AF462" s="7" t="str">
        <f t="shared" si="759"/>
        <v/>
      </c>
      <c r="AG462" s="7" t="str">
        <f t="shared" si="760"/>
        <v/>
      </c>
      <c r="AH462" s="7" t="str">
        <f t="shared" si="761"/>
        <v/>
      </c>
      <c r="AJ462" s="7" t="str">
        <f t="shared" si="762"/>
        <v/>
      </c>
      <c r="AK462" s="7" t="str">
        <f t="shared" si="763"/>
        <v/>
      </c>
      <c r="AL462" s="7" t="str">
        <f t="shared" si="764"/>
        <v/>
      </c>
      <c r="AM462" s="7" t="str">
        <f t="shared" si="765"/>
        <v/>
      </c>
      <c r="AO462" s="7" t="str">
        <f t="shared" si="766"/>
        <v/>
      </c>
      <c r="AP462" s="7" t="str">
        <f t="shared" si="767"/>
        <v/>
      </c>
      <c r="AQ462" s="7" t="str">
        <f t="shared" si="768"/>
        <v/>
      </c>
      <c r="AS462" s="7" t="str">
        <f t="shared" si="769"/>
        <v/>
      </c>
      <c r="AT462" s="7" t="str">
        <f t="shared" si="770"/>
        <v/>
      </c>
      <c r="AU462" s="7" t="str">
        <f t="shared" si="771"/>
        <v/>
      </c>
      <c r="AW462" s="7" t="str">
        <f t="shared" si="772"/>
        <v/>
      </c>
      <c r="AY462" s="7" t="str">
        <f t="shared" si="773"/>
        <v/>
      </c>
      <c r="AZ462" s="7" t="str">
        <f t="shared" si="774"/>
        <v/>
      </c>
      <c r="BA462" s="7" t="str">
        <f t="shared" si="775"/>
        <v/>
      </c>
    </row>
    <row r="463" spans="1:53">
      <c r="A463" s="23"/>
      <c r="B463" s="24"/>
      <c r="C463" s="25"/>
      <c r="D463" s="26"/>
      <c r="E463" s="27"/>
      <c r="F463" s="28"/>
      <c r="G463" s="28"/>
      <c r="H463" s="27"/>
      <c r="I463" s="29"/>
      <c r="J463" s="30"/>
      <c r="K463" s="31"/>
      <c r="L463" s="32"/>
      <c r="M463" s="223"/>
      <c r="N463" s="12" t="str">
        <f>IF(ISBLANK(I463),"",IF(COUNTIF(I463,"*bombe*"),(G463-1)*SUMIF('base de donnée JCO '!C$3:C$10,K463,'base de donnée JCO '!D$3:D$10)+SUMIF(entete,L463,'base de donnée JCO '!D$14:D$20),SUMIFS('base de donnée JCO '!I$173:I$1080,'base de donnée JCO '!F$173:F$1080,I463,'base de donnée JCO '!G$173:G$1080,J463)))</f>
        <v/>
      </c>
      <c r="O463" s="12" t="str">
        <f t="shared" si="776"/>
        <v/>
      </c>
      <c r="P463" s="223"/>
      <c r="Q463" s="28"/>
      <c r="R463" s="28"/>
      <c r="S463" s="28"/>
      <c r="T463" s="28"/>
      <c r="U463" s="28"/>
      <c r="V463" s="2">
        <f>W463*SUMIFS('base de donnée JCO '!H$173:H$1080,'base de donnée JCO '!F$173:F$1080,I463,'base de donnée JCO '!G$173:G$1080,J463)</f>
        <v>0</v>
      </c>
      <c r="W463" s="2">
        <f t="shared" si="753"/>
        <v>0</v>
      </c>
      <c r="X463" s="2">
        <f>W463*SUMIFS('base de donnée JCO '!J$173:J$1080,'base de donnée JCO '!F$173:F$1080,I463,'base de donnée JCO '!G$173:G$1080,J463)</f>
        <v>0</v>
      </c>
      <c r="Z463" s="7" t="str">
        <f t="shared" si="754"/>
        <v/>
      </c>
      <c r="AA463" s="7" t="str">
        <f t="shared" si="755"/>
        <v/>
      </c>
      <c r="AB463" s="7" t="str">
        <f t="shared" si="756"/>
        <v/>
      </c>
      <c r="AD463" s="7" t="str">
        <f t="shared" si="757"/>
        <v/>
      </c>
      <c r="AE463" s="7" t="str">
        <f t="shared" si="758"/>
        <v/>
      </c>
      <c r="AF463" s="7" t="str">
        <f t="shared" si="759"/>
        <v/>
      </c>
      <c r="AG463" s="7" t="str">
        <f t="shared" si="760"/>
        <v/>
      </c>
      <c r="AH463" s="7" t="str">
        <f t="shared" si="761"/>
        <v/>
      </c>
      <c r="AJ463" s="7" t="str">
        <f t="shared" si="762"/>
        <v/>
      </c>
      <c r="AK463" s="7" t="str">
        <f t="shared" si="763"/>
        <v/>
      </c>
      <c r="AL463" s="7" t="str">
        <f t="shared" si="764"/>
        <v/>
      </c>
      <c r="AM463" s="7" t="str">
        <f t="shared" si="765"/>
        <v/>
      </c>
      <c r="AO463" s="7" t="str">
        <f t="shared" si="766"/>
        <v/>
      </c>
      <c r="AP463" s="7" t="str">
        <f t="shared" si="767"/>
        <v/>
      </c>
      <c r="AQ463" s="7" t="str">
        <f t="shared" si="768"/>
        <v/>
      </c>
      <c r="AS463" s="7" t="str">
        <f t="shared" si="769"/>
        <v/>
      </c>
      <c r="AT463" s="7" t="str">
        <f t="shared" si="770"/>
        <v/>
      </c>
      <c r="AU463" s="7" t="str">
        <f t="shared" si="771"/>
        <v/>
      </c>
      <c r="AW463" s="7" t="str">
        <f t="shared" si="772"/>
        <v/>
      </c>
      <c r="AY463" s="7" t="str">
        <f t="shared" si="773"/>
        <v/>
      </c>
      <c r="AZ463" s="7" t="str">
        <f t="shared" si="774"/>
        <v/>
      </c>
      <c r="BA463" s="7" t="str">
        <f t="shared" si="775"/>
        <v/>
      </c>
    </row>
    <row r="464" spans="1:53">
      <c r="A464" s="23"/>
      <c r="B464" s="24"/>
      <c r="C464" s="25"/>
      <c r="D464" s="26"/>
      <c r="E464" s="27"/>
      <c r="F464" s="28"/>
      <c r="G464" s="28"/>
      <c r="H464" s="27"/>
      <c r="I464" s="29"/>
      <c r="J464" s="30"/>
      <c r="K464" s="31"/>
      <c r="L464" s="32"/>
      <c r="M464" s="223"/>
      <c r="N464" s="12" t="str">
        <f>IF(ISBLANK(I464),"",IF(COUNTIF(I464,"*bombe*"),(G464-1)*SUMIF('base de donnée JCO '!C$3:C$10,K464,'base de donnée JCO '!D$3:D$10)+SUMIF(entete,L464,'base de donnée JCO '!D$14:D$20),SUMIFS('base de donnée JCO '!I$173:I$1080,'base de donnée JCO '!F$173:F$1080,I464,'base de donnée JCO '!G$173:G$1080,J464)))</f>
        <v/>
      </c>
      <c r="O464" s="12" t="str">
        <f t="shared" si="776"/>
        <v/>
      </c>
      <c r="P464" s="223"/>
      <c r="Q464" s="28"/>
      <c r="R464" s="28"/>
      <c r="S464" s="28"/>
      <c r="T464" s="28"/>
      <c r="U464" s="28"/>
      <c r="V464" s="2">
        <f>W464*SUMIFS('base de donnée JCO '!H$173:H$1080,'base de donnée JCO '!F$173:F$1080,I464,'base de donnée JCO '!G$173:G$1080,J464)</f>
        <v>0</v>
      </c>
      <c r="W464" s="2">
        <f t="shared" si="753"/>
        <v>0</v>
      </c>
      <c r="X464" s="2">
        <f>W464*SUMIFS('base de donnée JCO '!J$173:J$1080,'base de donnée JCO '!F$173:F$1080,I464,'base de donnée JCO '!G$173:G$1080,J464)</f>
        <v>0</v>
      </c>
      <c r="Z464" s="7" t="str">
        <f t="shared" si="754"/>
        <v/>
      </c>
      <c r="AA464" s="7" t="str">
        <f t="shared" si="755"/>
        <v/>
      </c>
      <c r="AB464" s="7" t="str">
        <f t="shared" si="756"/>
        <v/>
      </c>
      <c r="AD464" s="7" t="str">
        <f t="shared" si="757"/>
        <v/>
      </c>
      <c r="AE464" s="7" t="str">
        <f t="shared" si="758"/>
        <v/>
      </c>
      <c r="AF464" s="7" t="str">
        <f t="shared" si="759"/>
        <v/>
      </c>
      <c r="AG464" s="7" t="str">
        <f t="shared" si="760"/>
        <v/>
      </c>
      <c r="AH464" s="7" t="str">
        <f t="shared" si="761"/>
        <v/>
      </c>
      <c r="AJ464" s="7" t="str">
        <f t="shared" si="762"/>
        <v/>
      </c>
      <c r="AK464" s="7" t="str">
        <f t="shared" si="763"/>
        <v/>
      </c>
      <c r="AL464" s="7" t="str">
        <f t="shared" si="764"/>
        <v/>
      </c>
      <c r="AM464" s="7" t="str">
        <f t="shared" si="765"/>
        <v/>
      </c>
      <c r="AO464" s="7" t="str">
        <f t="shared" si="766"/>
        <v/>
      </c>
      <c r="AP464" s="7" t="str">
        <f t="shared" si="767"/>
        <v/>
      </c>
      <c r="AQ464" s="7" t="str">
        <f t="shared" si="768"/>
        <v/>
      </c>
      <c r="AS464" s="7" t="str">
        <f t="shared" si="769"/>
        <v/>
      </c>
      <c r="AT464" s="7" t="str">
        <f t="shared" si="770"/>
        <v/>
      </c>
      <c r="AU464" s="7" t="str">
        <f t="shared" si="771"/>
        <v/>
      </c>
      <c r="AW464" s="7" t="str">
        <f t="shared" si="772"/>
        <v/>
      </c>
      <c r="AY464" s="7" t="str">
        <f t="shared" si="773"/>
        <v/>
      </c>
      <c r="AZ464" s="7" t="str">
        <f t="shared" si="774"/>
        <v/>
      </c>
      <c r="BA464" s="7" t="str">
        <f t="shared" si="775"/>
        <v/>
      </c>
    </row>
    <row r="465" spans="1:53">
      <c r="A465" s="23"/>
      <c r="B465" s="24"/>
      <c r="C465" s="25"/>
      <c r="D465" s="26"/>
      <c r="E465" s="27"/>
      <c r="F465" s="28"/>
      <c r="G465" s="28"/>
      <c r="H465" s="27"/>
      <c r="I465" s="29"/>
      <c r="J465" s="30"/>
      <c r="K465" s="31"/>
      <c r="L465" s="32"/>
      <c r="M465" s="223"/>
      <c r="N465" s="12" t="str">
        <f>IF(ISBLANK(I465),"",IF(COUNTIF(I465,"*bombe*"),(G465-1)*SUMIF('base de donnée JCO '!C$3:C$10,K465,'base de donnée JCO '!D$3:D$10)+SUMIF(entete,L465,'base de donnée JCO '!D$14:D$20),SUMIFS('base de donnée JCO '!I$173:I$1080,'base de donnée JCO '!F$173:F$1080,I465,'base de donnée JCO '!G$173:G$1080,J465)))</f>
        <v/>
      </c>
      <c r="O465" s="12" t="str">
        <f t="shared" si="776"/>
        <v/>
      </c>
      <c r="P465" s="223"/>
      <c r="Q465" s="28"/>
      <c r="R465" s="28"/>
      <c r="S465" s="28"/>
      <c r="T465" s="28"/>
      <c r="U465" s="28"/>
      <c r="V465" s="2">
        <f>W465*SUMIFS('base de donnée JCO '!H$173:H$1080,'base de donnée JCO '!F$173:F$1080,I465,'base de donnée JCO '!G$173:G$1080,J465)</f>
        <v>0</v>
      </c>
      <c r="W465" s="2">
        <f t="shared" si="753"/>
        <v>0</v>
      </c>
      <c r="X465" s="2">
        <f>W465*SUMIFS('base de donnée JCO '!J$173:J$1080,'base de donnée JCO '!F$173:F$1080,I465,'base de donnée JCO '!G$173:G$1080,J465)</f>
        <v>0</v>
      </c>
      <c r="Z465" s="7" t="str">
        <f t="shared" si="754"/>
        <v/>
      </c>
      <c r="AA465" s="7" t="str">
        <f t="shared" si="755"/>
        <v/>
      </c>
      <c r="AB465" s="7" t="str">
        <f t="shared" si="756"/>
        <v/>
      </c>
      <c r="AD465" s="7" t="str">
        <f t="shared" si="757"/>
        <v/>
      </c>
      <c r="AE465" s="7" t="str">
        <f t="shared" si="758"/>
        <v/>
      </c>
      <c r="AF465" s="7" t="str">
        <f t="shared" si="759"/>
        <v/>
      </c>
      <c r="AG465" s="7" t="str">
        <f t="shared" si="760"/>
        <v/>
      </c>
      <c r="AH465" s="7" t="str">
        <f t="shared" si="761"/>
        <v/>
      </c>
      <c r="AJ465" s="7" t="str">
        <f t="shared" si="762"/>
        <v/>
      </c>
      <c r="AK465" s="7" t="str">
        <f t="shared" si="763"/>
        <v/>
      </c>
      <c r="AL465" s="7" t="str">
        <f t="shared" si="764"/>
        <v/>
      </c>
      <c r="AM465" s="7" t="str">
        <f t="shared" si="765"/>
        <v/>
      </c>
      <c r="AO465" s="7" t="str">
        <f t="shared" si="766"/>
        <v/>
      </c>
      <c r="AP465" s="7" t="str">
        <f t="shared" si="767"/>
        <v/>
      </c>
      <c r="AQ465" s="7" t="str">
        <f t="shared" si="768"/>
        <v/>
      </c>
      <c r="AS465" s="7" t="str">
        <f t="shared" si="769"/>
        <v/>
      </c>
      <c r="AT465" s="7" t="str">
        <f t="shared" si="770"/>
        <v/>
      </c>
      <c r="AU465" s="7" t="str">
        <f t="shared" si="771"/>
        <v/>
      </c>
      <c r="AW465" s="7" t="str">
        <f t="shared" si="772"/>
        <v/>
      </c>
      <c r="AY465" s="7" t="str">
        <f t="shared" si="773"/>
        <v/>
      </c>
      <c r="AZ465" s="7" t="str">
        <f t="shared" si="774"/>
        <v/>
      </c>
      <c r="BA465" s="7" t="str">
        <f t="shared" si="775"/>
        <v/>
      </c>
    </row>
    <row r="466" spans="1:53">
      <c r="A466" s="23"/>
      <c r="B466" s="24"/>
      <c r="C466" s="25"/>
      <c r="D466" s="26"/>
      <c r="E466" s="27"/>
      <c r="F466" s="28"/>
      <c r="G466" s="28"/>
      <c r="H466" s="27"/>
      <c r="I466" s="29"/>
      <c r="J466" s="30"/>
      <c r="K466" s="31"/>
      <c r="L466" s="32"/>
      <c r="M466" s="223"/>
      <c r="N466" s="12" t="str">
        <f>IF(ISBLANK(I466),"",IF(COUNTIF(I466,"*bombe*"),(G466-1)*SUMIF('base de donnée JCO '!C$3:C$10,K466,'base de donnée JCO '!D$3:D$10)+SUMIF(entete,L466,'base de donnée JCO '!D$14:D$20),SUMIFS('base de donnée JCO '!I$173:I$1080,'base de donnée JCO '!F$173:F$1080,I466,'base de donnée JCO '!G$173:G$1080,J466)))</f>
        <v/>
      </c>
      <c r="O466" s="12" t="str">
        <f t="shared" si="776"/>
        <v/>
      </c>
      <c r="P466" s="223"/>
      <c r="Q466" s="28"/>
      <c r="R466" s="28"/>
      <c r="S466" s="28"/>
      <c r="T466" s="28"/>
      <c r="U466" s="28"/>
      <c r="V466" s="2">
        <f>W466*SUMIFS('base de donnée JCO '!H$173:H$1080,'base de donnée JCO '!F$173:F$1080,I466,'base de donnée JCO '!G$173:G$1080,J466)</f>
        <v>0</v>
      </c>
      <c r="W466" s="2">
        <f t="shared" si="753"/>
        <v>0</v>
      </c>
      <c r="X466" s="2">
        <f>W466*SUMIFS('base de donnée JCO '!J$173:J$1080,'base de donnée JCO '!F$173:F$1080,I466,'base de donnée JCO '!G$173:G$1080,J466)</f>
        <v>0</v>
      </c>
      <c r="Z466" s="7" t="str">
        <f t="shared" si="754"/>
        <v/>
      </c>
      <c r="AA466" s="7" t="str">
        <f t="shared" si="755"/>
        <v/>
      </c>
      <c r="AB466" s="7" t="str">
        <f t="shared" si="756"/>
        <v/>
      </c>
      <c r="AD466" s="7" t="str">
        <f t="shared" si="757"/>
        <v/>
      </c>
      <c r="AE466" s="7" t="str">
        <f t="shared" si="758"/>
        <v/>
      </c>
      <c r="AF466" s="7" t="str">
        <f t="shared" si="759"/>
        <v/>
      </c>
      <c r="AG466" s="7" t="str">
        <f t="shared" si="760"/>
        <v/>
      </c>
      <c r="AH466" s="7" t="str">
        <f t="shared" si="761"/>
        <v/>
      </c>
      <c r="AJ466" s="7" t="str">
        <f t="shared" si="762"/>
        <v/>
      </c>
      <c r="AK466" s="7" t="str">
        <f t="shared" si="763"/>
        <v/>
      </c>
      <c r="AL466" s="7" t="str">
        <f t="shared" si="764"/>
        <v/>
      </c>
      <c r="AM466" s="7" t="str">
        <f t="shared" si="765"/>
        <v/>
      </c>
      <c r="AO466" s="7" t="str">
        <f t="shared" si="766"/>
        <v/>
      </c>
      <c r="AP466" s="7" t="str">
        <f t="shared" si="767"/>
        <v/>
      </c>
      <c r="AQ466" s="7" t="str">
        <f t="shared" si="768"/>
        <v/>
      </c>
      <c r="AS466" s="7" t="str">
        <f t="shared" si="769"/>
        <v/>
      </c>
      <c r="AT466" s="7" t="str">
        <f t="shared" si="770"/>
        <v/>
      </c>
      <c r="AU466" s="7" t="str">
        <f t="shared" si="771"/>
        <v/>
      </c>
      <c r="AW466" s="7" t="str">
        <f t="shared" si="772"/>
        <v/>
      </c>
      <c r="AY466" s="7" t="str">
        <f t="shared" si="773"/>
        <v/>
      </c>
      <c r="AZ466" s="7" t="str">
        <f t="shared" si="774"/>
        <v/>
      </c>
      <c r="BA466" s="7" t="str">
        <f t="shared" si="775"/>
        <v/>
      </c>
    </row>
    <row r="467" spans="1:53">
      <c r="A467" s="23"/>
      <c r="B467" s="24"/>
      <c r="C467" s="25"/>
      <c r="D467" s="26"/>
      <c r="E467" s="27"/>
      <c r="F467" s="28"/>
      <c r="G467" s="28"/>
      <c r="H467" s="27"/>
      <c r="I467" s="29"/>
      <c r="J467" s="30"/>
      <c r="K467" s="31"/>
      <c r="L467" s="32"/>
      <c r="M467" s="223"/>
      <c r="N467" s="12" t="str">
        <f>IF(ISBLANK(I467),"",IF(COUNTIF(I467,"*bombe*"),(G467-1)*SUMIF('base de donnée JCO '!C$3:C$10,K467,'base de donnée JCO '!D$3:D$10)+SUMIF(entete,L467,'base de donnée JCO '!D$14:D$20),SUMIFS('base de donnée JCO '!I$173:I$1080,'base de donnée JCO '!F$173:F$1080,I467,'base de donnée JCO '!G$173:G$1080,J467)))</f>
        <v/>
      </c>
      <c r="O467" s="12" t="str">
        <f t="shared" si="776"/>
        <v/>
      </c>
      <c r="P467" s="223"/>
      <c r="Q467" s="28"/>
      <c r="R467" s="28"/>
      <c r="S467" s="28"/>
      <c r="T467" s="28"/>
      <c r="U467" s="28"/>
      <c r="V467" s="2">
        <f>W467*SUMIFS('base de donnée JCO '!H$173:H$1080,'base de donnée JCO '!F$173:F$1080,I467,'base de donnée JCO '!G$173:G$1080,J467)</f>
        <v>0</v>
      </c>
      <c r="W467" s="2">
        <f t="shared" si="753"/>
        <v>0</v>
      </c>
      <c r="X467" s="2">
        <f>W467*SUMIFS('base de donnée JCO '!J$173:J$1080,'base de donnée JCO '!F$173:F$1080,I467,'base de donnée JCO '!G$173:G$1080,J467)</f>
        <v>0</v>
      </c>
      <c r="Z467" s="7" t="str">
        <f t="shared" si="754"/>
        <v/>
      </c>
      <c r="AA467" s="7" t="str">
        <f t="shared" si="755"/>
        <v/>
      </c>
      <c r="AB467" s="7" t="str">
        <f t="shared" si="756"/>
        <v/>
      </c>
      <c r="AD467" s="7" t="str">
        <f t="shared" si="757"/>
        <v/>
      </c>
      <c r="AE467" s="7" t="str">
        <f t="shared" si="758"/>
        <v/>
      </c>
      <c r="AF467" s="7" t="str">
        <f t="shared" si="759"/>
        <v/>
      </c>
      <c r="AG467" s="7" t="str">
        <f t="shared" si="760"/>
        <v/>
      </c>
      <c r="AH467" s="7" t="str">
        <f t="shared" si="761"/>
        <v/>
      </c>
      <c r="AJ467" s="7" t="str">
        <f t="shared" si="762"/>
        <v/>
      </c>
      <c r="AK467" s="7" t="str">
        <f t="shared" si="763"/>
        <v/>
      </c>
      <c r="AL467" s="7" t="str">
        <f t="shared" si="764"/>
        <v/>
      </c>
      <c r="AM467" s="7" t="str">
        <f t="shared" si="765"/>
        <v/>
      </c>
      <c r="AO467" s="7" t="str">
        <f t="shared" si="766"/>
        <v/>
      </c>
      <c r="AP467" s="7" t="str">
        <f t="shared" si="767"/>
        <v/>
      </c>
      <c r="AQ467" s="7" t="str">
        <f t="shared" si="768"/>
        <v/>
      </c>
      <c r="AS467" s="7" t="str">
        <f t="shared" si="769"/>
        <v/>
      </c>
      <c r="AT467" s="7" t="str">
        <f t="shared" si="770"/>
        <v/>
      </c>
      <c r="AU467" s="7" t="str">
        <f t="shared" si="771"/>
        <v/>
      </c>
      <c r="AW467" s="7" t="str">
        <f t="shared" si="772"/>
        <v/>
      </c>
      <c r="AY467" s="7" t="str">
        <f t="shared" si="773"/>
        <v/>
      </c>
      <c r="AZ467" s="7" t="str">
        <f t="shared" si="774"/>
        <v/>
      </c>
      <c r="BA467" s="7" t="str">
        <f t="shared" si="775"/>
        <v/>
      </c>
    </row>
    <row r="468" spans="1:53">
      <c r="A468" s="23"/>
      <c r="B468" s="24"/>
      <c r="C468" s="25"/>
      <c r="D468" s="26"/>
      <c r="E468" s="27"/>
      <c r="F468" s="28"/>
      <c r="G468" s="28"/>
      <c r="H468" s="27"/>
      <c r="I468" s="29"/>
      <c r="J468" s="30"/>
      <c r="K468" s="31"/>
      <c r="L468" s="32"/>
      <c r="M468" s="223"/>
      <c r="N468" s="12" t="str">
        <f>IF(ISBLANK(I468),"",IF(COUNTIF(I468,"*bombe*"),(G468-1)*SUMIF('base de donnée JCO '!C$3:C$10,K468,'base de donnée JCO '!D$3:D$10)+SUMIF(entete,L468,'base de donnée JCO '!D$14:D$20),SUMIFS('base de donnée JCO '!I$173:I$1080,'base de donnée JCO '!F$173:F$1080,I468,'base de donnée JCO '!G$173:G$1080,J468)))</f>
        <v/>
      </c>
      <c r="O468" s="12" t="str">
        <f t="shared" si="776"/>
        <v/>
      </c>
      <c r="P468" s="223"/>
      <c r="Q468" s="28"/>
      <c r="R468" s="28"/>
      <c r="S468" s="28"/>
      <c r="T468" s="28"/>
      <c r="U468" s="28"/>
      <c r="V468" s="2">
        <f>W468*SUMIFS('base de donnée JCO '!H$173:H$1080,'base de donnée JCO '!F$173:F$1080,I468,'base de donnée JCO '!G$173:G$1080,J468)</f>
        <v>0</v>
      </c>
      <c r="W468" s="2">
        <f t="shared" si="753"/>
        <v>0</v>
      </c>
      <c r="X468" s="2">
        <f>W468*SUMIFS('base de donnée JCO '!J$173:J$1080,'base de donnée JCO '!F$173:F$1080,I468,'base de donnée JCO '!G$173:G$1080,J468)</f>
        <v>0</v>
      </c>
      <c r="Z468" s="7" t="str">
        <f t="shared" si="754"/>
        <v/>
      </c>
      <c r="AA468" s="7" t="str">
        <f t="shared" si="755"/>
        <v/>
      </c>
      <c r="AB468" s="7" t="str">
        <f t="shared" si="756"/>
        <v/>
      </c>
      <c r="AD468" s="7" t="str">
        <f t="shared" si="757"/>
        <v/>
      </c>
      <c r="AE468" s="7" t="str">
        <f t="shared" si="758"/>
        <v/>
      </c>
      <c r="AF468" s="7" t="str">
        <f t="shared" si="759"/>
        <v/>
      </c>
      <c r="AG468" s="7" t="str">
        <f t="shared" si="760"/>
        <v/>
      </c>
      <c r="AH468" s="7" t="str">
        <f t="shared" si="761"/>
        <v/>
      </c>
      <c r="AJ468" s="7" t="str">
        <f t="shared" si="762"/>
        <v/>
      </c>
      <c r="AK468" s="7" t="str">
        <f t="shared" si="763"/>
        <v/>
      </c>
      <c r="AL468" s="7" t="str">
        <f t="shared" si="764"/>
        <v/>
      </c>
      <c r="AM468" s="7" t="str">
        <f t="shared" si="765"/>
        <v/>
      </c>
      <c r="AO468" s="7" t="str">
        <f t="shared" si="766"/>
        <v/>
      </c>
      <c r="AP468" s="7" t="str">
        <f t="shared" si="767"/>
        <v/>
      </c>
      <c r="AQ468" s="7" t="str">
        <f t="shared" si="768"/>
        <v/>
      </c>
      <c r="AS468" s="7" t="str">
        <f t="shared" si="769"/>
        <v/>
      </c>
      <c r="AT468" s="7" t="str">
        <f t="shared" si="770"/>
        <v/>
      </c>
      <c r="AU468" s="7" t="str">
        <f t="shared" si="771"/>
        <v/>
      </c>
      <c r="AW468" s="7" t="str">
        <f t="shared" si="772"/>
        <v/>
      </c>
      <c r="AY468" s="7" t="str">
        <f t="shared" si="773"/>
        <v/>
      </c>
      <c r="AZ468" s="7" t="str">
        <f t="shared" si="774"/>
        <v/>
      </c>
      <c r="BA468" s="7" t="str">
        <f t="shared" si="775"/>
        <v/>
      </c>
    </row>
    <row r="469" spans="1:53">
      <c r="A469" s="23"/>
      <c r="B469" s="24"/>
      <c r="C469" s="25"/>
      <c r="D469" s="26"/>
      <c r="E469" s="27"/>
      <c r="F469" s="28"/>
      <c r="G469" s="28"/>
      <c r="H469" s="27"/>
      <c r="I469" s="29"/>
      <c r="J469" s="30"/>
      <c r="K469" s="31"/>
      <c r="L469" s="32"/>
      <c r="M469" s="223"/>
      <c r="N469" s="12" t="str">
        <f>IF(ISBLANK(I469),"",IF(COUNTIF(I469,"*bombe*"),(G469-1)*SUMIF('base de donnée JCO '!C$3:C$10,K469,'base de donnée JCO '!D$3:D$10)+SUMIF(entete,L469,'base de donnée JCO '!D$14:D$20),SUMIFS('base de donnée JCO '!I$173:I$1080,'base de donnée JCO '!F$173:F$1080,I469,'base de donnée JCO '!G$173:G$1080,J469)))</f>
        <v/>
      </c>
      <c r="O469" s="12" t="str">
        <f t="shared" si="776"/>
        <v/>
      </c>
      <c r="P469" s="223"/>
      <c r="Q469" s="28"/>
      <c r="R469" s="28"/>
      <c r="S469" s="28"/>
      <c r="T469" s="28"/>
      <c r="U469" s="28"/>
      <c r="V469" s="2">
        <f>W469*SUMIFS('base de donnée JCO '!H$173:H$1080,'base de donnée JCO '!F$173:F$1080,I469,'base de donnée JCO '!G$173:G$1080,J469)</f>
        <v>0</v>
      </c>
      <c r="W469" s="2">
        <f t="shared" si="753"/>
        <v>0</v>
      </c>
      <c r="X469" s="2">
        <f>W469*SUMIFS('base de donnée JCO '!J$173:J$1080,'base de donnée JCO '!F$173:F$1080,I469,'base de donnée JCO '!G$173:G$1080,J469)</f>
        <v>0</v>
      </c>
      <c r="Z469" s="7" t="str">
        <f t="shared" si="754"/>
        <v/>
      </c>
      <c r="AA469" s="7" t="str">
        <f t="shared" si="755"/>
        <v/>
      </c>
      <c r="AB469" s="7" t="str">
        <f t="shared" si="756"/>
        <v/>
      </c>
      <c r="AD469" s="7" t="str">
        <f t="shared" si="757"/>
        <v/>
      </c>
      <c r="AE469" s="7" t="str">
        <f t="shared" si="758"/>
        <v/>
      </c>
      <c r="AF469" s="7" t="str">
        <f t="shared" si="759"/>
        <v/>
      </c>
      <c r="AG469" s="7" t="str">
        <f t="shared" si="760"/>
        <v/>
      </c>
      <c r="AH469" s="7" t="str">
        <f t="shared" si="761"/>
        <v/>
      </c>
      <c r="AJ469" s="7" t="str">
        <f t="shared" si="762"/>
        <v/>
      </c>
      <c r="AK469" s="7" t="str">
        <f t="shared" si="763"/>
        <v/>
      </c>
      <c r="AL469" s="7" t="str">
        <f t="shared" si="764"/>
        <v/>
      </c>
      <c r="AM469" s="7" t="str">
        <f t="shared" si="765"/>
        <v/>
      </c>
      <c r="AO469" s="7" t="str">
        <f t="shared" si="766"/>
        <v/>
      </c>
      <c r="AP469" s="7" t="str">
        <f t="shared" si="767"/>
        <v/>
      </c>
      <c r="AQ469" s="7" t="str">
        <f t="shared" si="768"/>
        <v/>
      </c>
      <c r="AS469" s="7" t="str">
        <f t="shared" si="769"/>
        <v/>
      </c>
      <c r="AT469" s="7" t="str">
        <f t="shared" si="770"/>
        <v/>
      </c>
      <c r="AU469" s="7" t="str">
        <f t="shared" si="771"/>
        <v/>
      </c>
      <c r="AW469" s="7" t="str">
        <f t="shared" si="772"/>
        <v/>
      </c>
      <c r="AY469" s="7" t="str">
        <f t="shared" si="773"/>
        <v/>
      </c>
      <c r="AZ469" s="7" t="str">
        <f t="shared" si="774"/>
        <v/>
      </c>
      <c r="BA469" s="7" t="str">
        <f t="shared" si="775"/>
        <v/>
      </c>
    </row>
    <row r="470" spans="1:53">
      <c r="A470" s="23"/>
      <c r="B470" s="24"/>
      <c r="C470" s="25"/>
      <c r="D470" s="26"/>
      <c r="E470" s="27"/>
      <c r="F470" s="28"/>
      <c r="G470" s="28"/>
      <c r="H470" s="27"/>
      <c r="I470" s="29"/>
      <c r="J470" s="30"/>
      <c r="K470" s="31"/>
      <c r="L470" s="32"/>
      <c r="M470" s="223"/>
      <c r="N470" s="12" t="str">
        <f>IF(ISBLANK(I470),"",IF(COUNTIF(I470,"*bombe*"),(G470-1)*SUMIF('base de donnée JCO '!C$3:C$10,K470,'base de donnée JCO '!D$3:D$10)+SUMIF(entete,L470,'base de donnée JCO '!D$14:D$20),SUMIFS('base de donnée JCO '!I$173:I$1080,'base de donnée JCO '!F$173:F$1080,I470,'base de donnée JCO '!G$173:G$1080,J470)))</f>
        <v/>
      </c>
      <c r="O470" s="12" t="str">
        <f t="shared" si="776"/>
        <v/>
      </c>
      <c r="P470" s="223"/>
      <c r="Q470" s="28"/>
      <c r="R470" s="28"/>
      <c r="S470" s="28"/>
      <c r="T470" s="28"/>
      <c r="U470" s="28"/>
      <c r="V470" s="2">
        <f>W470*SUMIFS('base de donnée JCO '!H$173:H$1080,'base de donnée JCO '!F$173:F$1080,I470,'base de donnée JCO '!G$173:G$1080,J470)</f>
        <v>0</v>
      </c>
      <c r="W470" s="2">
        <f t="shared" si="753"/>
        <v>0</v>
      </c>
      <c r="X470" s="2">
        <f>W470*SUMIFS('base de donnée JCO '!J$173:J$1080,'base de donnée JCO '!F$173:F$1080,I470,'base de donnée JCO '!G$173:G$1080,J470)</f>
        <v>0</v>
      </c>
      <c r="Z470" s="7" t="str">
        <f t="shared" si="754"/>
        <v/>
      </c>
      <c r="AA470" s="7" t="str">
        <f t="shared" si="755"/>
        <v/>
      </c>
      <c r="AB470" s="7" t="str">
        <f t="shared" si="756"/>
        <v/>
      </c>
      <c r="AD470" s="7" t="str">
        <f t="shared" si="757"/>
        <v/>
      </c>
      <c r="AE470" s="7" t="str">
        <f t="shared" si="758"/>
        <v/>
      </c>
      <c r="AF470" s="7" t="str">
        <f t="shared" si="759"/>
        <v/>
      </c>
      <c r="AG470" s="7" t="str">
        <f t="shared" si="760"/>
        <v/>
      </c>
      <c r="AH470" s="7" t="str">
        <f t="shared" si="761"/>
        <v/>
      </c>
      <c r="AJ470" s="7" t="str">
        <f t="shared" si="762"/>
        <v/>
      </c>
      <c r="AK470" s="7" t="str">
        <f t="shared" si="763"/>
        <v/>
      </c>
      <c r="AL470" s="7" t="str">
        <f t="shared" si="764"/>
        <v/>
      </c>
      <c r="AM470" s="7" t="str">
        <f t="shared" si="765"/>
        <v/>
      </c>
      <c r="AO470" s="7" t="str">
        <f t="shared" si="766"/>
        <v/>
      </c>
      <c r="AP470" s="7" t="str">
        <f t="shared" si="767"/>
        <v/>
      </c>
      <c r="AQ470" s="7" t="str">
        <f t="shared" si="768"/>
        <v/>
      </c>
      <c r="AS470" s="7" t="str">
        <f t="shared" si="769"/>
        <v/>
      </c>
      <c r="AT470" s="7" t="str">
        <f t="shared" si="770"/>
        <v/>
      </c>
      <c r="AU470" s="7" t="str">
        <f t="shared" si="771"/>
        <v/>
      </c>
      <c r="AW470" s="7" t="str">
        <f t="shared" si="772"/>
        <v/>
      </c>
      <c r="AY470" s="7" t="str">
        <f t="shared" si="773"/>
        <v/>
      </c>
      <c r="AZ470" s="7" t="str">
        <f t="shared" si="774"/>
        <v/>
      </c>
      <c r="BA470" s="7" t="str">
        <f t="shared" si="775"/>
        <v/>
      </c>
    </row>
    <row r="471" spans="1:53">
      <c r="A471" s="23"/>
      <c r="B471" s="24"/>
      <c r="C471" s="25"/>
      <c r="D471" s="26"/>
      <c r="E471" s="27"/>
      <c r="F471" s="28"/>
      <c r="G471" s="28"/>
      <c r="H471" s="27"/>
      <c r="I471" s="29"/>
      <c r="J471" s="30"/>
      <c r="K471" s="31"/>
      <c r="L471" s="32"/>
      <c r="M471" s="223"/>
      <c r="N471" s="12" t="str">
        <f>IF(ISBLANK(I471),"",IF(COUNTIF(I471,"*bombe*"),(G471-1)*SUMIF('base de donnée JCO '!C$3:C$10,K471,'base de donnée JCO '!D$3:D$10)+SUMIF(entete,L471,'base de donnée JCO '!D$14:D$20),SUMIFS('base de donnée JCO '!I$173:I$1080,'base de donnée JCO '!F$173:F$1080,I471,'base de donnée JCO '!G$173:G$1080,J471)))</f>
        <v/>
      </c>
      <c r="O471" s="12" t="str">
        <f t="shared" si="776"/>
        <v/>
      </c>
      <c r="P471" s="223"/>
      <c r="Q471" s="28"/>
      <c r="R471" s="28"/>
      <c r="S471" s="28"/>
      <c r="T471" s="28"/>
      <c r="U471" s="28"/>
      <c r="V471" s="2">
        <f>W471*SUMIFS('base de donnée JCO '!H$173:H$1080,'base de donnée JCO '!F$173:F$1080,I471,'base de donnée JCO '!G$173:G$1080,J471)</f>
        <v>0</v>
      </c>
      <c r="W471" s="2">
        <f t="shared" si="753"/>
        <v>0</v>
      </c>
      <c r="X471" s="2">
        <f>W471*SUMIFS('base de donnée JCO '!J$173:J$1080,'base de donnée JCO '!F$173:F$1080,I471,'base de donnée JCO '!G$173:G$1080,J471)</f>
        <v>0</v>
      </c>
      <c r="Z471" s="7" t="str">
        <f t="shared" si="754"/>
        <v/>
      </c>
      <c r="AA471" s="7" t="str">
        <f t="shared" si="755"/>
        <v/>
      </c>
      <c r="AB471" s="7" t="str">
        <f t="shared" si="756"/>
        <v/>
      </c>
      <c r="AD471" s="7" t="str">
        <f t="shared" si="757"/>
        <v/>
      </c>
      <c r="AE471" s="7" t="str">
        <f t="shared" si="758"/>
        <v/>
      </c>
      <c r="AF471" s="7" t="str">
        <f t="shared" si="759"/>
        <v/>
      </c>
      <c r="AG471" s="7" t="str">
        <f t="shared" si="760"/>
        <v/>
      </c>
      <c r="AH471" s="7" t="str">
        <f t="shared" si="761"/>
        <v/>
      </c>
      <c r="AJ471" s="7" t="str">
        <f t="shared" si="762"/>
        <v/>
      </c>
      <c r="AK471" s="7" t="str">
        <f t="shared" si="763"/>
        <v/>
      </c>
      <c r="AL471" s="7" t="str">
        <f t="shared" si="764"/>
        <v/>
      </c>
      <c r="AM471" s="7" t="str">
        <f t="shared" si="765"/>
        <v/>
      </c>
      <c r="AO471" s="7" t="str">
        <f t="shared" si="766"/>
        <v/>
      </c>
      <c r="AP471" s="7" t="str">
        <f t="shared" si="767"/>
        <v/>
      </c>
      <c r="AQ471" s="7" t="str">
        <f t="shared" si="768"/>
        <v/>
      </c>
      <c r="AS471" s="7" t="str">
        <f t="shared" si="769"/>
        <v/>
      </c>
      <c r="AT471" s="7" t="str">
        <f t="shared" si="770"/>
        <v/>
      </c>
      <c r="AU471" s="7" t="str">
        <f t="shared" si="771"/>
        <v/>
      </c>
      <c r="AW471" s="7" t="str">
        <f t="shared" si="772"/>
        <v/>
      </c>
      <c r="AY471" s="7" t="str">
        <f t="shared" si="773"/>
        <v/>
      </c>
      <c r="AZ471" s="7" t="str">
        <f t="shared" si="774"/>
        <v/>
      </c>
      <c r="BA471" s="7" t="str">
        <f t="shared" si="775"/>
        <v/>
      </c>
    </row>
    <row r="472" spans="1:53">
      <c r="A472" s="23"/>
      <c r="B472" s="24"/>
      <c r="C472" s="25"/>
      <c r="D472" s="26"/>
      <c r="E472" s="27"/>
      <c r="F472" s="28"/>
      <c r="G472" s="28"/>
      <c r="H472" s="27"/>
      <c r="I472" s="29"/>
      <c r="J472" s="30"/>
      <c r="K472" s="31"/>
      <c r="L472" s="32"/>
      <c r="M472" s="223"/>
      <c r="N472" s="12" t="str">
        <f>IF(ISBLANK(I472),"",IF(COUNTIF(I472,"*bombe*"),(G472-1)*SUMIF('base de donnée JCO '!C$3:C$10,K472,'base de donnée JCO '!D$3:D$10)+SUMIF(entete,L472,'base de donnée JCO '!D$14:D$20),SUMIFS('base de donnée JCO '!I$173:I$1080,'base de donnée JCO '!F$173:F$1080,I472,'base de donnée JCO '!G$173:G$1080,J472)))</f>
        <v/>
      </c>
      <c r="O472" s="12" t="str">
        <f t="shared" si="776"/>
        <v/>
      </c>
      <c r="P472" s="223"/>
      <c r="Q472" s="28"/>
      <c r="R472" s="28"/>
      <c r="S472" s="28"/>
      <c r="T472" s="28"/>
      <c r="U472" s="28"/>
      <c r="V472" s="2">
        <f>W472*SUMIFS('base de donnée JCO '!H$173:H$1080,'base de donnée JCO '!F$173:F$1080,I472,'base de donnée JCO '!G$173:G$1080,J472)</f>
        <v>0</v>
      </c>
      <c r="W472" s="2">
        <f t="shared" si="753"/>
        <v>0</v>
      </c>
      <c r="X472" s="2">
        <f>W472*SUMIFS('base de donnée JCO '!J$173:J$1080,'base de donnée JCO '!F$173:F$1080,I472,'base de donnée JCO '!G$173:G$1080,J472)</f>
        <v>0</v>
      </c>
      <c r="Z472" s="7" t="str">
        <f t="shared" si="754"/>
        <v/>
      </c>
      <c r="AA472" s="7" t="str">
        <f t="shared" si="755"/>
        <v/>
      </c>
      <c r="AB472" s="7" t="str">
        <f t="shared" si="756"/>
        <v/>
      </c>
      <c r="AD472" s="7" t="str">
        <f t="shared" si="757"/>
        <v/>
      </c>
      <c r="AE472" s="7" t="str">
        <f t="shared" si="758"/>
        <v/>
      </c>
      <c r="AF472" s="7" t="str">
        <f t="shared" si="759"/>
        <v/>
      </c>
      <c r="AG472" s="7" t="str">
        <f t="shared" si="760"/>
        <v/>
      </c>
      <c r="AH472" s="7" t="str">
        <f t="shared" si="761"/>
        <v/>
      </c>
      <c r="AJ472" s="7" t="str">
        <f t="shared" si="762"/>
        <v/>
      </c>
      <c r="AK472" s="7" t="str">
        <f t="shared" si="763"/>
        <v/>
      </c>
      <c r="AL472" s="7" t="str">
        <f t="shared" si="764"/>
        <v/>
      </c>
      <c r="AM472" s="7" t="str">
        <f t="shared" si="765"/>
        <v/>
      </c>
      <c r="AO472" s="7" t="str">
        <f t="shared" si="766"/>
        <v/>
      </c>
      <c r="AP472" s="7" t="str">
        <f t="shared" si="767"/>
        <v/>
      </c>
      <c r="AQ472" s="7" t="str">
        <f t="shared" si="768"/>
        <v/>
      </c>
      <c r="AS472" s="7" t="str">
        <f t="shared" si="769"/>
        <v/>
      </c>
      <c r="AT472" s="7" t="str">
        <f t="shared" si="770"/>
        <v/>
      </c>
      <c r="AU472" s="7" t="str">
        <f t="shared" si="771"/>
        <v/>
      </c>
      <c r="AW472" s="7" t="str">
        <f t="shared" si="772"/>
        <v/>
      </c>
      <c r="AY472" s="7" t="str">
        <f t="shared" si="773"/>
        <v/>
      </c>
      <c r="AZ472" s="7" t="str">
        <f t="shared" si="774"/>
        <v/>
      </c>
      <c r="BA472" s="7" t="str">
        <f t="shared" si="775"/>
        <v/>
      </c>
    </row>
    <row r="473" spans="1:53">
      <c r="A473" s="23"/>
      <c r="B473" s="24"/>
      <c r="C473" s="25"/>
      <c r="D473" s="26"/>
      <c r="E473" s="27"/>
      <c r="F473" s="28"/>
      <c r="G473" s="28"/>
      <c r="H473" s="27"/>
      <c r="I473" s="29"/>
      <c r="J473" s="30"/>
      <c r="K473" s="31"/>
      <c r="L473" s="32"/>
      <c r="M473" s="223"/>
      <c r="N473" s="12" t="str">
        <f>IF(ISBLANK(I473),"",IF(COUNTIF(I473,"*bombe*"),(G473-1)*SUMIF('base de donnée JCO '!C$3:C$10,K473,'base de donnée JCO '!D$3:D$10)+SUMIF(entete,L473,'base de donnée JCO '!D$14:D$20),SUMIFS('base de donnée JCO '!I$173:I$1080,'base de donnée JCO '!F$173:F$1080,I473,'base de donnée JCO '!G$173:G$1080,J473)))</f>
        <v/>
      </c>
      <c r="O473" s="12" t="str">
        <f t="shared" si="776"/>
        <v/>
      </c>
      <c r="P473" s="223"/>
      <c r="Q473" s="28"/>
      <c r="R473" s="28"/>
      <c r="S473" s="28"/>
      <c r="T473" s="28"/>
      <c r="U473" s="28"/>
      <c r="V473" s="2">
        <f>W473*SUMIFS('base de donnée JCO '!H$173:H$1080,'base de donnée JCO '!F$173:F$1080,I473,'base de donnée JCO '!G$173:G$1080,J473)</f>
        <v>0</v>
      </c>
      <c r="W473" s="2">
        <f t="shared" si="753"/>
        <v>0</v>
      </c>
      <c r="X473" s="2">
        <f>W473*SUMIFS('base de donnée JCO '!J$173:J$1080,'base de donnée JCO '!F$173:F$1080,I473,'base de donnée JCO '!G$173:G$1080,J473)</f>
        <v>0</v>
      </c>
      <c r="Z473" s="7" t="str">
        <f t="shared" si="754"/>
        <v/>
      </c>
      <c r="AA473" s="7" t="str">
        <f t="shared" si="755"/>
        <v/>
      </c>
      <c r="AB473" s="7" t="str">
        <f t="shared" si="756"/>
        <v/>
      </c>
      <c r="AD473" s="7" t="str">
        <f t="shared" si="757"/>
        <v/>
      </c>
      <c r="AE473" s="7" t="str">
        <f t="shared" si="758"/>
        <v/>
      </c>
      <c r="AF473" s="7" t="str">
        <f t="shared" si="759"/>
        <v/>
      </c>
      <c r="AG473" s="7" t="str">
        <f t="shared" si="760"/>
        <v/>
      </c>
      <c r="AH473" s="7" t="str">
        <f t="shared" si="761"/>
        <v/>
      </c>
      <c r="AJ473" s="7" t="str">
        <f t="shared" si="762"/>
        <v/>
      </c>
      <c r="AK473" s="7" t="str">
        <f t="shared" si="763"/>
        <v/>
      </c>
      <c r="AL473" s="7" t="str">
        <f t="shared" si="764"/>
        <v/>
      </c>
      <c r="AM473" s="7" t="str">
        <f t="shared" si="765"/>
        <v/>
      </c>
      <c r="AO473" s="7" t="str">
        <f t="shared" si="766"/>
        <v/>
      </c>
      <c r="AP473" s="7" t="str">
        <f t="shared" si="767"/>
        <v/>
      </c>
      <c r="AQ473" s="7" t="str">
        <f t="shared" si="768"/>
        <v/>
      </c>
      <c r="AS473" s="7" t="str">
        <f t="shared" si="769"/>
        <v/>
      </c>
      <c r="AT473" s="7" t="str">
        <f t="shared" si="770"/>
        <v/>
      </c>
      <c r="AU473" s="7" t="str">
        <f t="shared" si="771"/>
        <v/>
      </c>
      <c r="AW473" s="7" t="str">
        <f t="shared" si="772"/>
        <v/>
      </c>
      <c r="AY473" s="7" t="str">
        <f t="shared" si="773"/>
        <v/>
      </c>
      <c r="AZ473" s="7" t="str">
        <f t="shared" si="774"/>
        <v/>
      </c>
      <c r="BA473" s="7" t="str">
        <f t="shared" si="775"/>
        <v/>
      </c>
    </row>
    <row r="474" spans="1:53">
      <c r="A474" s="23"/>
      <c r="B474" s="24"/>
      <c r="C474" s="25"/>
      <c r="D474" s="26"/>
      <c r="E474" s="27"/>
      <c r="F474" s="28"/>
      <c r="G474" s="28"/>
      <c r="H474" s="27"/>
      <c r="I474" s="29"/>
      <c r="J474" s="30"/>
      <c r="K474" s="31"/>
      <c r="L474" s="32"/>
      <c r="M474" s="223"/>
      <c r="N474" s="12" t="str">
        <f>IF(ISBLANK(I474),"",IF(COUNTIF(I474,"*bombe*"),(G474-1)*SUMIF('base de donnée JCO '!C$3:C$10,K474,'base de donnée JCO '!D$3:D$10)+SUMIF(entete,L474,'base de donnée JCO '!D$14:D$20),SUMIFS('base de donnée JCO '!I$173:I$1080,'base de donnée JCO '!F$173:F$1080,I474,'base de donnée JCO '!G$173:G$1080,J474)))</f>
        <v/>
      </c>
      <c r="O474" s="12" t="str">
        <f t="shared" si="776"/>
        <v/>
      </c>
      <c r="P474" s="223"/>
      <c r="Q474" s="28"/>
      <c r="R474" s="28"/>
      <c r="S474" s="28"/>
      <c r="T474" s="28"/>
      <c r="U474" s="28"/>
      <c r="V474" s="2">
        <f>W474*SUMIFS('base de donnée JCO '!H$173:H$1080,'base de donnée JCO '!F$173:F$1080,I474,'base de donnée JCO '!G$173:G$1080,J474)</f>
        <v>0</v>
      </c>
      <c r="W474" s="2">
        <f t="shared" si="753"/>
        <v>0</v>
      </c>
      <c r="X474" s="2">
        <f>W474*SUMIFS('base de donnée JCO '!J$173:J$1080,'base de donnée JCO '!F$173:F$1080,I474,'base de donnée JCO '!G$173:G$1080,J474)</f>
        <v>0</v>
      </c>
      <c r="Z474" s="7" t="str">
        <f t="shared" si="754"/>
        <v/>
      </c>
      <c r="AA474" s="7" t="str">
        <f t="shared" si="755"/>
        <v/>
      </c>
      <c r="AB474" s="7" t="str">
        <f t="shared" si="756"/>
        <v/>
      </c>
      <c r="AD474" s="7" t="str">
        <f t="shared" si="757"/>
        <v/>
      </c>
      <c r="AE474" s="7" t="str">
        <f t="shared" si="758"/>
        <v/>
      </c>
      <c r="AF474" s="7" t="str">
        <f t="shared" si="759"/>
        <v/>
      </c>
      <c r="AG474" s="7" t="str">
        <f t="shared" si="760"/>
        <v/>
      </c>
      <c r="AH474" s="7" t="str">
        <f t="shared" si="761"/>
        <v/>
      </c>
      <c r="AJ474" s="7" t="str">
        <f t="shared" si="762"/>
        <v/>
      </c>
      <c r="AK474" s="7" t="str">
        <f t="shared" si="763"/>
        <v/>
      </c>
      <c r="AL474" s="7" t="str">
        <f t="shared" si="764"/>
        <v/>
      </c>
      <c r="AM474" s="7" t="str">
        <f t="shared" si="765"/>
        <v/>
      </c>
      <c r="AO474" s="7" t="str">
        <f t="shared" si="766"/>
        <v/>
      </c>
      <c r="AP474" s="7" t="str">
        <f t="shared" si="767"/>
        <v/>
      </c>
      <c r="AQ474" s="7" t="str">
        <f t="shared" si="768"/>
        <v/>
      </c>
      <c r="AS474" s="7" t="str">
        <f t="shared" si="769"/>
        <v/>
      </c>
      <c r="AT474" s="7" t="str">
        <f t="shared" si="770"/>
        <v/>
      </c>
      <c r="AU474" s="7" t="str">
        <f t="shared" si="771"/>
        <v/>
      </c>
      <c r="AW474" s="7" t="str">
        <f t="shared" si="772"/>
        <v/>
      </c>
      <c r="AY474" s="7" t="str">
        <f t="shared" si="773"/>
        <v/>
      </c>
      <c r="AZ474" s="7" t="str">
        <f t="shared" si="774"/>
        <v/>
      </c>
      <c r="BA474" s="7" t="str">
        <f t="shared" si="775"/>
        <v/>
      </c>
    </row>
    <row r="475" spans="1:53">
      <c r="A475" s="23"/>
      <c r="B475" s="24"/>
      <c r="C475" s="25"/>
      <c r="D475" s="26"/>
      <c r="E475" s="27"/>
      <c r="F475" s="28"/>
      <c r="G475" s="28"/>
      <c r="H475" s="27"/>
      <c r="I475" s="29"/>
      <c r="J475" s="30"/>
      <c r="K475" s="31"/>
      <c r="L475" s="32"/>
      <c r="M475" s="223"/>
      <c r="N475" s="12" t="str">
        <f>IF(ISBLANK(I475),"",IF(COUNTIF(I475,"*bombe*"),(G475-1)*SUMIF('base de donnée JCO '!C$3:C$10,K475,'base de donnée JCO '!D$3:D$10)+SUMIF(entete,L475,'base de donnée JCO '!D$14:D$20),SUMIFS('base de donnée JCO '!I$173:I$1080,'base de donnée JCO '!F$173:F$1080,I475,'base de donnée JCO '!G$173:G$1080,J475)))</f>
        <v/>
      </c>
      <c r="O475" s="12" t="str">
        <f t="shared" si="776"/>
        <v/>
      </c>
      <c r="P475" s="223"/>
      <c r="Q475" s="28"/>
      <c r="R475" s="28"/>
      <c r="S475" s="28"/>
      <c r="T475" s="28"/>
      <c r="U475" s="28"/>
      <c r="V475" s="2">
        <f>W475*SUMIFS('base de donnée JCO '!H$173:H$1080,'base de donnée JCO '!F$173:F$1080,I475,'base de donnée JCO '!G$173:G$1080,J475)</f>
        <v>0</v>
      </c>
      <c r="W475" s="2">
        <f t="shared" si="753"/>
        <v>0</v>
      </c>
      <c r="X475" s="2">
        <f>W475*SUMIFS('base de donnée JCO '!J$173:J$1080,'base de donnée JCO '!F$173:F$1080,I475,'base de donnée JCO '!G$173:G$1080,J475)</f>
        <v>0</v>
      </c>
      <c r="Z475" s="7" t="str">
        <f t="shared" si="754"/>
        <v/>
      </c>
      <c r="AA475" s="7" t="str">
        <f t="shared" si="755"/>
        <v/>
      </c>
      <c r="AB475" s="7" t="str">
        <f t="shared" si="756"/>
        <v/>
      </c>
      <c r="AD475" s="7" t="str">
        <f t="shared" si="757"/>
        <v/>
      </c>
      <c r="AE475" s="7" t="str">
        <f t="shared" si="758"/>
        <v/>
      </c>
      <c r="AF475" s="7" t="str">
        <f t="shared" si="759"/>
        <v/>
      </c>
      <c r="AG475" s="7" t="str">
        <f t="shared" si="760"/>
        <v/>
      </c>
      <c r="AH475" s="7" t="str">
        <f t="shared" si="761"/>
        <v/>
      </c>
      <c r="AJ475" s="7" t="str">
        <f t="shared" si="762"/>
        <v/>
      </c>
      <c r="AK475" s="7" t="str">
        <f t="shared" si="763"/>
        <v/>
      </c>
      <c r="AL475" s="7" t="str">
        <f t="shared" si="764"/>
        <v/>
      </c>
      <c r="AM475" s="7" t="str">
        <f t="shared" si="765"/>
        <v/>
      </c>
      <c r="AO475" s="7" t="str">
        <f t="shared" si="766"/>
        <v/>
      </c>
      <c r="AP475" s="7" t="str">
        <f t="shared" si="767"/>
        <v/>
      </c>
      <c r="AQ475" s="7" t="str">
        <f t="shared" si="768"/>
        <v/>
      </c>
      <c r="AS475" s="7" t="str">
        <f t="shared" si="769"/>
        <v/>
      </c>
      <c r="AT475" s="7" t="str">
        <f t="shared" si="770"/>
        <v/>
      </c>
      <c r="AU475" s="7" t="str">
        <f t="shared" si="771"/>
        <v/>
      </c>
      <c r="AW475" s="7" t="str">
        <f t="shared" si="772"/>
        <v/>
      </c>
      <c r="AY475" s="7" t="str">
        <f t="shared" si="773"/>
        <v/>
      </c>
      <c r="AZ475" s="7" t="str">
        <f t="shared" si="774"/>
        <v/>
      </c>
      <c r="BA475" s="7" t="str">
        <f t="shared" si="775"/>
        <v/>
      </c>
    </row>
    <row r="476" spans="1:53">
      <c r="A476" s="23"/>
      <c r="B476" s="24"/>
      <c r="C476" s="25"/>
      <c r="D476" s="26"/>
      <c r="E476" s="27"/>
      <c r="F476" s="28"/>
      <c r="G476" s="28"/>
      <c r="H476" s="27"/>
      <c r="I476" s="29"/>
      <c r="J476" s="30"/>
      <c r="K476" s="31"/>
      <c r="L476" s="32"/>
      <c r="M476" s="223"/>
      <c r="N476" s="12" t="str">
        <f>IF(ISBLANK(I476),"",IF(COUNTIF(I476,"*bombe*"),(G476-1)*SUMIF('base de donnée JCO '!C$3:C$10,K476,'base de donnée JCO '!D$3:D$10)+SUMIF(entete,L476,'base de donnée JCO '!D$14:D$20),SUMIFS('base de donnée JCO '!I$173:I$1080,'base de donnée JCO '!F$173:F$1080,I476,'base de donnée JCO '!G$173:G$1080,J476)))</f>
        <v/>
      </c>
      <c r="O476" s="12" t="str">
        <f t="shared" si="776"/>
        <v/>
      </c>
      <c r="P476" s="223"/>
      <c r="Q476" s="28"/>
      <c r="R476" s="28"/>
      <c r="S476" s="28"/>
      <c r="T476" s="28"/>
      <c r="U476" s="28"/>
      <c r="V476" s="2">
        <f>W476*SUMIFS('base de donnée JCO '!H$173:H$1080,'base de donnée JCO '!F$173:F$1080,I476,'base de donnée JCO '!G$173:G$1080,J476)</f>
        <v>0</v>
      </c>
      <c r="W476" s="2">
        <f t="shared" si="753"/>
        <v>0</v>
      </c>
      <c r="X476" s="2">
        <f>W476*SUMIFS('base de donnée JCO '!J$173:J$1080,'base de donnée JCO '!F$173:F$1080,I476,'base de donnée JCO '!G$173:G$1080,J476)</f>
        <v>0</v>
      </c>
      <c r="Z476" s="7" t="str">
        <f t="shared" si="754"/>
        <v/>
      </c>
      <c r="AA476" s="7" t="str">
        <f t="shared" si="755"/>
        <v/>
      </c>
      <c r="AB476" s="7" t="str">
        <f t="shared" si="756"/>
        <v/>
      </c>
      <c r="AD476" s="7" t="str">
        <f t="shared" si="757"/>
        <v/>
      </c>
      <c r="AE476" s="7" t="str">
        <f t="shared" si="758"/>
        <v/>
      </c>
      <c r="AF476" s="7" t="str">
        <f t="shared" si="759"/>
        <v/>
      </c>
      <c r="AG476" s="7" t="str">
        <f t="shared" si="760"/>
        <v/>
      </c>
      <c r="AH476" s="7" t="str">
        <f t="shared" si="761"/>
        <v/>
      </c>
      <c r="AJ476" s="7" t="str">
        <f t="shared" si="762"/>
        <v/>
      </c>
      <c r="AK476" s="7" t="str">
        <f t="shared" si="763"/>
        <v/>
      </c>
      <c r="AL476" s="7" t="str">
        <f t="shared" si="764"/>
        <v/>
      </c>
      <c r="AM476" s="7" t="str">
        <f t="shared" si="765"/>
        <v/>
      </c>
      <c r="AO476" s="7" t="str">
        <f t="shared" si="766"/>
        <v/>
      </c>
      <c r="AP476" s="7" t="str">
        <f t="shared" si="767"/>
        <v/>
      </c>
      <c r="AQ476" s="7" t="str">
        <f t="shared" si="768"/>
        <v/>
      </c>
      <c r="AS476" s="7" t="str">
        <f t="shared" si="769"/>
        <v/>
      </c>
      <c r="AT476" s="7" t="str">
        <f t="shared" si="770"/>
        <v/>
      </c>
      <c r="AU476" s="7" t="str">
        <f t="shared" si="771"/>
        <v/>
      </c>
      <c r="AW476" s="7" t="str">
        <f t="shared" si="772"/>
        <v/>
      </c>
      <c r="AY476" s="7" t="str">
        <f t="shared" si="773"/>
        <v/>
      </c>
      <c r="AZ476" s="7" t="str">
        <f t="shared" si="774"/>
        <v/>
      </c>
      <c r="BA476" s="7" t="str">
        <f t="shared" si="775"/>
        <v/>
      </c>
    </row>
    <row r="477" spans="1:53">
      <c r="A477" s="23"/>
      <c r="B477" s="24"/>
      <c r="C477" s="25"/>
      <c r="D477" s="26"/>
      <c r="E477" s="27"/>
      <c r="F477" s="28"/>
      <c r="G477" s="28"/>
      <c r="H477" s="27"/>
      <c r="I477" s="29"/>
      <c r="J477" s="30"/>
      <c r="K477" s="31"/>
      <c r="L477" s="32"/>
      <c r="M477" s="223"/>
      <c r="N477" s="12" t="str">
        <f>IF(ISBLANK(I477),"",IF(COUNTIF(I477,"*bombe*"),(G477-1)*SUMIF('base de donnée JCO '!C$3:C$10,K477,'base de donnée JCO '!D$3:D$10)+SUMIF(entete,L477,'base de donnée JCO '!D$14:D$20),SUMIFS('base de donnée JCO '!I$173:I$1080,'base de donnée JCO '!F$173:F$1080,I477,'base de donnée JCO '!G$173:G$1080,J477)))</f>
        <v/>
      </c>
      <c r="O477" s="12" t="str">
        <f t="shared" si="776"/>
        <v/>
      </c>
      <c r="P477" s="223"/>
      <c r="Q477" s="28"/>
      <c r="R477" s="28"/>
      <c r="S477" s="28"/>
      <c r="T477" s="28"/>
      <c r="U477" s="28"/>
      <c r="V477" s="2">
        <f>W477*SUMIFS('base de donnée JCO '!H$173:H$1080,'base de donnée JCO '!F$173:F$1080,I477,'base de donnée JCO '!G$173:G$1080,J477)</f>
        <v>0</v>
      </c>
      <c r="W477" s="2">
        <f t="shared" si="753"/>
        <v>0</v>
      </c>
      <c r="X477" s="2">
        <f>W477*SUMIFS('base de donnée JCO '!J$173:J$1080,'base de donnée JCO '!F$173:F$1080,I477,'base de donnée JCO '!G$173:G$1080,J477)</f>
        <v>0</v>
      </c>
      <c r="Z477" s="7" t="str">
        <f t="shared" si="754"/>
        <v/>
      </c>
      <c r="AA477" s="7" t="str">
        <f t="shared" si="755"/>
        <v/>
      </c>
      <c r="AB477" s="7" t="str">
        <f t="shared" si="756"/>
        <v/>
      </c>
      <c r="AD477" s="7" t="str">
        <f t="shared" si="757"/>
        <v/>
      </c>
      <c r="AE477" s="7" t="str">
        <f t="shared" si="758"/>
        <v/>
      </c>
      <c r="AF477" s="7" t="str">
        <f t="shared" si="759"/>
        <v/>
      </c>
      <c r="AG477" s="7" t="str">
        <f t="shared" si="760"/>
        <v/>
      </c>
      <c r="AH477" s="7" t="str">
        <f t="shared" si="761"/>
        <v/>
      </c>
      <c r="AJ477" s="7" t="str">
        <f t="shared" si="762"/>
        <v/>
      </c>
      <c r="AK477" s="7" t="str">
        <f t="shared" si="763"/>
        <v/>
      </c>
      <c r="AL477" s="7" t="str">
        <f t="shared" si="764"/>
        <v/>
      </c>
      <c r="AM477" s="7" t="str">
        <f t="shared" si="765"/>
        <v/>
      </c>
      <c r="AO477" s="7" t="str">
        <f t="shared" si="766"/>
        <v/>
      </c>
      <c r="AP477" s="7" t="str">
        <f t="shared" si="767"/>
        <v/>
      </c>
      <c r="AQ477" s="7" t="str">
        <f t="shared" si="768"/>
        <v/>
      </c>
      <c r="AS477" s="7" t="str">
        <f t="shared" si="769"/>
        <v/>
      </c>
      <c r="AT477" s="7" t="str">
        <f t="shared" si="770"/>
        <v/>
      </c>
      <c r="AU477" s="7" t="str">
        <f t="shared" si="771"/>
        <v/>
      </c>
      <c r="AW477" s="7" t="str">
        <f t="shared" si="772"/>
        <v/>
      </c>
      <c r="AY477" s="7" t="str">
        <f t="shared" si="773"/>
        <v/>
      </c>
      <c r="AZ477" s="7" t="str">
        <f t="shared" si="774"/>
        <v/>
      </c>
      <c r="BA477" s="7" t="str">
        <f t="shared" si="775"/>
        <v/>
      </c>
    </row>
    <row r="478" spans="1:53">
      <c r="A478" s="23"/>
      <c r="B478" s="24"/>
      <c r="C478" s="25"/>
      <c r="D478" s="26"/>
      <c r="E478" s="27"/>
      <c r="F478" s="28"/>
      <c r="G478" s="28"/>
      <c r="H478" s="27"/>
      <c r="I478" s="29"/>
      <c r="J478" s="30"/>
      <c r="K478" s="31"/>
      <c r="L478" s="32"/>
      <c r="M478" s="223"/>
      <c r="N478" s="12" t="str">
        <f>IF(ISBLANK(I478),"",IF(COUNTIF(I478,"*bombe*"),(G478-1)*SUMIF('base de donnée JCO '!C$3:C$10,K478,'base de donnée JCO '!D$3:D$10)+SUMIF(entete,L478,'base de donnée JCO '!D$14:D$20),SUMIFS('base de donnée JCO '!I$173:I$1080,'base de donnée JCO '!F$173:F$1080,I478,'base de donnée JCO '!G$173:G$1080,J478)))</f>
        <v/>
      </c>
      <c r="O478" s="12" t="str">
        <f t="shared" si="776"/>
        <v/>
      </c>
      <c r="P478" s="223"/>
      <c r="Q478" s="28"/>
      <c r="R478" s="28"/>
      <c r="S478" s="28"/>
      <c r="T478" s="28"/>
      <c r="U478" s="28"/>
      <c r="V478" s="2">
        <f>W478*SUMIFS('base de donnée JCO '!H$173:H$1080,'base de donnée JCO '!F$173:F$1080,I478,'base de donnée JCO '!G$173:G$1080,J478)</f>
        <v>0</v>
      </c>
      <c r="W478" s="2">
        <f t="shared" si="753"/>
        <v>0</v>
      </c>
      <c r="X478" s="2">
        <f>W478*SUMIFS('base de donnée JCO '!J$173:J$1080,'base de donnée JCO '!F$173:F$1080,I478,'base de donnée JCO '!G$173:G$1080,J478)</f>
        <v>0</v>
      </c>
      <c r="Z478" s="7" t="str">
        <f t="shared" si="754"/>
        <v/>
      </c>
      <c r="AA478" s="7" t="str">
        <f t="shared" si="755"/>
        <v/>
      </c>
      <c r="AB478" s="7" t="str">
        <f t="shared" si="756"/>
        <v/>
      </c>
      <c r="AD478" s="7" t="str">
        <f t="shared" si="757"/>
        <v/>
      </c>
      <c r="AE478" s="7" t="str">
        <f t="shared" si="758"/>
        <v/>
      </c>
      <c r="AF478" s="7" t="str">
        <f t="shared" si="759"/>
        <v/>
      </c>
      <c r="AG478" s="7" t="str">
        <f t="shared" si="760"/>
        <v/>
      </c>
      <c r="AH478" s="7" t="str">
        <f t="shared" si="761"/>
        <v/>
      </c>
      <c r="AJ478" s="7" t="str">
        <f t="shared" si="762"/>
        <v/>
      </c>
      <c r="AK478" s="7" t="str">
        <f t="shared" si="763"/>
        <v/>
      </c>
      <c r="AL478" s="7" t="str">
        <f t="shared" si="764"/>
        <v/>
      </c>
      <c r="AM478" s="7" t="str">
        <f t="shared" si="765"/>
        <v/>
      </c>
      <c r="AO478" s="7" t="str">
        <f t="shared" si="766"/>
        <v/>
      </c>
      <c r="AP478" s="7" t="str">
        <f t="shared" si="767"/>
        <v/>
      </c>
      <c r="AQ478" s="7" t="str">
        <f t="shared" si="768"/>
        <v/>
      </c>
      <c r="AS478" s="7" t="str">
        <f t="shared" si="769"/>
        <v/>
      </c>
      <c r="AT478" s="7" t="str">
        <f t="shared" si="770"/>
        <v/>
      </c>
      <c r="AU478" s="7" t="str">
        <f t="shared" si="771"/>
        <v/>
      </c>
      <c r="AW478" s="7" t="str">
        <f t="shared" si="772"/>
        <v/>
      </c>
      <c r="AY478" s="7" t="str">
        <f t="shared" si="773"/>
        <v/>
      </c>
      <c r="AZ478" s="7" t="str">
        <f t="shared" si="774"/>
        <v/>
      </c>
      <c r="BA478" s="7" t="str">
        <f t="shared" si="775"/>
        <v/>
      </c>
    </row>
    <row r="479" spans="1:53">
      <c r="A479" s="23"/>
      <c r="B479" s="24"/>
      <c r="C479" s="25"/>
      <c r="D479" s="26"/>
      <c r="E479" s="27"/>
      <c r="F479" s="28"/>
      <c r="G479" s="28"/>
      <c r="H479" s="27"/>
      <c r="I479" s="29"/>
      <c r="J479" s="30"/>
      <c r="K479" s="31"/>
      <c r="L479" s="32"/>
      <c r="M479" s="223"/>
      <c r="N479" s="12" t="str">
        <f>IF(ISBLANK(I479),"",IF(COUNTIF(I479,"*bombe*"),(G479-1)*SUMIF('base de donnée JCO '!C$3:C$10,K479,'base de donnée JCO '!D$3:D$10)+SUMIF(entete,L479,'base de donnée JCO '!D$14:D$20),SUMIFS('base de donnée JCO '!I$173:I$1080,'base de donnée JCO '!F$173:F$1080,I479,'base de donnée JCO '!G$173:G$1080,J479)))</f>
        <v/>
      </c>
      <c r="O479" s="12" t="str">
        <f t="shared" si="776"/>
        <v/>
      </c>
      <c r="P479" s="223"/>
      <c r="Q479" s="28"/>
      <c r="R479" s="28"/>
      <c r="S479" s="28"/>
      <c r="T479" s="28"/>
      <c r="U479" s="28"/>
      <c r="V479" s="2">
        <f>W479*SUMIFS('base de donnée JCO '!H$173:H$1080,'base de donnée JCO '!F$173:F$1080,I479,'base de donnée JCO '!G$173:G$1080,J479)</f>
        <v>0</v>
      </c>
      <c r="W479" s="2">
        <f t="shared" si="753"/>
        <v>0</v>
      </c>
      <c r="X479" s="2">
        <f>W479*SUMIFS('base de donnée JCO '!J$173:J$1080,'base de donnée JCO '!F$173:F$1080,I479,'base de donnée JCO '!G$173:G$1080,J479)</f>
        <v>0</v>
      </c>
      <c r="Z479" s="7" t="str">
        <f t="shared" si="754"/>
        <v/>
      </c>
      <c r="AA479" s="7" t="str">
        <f t="shared" si="755"/>
        <v/>
      </c>
      <c r="AB479" s="7" t="str">
        <f t="shared" si="756"/>
        <v/>
      </c>
      <c r="AD479" s="7" t="str">
        <f t="shared" si="757"/>
        <v/>
      </c>
      <c r="AE479" s="7" t="str">
        <f t="shared" si="758"/>
        <v/>
      </c>
      <c r="AF479" s="7" t="str">
        <f t="shared" si="759"/>
        <v/>
      </c>
      <c r="AG479" s="7" t="str">
        <f t="shared" si="760"/>
        <v/>
      </c>
      <c r="AH479" s="7" t="str">
        <f t="shared" si="761"/>
        <v/>
      </c>
      <c r="AJ479" s="7" t="str">
        <f t="shared" si="762"/>
        <v/>
      </c>
      <c r="AK479" s="7" t="str">
        <f t="shared" si="763"/>
        <v/>
      </c>
      <c r="AL479" s="7" t="str">
        <f t="shared" si="764"/>
        <v/>
      </c>
      <c r="AM479" s="7" t="str">
        <f t="shared" si="765"/>
        <v/>
      </c>
      <c r="AO479" s="7" t="str">
        <f t="shared" si="766"/>
        <v/>
      </c>
      <c r="AP479" s="7" t="str">
        <f t="shared" si="767"/>
        <v/>
      </c>
      <c r="AQ479" s="7" t="str">
        <f t="shared" si="768"/>
        <v/>
      </c>
      <c r="AS479" s="7" t="str">
        <f t="shared" si="769"/>
        <v/>
      </c>
      <c r="AT479" s="7" t="str">
        <f t="shared" si="770"/>
        <v/>
      </c>
      <c r="AU479" s="7" t="str">
        <f t="shared" si="771"/>
        <v/>
      </c>
      <c r="AW479" s="7" t="str">
        <f t="shared" si="772"/>
        <v/>
      </c>
      <c r="AY479" s="7" t="str">
        <f t="shared" si="773"/>
        <v/>
      </c>
      <c r="AZ479" s="7" t="str">
        <f t="shared" si="774"/>
        <v/>
      </c>
      <c r="BA479" s="7" t="str">
        <f t="shared" si="775"/>
        <v/>
      </c>
    </row>
    <row r="480" spans="1:53">
      <c r="A480" s="23"/>
      <c r="B480" s="24"/>
      <c r="C480" s="25"/>
      <c r="D480" s="26"/>
      <c r="E480" s="27"/>
      <c r="F480" s="28"/>
      <c r="G480" s="28"/>
      <c r="H480" s="27"/>
      <c r="I480" s="29"/>
      <c r="J480" s="30"/>
      <c r="K480" s="31"/>
      <c r="L480" s="32"/>
      <c r="M480" s="223"/>
      <c r="N480" s="12" t="str">
        <f>IF(ISBLANK(I480),"",IF(COUNTIF(I480,"*bombe*"),(G480-1)*SUMIF('base de donnée JCO '!C$3:C$10,K480,'base de donnée JCO '!D$3:D$10)+SUMIF(entete,L480,'base de donnée JCO '!D$14:D$20),SUMIFS('base de donnée JCO '!I$173:I$1080,'base de donnée JCO '!F$173:F$1080,I480,'base de donnée JCO '!G$173:G$1080,J480)))</f>
        <v/>
      </c>
      <c r="O480" s="12" t="str">
        <f t="shared" si="776"/>
        <v/>
      </c>
      <c r="P480" s="223"/>
      <c r="Q480" s="28"/>
      <c r="R480" s="28"/>
      <c r="S480" s="28"/>
      <c r="T480" s="28"/>
      <c r="U480" s="28"/>
      <c r="V480" s="2">
        <f>W480*SUMIFS('base de donnée JCO '!H$173:H$1080,'base de donnée JCO '!F$173:F$1080,I480,'base de donnée JCO '!G$173:G$1080,J480)</f>
        <v>0</v>
      </c>
      <c r="W480" s="2">
        <f t="shared" si="753"/>
        <v>0</v>
      </c>
      <c r="X480" s="2">
        <f>W480*SUMIFS('base de donnée JCO '!J$173:J$1080,'base de donnée JCO '!F$173:F$1080,I480,'base de donnée JCO '!G$173:G$1080,J480)</f>
        <v>0</v>
      </c>
      <c r="Z480" s="7" t="str">
        <f t="shared" si="754"/>
        <v/>
      </c>
      <c r="AA480" s="7" t="str">
        <f t="shared" si="755"/>
        <v/>
      </c>
      <c r="AB480" s="7" t="str">
        <f t="shared" si="756"/>
        <v/>
      </c>
      <c r="AD480" s="7" t="str">
        <f t="shared" si="757"/>
        <v/>
      </c>
      <c r="AE480" s="7" t="str">
        <f t="shared" si="758"/>
        <v/>
      </c>
      <c r="AF480" s="7" t="str">
        <f t="shared" si="759"/>
        <v/>
      </c>
      <c r="AG480" s="7" t="str">
        <f t="shared" si="760"/>
        <v/>
      </c>
      <c r="AH480" s="7" t="str">
        <f t="shared" si="761"/>
        <v/>
      </c>
      <c r="AJ480" s="7" t="str">
        <f t="shared" si="762"/>
        <v/>
      </c>
      <c r="AK480" s="7" t="str">
        <f t="shared" si="763"/>
        <v/>
      </c>
      <c r="AL480" s="7" t="str">
        <f t="shared" si="764"/>
        <v/>
      </c>
      <c r="AM480" s="7" t="str">
        <f t="shared" si="765"/>
        <v/>
      </c>
      <c r="AO480" s="7" t="str">
        <f t="shared" si="766"/>
        <v/>
      </c>
      <c r="AP480" s="7" t="str">
        <f t="shared" si="767"/>
        <v/>
      </c>
      <c r="AQ480" s="7" t="str">
        <f t="shared" si="768"/>
        <v/>
      </c>
      <c r="AS480" s="7" t="str">
        <f t="shared" si="769"/>
        <v/>
      </c>
      <c r="AT480" s="7" t="str">
        <f t="shared" si="770"/>
        <v/>
      </c>
      <c r="AU480" s="7" t="str">
        <f t="shared" si="771"/>
        <v/>
      </c>
      <c r="AW480" s="7" t="str">
        <f t="shared" si="772"/>
        <v/>
      </c>
      <c r="AY480" s="7" t="str">
        <f t="shared" si="773"/>
        <v/>
      </c>
      <c r="AZ480" s="7" t="str">
        <f t="shared" si="774"/>
        <v/>
      </c>
      <c r="BA480" s="7" t="str">
        <f t="shared" si="775"/>
        <v/>
      </c>
    </row>
    <row r="481" spans="1:53">
      <c r="A481" s="23"/>
      <c r="B481" s="24"/>
      <c r="C481" s="25"/>
      <c r="D481" s="26"/>
      <c r="E481" s="27"/>
      <c r="F481" s="28"/>
      <c r="G481" s="28"/>
      <c r="H481" s="27"/>
      <c r="I481" s="29"/>
      <c r="J481" s="30"/>
      <c r="K481" s="31"/>
      <c r="L481" s="32"/>
      <c r="M481" s="223"/>
      <c r="N481" s="12" t="str">
        <f>IF(ISBLANK(I481),"",IF(COUNTIF(I481,"*bombe*"),(G481-1)*SUMIF('base de donnée JCO '!C$3:C$10,K481,'base de donnée JCO '!D$3:D$10)+SUMIF(entete,L481,'base de donnée JCO '!D$14:D$20),SUMIFS('base de donnée JCO '!I$173:I$1080,'base de donnée JCO '!F$173:F$1080,I481,'base de donnée JCO '!G$173:G$1080,J481)))</f>
        <v/>
      </c>
      <c r="O481" s="12" t="str">
        <f t="shared" si="776"/>
        <v/>
      </c>
      <c r="P481" s="223"/>
      <c r="Q481" s="28"/>
      <c r="R481" s="28"/>
      <c r="S481" s="28"/>
      <c r="T481" s="28"/>
      <c r="U481" s="28"/>
      <c r="V481" s="2">
        <f>W481*SUMIFS('base de donnée JCO '!H$173:H$1080,'base de donnée JCO '!F$173:F$1080,I481,'base de donnée JCO '!G$173:G$1080,J481)</f>
        <v>0</v>
      </c>
      <c r="W481" s="2">
        <f t="shared" si="753"/>
        <v>0</v>
      </c>
      <c r="X481" s="2">
        <f>W481*SUMIFS('base de donnée JCO '!J$173:J$1080,'base de donnée JCO '!F$173:F$1080,I481,'base de donnée JCO '!G$173:G$1080,J481)</f>
        <v>0</v>
      </c>
      <c r="Z481" s="7" t="str">
        <f t="shared" si="754"/>
        <v/>
      </c>
      <c r="AA481" s="7" t="str">
        <f t="shared" si="755"/>
        <v/>
      </c>
      <c r="AB481" s="7" t="str">
        <f t="shared" si="756"/>
        <v/>
      </c>
      <c r="AD481" s="7" t="str">
        <f t="shared" si="757"/>
        <v/>
      </c>
      <c r="AE481" s="7" t="str">
        <f t="shared" si="758"/>
        <v/>
      </c>
      <c r="AF481" s="7" t="str">
        <f t="shared" si="759"/>
        <v/>
      </c>
      <c r="AG481" s="7" t="str">
        <f t="shared" si="760"/>
        <v/>
      </c>
      <c r="AH481" s="7" t="str">
        <f t="shared" si="761"/>
        <v/>
      </c>
      <c r="AJ481" s="7" t="str">
        <f t="shared" si="762"/>
        <v/>
      </c>
      <c r="AK481" s="7" t="str">
        <f t="shared" si="763"/>
        <v/>
      </c>
      <c r="AL481" s="7" t="str">
        <f t="shared" si="764"/>
        <v/>
      </c>
      <c r="AM481" s="7" t="str">
        <f t="shared" si="765"/>
        <v/>
      </c>
      <c r="AO481" s="7" t="str">
        <f t="shared" si="766"/>
        <v/>
      </c>
      <c r="AP481" s="7" t="str">
        <f t="shared" si="767"/>
        <v/>
      </c>
      <c r="AQ481" s="7" t="str">
        <f t="shared" si="768"/>
        <v/>
      </c>
      <c r="AS481" s="7" t="str">
        <f t="shared" si="769"/>
        <v/>
      </c>
      <c r="AT481" s="7" t="str">
        <f t="shared" si="770"/>
        <v/>
      </c>
      <c r="AU481" s="7" t="str">
        <f t="shared" si="771"/>
        <v/>
      </c>
      <c r="AW481" s="7" t="str">
        <f t="shared" si="772"/>
        <v/>
      </c>
      <c r="AY481" s="7" t="str">
        <f t="shared" si="773"/>
        <v/>
      </c>
      <c r="AZ481" s="7" t="str">
        <f t="shared" si="774"/>
        <v/>
      </c>
      <c r="BA481" s="7" t="str">
        <f t="shared" si="775"/>
        <v/>
      </c>
    </row>
    <row r="482" spans="1:53">
      <c r="A482" s="23"/>
      <c r="B482" s="24"/>
      <c r="C482" s="25"/>
      <c r="D482" s="26"/>
      <c r="E482" s="27"/>
      <c r="F482" s="28"/>
      <c r="G482" s="28"/>
      <c r="H482" s="27"/>
      <c r="I482" s="29"/>
      <c r="J482" s="30"/>
      <c r="K482" s="31"/>
      <c r="L482" s="32"/>
      <c r="M482" s="223"/>
      <c r="N482" s="12" t="str">
        <f>IF(ISBLANK(I482),"",IF(COUNTIF(I482,"*bombe*"),(G482-1)*SUMIF('base de donnée JCO '!C$3:C$10,K482,'base de donnée JCO '!D$3:D$10)+SUMIF(entete,L482,'base de donnée JCO '!D$14:D$20),SUMIFS('base de donnée JCO '!I$173:I$1080,'base de donnée JCO '!F$173:F$1080,I482,'base de donnée JCO '!G$173:G$1080,J482)))</f>
        <v/>
      </c>
      <c r="O482" s="12" t="str">
        <f t="shared" si="776"/>
        <v/>
      </c>
      <c r="P482" s="223"/>
      <c r="Q482" s="28"/>
      <c r="R482" s="28"/>
      <c r="S482" s="28"/>
      <c r="T482" s="28"/>
      <c r="U482" s="28"/>
      <c r="V482" s="2">
        <f>W482*SUMIFS('base de donnée JCO '!H$173:H$1080,'base de donnée JCO '!F$173:F$1080,I482,'base de donnée JCO '!G$173:G$1080,J482)</f>
        <v>0</v>
      </c>
      <c r="W482" s="2">
        <f t="shared" si="753"/>
        <v>0</v>
      </c>
      <c r="X482" s="2">
        <f>W482*SUMIFS('base de donnée JCO '!J$173:J$1080,'base de donnée JCO '!F$173:F$1080,I482,'base de donnée JCO '!G$173:G$1080,J482)</f>
        <v>0</v>
      </c>
      <c r="Z482" s="7" t="str">
        <f t="shared" si="754"/>
        <v/>
      </c>
      <c r="AA482" s="7" t="str">
        <f t="shared" si="755"/>
        <v/>
      </c>
      <c r="AB482" s="7" t="str">
        <f t="shared" si="756"/>
        <v/>
      </c>
      <c r="AD482" s="7" t="str">
        <f t="shared" si="757"/>
        <v/>
      </c>
      <c r="AE482" s="7" t="str">
        <f t="shared" si="758"/>
        <v/>
      </c>
      <c r="AF482" s="7" t="str">
        <f t="shared" si="759"/>
        <v/>
      </c>
      <c r="AG482" s="7" t="str">
        <f t="shared" si="760"/>
        <v/>
      </c>
      <c r="AH482" s="7" t="str">
        <f t="shared" si="761"/>
        <v/>
      </c>
      <c r="AJ482" s="7" t="str">
        <f t="shared" si="762"/>
        <v/>
      </c>
      <c r="AK482" s="7" t="str">
        <f t="shared" si="763"/>
        <v/>
      </c>
      <c r="AL482" s="7" t="str">
        <f t="shared" si="764"/>
        <v/>
      </c>
      <c r="AM482" s="7" t="str">
        <f t="shared" si="765"/>
        <v/>
      </c>
      <c r="AO482" s="7" t="str">
        <f t="shared" si="766"/>
        <v/>
      </c>
      <c r="AP482" s="7" t="str">
        <f t="shared" si="767"/>
        <v/>
      </c>
      <c r="AQ482" s="7" t="str">
        <f t="shared" si="768"/>
        <v/>
      </c>
      <c r="AS482" s="7" t="str">
        <f t="shared" si="769"/>
        <v/>
      </c>
      <c r="AT482" s="7" t="str">
        <f t="shared" si="770"/>
        <v/>
      </c>
      <c r="AU482" s="7" t="str">
        <f t="shared" si="771"/>
        <v/>
      </c>
      <c r="AW482" s="7" t="str">
        <f t="shared" si="772"/>
        <v/>
      </c>
      <c r="AY482" s="7" t="str">
        <f t="shared" si="773"/>
        <v/>
      </c>
      <c r="AZ482" s="7" t="str">
        <f t="shared" si="774"/>
        <v/>
      </c>
      <c r="BA482" s="7" t="str">
        <f t="shared" si="775"/>
        <v/>
      </c>
    </row>
    <row r="483" spans="1:53">
      <c r="A483" s="23"/>
      <c r="B483" s="24"/>
      <c r="C483" s="25"/>
      <c r="D483" s="26"/>
      <c r="E483" s="27"/>
      <c r="F483" s="28"/>
      <c r="G483" s="28"/>
      <c r="H483" s="27"/>
      <c r="I483" s="29"/>
      <c r="J483" s="30"/>
      <c r="K483" s="31"/>
      <c r="L483" s="32"/>
      <c r="M483" s="223"/>
      <c r="N483" s="12" t="str">
        <f>IF(ISBLANK(I483),"",IF(COUNTIF(I483,"*bombe*"),(G483-1)*SUMIF('base de donnée JCO '!C$3:C$10,K483,'base de donnée JCO '!D$3:D$10)+SUMIF(entete,L483,'base de donnée JCO '!D$14:D$20),SUMIFS('base de donnée JCO '!I$173:I$1080,'base de donnée JCO '!F$173:F$1080,I483,'base de donnée JCO '!G$173:G$1080,J483)))</f>
        <v/>
      </c>
      <c r="O483" s="12" t="str">
        <f t="shared" si="776"/>
        <v/>
      </c>
      <c r="P483" s="223"/>
      <c r="Q483" s="28"/>
      <c r="R483" s="28"/>
      <c r="S483" s="28"/>
      <c r="T483" s="28"/>
      <c r="U483" s="28"/>
      <c r="V483" s="2">
        <f>W483*SUMIFS('base de donnée JCO '!H$173:H$1080,'base de donnée JCO '!F$173:F$1080,I483,'base de donnée JCO '!G$173:G$1080,J483)</f>
        <v>0</v>
      </c>
      <c r="W483" s="2">
        <f t="shared" si="753"/>
        <v>0</v>
      </c>
      <c r="X483" s="2">
        <f>W483*SUMIFS('base de donnée JCO '!J$173:J$1080,'base de donnée JCO '!F$173:F$1080,I483,'base de donnée JCO '!G$173:G$1080,J483)</f>
        <v>0</v>
      </c>
      <c r="Z483" s="7" t="str">
        <f t="shared" si="754"/>
        <v/>
      </c>
      <c r="AA483" s="7" t="str">
        <f t="shared" si="755"/>
        <v/>
      </c>
      <c r="AB483" s="7" t="str">
        <f t="shared" si="756"/>
        <v/>
      </c>
      <c r="AD483" s="7" t="str">
        <f t="shared" si="757"/>
        <v/>
      </c>
      <c r="AE483" s="7" t="str">
        <f t="shared" si="758"/>
        <v/>
      </c>
      <c r="AF483" s="7" t="str">
        <f t="shared" si="759"/>
        <v/>
      </c>
      <c r="AG483" s="7" t="str">
        <f t="shared" si="760"/>
        <v/>
      </c>
      <c r="AH483" s="7" t="str">
        <f t="shared" si="761"/>
        <v/>
      </c>
      <c r="AJ483" s="7" t="str">
        <f t="shared" si="762"/>
        <v/>
      </c>
      <c r="AK483" s="7" t="str">
        <f t="shared" si="763"/>
        <v/>
      </c>
      <c r="AL483" s="7" t="str">
        <f t="shared" si="764"/>
        <v/>
      </c>
      <c r="AM483" s="7" t="str">
        <f t="shared" si="765"/>
        <v/>
      </c>
      <c r="AO483" s="7" t="str">
        <f t="shared" si="766"/>
        <v/>
      </c>
      <c r="AP483" s="7" t="str">
        <f t="shared" si="767"/>
        <v/>
      </c>
      <c r="AQ483" s="7" t="str">
        <f t="shared" si="768"/>
        <v/>
      </c>
      <c r="AS483" s="7" t="str">
        <f t="shared" si="769"/>
        <v/>
      </c>
      <c r="AT483" s="7" t="str">
        <f t="shared" si="770"/>
        <v/>
      </c>
      <c r="AU483" s="7" t="str">
        <f t="shared" si="771"/>
        <v/>
      </c>
      <c r="AW483" s="7" t="str">
        <f t="shared" si="772"/>
        <v/>
      </c>
      <c r="AY483" s="7" t="str">
        <f t="shared" si="773"/>
        <v/>
      </c>
      <c r="AZ483" s="7" t="str">
        <f t="shared" si="774"/>
        <v/>
      </c>
      <c r="BA483" s="7" t="str">
        <f t="shared" si="775"/>
        <v/>
      </c>
    </row>
    <row r="484" spans="1:53">
      <c r="A484" s="23"/>
      <c r="B484" s="24"/>
      <c r="C484" s="25"/>
      <c r="D484" s="26"/>
      <c r="E484" s="27"/>
      <c r="F484" s="28"/>
      <c r="G484" s="28"/>
      <c r="H484" s="27"/>
      <c r="I484" s="29"/>
      <c r="J484" s="30"/>
      <c r="K484" s="31"/>
      <c r="L484" s="32"/>
      <c r="M484" s="223"/>
      <c r="N484" s="12" t="str">
        <f>IF(ISBLANK(I484),"",IF(COUNTIF(I484,"*bombe*"),(G484-1)*SUMIF('base de donnée JCO '!C$3:C$10,K484,'base de donnée JCO '!D$3:D$10)+SUMIF(entete,L484,'base de donnée JCO '!D$14:D$20),SUMIFS('base de donnée JCO '!I$173:I$1080,'base de donnée JCO '!F$173:F$1080,I484,'base de donnée JCO '!G$173:G$1080,J484)))</f>
        <v/>
      </c>
      <c r="O484" s="12" t="str">
        <f t="shared" si="776"/>
        <v/>
      </c>
      <c r="P484" s="223"/>
      <c r="Q484" s="28"/>
      <c r="R484" s="28"/>
      <c r="S484" s="28"/>
      <c r="T484" s="28"/>
      <c r="U484" s="28"/>
      <c r="V484" s="2">
        <f>W484*SUMIFS('base de donnée JCO '!H$173:H$1080,'base de donnée JCO '!F$173:F$1080,I484,'base de donnée JCO '!G$173:G$1080,J484)</f>
        <v>0</v>
      </c>
      <c r="W484" s="2">
        <f t="shared" si="753"/>
        <v>0</v>
      </c>
      <c r="X484" s="2">
        <f>W484*SUMIFS('base de donnée JCO '!J$173:J$1080,'base de donnée JCO '!F$173:F$1080,I484,'base de donnée JCO '!G$173:G$1080,J484)</f>
        <v>0</v>
      </c>
      <c r="Z484" s="7" t="str">
        <f t="shared" si="754"/>
        <v/>
      </c>
      <c r="AA484" s="7" t="str">
        <f t="shared" si="755"/>
        <v/>
      </c>
      <c r="AB484" s="7" t="str">
        <f t="shared" si="756"/>
        <v/>
      </c>
      <c r="AD484" s="7" t="str">
        <f t="shared" si="757"/>
        <v/>
      </c>
      <c r="AE484" s="7" t="str">
        <f t="shared" si="758"/>
        <v/>
      </c>
      <c r="AF484" s="7" t="str">
        <f t="shared" si="759"/>
        <v/>
      </c>
      <c r="AG484" s="7" t="str">
        <f t="shared" si="760"/>
        <v/>
      </c>
      <c r="AH484" s="7" t="str">
        <f t="shared" si="761"/>
        <v/>
      </c>
      <c r="AJ484" s="7" t="str">
        <f t="shared" si="762"/>
        <v/>
      </c>
      <c r="AK484" s="7" t="str">
        <f t="shared" si="763"/>
        <v/>
      </c>
      <c r="AL484" s="7" t="str">
        <f t="shared" si="764"/>
        <v/>
      </c>
      <c r="AM484" s="7" t="str">
        <f t="shared" si="765"/>
        <v/>
      </c>
      <c r="AO484" s="7" t="str">
        <f t="shared" si="766"/>
        <v/>
      </c>
      <c r="AP484" s="7" t="str">
        <f t="shared" si="767"/>
        <v/>
      </c>
      <c r="AQ484" s="7" t="str">
        <f t="shared" si="768"/>
        <v/>
      </c>
      <c r="AS484" s="7" t="str">
        <f t="shared" si="769"/>
        <v/>
      </c>
      <c r="AT484" s="7" t="str">
        <f t="shared" si="770"/>
        <v/>
      </c>
      <c r="AU484" s="7" t="str">
        <f t="shared" si="771"/>
        <v/>
      </c>
      <c r="AW484" s="7" t="str">
        <f t="shared" si="772"/>
        <v/>
      </c>
      <c r="AY484" s="7" t="str">
        <f t="shared" si="773"/>
        <v/>
      </c>
      <c r="AZ484" s="7" t="str">
        <f t="shared" si="774"/>
        <v/>
      </c>
      <c r="BA484" s="7" t="str">
        <f t="shared" si="775"/>
        <v/>
      </c>
    </row>
    <row r="485" spans="1:53">
      <c r="A485" s="23"/>
      <c r="B485" s="24"/>
      <c r="C485" s="25"/>
      <c r="D485" s="26"/>
      <c r="E485" s="27"/>
      <c r="F485" s="28"/>
      <c r="G485" s="28"/>
      <c r="H485" s="27"/>
      <c r="I485" s="29"/>
      <c r="J485" s="30"/>
      <c r="K485" s="31"/>
      <c r="L485" s="32"/>
      <c r="M485" s="223"/>
      <c r="N485" s="12" t="str">
        <f>IF(ISBLANK(I485),"",IF(COUNTIF(I485,"*bombe*"),(G485-1)*SUMIF('base de donnée JCO '!C$3:C$10,K485,'base de donnée JCO '!D$3:D$10)+SUMIF(entete,L485,'base de donnée JCO '!D$14:D$20),SUMIFS('base de donnée JCO '!I$173:I$1080,'base de donnée JCO '!F$173:F$1080,I485,'base de donnée JCO '!G$173:G$1080,J485)))</f>
        <v/>
      </c>
      <c r="O485" s="12" t="str">
        <f t="shared" si="776"/>
        <v/>
      </c>
      <c r="P485" s="223"/>
      <c r="Q485" s="28"/>
      <c r="R485" s="28"/>
      <c r="S485" s="28"/>
      <c r="T485" s="28"/>
      <c r="U485" s="28"/>
      <c r="V485" s="2">
        <f>W485*SUMIFS('base de donnée JCO '!H$173:H$1080,'base de donnée JCO '!F$173:F$1080,I485,'base de donnée JCO '!G$173:G$1080,J485)</f>
        <v>0</v>
      </c>
      <c r="W485" s="2">
        <f t="shared" si="753"/>
        <v>0</v>
      </c>
      <c r="X485" s="2">
        <f>W485*SUMIFS('base de donnée JCO '!J$173:J$1080,'base de donnée JCO '!F$173:F$1080,I485,'base de donnée JCO '!G$173:G$1080,J485)</f>
        <v>0</v>
      </c>
      <c r="Z485" s="7" t="str">
        <f t="shared" si="754"/>
        <v/>
      </c>
      <c r="AA485" s="7" t="str">
        <f t="shared" si="755"/>
        <v/>
      </c>
      <c r="AB485" s="7" t="str">
        <f t="shared" si="756"/>
        <v/>
      </c>
      <c r="AD485" s="7" t="str">
        <f t="shared" si="757"/>
        <v/>
      </c>
      <c r="AE485" s="7" t="str">
        <f t="shared" si="758"/>
        <v/>
      </c>
      <c r="AF485" s="7" t="str">
        <f t="shared" si="759"/>
        <v/>
      </c>
      <c r="AG485" s="7" t="str">
        <f t="shared" si="760"/>
        <v/>
      </c>
      <c r="AH485" s="7" t="str">
        <f t="shared" si="761"/>
        <v/>
      </c>
      <c r="AJ485" s="7" t="str">
        <f t="shared" si="762"/>
        <v/>
      </c>
      <c r="AK485" s="7" t="str">
        <f t="shared" si="763"/>
        <v/>
      </c>
      <c r="AL485" s="7" t="str">
        <f t="shared" si="764"/>
        <v/>
      </c>
      <c r="AM485" s="7" t="str">
        <f t="shared" si="765"/>
        <v/>
      </c>
      <c r="AO485" s="7" t="str">
        <f t="shared" si="766"/>
        <v/>
      </c>
      <c r="AP485" s="7" t="str">
        <f t="shared" si="767"/>
        <v/>
      </c>
      <c r="AQ485" s="7" t="str">
        <f t="shared" si="768"/>
        <v/>
      </c>
      <c r="AS485" s="7" t="str">
        <f t="shared" si="769"/>
        <v/>
      </c>
      <c r="AT485" s="7" t="str">
        <f t="shared" si="770"/>
        <v/>
      </c>
      <c r="AU485" s="7" t="str">
        <f t="shared" si="771"/>
        <v/>
      </c>
      <c r="AW485" s="7" t="str">
        <f t="shared" si="772"/>
        <v/>
      </c>
      <c r="AY485" s="7" t="str">
        <f t="shared" si="773"/>
        <v/>
      </c>
      <c r="AZ485" s="7" t="str">
        <f t="shared" si="774"/>
        <v/>
      </c>
      <c r="BA485" s="7" t="str">
        <f t="shared" si="775"/>
        <v/>
      </c>
    </row>
    <row r="486" spans="1:53">
      <c r="A486" s="23"/>
      <c r="B486" s="24"/>
      <c r="C486" s="25"/>
      <c r="D486" s="26"/>
      <c r="E486" s="27"/>
      <c r="F486" s="28"/>
      <c r="G486" s="28"/>
      <c r="H486" s="27"/>
      <c r="I486" s="29"/>
      <c r="J486" s="30"/>
      <c r="K486" s="31"/>
      <c r="L486" s="32"/>
      <c r="M486" s="223"/>
      <c r="N486" s="12" t="str">
        <f>IF(ISBLANK(I486),"",IF(COUNTIF(I486,"*bombe*"),(G486-1)*SUMIF('base de donnée JCO '!C$3:C$10,K486,'base de donnée JCO '!D$3:D$10)+SUMIF(entete,L486,'base de donnée JCO '!D$14:D$20),SUMIFS('base de donnée JCO '!I$173:I$1080,'base de donnée JCO '!F$173:F$1080,I486,'base de donnée JCO '!G$173:G$1080,J486)))</f>
        <v/>
      </c>
      <c r="O486" s="12" t="str">
        <f t="shared" si="776"/>
        <v/>
      </c>
      <c r="P486" s="223"/>
      <c r="Q486" s="28"/>
      <c r="R486" s="28"/>
      <c r="S486" s="28"/>
      <c r="T486" s="28"/>
      <c r="U486" s="28"/>
      <c r="V486" s="2">
        <f>W486*SUMIFS('base de donnée JCO '!H$173:H$1080,'base de donnée JCO '!F$173:F$1080,I486,'base de donnée JCO '!G$173:G$1080,J486)</f>
        <v>0</v>
      </c>
      <c r="W486" s="2">
        <f t="shared" si="753"/>
        <v>0</v>
      </c>
      <c r="X486" s="2">
        <f>W486*SUMIFS('base de donnée JCO '!J$173:J$1080,'base de donnée JCO '!F$173:F$1080,I486,'base de donnée JCO '!G$173:G$1080,J486)</f>
        <v>0</v>
      </c>
      <c r="Z486" s="7" t="str">
        <f t="shared" si="754"/>
        <v/>
      </c>
      <c r="AA486" s="7" t="str">
        <f t="shared" si="755"/>
        <v/>
      </c>
      <c r="AB486" s="7" t="str">
        <f t="shared" si="756"/>
        <v/>
      </c>
      <c r="AD486" s="7" t="str">
        <f t="shared" si="757"/>
        <v/>
      </c>
      <c r="AE486" s="7" t="str">
        <f t="shared" si="758"/>
        <v/>
      </c>
      <c r="AF486" s="7" t="str">
        <f t="shared" si="759"/>
        <v/>
      </c>
      <c r="AG486" s="7" t="str">
        <f t="shared" si="760"/>
        <v/>
      </c>
      <c r="AH486" s="7" t="str">
        <f t="shared" si="761"/>
        <v/>
      </c>
      <c r="AJ486" s="7" t="str">
        <f t="shared" si="762"/>
        <v/>
      </c>
      <c r="AK486" s="7" t="str">
        <f t="shared" si="763"/>
        <v/>
      </c>
      <c r="AL486" s="7" t="str">
        <f t="shared" si="764"/>
        <v/>
      </c>
      <c r="AM486" s="7" t="str">
        <f t="shared" si="765"/>
        <v/>
      </c>
      <c r="AO486" s="7" t="str">
        <f t="shared" si="766"/>
        <v/>
      </c>
      <c r="AP486" s="7" t="str">
        <f t="shared" si="767"/>
        <v/>
      </c>
      <c r="AQ486" s="7" t="str">
        <f t="shared" si="768"/>
        <v/>
      </c>
      <c r="AS486" s="7" t="str">
        <f t="shared" si="769"/>
        <v/>
      </c>
      <c r="AT486" s="7" t="str">
        <f t="shared" si="770"/>
        <v/>
      </c>
      <c r="AU486" s="7" t="str">
        <f t="shared" si="771"/>
        <v/>
      </c>
      <c r="AW486" s="7" t="str">
        <f t="shared" si="772"/>
        <v/>
      </c>
      <c r="AY486" s="7" t="str">
        <f t="shared" si="773"/>
        <v/>
      </c>
      <c r="AZ486" s="7" t="str">
        <f t="shared" si="774"/>
        <v/>
      </c>
      <c r="BA486" s="7" t="str">
        <f t="shared" si="775"/>
        <v/>
      </c>
    </row>
    <row r="487" spans="1:53">
      <c r="A487" s="23"/>
      <c r="B487" s="24"/>
      <c r="C487" s="25"/>
      <c r="D487" s="26"/>
      <c r="E487" s="27"/>
      <c r="F487" s="28"/>
      <c r="G487" s="28"/>
      <c r="H487" s="27"/>
      <c r="I487" s="29"/>
      <c r="J487" s="30"/>
      <c r="K487" s="31"/>
      <c r="L487" s="32"/>
      <c r="M487" s="223"/>
      <c r="N487" s="12" t="str">
        <f>IF(ISBLANK(I487),"",IF(COUNTIF(I487,"*bombe*"),(G487-1)*SUMIF('base de donnée JCO '!C$3:C$10,K487,'base de donnée JCO '!D$3:D$10)+SUMIF(entete,L487,'base de donnée JCO '!D$14:D$20),SUMIFS('base de donnée JCO '!I$173:I$1080,'base de donnée JCO '!F$173:F$1080,I487,'base de donnée JCO '!G$173:G$1080,J487)))</f>
        <v/>
      </c>
      <c r="O487" s="12" t="str">
        <f t="shared" si="776"/>
        <v/>
      </c>
      <c r="P487" s="223"/>
      <c r="Q487" s="28"/>
      <c r="R487" s="28"/>
      <c r="S487" s="28"/>
      <c r="T487" s="28"/>
      <c r="U487" s="28"/>
      <c r="V487" s="2">
        <f>W487*SUMIFS('base de donnée JCO '!H$173:H$1080,'base de donnée JCO '!F$173:F$1080,I487,'base de donnée JCO '!G$173:G$1080,J487)</f>
        <v>0</v>
      </c>
      <c r="W487" s="2">
        <f t="shared" si="753"/>
        <v>0</v>
      </c>
      <c r="X487" s="2">
        <f>W487*SUMIFS('base de donnée JCO '!J$173:J$1080,'base de donnée JCO '!F$173:F$1080,I487,'base de donnée JCO '!G$173:G$1080,J487)</f>
        <v>0</v>
      </c>
      <c r="Z487" s="7" t="str">
        <f t="shared" si="754"/>
        <v/>
      </c>
      <c r="AA487" s="7" t="str">
        <f t="shared" si="755"/>
        <v/>
      </c>
      <c r="AB487" s="7" t="str">
        <f t="shared" si="756"/>
        <v/>
      </c>
      <c r="AD487" s="7" t="str">
        <f t="shared" si="757"/>
        <v/>
      </c>
      <c r="AE487" s="7" t="str">
        <f t="shared" si="758"/>
        <v/>
      </c>
      <c r="AF487" s="7" t="str">
        <f t="shared" si="759"/>
        <v/>
      </c>
      <c r="AG487" s="7" t="str">
        <f t="shared" si="760"/>
        <v/>
      </c>
      <c r="AH487" s="7" t="str">
        <f t="shared" si="761"/>
        <v/>
      </c>
      <c r="AJ487" s="7" t="str">
        <f t="shared" si="762"/>
        <v/>
      </c>
      <c r="AK487" s="7" t="str">
        <f t="shared" si="763"/>
        <v/>
      </c>
      <c r="AL487" s="7" t="str">
        <f t="shared" si="764"/>
        <v/>
      </c>
      <c r="AM487" s="7" t="str">
        <f t="shared" si="765"/>
        <v/>
      </c>
      <c r="AO487" s="7" t="str">
        <f t="shared" si="766"/>
        <v/>
      </c>
      <c r="AP487" s="7" t="str">
        <f t="shared" si="767"/>
        <v/>
      </c>
      <c r="AQ487" s="7" t="str">
        <f t="shared" si="768"/>
        <v/>
      </c>
      <c r="AS487" s="7" t="str">
        <f t="shared" si="769"/>
        <v/>
      </c>
      <c r="AT487" s="7" t="str">
        <f t="shared" si="770"/>
        <v/>
      </c>
      <c r="AU487" s="7" t="str">
        <f t="shared" si="771"/>
        <v/>
      </c>
      <c r="AW487" s="7" t="str">
        <f t="shared" si="772"/>
        <v/>
      </c>
      <c r="AY487" s="7" t="str">
        <f t="shared" si="773"/>
        <v/>
      </c>
      <c r="AZ487" s="7" t="str">
        <f t="shared" si="774"/>
        <v/>
      </c>
      <c r="BA487" s="7" t="str">
        <f t="shared" si="775"/>
        <v/>
      </c>
    </row>
    <row r="488" spans="1:53">
      <c r="A488" s="23"/>
      <c r="B488" s="24"/>
      <c r="C488" s="25"/>
      <c r="D488" s="26"/>
      <c r="E488" s="27"/>
      <c r="F488" s="28"/>
      <c r="G488" s="28"/>
      <c r="H488" s="27"/>
      <c r="I488" s="29"/>
      <c r="J488" s="30"/>
      <c r="K488" s="31"/>
      <c r="L488" s="32"/>
      <c r="M488" s="223"/>
      <c r="N488" s="12" t="str">
        <f>IF(ISBLANK(I488),"",IF(COUNTIF(I488,"*bombe*"),(G488-1)*SUMIF('base de donnée JCO '!C$3:C$10,K488,'base de donnée JCO '!D$3:D$10)+SUMIF(entete,L488,'base de donnée JCO '!D$14:D$20),SUMIFS('base de donnée JCO '!I$173:I$1080,'base de donnée JCO '!F$173:F$1080,I488,'base de donnée JCO '!G$173:G$1080,J488)))</f>
        <v/>
      </c>
      <c r="O488" s="12" t="str">
        <f t="shared" si="776"/>
        <v/>
      </c>
      <c r="P488" s="223"/>
      <c r="Q488" s="28"/>
      <c r="R488" s="28"/>
      <c r="S488" s="28"/>
      <c r="T488" s="28"/>
      <c r="U488" s="28"/>
      <c r="V488" s="2">
        <f>W488*SUMIFS('base de donnée JCO '!H$173:H$1080,'base de donnée JCO '!F$173:F$1080,I488,'base de donnée JCO '!G$173:G$1080,J488)</f>
        <v>0</v>
      </c>
      <c r="W488" s="2">
        <f t="shared" si="753"/>
        <v>0</v>
      </c>
      <c r="X488" s="2">
        <f>W488*SUMIFS('base de donnée JCO '!J$173:J$1080,'base de donnée JCO '!F$173:F$1080,I488,'base de donnée JCO '!G$173:G$1080,J488)</f>
        <v>0</v>
      </c>
      <c r="Z488" s="7" t="str">
        <f t="shared" si="754"/>
        <v/>
      </c>
      <c r="AA488" s="7" t="str">
        <f t="shared" si="755"/>
        <v/>
      </c>
      <c r="AB488" s="7" t="str">
        <f t="shared" si="756"/>
        <v/>
      </c>
      <c r="AD488" s="7" t="str">
        <f t="shared" si="757"/>
        <v/>
      </c>
      <c r="AE488" s="7" t="str">
        <f t="shared" si="758"/>
        <v/>
      </c>
      <c r="AF488" s="7" t="str">
        <f t="shared" si="759"/>
        <v/>
      </c>
      <c r="AG488" s="7" t="str">
        <f t="shared" si="760"/>
        <v/>
      </c>
      <c r="AH488" s="7" t="str">
        <f t="shared" si="761"/>
        <v/>
      </c>
      <c r="AJ488" s="7" t="str">
        <f t="shared" si="762"/>
        <v/>
      </c>
      <c r="AK488" s="7" t="str">
        <f t="shared" si="763"/>
        <v/>
      </c>
      <c r="AL488" s="7" t="str">
        <f t="shared" si="764"/>
        <v/>
      </c>
      <c r="AM488" s="7" t="str">
        <f t="shared" si="765"/>
        <v/>
      </c>
      <c r="AO488" s="7" t="str">
        <f t="shared" si="766"/>
        <v/>
      </c>
      <c r="AP488" s="7" t="str">
        <f t="shared" si="767"/>
        <v/>
      </c>
      <c r="AQ488" s="7" t="str">
        <f t="shared" si="768"/>
        <v/>
      </c>
      <c r="AS488" s="7" t="str">
        <f t="shared" si="769"/>
        <v/>
      </c>
      <c r="AT488" s="7" t="str">
        <f t="shared" si="770"/>
        <v/>
      </c>
      <c r="AU488" s="7" t="str">
        <f t="shared" si="771"/>
        <v/>
      </c>
      <c r="AW488" s="7" t="str">
        <f t="shared" si="772"/>
        <v/>
      </c>
      <c r="AY488" s="7" t="str">
        <f t="shared" si="773"/>
        <v/>
      </c>
      <c r="AZ488" s="7" t="str">
        <f t="shared" si="774"/>
        <v/>
      </c>
      <c r="BA488" s="7" t="str">
        <f t="shared" si="775"/>
        <v/>
      </c>
    </row>
    <row r="489" spans="1:53">
      <c r="A489" s="23"/>
      <c r="B489" s="24"/>
      <c r="C489" s="25"/>
      <c r="D489" s="26"/>
      <c r="E489" s="27"/>
      <c r="F489" s="28"/>
      <c r="G489" s="28"/>
      <c r="H489" s="27"/>
      <c r="I489" s="29"/>
      <c r="J489" s="30"/>
      <c r="K489" s="31"/>
      <c r="L489" s="32"/>
      <c r="M489" s="223"/>
      <c r="N489" s="12" t="str">
        <f>IF(ISBLANK(I489),"",IF(COUNTIF(I489,"*bombe*"),(G489-1)*SUMIF('base de donnée JCO '!C$3:C$10,K489,'base de donnée JCO '!D$3:D$10)+SUMIF(entete,L489,'base de donnée JCO '!D$14:D$20),SUMIFS('base de donnée JCO '!I$173:I$1080,'base de donnée JCO '!F$173:F$1080,I489,'base de donnée JCO '!G$173:G$1080,J489)))</f>
        <v/>
      </c>
      <c r="O489" s="12" t="str">
        <f t="shared" si="776"/>
        <v/>
      </c>
      <c r="P489" s="223"/>
      <c r="Q489" s="28"/>
      <c r="R489" s="28"/>
      <c r="S489" s="28"/>
      <c r="T489" s="28"/>
      <c r="U489" s="28"/>
      <c r="V489" s="2">
        <f>W489*SUMIFS('base de donnée JCO '!H$173:H$1080,'base de donnée JCO '!F$173:F$1080,I489,'base de donnée JCO '!G$173:G$1080,J489)</f>
        <v>0</v>
      </c>
      <c r="W489" s="2">
        <f t="shared" si="753"/>
        <v>0</v>
      </c>
      <c r="X489" s="2">
        <f>W489*SUMIFS('base de donnée JCO '!J$173:J$1080,'base de donnée JCO '!F$173:F$1080,I489,'base de donnée JCO '!G$173:G$1080,J489)</f>
        <v>0</v>
      </c>
      <c r="Z489" s="7" t="str">
        <f t="shared" si="754"/>
        <v/>
      </c>
      <c r="AA489" s="7" t="str">
        <f t="shared" si="755"/>
        <v/>
      </c>
      <c r="AB489" s="7" t="str">
        <f t="shared" si="756"/>
        <v/>
      </c>
      <c r="AD489" s="7" t="str">
        <f t="shared" si="757"/>
        <v/>
      </c>
      <c r="AE489" s="7" t="str">
        <f t="shared" si="758"/>
        <v/>
      </c>
      <c r="AF489" s="7" t="str">
        <f t="shared" si="759"/>
        <v/>
      </c>
      <c r="AG489" s="7" t="str">
        <f t="shared" si="760"/>
        <v/>
      </c>
      <c r="AH489" s="7" t="str">
        <f t="shared" si="761"/>
        <v/>
      </c>
      <c r="AJ489" s="7" t="str">
        <f t="shared" si="762"/>
        <v/>
      </c>
      <c r="AK489" s="7" t="str">
        <f t="shared" si="763"/>
        <v/>
      </c>
      <c r="AL489" s="7" t="str">
        <f t="shared" si="764"/>
        <v/>
      </c>
      <c r="AM489" s="7" t="str">
        <f t="shared" si="765"/>
        <v/>
      </c>
      <c r="AO489" s="7" t="str">
        <f t="shared" si="766"/>
        <v/>
      </c>
      <c r="AP489" s="7" t="str">
        <f t="shared" si="767"/>
        <v/>
      </c>
      <c r="AQ489" s="7" t="str">
        <f t="shared" si="768"/>
        <v/>
      </c>
      <c r="AS489" s="7" t="str">
        <f t="shared" si="769"/>
        <v/>
      </c>
      <c r="AT489" s="7" t="str">
        <f t="shared" si="770"/>
        <v/>
      </c>
      <c r="AU489" s="7" t="str">
        <f t="shared" si="771"/>
        <v/>
      </c>
      <c r="AW489" s="7" t="str">
        <f t="shared" si="772"/>
        <v/>
      </c>
      <c r="AY489" s="7" t="str">
        <f t="shared" si="773"/>
        <v/>
      </c>
      <c r="AZ489" s="7" t="str">
        <f t="shared" si="774"/>
        <v/>
      </c>
      <c r="BA489" s="7" t="str">
        <f t="shared" si="775"/>
        <v/>
      </c>
    </row>
    <row r="490" spans="1:53">
      <c r="A490" s="23"/>
      <c r="B490" s="24"/>
      <c r="C490" s="25"/>
      <c r="D490" s="26"/>
      <c r="E490" s="27"/>
      <c r="F490" s="28"/>
      <c r="G490" s="28"/>
      <c r="H490" s="27"/>
      <c r="I490" s="29"/>
      <c r="J490" s="30"/>
      <c r="K490" s="31"/>
      <c r="L490" s="32"/>
      <c r="M490" s="223"/>
      <c r="N490" s="12" t="str">
        <f>IF(ISBLANK(I490),"",IF(COUNTIF(I490,"*bombe*"),(G490-1)*SUMIF('base de donnée JCO '!C$3:C$10,K490,'base de donnée JCO '!D$3:D$10)+SUMIF(entete,L490,'base de donnée JCO '!D$14:D$20),SUMIFS('base de donnée JCO '!I$173:I$1080,'base de donnée JCO '!F$173:F$1080,I490,'base de donnée JCO '!G$173:G$1080,J490)))</f>
        <v/>
      </c>
      <c r="O490" s="12" t="str">
        <f t="shared" si="776"/>
        <v/>
      </c>
      <c r="P490" s="223"/>
      <c r="Q490" s="28"/>
      <c r="R490" s="28"/>
      <c r="S490" s="28"/>
      <c r="T490" s="28"/>
      <c r="U490" s="28"/>
      <c r="V490" s="2">
        <f>W490*SUMIFS('base de donnée JCO '!H$173:H$1080,'base de donnée JCO '!F$173:F$1080,I490,'base de donnée JCO '!G$173:G$1080,J490)</f>
        <v>0</v>
      </c>
      <c r="W490" s="2">
        <f t="shared" si="753"/>
        <v>0</v>
      </c>
      <c r="X490" s="2">
        <f>W490*SUMIFS('base de donnée JCO '!J$173:J$1080,'base de donnée JCO '!F$173:F$1080,I490,'base de donnée JCO '!G$173:G$1080,J490)</f>
        <v>0</v>
      </c>
      <c r="Z490" s="7" t="str">
        <f t="shared" si="754"/>
        <v/>
      </c>
      <c r="AA490" s="7" t="str">
        <f t="shared" si="755"/>
        <v/>
      </c>
      <c r="AB490" s="7" t="str">
        <f t="shared" si="756"/>
        <v/>
      </c>
      <c r="AD490" s="7" t="str">
        <f t="shared" si="757"/>
        <v/>
      </c>
      <c r="AE490" s="7" t="str">
        <f t="shared" si="758"/>
        <v/>
      </c>
      <c r="AF490" s="7" t="str">
        <f t="shared" si="759"/>
        <v/>
      </c>
      <c r="AG490" s="7" t="str">
        <f t="shared" si="760"/>
        <v/>
      </c>
      <c r="AH490" s="7" t="str">
        <f t="shared" si="761"/>
        <v/>
      </c>
      <c r="AJ490" s="7" t="str">
        <f t="shared" si="762"/>
        <v/>
      </c>
      <c r="AK490" s="7" t="str">
        <f t="shared" si="763"/>
        <v/>
      </c>
      <c r="AL490" s="7" t="str">
        <f t="shared" si="764"/>
        <v/>
      </c>
      <c r="AM490" s="7" t="str">
        <f t="shared" si="765"/>
        <v/>
      </c>
      <c r="AO490" s="7" t="str">
        <f t="shared" si="766"/>
        <v/>
      </c>
      <c r="AP490" s="7" t="str">
        <f t="shared" si="767"/>
        <v/>
      </c>
      <c r="AQ490" s="7" t="str">
        <f t="shared" si="768"/>
        <v/>
      </c>
      <c r="AS490" s="7" t="str">
        <f t="shared" si="769"/>
        <v/>
      </c>
      <c r="AT490" s="7" t="str">
        <f t="shared" si="770"/>
        <v/>
      </c>
      <c r="AU490" s="7" t="str">
        <f t="shared" si="771"/>
        <v/>
      </c>
      <c r="AW490" s="7" t="str">
        <f t="shared" si="772"/>
        <v/>
      </c>
      <c r="AY490" s="7" t="str">
        <f t="shared" si="773"/>
        <v/>
      </c>
      <c r="AZ490" s="7" t="str">
        <f t="shared" si="774"/>
        <v/>
      </c>
      <c r="BA490" s="7" t="str">
        <f t="shared" si="775"/>
        <v/>
      </c>
    </row>
    <row r="491" spans="1:53">
      <c r="A491" s="23"/>
      <c r="B491" s="24"/>
      <c r="C491" s="25"/>
      <c r="D491" s="26"/>
      <c r="E491" s="27"/>
      <c r="F491" s="28"/>
      <c r="G491" s="28"/>
      <c r="H491" s="27"/>
      <c r="I491" s="29"/>
      <c r="J491" s="30"/>
      <c r="K491" s="31"/>
      <c r="L491" s="32"/>
      <c r="M491" s="223"/>
      <c r="N491" s="12" t="str">
        <f>IF(ISBLANK(I491),"",IF(COUNTIF(I491,"*bombe*"),(G491-1)*SUMIF('base de donnée JCO '!C$3:C$10,K491,'base de donnée JCO '!D$3:D$10)+SUMIF(entete,L491,'base de donnée JCO '!D$14:D$20),SUMIFS('base de donnée JCO '!I$173:I$1080,'base de donnée JCO '!F$173:F$1080,I491,'base de donnée JCO '!G$173:G$1080,J491)))</f>
        <v/>
      </c>
      <c r="O491" s="12" t="str">
        <f t="shared" si="776"/>
        <v/>
      </c>
      <c r="P491" s="223"/>
      <c r="Q491" s="28"/>
      <c r="R491" s="28"/>
      <c r="S491" s="28"/>
      <c r="T491" s="28"/>
      <c r="U491" s="28"/>
      <c r="V491" s="2">
        <f>W491*SUMIFS('base de donnée JCO '!H$173:H$1080,'base de donnée JCO '!F$173:F$1080,I491,'base de donnée JCO '!G$173:G$1080,J491)</f>
        <v>0</v>
      </c>
      <c r="W491" s="2">
        <f t="shared" si="753"/>
        <v>0</v>
      </c>
      <c r="X491" s="2">
        <f>W491*SUMIFS('base de donnée JCO '!J$173:J$1080,'base de donnée JCO '!F$173:F$1080,I491,'base de donnée JCO '!G$173:G$1080,J491)</f>
        <v>0</v>
      </c>
      <c r="Z491" s="7" t="str">
        <f t="shared" si="754"/>
        <v/>
      </c>
      <c r="AA491" s="7" t="str">
        <f t="shared" si="755"/>
        <v/>
      </c>
      <c r="AB491" s="7" t="str">
        <f t="shared" si="756"/>
        <v/>
      </c>
      <c r="AD491" s="7" t="str">
        <f t="shared" si="757"/>
        <v/>
      </c>
      <c r="AE491" s="7" t="str">
        <f t="shared" si="758"/>
        <v/>
      </c>
      <c r="AF491" s="7" t="str">
        <f t="shared" si="759"/>
        <v/>
      </c>
      <c r="AG491" s="7" t="str">
        <f t="shared" si="760"/>
        <v/>
      </c>
      <c r="AH491" s="7" t="str">
        <f t="shared" si="761"/>
        <v/>
      </c>
      <c r="AJ491" s="7" t="str">
        <f t="shared" si="762"/>
        <v/>
      </c>
      <c r="AK491" s="7" t="str">
        <f t="shared" si="763"/>
        <v/>
      </c>
      <c r="AL491" s="7" t="str">
        <f t="shared" si="764"/>
        <v/>
      </c>
      <c r="AM491" s="7" t="str">
        <f t="shared" si="765"/>
        <v/>
      </c>
      <c r="AO491" s="7" t="str">
        <f t="shared" si="766"/>
        <v/>
      </c>
      <c r="AP491" s="7" t="str">
        <f t="shared" si="767"/>
        <v/>
      </c>
      <c r="AQ491" s="7" t="str">
        <f t="shared" si="768"/>
        <v/>
      </c>
      <c r="AS491" s="7" t="str">
        <f t="shared" si="769"/>
        <v/>
      </c>
      <c r="AT491" s="7" t="str">
        <f t="shared" si="770"/>
        <v/>
      </c>
      <c r="AU491" s="7" t="str">
        <f t="shared" si="771"/>
        <v/>
      </c>
      <c r="AW491" s="7" t="str">
        <f t="shared" si="772"/>
        <v/>
      </c>
      <c r="AY491" s="7" t="str">
        <f t="shared" si="773"/>
        <v/>
      </c>
      <c r="AZ491" s="7" t="str">
        <f t="shared" si="774"/>
        <v/>
      </c>
      <c r="BA491" s="7" t="str">
        <f t="shared" si="775"/>
        <v/>
      </c>
    </row>
    <row r="492" spans="1:53">
      <c r="A492" s="23"/>
      <c r="B492" s="24"/>
      <c r="C492" s="25"/>
      <c r="D492" s="26"/>
      <c r="E492" s="27"/>
      <c r="F492" s="28"/>
      <c r="G492" s="28"/>
      <c r="H492" s="27"/>
      <c r="I492" s="29"/>
      <c r="J492" s="30"/>
      <c r="K492" s="31"/>
      <c r="L492" s="32"/>
      <c r="M492" s="223"/>
      <c r="N492" s="12" t="str">
        <f>IF(ISBLANK(I492),"",IF(COUNTIF(I492,"*bombe*"),(G492-1)*SUMIF('base de donnée JCO '!C$3:C$10,K492,'base de donnée JCO '!D$3:D$10)+SUMIF(entete,L492,'base de donnée JCO '!D$14:D$20),SUMIFS('base de donnée JCO '!I$173:I$1080,'base de donnée JCO '!F$173:F$1080,I492,'base de donnée JCO '!G$173:G$1080,J492)))</f>
        <v/>
      </c>
      <c r="O492" s="12" t="str">
        <f t="shared" si="776"/>
        <v/>
      </c>
      <c r="P492" s="223"/>
      <c r="Q492" s="28"/>
      <c r="R492" s="28"/>
      <c r="S492" s="28"/>
      <c r="T492" s="28"/>
      <c r="U492" s="28"/>
      <c r="V492" s="2">
        <f>W492*SUMIFS('base de donnée JCO '!H$173:H$1080,'base de donnée JCO '!F$173:F$1080,I492,'base de donnée JCO '!G$173:G$1080,J492)</f>
        <v>0</v>
      </c>
      <c r="W492" s="2">
        <f t="shared" si="753"/>
        <v>0</v>
      </c>
      <c r="X492" s="2">
        <f>W492*SUMIFS('base de donnée JCO '!J$173:J$1080,'base de donnée JCO '!F$173:F$1080,I492,'base de donnée JCO '!G$173:G$1080,J492)</f>
        <v>0</v>
      </c>
      <c r="Z492" s="7" t="str">
        <f t="shared" si="754"/>
        <v/>
      </c>
      <c r="AA492" s="7" t="str">
        <f t="shared" si="755"/>
        <v/>
      </c>
      <c r="AB492" s="7" t="str">
        <f t="shared" si="756"/>
        <v/>
      </c>
      <c r="AD492" s="7" t="str">
        <f t="shared" si="757"/>
        <v/>
      </c>
      <c r="AE492" s="7" t="str">
        <f t="shared" si="758"/>
        <v/>
      </c>
      <c r="AF492" s="7" t="str">
        <f t="shared" si="759"/>
        <v/>
      </c>
      <c r="AG492" s="7" t="str">
        <f t="shared" si="760"/>
        <v/>
      </c>
      <c r="AH492" s="7" t="str">
        <f t="shared" si="761"/>
        <v/>
      </c>
      <c r="AJ492" s="7" t="str">
        <f t="shared" si="762"/>
        <v/>
      </c>
      <c r="AK492" s="7" t="str">
        <f t="shared" si="763"/>
        <v/>
      </c>
      <c r="AL492" s="7" t="str">
        <f t="shared" si="764"/>
        <v/>
      </c>
      <c r="AM492" s="7" t="str">
        <f t="shared" si="765"/>
        <v/>
      </c>
      <c r="AO492" s="7" t="str">
        <f t="shared" si="766"/>
        <v/>
      </c>
      <c r="AP492" s="7" t="str">
        <f t="shared" si="767"/>
        <v/>
      </c>
      <c r="AQ492" s="7" t="str">
        <f t="shared" si="768"/>
        <v/>
      </c>
      <c r="AS492" s="7" t="str">
        <f t="shared" si="769"/>
        <v/>
      </c>
      <c r="AT492" s="7" t="str">
        <f t="shared" si="770"/>
        <v/>
      </c>
      <c r="AU492" s="7" t="str">
        <f t="shared" si="771"/>
        <v/>
      </c>
      <c r="AW492" s="7" t="str">
        <f t="shared" si="772"/>
        <v/>
      </c>
      <c r="AY492" s="7" t="str">
        <f t="shared" si="773"/>
        <v/>
      </c>
      <c r="AZ492" s="7" t="str">
        <f t="shared" si="774"/>
        <v/>
      </c>
      <c r="BA492" s="7" t="str">
        <f t="shared" si="775"/>
        <v/>
      </c>
    </row>
    <row r="493" spans="1:53">
      <c r="A493" s="23"/>
      <c r="B493" s="24"/>
      <c r="C493" s="25"/>
      <c r="D493" s="26"/>
      <c r="E493" s="27"/>
      <c r="F493" s="28"/>
      <c r="G493" s="28"/>
      <c r="H493" s="27"/>
      <c r="I493" s="29"/>
      <c r="J493" s="30"/>
      <c r="K493" s="31"/>
      <c r="L493" s="32"/>
      <c r="M493" s="223"/>
      <c r="N493" s="12" t="str">
        <f>IF(ISBLANK(I493),"",IF(COUNTIF(I493,"*bombe*"),(G493-1)*SUMIF('base de donnée JCO '!C$3:C$10,K493,'base de donnée JCO '!D$3:D$10)+SUMIF(entete,L493,'base de donnée JCO '!D$14:D$20),SUMIFS('base de donnée JCO '!I$173:I$1080,'base de donnée JCO '!F$173:F$1080,I493,'base de donnée JCO '!G$173:G$1080,J493)))</f>
        <v/>
      </c>
      <c r="O493" s="12" t="str">
        <f t="shared" si="776"/>
        <v/>
      </c>
      <c r="P493" s="223"/>
      <c r="Q493" s="28"/>
      <c r="R493" s="28"/>
      <c r="S493" s="28"/>
      <c r="T493" s="28"/>
      <c r="U493" s="28"/>
      <c r="V493" s="2">
        <f>W493*SUMIFS('base de donnée JCO '!H$173:H$1080,'base de donnée JCO '!F$173:F$1080,I493,'base de donnée JCO '!G$173:G$1080,J493)</f>
        <v>0</v>
      </c>
      <c r="W493" s="2">
        <f t="shared" si="753"/>
        <v>0</v>
      </c>
      <c r="X493" s="2">
        <f>W493*SUMIFS('base de donnée JCO '!J$173:J$1080,'base de donnée JCO '!F$173:F$1080,I493,'base de donnée JCO '!G$173:G$1080,J493)</f>
        <v>0</v>
      </c>
      <c r="Z493" s="7" t="str">
        <f t="shared" si="754"/>
        <v/>
      </c>
      <c r="AA493" s="7" t="str">
        <f t="shared" si="755"/>
        <v/>
      </c>
      <c r="AB493" s="7" t="str">
        <f t="shared" si="756"/>
        <v/>
      </c>
      <c r="AD493" s="7" t="str">
        <f t="shared" si="757"/>
        <v/>
      </c>
      <c r="AE493" s="7" t="str">
        <f t="shared" si="758"/>
        <v/>
      </c>
      <c r="AF493" s="7" t="str">
        <f t="shared" si="759"/>
        <v/>
      </c>
      <c r="AG493" s="7" t="str">
        <f t="shared" si="760"/>
        <v/>
      </c>
      <c r="AH493" s="7" t="str">
        <f t="shared" si="761"/>
        <v/>
      </c>
      <c r="AJ493" s="7" t="str">
        <f t="shared" si="762"/>
        <v/>
      </c>
      <c r="AK493" s="7" t="str">
        <f t="shared" si="763"/>
        <v/>
      </c>
      <c r="AL493" s="7" t="str">
        <f t="shared" si="764"/>
        <v/>
      </c>
      <c r="AM493" s="7" t="str">
        <f t="shared" si="765"/>
        <v/>
      </c>
      <c r="AO493" s="7" t="str">
        <f t="shared" si="766"/>
        <v/>
      </c>
      <c r="AP493" s="7" t="str">
        <f t="shared" si="767"/>
        <v/>
      </c>
      <c r="AQ493" s="7" t="str">
        <f t="shared" si="768"/>
        <v/>
      </c>
      <c r="AS493" s="7" t="str">
        <f t="shared" si="769"/>
        <v/>
      </c>
      <c r="AT493" s="7" t="str">
        <f t="shared" si="770"/>
        <v/>
      </c>
      <c r="AU493" s="7" t="str">
        <f t="shared" si="771"/>
        <v/>
      </c>
      <c r="AW493" s="7" t="str">
        <f t="shared" si="772"/>
        <v/>
      </c>
      <c r="AY493" s="7" t="str">
        <f t="shared" si="773"/>
        <v/>
      </c>
      <c r="AZ493" s="7" t="str">
        <f t="shared" si="774"/>
        <v/>
      </c>
      <c r="BA493" s="7" t="str">
        <f t="shared" si="775"/>
        <v/>
      </c>
    </row>
    <row r="494" spans="1:53">
      <c r="A494" s="23"/>
      <c r="B494" s="24"/>
      <c r="C494" s="25"/>
      <c r="D494" s="26"/>
      <c r="E494" s="27"/>
      <c r="F494" s="28"/>
      <c r="G494" s="28"/>
      <c r="H494" s="27"/>
      <c r="I494" s="29"/>
      <c r="J494" s="30"/>
      <c r="K494" s="31"/>
      <c r="L494" s="32"/>
      <c r="M494" s="223"/>
      <c r="N494" s="12" t="str">
        <f>IF(ISBLANK(I494),"",IF(COUNTIF(I494,"*bombe*"),(G494-1)*SUMIF('base de donnée JCO '!C$3:C$10,K494,'base de donnée JCO '!D$3:D$10)+SUMIF(entete,L494,'base de donnée JCO '!D$14:D$20),SUMIFS('base de donnée JCO '!I$173:I$1080,'base de donnée JCO '!F$173:F$1080,I494,'base de donnée JCO '!G$173:G$1080,J494)))</f>
        <v/>
      </c>
      <c r="O494" s="12" t="str">
        <f t="shared" si="776"/>
        <v/>
      </c>
      <c r="P494" s="223"/>
      <c r="Q494" s="28"/>
      <c r="R494" s="28"/>
      <c r="S494" s="28"/>
      <c r="T494" s="28"/>
      <c r="U494" s="28"/>
      <c r="V494" s="2">
        <f>W494*SUMIFS('base de donnée JCO '!H$173:H$1080,'base de donnée JCO '!F$173:F$1080,I494,'base de donnée JCO '!G$173:G$1080,J494)</f>
        <v>0</v>
      </c>
      <c r="W494" s="2">
        <f t="shared" si="753"/>
        <v>0</v>
      </c>
      <c r="X494" s="2">
        <f>W494*SUMIFS('base de donnée JCO '!J$173:J$1080,'base de donnée JCO '!F$173:F$1080,I494,'base de donnée JCO '!G$173:G$1080,J494)</f>
        <v>0</v>
      </c>
      <c r="Z494" s="7" t="str">
        <f t="shared" si="754"/>
        <v/>
      </c>
      <c r="AA494" s="7" t="str">
        <f t="shared" si="755"/>
        <v/>
      </c>
      <c r="AB494" s="7" t="str">
        <f t="shared" si="756"/>
        <v/>
      </c>
      <c r="AD494" s="7" t="str">
        <f t="shared" si="757"/>
        <v/>
      </c>
      <c r="AE494" s="7" t="str">
        <f t="shared" si="758"/>
        <v/>
      </c>
      <c r="AF494" s="7" t="str">
        <f t="shared" si="759"/>
        <v/>
      </c>
      <c r="AG494" s="7" t="str">
        <f t="shared" si="760"/>
        <v/>
      </c>
      <c r="AH494" s="7" t="str">
        <f t="shared" si="761"/>
        <v/>
      </c>
      <c r="AJ494" s="7" t="str">
        <f t="shared" si="762"/>
        <v/>
      </c>
      <c r="AK494" s="7" t="str">
        <f t="shared" si="763"/>
        <v/>
      </c>
      <c r="AL494" s="7" t="str">
        <f t="shared" si="764"/>
        <v/>
      </c>
      <c r="AM494" s="7" t="str">
        <f t="shared" si="765"/>
        <v/>
      </c>
      <c r="AO494" s="7" t="str">
        <f t="shared" si="766"/>
        <v/>
      </c>
      <c r="AP494" s="7" t="str">
        <f t="shared" si="767"/>
        <v/>
      </c>
      <c r="AQ494" s="7" t="str">
        <f t="shared" si="768"/>
        <v/>
      </c>
      <c r="AS494" s="7" t="str">
        <f t="shared" si="769"/>
        <v/>
      </c>
      <c r="AT494" s="7" t="str">
        <f t="shared" si="770"/>
        <v/>
      </c>
      <c r="AU494" s="7" t="str">
        <f t="shared" si="771"/>
        <v/>
      </c>
      <c r="AW494" s="7" t="str">
        <f t="shared" si="772"/>
        <v/>
      </c>
      <c r="AY494" s="7" t="str">
        <f t="shared" si="773"/>
        <v/>
      </c>
      <c r="AZ494" s="7" t="str">
        <f t="shared" si="774"/>
        <v/>
      </c>
      <c r="BA494" s="7" t="str">
        <f t="shared" si="775"/>
        <v/>
      </c>
    </row>
    <row r="495" spans="1:53">
      <c r="A495" s="23"/>
      <c r="B495" s="24"/>
      <c r="C495" s="25"/>
      <c r="D495" s="26"/>
      <c r="E495" s="27"/>
      <c r="F495" s="28"/>
      <c r="G495" s="28"/>
      <c r="H495" s="27"/>
      <c r="I495" s="29"/>
      <c r="J495" s="30"/>
      <c r="K495" s="31"/>
      <c r="L495" s="32"/>
      <c r="M495" s="223"/>
      <c r="N495" s="12" t="str">
        <f>IF(ISBLANK(I495),"",IF(COUNTIF(I495,"*bombe*"),(G495-1)*SUMIF('base de donnée JCO '!C$3:C$10,K495,'base de donnée JCO '!D$3:D$10)+SUMIF(entete,L495,'base de donnée JCO '!D$14:D$20),SUMIFS('base de donnée JCO '!I$173:I$1080,'base de donnée JCO '!F$173:F$1080,I495,'base de donnée JCO '!G$173:G$1080,J495)))</f>
        <v/>
      </c>
      <c r="O495" s="12" t="str">
        <f t="shared" si="776"/>
        <v/>
      </c>
      <c r="P495" s="223"/>
      <c r="Q495" s="28"/>
      <c r="R495" s="28"/>
      <c r="S495" s="28"/>
      <c r="T495" s="28"/>
      <c r="U495" s="28"/>
      <c r="V495" s="2">
        <f>W495*SUMIFS('base de donnée JCO '!H$173:H$1080,'base de donnée JCO '!F$173:F$1080,I495,'base de donnée JCO '!G$173:G$1080,J495)</f>
        <v>0</v>
      </c>
      <c r="W495" s="2">
        <f t="shared" si="753"/>
        <v>0</v>
      </c>
      <c r="X495" s="2">
        <f>W495*SUMIFS('base de donnée JCO '!J$173:J$1080,'base de donnée JCO '!F$173:F$1080,I495,'base de donnée JCO '!G$173:G$1080,J495)</f>
        <v>0</v>
      </c>
      <c r="Z495" s="7" t="str">
        <f t="shared" si="754"/>
        <v/>
      </c>
      <c r="AA495" s="7" t="str">
        <f t="shared" si="755"/>
        <v/>
      </c>
      <c r="AB495" s="7" t="str">
        <f t="shared" si="756"/>
        <v/>
      </c>
      <c r="AD495" s="7" t="str">
        <f t="shared" si="757"/>
        <v/>
      </c>
      <c r="AE495" s="7" t="str">
        <f t="shared" si="758"/>
        <v/>
      </c>
      <c r="AF495" s="7" t="str">
        <f t="shared" si="759"/>
        <v/>
      </c>
      <c r="AG495" s="7" t="str">
        <f t="shared" si="760"/>
        <v/>
      </c>
      <c r="AH495" s="7" t="str">
        <f t="shared" si="761"/>
        <v/>
      </c>
      <c r="AJ495" s="7" t="str">
        <f t="shared" si="762"/>
        <v/>
      </c>
      <c r="AK495" s="7" t="str">
        <f t="shared" si="763"/>
        <v/>
      </c>
      <c r="AL495" s="7" t="str">
        <f t="shared" si="764"/>
        <v/>
      </c>
      <c r="AM495" s="7" t="str">
        <f t="shared" si="765"/>
        <v/>
      </c>
      <c r="AO495" s="7" t="str">
        <f t="shared" si="766"/>
        <v/>
      </c>
      <c r="AP495" s="7" t="str">
        <f t="shared" si="767"/>
        <v/>
      </c>
      <c r="AQ495" s="7" t="str">
        <f t="shared" si="768"/>
        <v/>
      </c>
      <c r="AS495" s="7" t="str">
        <f t="shared" si="769"/>
        <v/>
      </c>
      <c r="AT495" s="7" t="str">
        <f t="shared" si="770"/>
        <v/>
      </c>
      <c r="AU495" s="7" t="str">
        <f t="shared" si="771"/>
        <v/>
      </c>
      <c r="AW495" s="7" t="str">
        <f t="shared" si="772"/>
        <v/>
      </c>
      <c r="AY495" s="7" t="str">
        <f t="shared" si="773"/>
        <v/>
      </c>
      <c r="AZ495" s="7" t="str">
        <f t="shared" si="774"/>
        <v/>
      </c>
      <c r="BA495" s="7" t="str">
        <f t="shared" si="775"/>
        <v/>
      </c>
    </row>
    <row r="496" spans="1:53">
      <c r="A496" s="23"/>
      <c r="B496" s="24"/>
      <c r="C496" s="25"/>
      <c r="D496" s="26"/>
      <c r="E496" s="27"/>
      <c r="F496" s="28"/>
      <c r="G496" s="28"/>
      <c r="H496" s="27"/>
      <c r="I496" s="29"/>
      <c r="J496" s="30"/>
      <c r="K496" s="31"/>
      <c r="L496" s="32"/>
      <c r="M496" s="223"/>
      <c r="N496" s="12" t="str">
        <f>IF(ISBLANK(I496),"",IF(COUNTIF(I496,"*bombe*"),(G496-1)*SUMIF('base de donnée JCO '!C$3:C$10,K496,'base de donnée JCO '!D$3:D$10)+SUMIF(entete,L496,'base de donnée JCO '!D$14:D$20),SUMIFS('base de donnée JCO '!I$173:I$1080,'base de donnée JCO '!F$173:F$1080,I496,'base de donnée JCO '!G$173:G$1080,J496)))</f>
        <v/>
      </c>
      <c r="O496" s="12" t="str">
        <f t="shared" si="776"/>
        <v/>
      </c>
      <c r="P496" s="223"/>
      <c r="Q496" s="28"/>
      <c r="R496" s="28"/>
      <c r="S496" s="28"/>
      <c r="T496" s="28"/>
      <c r="U496" s="28"/>
      <c r="V496" s="2">
        <f>W496*SUMIFS('base de donnée JCO '!H$173:H$1080,'base de donnée JCO '!F$173:F$1080,I496,'base de donnée JCO '!G$173:G$1080,J496)</f>
        <v>0</v>
      </c>
      <c r="W496" s="2">
        <f t="shared" si="753"/>
        <v>0</v>
      </c>
      <c r="X496" s="2">
        <f>W496*SUMIFS('base de donnée JCO '!J$173:J$1080,'base de donnée JCO '!F$173:F$1080,I496,'base de donnée JCO '!G$173:G$1080,J496)</f>
        <v>0</v>
      </c>
      <c r="Z496" s="7" t="str">
        <f t="shared" si="754"/>
        <v/>
      </c>
      <c r="AA496" s="7" t="str">
        <f t="shared" si="755"/>
        <v/>
      </c>
      <c r="AB496" s="7" t="str">
        <f t="shared" si="756"/>
        <v/>
      </c>
      <c r="AD496" s="7" t="str">
        <f t="shared" si="757"/>
        <v/>
      </c>
      <c r="AE496" s="7" t="str">
        <f t="shared" si="758"/>
        <v/>
      </c>
      <c r="AF496" s="7" t="str">
        <f t="shared" si="759"/>
        <v/>
      </c>
      <c r="AG496" s="7" t="str">
        <f t="shared" si="760"/>
        <v/>
      </c>
      <c r="AH496" s="7" t="str">
        <f t="shared" si="761"/>
        <v/>
      </c>
      <c r="AJ496" s="7" t="str">
        <f t="shared" si="762"/>
        <v/>
      </c>
      <c r="AK496" s="7" t="str">
        <f t="shared" si="763"/>
        <v/>
      </c>
      <c r="AL496" s="7" t="str">
        <f t="shared" si="764"/>
        <v/>
      </c>
      <c r="AM496" s="7" t="str">
        <f t="shared" si="765"/>
        <v/>
      </c>
      <c r="AO496" s="7" t="str">
        <f t="shared" si="766"/>
        <v/>
      </c>
      <c r="AP496" s="7" t="str">
        <f t="shared" si="767"/>
        <v/>
      </c>
      <c r="AQ496" s="7" t="str">
        <f t="shared" si="768"/>
        <v/>
      </c>
      <c r="AS496" s="7" t="str">
        <f t="shared" si="769"/>
        <v/>
      </c>
      <c r="AT496" s="7" t="str">
        <f t="shared" si="770"/>
        <v/>
      </c>
      <c r="AU496" s="7" t="str">
        <f t="shared" si="771"/>
        <v/>
      </c>
      <c r="AW496" s="7" t="str">
        <f t="shared" si="772"/>
        <v/>
      </c>
      <c r="AY496" s="7" t="str">
        <f t="shared" si="773"/>
        <v/>
      </c>
      <c r="AZ496" s="7" t="str">
        <f t="shared" si="774"/>
        <v/>
      </c>
      <c r="BA496" s="7" t="str">
        <f t="shared" si="775"/>
        <v/>
      </c>
    </row>
    <row r="497" spans="1:53">
      <c r="A497" s="23"/>
      <c r="B497" s="24"/>
      <c r="C497" s="25"/>
      <c r="D497" s="26"/>
      <c r="E497" s="27"/>
      <c r="F497" s="28"/>
      <c r="G497" s="28"/>
      <c r="H497" s="27"/>
      <c r="I497" s="29"/>
      <c r="J497" s="30"/>
      <c r="K497" s="31"/>
      <c r="L497" s="32"/>
      <c r="M497" s="223"/>
      <c r="N497" s="12" t="str">
        <f>IF(ISBLANK(I497),"",IF(COUNTIF(I497,"*bombe*"),(G497-1)*SUMIF('base de donnée JCO '!C$3:C$10,K497,'base de donnée JCO '!D$3:D$10)+SUMIF(entete,L497,'base de donnée JCO '!D$14:D$20),SUMIFS('base de donnée JCO '!I$173:I$1080,'base de donnée JCO '!F$173:F$1080,I497,'base de donnée JCO '!G$173:G$1080,J497)))</f>
        <v/>
      </c>
      <c r="O497" s="12" t="str">
        <f t="shared" si="776"/>
        <v/>
      </c>
      <c r="P497" s="223"/>
      <c r="Q497" s="28"/>
      <c r="R497" s="28"/>
      <c r="S497" s="28"/>
      <c r="T497" s="28"/>
      <c r="U497" s="28"/>
      <c r="V497" s="2">
        <f>W497*SUMIFS('base de donnée JCO '!H$173:H$1080,'base de donnée JCO '!F$173:F$1080,I497,'base de donnée JCO '!G$173:G$1080,J497)</f>
        <v>0</v>
      </c>
      <c r="W497" s="2">
        <f t="shared" si="753"/>
        <v>0</v>
      </c>
      <c r="X497" s="2">
        <f>W497*SUMIFS('base de donnée JCO '!J$173:J$1080,'base de donnée JCO '!F$173:F$1080,I497,'base de donnée JCO '!G$173:G$1080,J497)</f>
        <v>0</v>
      </c>
      <c r="Z497" s="7" t="str">
        <f t="shared" si="754"/>
        <v/>
      </c>
      <c r="AA497" s="7" t="str">
        <f t="shared" si="755"/>
        <v/>
      </c>
      <c r="AB497" s="7" t="str">
        <f t="shared" si="756"/>
        <v/>
      </c>
      <c r="AD497" s="7" t="str">
        <f t="shared" si="757"/>
        <v/>
      </c>
      <c r="AE497" s="7" t="str">
        <f t="shared" si="758"/>
        <v/>
      </c>
      <c r="AF497" s="7" t="str">
        <f t="shared" si="759"/>
        <v/>
      </c>
      <c r="AG497" s="7" t="str">
        <f t="shared" si="760"/>
        <v/>
      </c>
      <c r="AH497" s="7" t="str">
        <f t="shared" si="761"/>
        <v/>
      </c>
      <c r="AJ497" s="7" t="str">
        <f t="shared" si="762"/>
        <v/>
      </c>
      <c r="AK497" s="7" t="str">
        <f t="shared" si="763"/>
        <v/>
      </c>
      <c r="AL497" s="7" t="str">
        <f t="shared" si="764"/>
        <v/>
      </c>
      <c r="AM497" s="7" t="str">
        <f t="shared" si="765"/>
        <v/>
      </c>
      <c r="AO497" s="7" t="str">
        <f t="shared" si="766"/>
        <v/>
      </c>
      <c r="AP497" s="7" t="str">
        <f t="shared" si="767"/>
        <v/>
      </c>
      <c r="AQ497" s="7" t="str">
        <f t="shared" si="768"/>
        <v/>
      </c>
      <c r="AS497" s="7" t="str">
        <f t="shared" si="769"/>
        <v/>
      </c>
      <c r="AT497" s="7" t="str">
        <f t="shared" si="770"/>
        <v/>
      </c>
      <c r="AU497" s="7" t="str">
        <f t="shared" si="771"/>
        <v/>
      </c>
      <c r="AW497" s="7" t="str">
        <f t="shared" si="772"/>
        <v/>
      </c>
      <c r="AY497" s="7" t="str">
        <f t="shared" si="773"/>
        <v/>
      </c>
      <c r="AZ497" s="7" t="str">
        <f t="shared" si="774"/>
        <v/>
      </c>
      <c r="BA497" s="7" t="str">
        <f t="shared" si="775"/>
        <v/>
      </c>
    </row>
    <row r="498" spans="1:53">
      <c r="A498" s="23"/>
      <c r="B498" s="24"/>
      <c r="C498" s="25"/>
      <c r="D498" s="26"/>
      <c r="E498" s="27"/>
      <c r="F498" s="28"/>
      <c r="G498" s="28"/>
      <c r="H498" s="27"/>
      <c r="I498" s="29"/>
      <c r="J498" s="30"/>
      <c r="K498" s="31"/>
      <c r="L498" s="32"/>
      <c r="M498" s="223"/>
      <c r="N498" s="12" t="str">
        <f>IF(ISBLANK(I498),"",IF(COUNTIF(I498,"*bombe*"),(G498-1)*SUMIF('base de donnée JCO '!C$3:C$10,K498,'base de donnée JCO '!D$3:D$10)+SUMIF(entete,L498,'base de donnée JCO '!D$14:D$20),SUMIFS('base de donnée JCO '!I$173:I$1080,'base de donnée JCO '!F$173:F$1080,I498,'base de donnée JCO '!G$173:G$1080,J498)))</f>
        <v/>
      </c>
      <c r="O498" s="12" t="str">
        <f t="shared" si="776"/>
        <v/>
      </c>
      <c r="P498" s="223"/>
      <c r="Q498" s="28"/>
      <c r="R498" s="28"/>
      <c r="S498" s="28"/>
      <c r="T498" s="28"/>
      <c r="U498" s="28"/>
      <c r="V498" s="2">
        <f>W498*SUMIFS('base de donnée JCO '!H$173:H$1080,'base de donnée JCO '!F$173:F$1080,I498,'base de donnée JCO '!G$173:G$1080,J498)</f>
        <v>0</v>
      </c>
      <c r="W498" s="2">
        <f t="shared" ref="W498:W561" si="777">F498*G498</f>
        <v>0</v>
      </c>
      <c r="X498" s="2">
        <f>W498*SUMIFS('base de donnée JCO '!J$173:J$1080,'base de donnée JCO '!F$173:F$1080,I498,'base de donnée JCO '!G$173:G$1080,J498)</f>
        <v>0</v>
      </c>
      <c r="Z498" s="7" t="str">
        <f t="shared" ref="Z498:Z561" si="778">IF(ISBLANK(I498),"",IF(COUNTIF(I498,"*BOMBE_50MM*"),IF(COUNTIF(K498,"*TR*"),IF(G498&gt;=6,F498*1,0.5*F498),""),""))</f>
        <v/>
      </c>
      <c r="AA498" s="7" t="str">
        <f t="shared" ref="AA498:AA561" si="779">IF(ISBLANK(I498),"",IF(COUNTIF(I498,"*BOMBE_50MM*"),IF(COUNTIF(K498,"*\*"),IF(G498&gt;1,F498*1,""),""),""))</f>
        <v/>
      </c>
      <c r="AB498" s="7" t="str">
        <f t="shared" ref="AB498:AB561" si="780">IF(ISBLANK(I498),"",IF(COUNTIF(I498,"*BOMBE_50MM*"),IF(G498=1,F498,""),""))</f>
        <v/>
      </c>
      <c r="AD498" s="7" t="str">
        <f t="shared" ref="AD498:AD561" si="781">IF(ISBLANK(I498),"",IF(COUNTIF(I498,"*BOMBE_75MM*"),IF(G498=1,F498,""),""))</f>
        <v/>
      </c>
      <c r="AE498" s="7" t="str">
        <f t="shared" ref="AE498:AE561" si="782">IF(ISBLANK(I498),"",IF(COUNTIF(I498,"*BOMBE_75MM*"),IF(COUNTIF(K498,"*TR*"),IF(G498&lt;=5,F498,""),""),""))</f>
        <v/>
      </c>
      <c r="AF498" s="7" t="str">
        <f t="shared" ref="AF498:AF561" si="783">IF(ISBLANK(I498),"",IF(COUNTIF(I498,"*BOMBE_75MM*"),IF(COUNTIF(K498,"*TR*"),IF(G498&gt;5,F498,""),""),""))</f>
        <v/>
      </c>
      <c r="AG498" s="7" t="str">
        <f t="shared" ref="AG498:AG561" si="784">IF(ISBLANK(I498),"",IF(COUNTIF(I498,"*BOMBE_75MM*"),IF(COUNTIF(K498,"*\*"),IF(AND(G498&lt;=3,G498&gt;=2),F498,""),""),""))</f>
        <v/>
      </c>
      <c r="AH498" s="7" t="str">
        <f t="shared" ref="AH498:AH561" si="785">IF(ISBLANK(I498),"",IF(COUNTIF(I498,"*BOMBE_75MM*"),IF(COUNTIF(K498,"*\*"),IF(AND(G498&lt;=7,G498&gt;=4),F498,""),""),""))</f>
        <v/>
      </c>
      <c r="AJ498" s="7" t="str">
        <f t="shared" ref="AJ498:AJ561" si="786">IF(ISBLANK(I498),"",IF(COUNTIF(I498,"*BOMBE_100MM*"),IF(G498=1,F498,""),""))</f>
        <v/>
      </c>
      <c r="AK498" s="7" t="str">
        <f t="shared" ref="AK498:AK561" si="787">IF(ISBLANK(I498),"",IF(COUNTIF(I498,"*BOMBE_100MM*"),IF(COUNTIF(K498,"*TR*"),IF(G498&lt;=5,F498,F498*2),""),""))</f>
        <v/>
      </c>
      <c r="AL498" s="7" t="str">
        <f t="shared" ref="AL498:AL561" si="788">IF(ISBLANK(I498),"",IF(COUNTIF(I498,"*BOMBE_100MM*"),IF(COUNTIF(K498,"*\*"),IF(AND(G498&lt;=3,G498&gt;=2),F498,""),""),""))</f>
        <v/>
      </c>
      <c r="AM498" s="7" t="str">
        <f t="shared" ref="AM498:AM561" si="789">IF(ISBLANK(I498),"",IF(COUNTIF(I498,"*BOMBE_100MM*"),IF(COUNTIF(K498,"*\*"),IF(AND(G498&lt;=5,G498&gt;=4),F498,""),""),""))</f>
        <v/>
      </c>
      <c r="AO498" s="7" t="str">
        <f t="shared" ref="AO498:AO561" si="790">IF(ISBLANK(I498),"",IF(COUNTIF(I498,"*BOMBE_125MM*"),IF(G498=1,F498,""),""))</f>
        <v/>
      </c>
      <c r="AP498" s="7" t="str">
        <f t="shared" ref="AP498:AP561" si="791">IF(ISBLANK(I498),"",IF(COUNTIF(I498,"*BOMBE_125MM*"),IF(COUNTIF(K498,"*TR*"),IF(G498&lt;=5,F498,""),""),""))</f>
        <v/>
      </c>
      <c r="AQ498" s="7" t="str">
        <f t="shared" ref="AQ498:AQ561" si="792">IF(ISBLANK(I498),"",IF(COUNTIF(I498,"*BOMBE_125MM*"),IF(COUNTIF(K498,"*\*"),IF(AND(G498&lt;=3,G498&gt;=2),F498,""),""),""))</f>
        <v/>
      </c>
      <c r="AS498" s="7" t="str">
        <f t="shared" ref="AS498:AS561" si="793">IF(ISBLANK(I498),"",IF(COUNTIF(I498,"*BOMBE_150MM*"),IF(G498=1,F498,""),""))</f>
        <v/>
      </c>
      <c r="AT498" s="7" t="str">
        <f t="shared" ref="AT498:AT561" si="794">IF(ISBLANK(I498),"",IF(COUNTIF(I498,"*BOMBE_150MM*"),IF(COUNTIF(K498,"*TR*"),IF(G498&lt;=4,F498,""),""),""))</f>
        <v/>
      </c>
      <c r="AU498" s="7" t="str">
        <f t="shared" ref="AU498:AU561" si="795">IF(ISBLANK(I498),"",IF(COUNTIF(I498,"*BOMBE_150MM*"),IF(COUNTIF(K498,"*\*"),IF(AND(G498&lt;=3,G498&gt;=2),F498,""),""),""))</f>
        <v/>
      </c>
      <c r="AW498" s="7" t="str">
        <f t="shared" ref="AW498:AW561" si="796">IF(ISBLANK(I498),"",IF(COUNTIF(I498,"*BOMBE_200MM*"),F498*G498,""))</f>
        <v/>
      </c>
      <c r="AY498" s="7" t="str">
        <f t="shared" ref="AY498:AY561" si="797">IF(ISBLANK(I498),"",IF(COUNTIF(I498,"*BOMBE_*"),F498*20,F498*15))</f>
        <v/>
      </c>
      <c r="AZ498" s="7" t="str">
        <f t="shared" ref="AZ498:AZ561" si="798">IF(ISBLANK(I498),"",IF(COUNTIF(I498,"*BOMBE_*"),F498*15,F498*10))</f>
        <v/>
      </c>
      <c r="BA498" s="7" t="str">
        <f t="shared" ref="BA498:BA561" si="799">IF(ISBLANK(I498),"",IF(COUNTIF(I498,"*BOMBE_*"),F498*10,F498*5))</f>
        <v/>
      </c>
    </row>
    <row r="499" spans="1:53">
      <c r="A499" s="23"/>
      <c r="B499" s="24"/>
      <c r="C499" s="25"/>
      <c r="D499" s="26"/>
      <c r="E499" s="27"/>
      <c r="F499" s="28"/>
      <c r="G499" s="28"/>
      <c r="H499" s="27"/>
      <c r="I499" s="29"/>
      <c r="J499" s="30"/>
      <c r="K499" s="31"/>
      <c r="L499" s="32"/>
      <c r="M499" s="223"/>
      <c r="N499" s="12" t="str">
        <f>IF(ISBLANK(I499),"",IF(COUNTIF(I499,"*bombe*"),(G499-1)*SUMIF('base de donnée JCO '!C$3:C$10,K499,'base de donnée JCO '!D$3:D$10)+SUMIF(entete,L499,'base de donnée JCO '!D$14:D$20),SUMIFS('base de donnée JCO '!I$173:I$1080,'base de donnée JCO '!F$173:F$1080,I499,'base de donnée JCO '!G$173:G$1080,J499)))</f>
        <v/>
      </c>
      <c r="O499" s="12" t="str">
        <f t="shared" si="776"/>
        <v/>
      </c>
      <c r="P499" s="223"/>
      <c r="Q499" s="28"/>
      <c r="R499" s="28"/>
      <c r="S499" s="28"/>
      <c r="T499" s="28"/>
      <c r="U499" s="28"/>
      <c r="V499" s="2">
        <f>W499*SUMIFS('base de donnée JCO '!H$173:H$1080,'base de donnée JCO '!F$173:F$1080,I499,'base de donnée JCO '!G$173:G$1080,J499)</f>
        <v>0</v>
      </c>
      <c r="W499" s="2">
        <f t="shared" si="777"/>
        <v>0</v>
      </c>
      <c r="X499" s="2">
        <f>W499*SUMIFS('base de donnée JCO '!J$173:J$1080,'base de donnée JCO '!F$173:F$1080,I499,'base de donnée JCO '!G$173:G$1080,J499)</f>
        <v>0</v>
      </c>
      <c r="Z499" s="7" t="str">
        <f t="shared" si="778"/>
        <v/>
      </c>
      <c r="AA499" s="7" t="str">
        <f t="shared" si="779"/>
        <v/>
      </c>
      <c r="AB499" s="7" t="str">
        <f t="shared" si="780"/>
        <v/>
      </c>
      <c r="AD499" s="7" t="str">
        <f t="shared" si="781"/>
        <v/>
      </c>
      <c r="AE499" s="7" t="str">
        <f t="shared" si="782"/>
        <v/>
      </c>
      <c r="AF499" s="7" t="str">
        <f t="shared" si="783"/>
        <v/>
      </c>
      <c r="AG499" s="7" t="str">
        <f t="shared" si="784"/>
        <v/>
      </c>
      <c r="AH499" s="7" t="str">
        <f t="shared" si="785"/>
        <v/>
      </c>
      <c r="AJ499" s="7" t="str">
        <f t="shared" si="786"/>
        <v/>
      </c>
      <c r="AK499" s="7" t="str">
        <f t="shared" si="787"/>
        <v/>
      </c>
      <c r="AL499" s="7" t="str">
        <f t="shared" si="788"/>
        <v/>
      </c>
      <c r="AM499" s="7" t="str">
        <f t="shared" si="789"/>
        <v/>
      </c>
      <c r="AO499" s="7" t="str">
        <f t="shared" si="790"/>
        <v/>
      </c>
      <c r="AP499" s="7" t="str">
        <f t="shared" si="791"/>
        <v/>
      </c>
      <c r="AQ499" s="7" t="str">
        <f t="shared" si="792"/>
        <v/>
      </c>
      <c r="AS499" s="7" t="str">
        <f t="shared" si="793"/>
        <v/>
      </c>
      <c r="AT499" s="7" t="str">
        <f t="shared" si="794"/>
        <v/>
      </c>
      <c r="AU499" s="7" t="str">
        <f t="shared" si="795"/>
        <v/>
      </c>
      <c r="AW499" s="7" t="str">
        <f t="shared" si="796"/>
        <v/>
      </c>
      <c r="AY499" s="7" t="str">
        <f t="shared" si="797"/>
        <v/>
      </c>
      <c r="AZ499" s="7" t="str">
        <f t="shared" si="798"/>
        <v/>
      </c>
      <c r="BA499" s="7" t="str">
        <f t="shared" si="799"/>
        <v/>
      </c>
    </row>
    <row r="500" spans="1:53">
      <c r="A500" s="23"/>
      <c r="B500" s="24"/>
      <c r="C500" s="25"/>
      <c r="D500" s="26"/>
      <c r="E500" s="27"/>
      <c r="F500" s="28"/>
      <c r="G500" s="28"/>
      <c r="H500" s="27"/>
      <c r="I500" s="29"/>
      <c r="J500" s="30"/>
      <c r="K500" s="31"/>
      <c r="L500" s="32"/>
      <c r="M500" s="223"/>
      <c r="N500" s="12" t="str">
        <f>IF(ISBLANK(I500),"",IF(COUNTIF(I500,"*bombe*"),(G500-1)*SUMIF('base de donnée JCO '!C$3:C$10,K500,'base de donnée JCO '!D$3:D$10)+SUMIF(entete,L500,'base de donnée JCO '!D$14:D$20),SUMIFS('base de donnée JCO '!I$173:I$1080,'base de donnée JCO '!F$173:F$1080,I500,'base de donnée JCO '!G$173:G$1080,J500)))</f>
        <v/>
      </c>
      <c r="O500" s="12" t="str">
        <f t="shared" si="776"/>
        <v/>
      </c>
      <c r="P500" s="223"/>
      <c r="Q500" s="28"/>
      <c r="R500" s="28"/>
      <c r="S500" s="28"/>
      <c r="T500" s="28"/>
      <c r="U500" s="28"/>
      <c r="V500" s="2">
        <f>W500*SUMIFS('base de donnée JCO '!H$173:H$1080,'base de donnée JCO '!F$173:F$1080,I500,'base de donnée JCO '!G$173:G$1080,J500)</f>
        <v>0</v>
      </c>
      <c r="W500" s="2">
        <f t="shared" si="777"/>
        <v>0</v>
      </c>
      <c r="X500" s="2">
        <f>W500*SUMIFS('base de donnée JCO '!J$173:J$1080,'base de donnée JCO '!F$173:F$1080,I500,'base de donnée JCO '!G$173:G$1080,J500)</f>
        <v>0</v>
      </c>
      <c r="Z500" s="7" t="str">
        <f t="shared" si="778"/>
        <v/>
      </c>
      <c r="AA500" s="7" t="str">
        <f t="shared" si="779"/>
        <v/>
      </c>
      <c r="AB500" s="7" t="str">
        <f t="shared" si="780"/>
        <v/>
      </c>
      <c r="AD500" s="7" t="str">
        <f t="shared" si="781"/>
        <v/>
      </c>
      <c r="AE500" s="7" t="str">
        <f t="shared" si="782"/>
        <v/>
      </c>
      <c r="AF500" s="7" t="str">
        <f t="shared" si="783"/>
        <v/>
      </c>
      <c r="AG500" s="7" t="str">
        <f t="shared" si="784"/>
        <v/>
      </c>
      <c r="AH500" s="7" t="str">
        <f t="shared" si="785"/>
        <v/>
      </c>
      <c r="AJ500" s="7" t="str">
        <f t="shared" si="786"/>
        <v/>
      </c>
      <c r="AK500" s="7" t="str">
        <f t="shared" si="787"/>
        <v/>
      </c>
      <c r="AL500" s="7" t="str">
        <f t="shared" si="788"/>
        <v/>
      </c>
      <c r="AM500" s="7" t="str">
        <f t="shared" si="789"/>
        <v/>
      </c>
      <c r="AO500" s="7" t="str">
        <f t="shared" si="790"/>
        <v/>
      </c>
      <c r="AP500" s="7" t="str">
        <f t="shared" si="791"/>
        <v/>
      </c>
      <c r="AQ500" s="7" t="str">
        <f t="shared" si="792"/>
        <v/>
      </c>
      <c r="AS500" s="7" t="str">
        <f t="shared" si="793"/>
        <v/>
      </c>
      <c r="AT500" s="7" t="str">
        <f t="shared" si="794"/>
        <v/>
      </c>
      <c r="AU500" s="7" t="str">
        <f t="shared" si="795"/>
        <v/>
      </c>
      <c r="AW500" s="7" t="str">
        <f t="shared" si="796"/>
        <v/>
      </c>
      <c r="AY500" s="7" t="str">
        <f t="shared" si="797"/>
        <v/>
      </c>
      <c r="AZ500" s="7" t="str">
        <f t="shared" si="798"/>
        <v/>
      </c>
      <c r="BA500" s="7" t="str">
        <f t="shared" si="799"/>
        <v/>
      </c>
    </row>
    <row r="501" spans="1:53">
      <c r="A501" s="23"/>
      <c r="B501" s="24"/>
      <c r="C501" s="25"/>
      <c r="D501" s="26"/>
      <c r="E501" s="27"/>
      <c r="F501" s="28"/>
      <c r="G501" s="28"/>
      <c r="H501" s="27"/>
      <c r="I501" s="29"/>
      <c r="J501" s="30"/>
      <c r="K501" s="31"/>
      <c r="L501" s="32"/>
      <c r="M501" s="223"/>
      <c r="N501" s="12" t="str">
        <f>IF(ISBLANK(I501),"",IF(COUNTIF(I501,"*bombe*"),(G501-1)*SUMIF('base de donnée JCO '!C$3:C$10,K501,'base de donnée JCO '!D$3:D$10)+SUMIF(entete,L501,'base de donnée JCO '!D$14:D$20),SUMIFS('base de donnée JCO '!I$173:I$1080,'base de donnée JCO '!F$173:F$1080,I501,'base de donnée JCO '!G$173:G$1080,J501)))</f>
        <v/>
      </c>
      <c r="O501" s="12" t="str">
        <f t="shared" si="776"/>
        <v/>
      </c>
      <c r="P501" s="223"/>
      <c r="Q501" s="28"/>
      <c r="R501" s="28"/>
      <c r="S501" s="28"/>
      <c r="T501" s="28"/>
      <c r="U501" s="28"/>
      <c r="V501" s="2">
        <f>W501*SUMIFS('base de donnée JCO '!H$173:H$1080,'base de donnée JCO '!F$173:F$1080,I501,'base de donnée JCO '!G$173:G$1080,J501)</f>
        <v>0</v>
      </c>
      <c r="W501" s="2">
        <f t="shared" si="777"/>
        <v>0</v>
      </c>
      <c r="X501" s="2">
        <f>W501*SUMIFS('base de donnée JCO '!J$173:J$1080,'base de donnée JCO '!F$173:F$1080,I501,'base de donnée JCO '!G$173:G$1080,J501)</f>
        <v>0</v>
      </c>
      <c r="Z501" s="7" t="str">
        <f t="shared" si="778"/>
        <v/>
      </c>
      <c r="AA501" s="7" t="str">
        <f t="shared" si="779"/>
        <v/>
      </c>
      <c r="AB501" s="7" t="str">
        <f t="shared" si="780"/>
        <v/>
      </c>
      <c r="AD501" s="7" t="str">
        <f t="shared" si="781"/>
        <v/>
      </c>
      <c r="AE501" s="7" t="str">
        <f t="shared" si="782"/>
        <v/>
      </c>
      <c r="AF501" s="7" t="str">
        <f t="shared" si="783"/>
        <v/>
      </c>
      <c r="AG501" s="7" t="str">
        <f t="shared" si="784"/>
        <v/>
      </c>
      <c r="AH501" s="7" t="str">
        <f t="shared" si="785"/>
        <v/>
      </c>
      <c r="AJ501" s="7" t="str">
        <f t="shared" si="786"/>
        <v/>
      </c>
      <c r="AK501" s="7" t="str">
        <f t="shared" si="787"/>
        <v/>
      </c>
      <c r="AL501" s="7" t="str">
        <f t="shared" si="788"/>
        <v/>
      </c>
      <c r="AM501" s="7" t="str">
        <f t="shared" si="789"/>
        <v/>
      </c>
      <c r="AO501" s="7" t="str">
        <f t="shared" si="790"/>
        <v/>
      </c>
      <c r="AP501" s="7" t="str">
        <f t="shared" si="791"/>
        <v/>
      </c>
      <c r="AQ501" s="7" t="str">
        <f t="shared" si="792"/>
        <v/>
      </c>
      <c r="AS501" s="7" t="str">
        <f t="shared" si="793"/>
        <v/>
      </c>
      <c r="AT501" s="7" t="str">
        <f t="shared" si="794"/>
        <v/>
      </c>
      <c r="AU501" s="7" t="str">
        <f t="shared" si="795"/>
        <v/>
      </c>
      <c r="AW501" s="7" t="str">
        <f t="shared" si="796"/>
        <v/>
      </c>
      <c r="AY501" s="7" t="str">
        <f t="shared" si="797"/>
        <v/>
      </c>
      <c r="AZ501" s="7" t="str">
        <f t="shared" si="798"/>
        <v/>
      </c>
      <c r="BA501" s="7" t="str">
        <f t="shared" si="799"/>
        <v/>
      </c>
    </row>
    <row r="502" spans="1:53">
      <c r="A502" s="23"/>
      <c r="B502" s="24"/>
      <c r="C502" s="25"/>
      <c r="D502" s="26"/>
      <c r="E502" s="27"/>
      <c r="F502" s="28"/>
      <c r="G502" s="28"/>
      <c r="H502" s="27"/>
      <c r="I502" s="29"/>
      <c r="J502" s="30"/>
      <c r="K502" s="31"/>
      <c r="L502" s="32"/>
      <c r="M502" s="223"/>
      <c r="N502" s="12" t="str">
        <f>IF(ISBLANK(I502),"",IF(COUNTIF(I502,"*bombe*"),(G502-1)*SUMIF('base de donnée JCO '!C$3:C$10,K502,'base de donnée JCO '!D$3:D$10)+SUMIF(entete,L502,'base de donnée JCO '!D$14:D$20),SUMIFS('base de donnée JCO '!I$173:I$1080,'base de donnée JCO '!F$173:F$1080,I502,'base de donnée JCO '!G$173:G$1080,J502)))</f>
        <v/>
      </c>
      <c r="O502" s="12" t="str">
        <f t="shared" si="776"/>
        <v/>
      </c>
      <c r="P502" s="223"/>
      <c r="Q502" s="28"/>
      <c r="R502" s="28"/>
      <c r="S502" s="28"/>
      <c r="T502" s="28"/>
      <c r="U502" s="28"/>
      <c r="V502" s="2">
        <f>W502*SUMIFS('base de donnée JCO '!H$173:H$1080,'base de donnée JCO '!F$173:F$1080,I502,'base de donnée JCO '!G$173:G$1080,J502)</f>
        <v>0</v>
      </c>
      <c r="W502" s="2">
        <f t="shared" si="777"/>
        <v>0</v>
      </c>
      <c r="X502" s="2">
        <f>W502*SUMIFS('base de donnée JCO '!J$173:J$1080,'base de donnée JCO '!F$173:F$1080,I502,'base de donnée JCO '!G$173:G$1080,J502)</f>
        <v>0</v>
      </c>
      <c r="Z502" s="7" t="str">
        <f t="shared" si="778"/>
        <v/>
      </c>
      <c r="AA502" s="7" t="str">
        <f t="shared" si="779"/>
        <v/>
      </c>
      <c r="AB502" s="7" t="str">
        <f t="shared" si="780"/>
        <v/>
      </c>
      <c r="AD502" s="7" t="str">
        <f t="shared" si="781"/>
        <v/>
      </c>
      <c r="AE502" s="7" t="str">
        <f t="shared" si="782"/>
        <v/>
      </c>
      <c r="AF502" s="7" t="str">
        <f t="shared" si="783"/>
        <v/>
      </c>
      <c r="AG502" s="7" t="str">
        <f t="shared" si="784"/>
        <v/>
      </c>
      <c r="AH502" s="7" t="str">
        <f t="shared" si="785"/>
        <v/>
      </c>
      <c r="AJ502" s="7" t="str">
        <f t="shared" si="786"/>
        <v/>
      </c>
      <c r="AK502" s="7" t="str">
        <f t="shared" si="787"/>
        <v/>
      </c>
      <c r="AL502" s="7" t="str">
        <f t="shared" si="788"/>
        <v/>
      </c>
      <c r="AM502" s="7" t="str">
        <f t="shared" si="789"/>
        <v/>
      </c>
      <c r="AO502" s="7" t="str">
        <f t="shared" si="790"/>
        <v/>
      </c>
      <c r="AP502" s="7" t="str">
        <f t="shared" si="791"/>
        <v/>
      </c>
      <c r="AQ502" s="7" t="str">
        <f t="shared" si="792"/>
        <v/>
      </c>
      <c r="AS502" s="7" t="str">
        <f t="shared" si="793"/>
        <v/>
      </c>
      <c r="AT502" s="7" t="str">
        <f t="shared" si="794"/>
        <v/>
      </c>
      <c r="AU502" s="7" t="str">
        <f t="shared" si="795"/>
        <v/>
      </c>
      <c r="AW502" s="7" t="str">
        <f t="shared" si="796"/>
        <v/>
      </c>
      <c r="AY502" s="7" t="str">
        <f t="shared" si="797"/>
        <v/>
      </c>
      <c r="AZ502" s="7" t="str">
        <f t="shared" si="798"/>
        <v/>
      </c>
      <c r="BA502" s="7" t="str">
        <f t="shared" si="799"/>
        <v/>
      </c>
    </row>
    <row r="503" spans="1:53">
      <c r="A503" s="23"/>
      <c r="B503" s="24"/>
      <c r="C503" s="25"/>
      <c r="D503" s="26"/>
      <c r="E503" s="27"/>
      <c r="F503" s="28"/>
      <c r="G503" s="28"/>
      <c r="H503" s="27"/>
      <c r="I503" s="29"/>
      <c r="J503" s="30"/>
      <c r="K503" s="31"/>
      <c r="L503" s="32"/>
      <c r="M503" s="223"/>
      <c r="N503" s="12" t="str">
        <f>IF(ISBLANK(I503),"",IF(COUNTIF(I503,"*bombe*"),(G503-1)*SUMIF('base de donnée JCO '!C$3:C$10,K503,'base de donnée JCO '!D$3:D$10)+SUMIF(entete,L503,'base de donnée JCO '!D$14:D$20),SUMIFS('base de donnée JCO '!I$173:I$1080,'base de donnée JCO '!F$173:F$1080,I503,'base de donnée JCO '!G$173:G$1080,J503)))</f>
        <v/>
      </c>
      <c r="O503" s="12" t="str">
        <f t="shared" si="776"/>
        <v/>
      </c>
      <c r="P503" s="223"/>
      <c r="Q503" s="28"/>
      <c r="R503" s="28"/>
      <c r="S503" s="28"/>
      <c r="T503" s="28"/>
      <c r="U503" s="28"/>
      <c r="V503" s="2">
        <f>W503*SUMIFS('base de donnée JCO '!H$173:H$1080,'base de donnée JCO '!F$173:F$1080,I503,'base de donnée JCO '!G$173:G$1080,J503)</f>
        <v>0</v>
      </c>
      <c r="W503" s="2">
        <f t="shared" si="777"/>
        <v>0</v>
      </c>
      <c r="X503" s="2">
        <f>W503*SUMIFS('base de donnée JCO '!J$173:J$1080,'base de donnée JCO '!F$173:F$1080,I503,'base de donnée JCO '!G$173:G$1080,J503)</f>
        <v>0</v>
      </c>
      <c r="Z503" s="7" t="str">
        <f t="shared" si="778"/>
        <v/>
      </c>
      <c r="AA503" s="7" t="str">
        <f t="shared" si="779"/>
        <v/>
      </c>
      <c r="AB503" s="7" t="str">
        <f t="shared" si="780"/>
        <v/>
      </c>
      <c r="AD503" s="7" t="str">
        <f t="shared" si="781"/>
        <v/>
      </c>
      <c r="AE503" s="7" t="str">
        <f t="shared" si="782"/>
        <v/>
      </c>
      <c r="AF503" s="7" t="str">
        <f t="shared" si="783"/>
        <v/>
      </c>
      <c r="AG503" s="7" t="str">
        <f t="shared" si="784"/>
        <v/>
      </c>
      <c r="AH503" s="7" t="str">
        <f t="shared" si="785"/>
        <v/>
      </c>
      <c r="AJ503" s="7" t="str">
        <f t="shared" si="786"/>
        <v/>
      </c>
      <c r="AK503" s="7" t="str">
        <f t="shared" si="787"/>
        <v/>
      </c>
      <c r="AL503" s="7" t="str">
        <f t="shared" si="788"/>
        <v/>
      </c>
      <c r="AM503" s="7" t="str">
        <f t="shared" si="789"/>
        <v/>
      </c>
      <c r="AO503" s="7" t="str">
        <f t="shared" si="790"/>
        <v/>
      </c>
      <c r="AP503" s="7" t="str">
        <f t="shared" si="791"/>
        <v/>
      </c>
      <c r="AQ503" s="7" t="str">
        <f t="shared" si="792"/>
        <v/>
      </c>
      <c r="AS503" s="7" t="str">
        <f t="shared" si="793"/>
        <v/>
      </c>
      <c r="AT503" s="7" t="str">
        <f t="shared" si="794"/>
        <v/>
      </c>
      <c r="AU503" s="7" t="str">
        <f t="shared" si="795"/>
        <v/>
      </c>
      <c r="AW503" s="7" t="str">
        <f t="shared" si="796"/>
        <v/>
      </c>
      <c r="AY503" s="7" t="str">
        <f t="shared" si="797"/>
        <v/>
      </c>
      <c r="AZ503" s="7" t="str">
        <f t="shared" si="798"/>
        <v/>
      </c>
      <c r="BA503" s="7" t="str">
        <f t="shared" si="799"/>
        <v/>
      </c>
    </row>
    <row r="504" spans="1:53">
      <c r="A504" s="23"/>
      <c r="B504" s="24"/>
      <c r="C504" s="25"/>
      <c r="D504" s="26"/>
      <c r="E504" s="27"/>
      <c r="F504" s="28"/>
      <c r="G504" s="28"/>
      <c r="H504" s="27"/>
      <c r="I504" s="29"/>
      <c r="J504" s="30"/>
      <c r="K504" s="31"/>
      <c r="L504" s="32"/>
      <c r="M504" s="223"/>
      <c r="N504" s="12" t="str">
        <f>IF(ISBLANK(I504),"",IF(COUNTIF(I504,"*bombe*"),(G504-1)*SUMIF('base de donnée JCO '!C$3:C$10,K504,'base de donnée JCO '!D$3:D$10)+SUMIF(entete,L504,'base de donnée JCO '!D$14:D$20),SUMIFS('base de donnée JCO '!I$173:I$1080,'base de donnée JCO '!F$173:F$1080,I504,'base de donnée JCO '!G$173:G$1080,J504)))</f>
        <v/>
      </c>
      <c r="O504" s="12" t="str">
        <f t="shared" si="776"/>
        <v/>
      </c>
      <c r="P504" s="223"/>
      <c r="Q504" s="28"/>
      <c r="R504" s="28"/>
      <c r="S504" s="28"/>
      <c r="T504" s="28"/>
      <c r="U504" s="28"/>
      <c r="V504" s="2">
        <f>W504*SUMIFS('base de donnée JCO '!H$173:H$1080,'base de donnée JCO '!F$173:F$1080,I504,'base de donnée JCO '!G$173:G$1080,J504)</f>
        <v>0</v>
      </c>
      <c r="W504" s="2">
        <f t="shared" si="777"/>
        <v>0</v>
      </c>
      <c r="X504" s="2">
        <f>W504*SUMIFS('base de donnée JCO '!J$173:J$1080,'base de donnée JCO '!F$173:F$1080,I504,'base de donnée JCO '!G$173:G$1080,J504)</f>
        <v>0</v>
      </c>
      <c r="Z504" s="7" t="str">
        <f t="shared" si="778"/>
        <v/>
      </c>
      <c r="AA504" s="7" t="str">
        <f t="shared" si="779"/>
        <v/>
      </c>
      <c r="AB504" s="7" t="str">
        <f t="shared" si="780"/>
        <v/>
      </c>
      <c r="AD504" s="7" t="str">
        <f t="shared" si="781"/>
        <v/>
      </c>
      <c r="AE504" s="7" t="str">
        <f t="shared" si="782"/>
        <v/>
      </c>
      <c r="AF504" s="7" t="str">
        <f t="shared" si="783"/>
        <v/>
      </c>
      <c r="AG504" s="7" t="str">
        <f t="shared" si="784"/>
        <v/>
      </c>
      <c r="AH504" s="7" t="str">
        <f t="shared" si="785"/>
        <v/>
      </c>
      <c r="AJ504" s="7" t="str">
        <f t="shared" si="786"/>
        <v/>
      </c>
      <c r="AK504" s="7" t="str">
        <f t="shared" si="787"/>
        <v/>
      </c>
      <c r="AL504" s="7" t="str">
        <f t="shared" si="788"/>
        <v/>
      </c>
      <c r="AM504" s="7" t="str">
        <f t="shared" si="789"/>
        <v/>
      </c>
      <c r="AO504" s="7" t="str">
        <f t="shared" si="790"/>
        <v/>
      </c>
      <c r="AP504" s="7" t="str">
        <f t="shared" si="791"/>
        <v/>
      </c>
      <c r="AQ504" s="7" t="str">
        <f t="shared" si="792"/>
        <v/>
      </c>
      <c r="AS504" s="7" t="str">
        <f t="shared" si="793"/>
        <v/>
      </c>
      <c r="AT504" s="7" t="str">
        <f t="shared" si="794"/>
        <v/>
      </c>
      <c r="AU504" s="7" t="str">
        <f t="shared" si="795"/>
        <v/>
      </c>
      <c r="AW504" s="7" t="str">
        <f t="shared" si="796"/>
        <v/>
      </c>
      <c r="AY504" s="7" t="str">
        <f t="shared" si="797"/>
        <v/>
      </c>
      <c r="AZ504" s="7" t="str">
        <f t="shared" si="798"/>
        <v/>
      </c>
      <c r="BA504" s="7" t="str">
        <f t="shared" si="799"/>
        <v/>
      </c>
    </row>
    <row r="505" spans="1:53">
      <c r="A505" s="23"/>
      <c r="B505" s="24"/>
      <c r="C505" s="25"/>
      <c r="D505" s="26"/>
      <c r="E505" s="27"/>
      <c r="F505" s="28"/>
      <c r="G505" s="28"/>
      <c r="H505" s="27"/>
      <c r="I505" s="29"/>
      <c r="J505" s="30"/>
      <c r="K505" s="31"/>
      <c r="L505" s="32"/>
      <c r="M505" s="223"/>
      <c r="N505" s="12" t="str">
        <f>IF(ISBLANK(I505),"",IF(COUNTIF(I505,"*bombe*"),(G505-1)*SUMIF('base de donnée JCO '!C$3:C$10,K505,'base de donnée JCO '!D$3:D$10)+SUMIF(entete,L505,'base de donnée JCO '!D$14:D$20),SUMIFS('base de donnée JCO '!I$173:I$1080,'base de donnée JCO '!F$173:F$1080,I505,'base de donnée JCO '!G$173:G$1080,J505)))</f>
        <v/>
      </c>
      <c r="O505" s="12" t="str">
        <f t="shared" si="776"/>
        <v/>
      </c>
      <c r="P505" s="223"/>
      <c r="Q505" s="28"/>
      <c r="R505" s="28"/>
      <c r="S505" s="28"/>
      <c r="T505" s="28"/>
      <c r="U505" s="28"/>
      <c r="V505" s="2">
        <f>W505*SUMIFS('base de donnée JCO '!H$173:H$1080,'base de donnée JCO '!F$173:F$1080,I505,'base de donnée JCO '!G$173:G$1080,J505)</f>
        <v>0</v>
      </c>
      <c r="W505" s="2">
        <f t="shared" si="777"/>
        <v>0</v>
      </c>
      <c r="X505" s="2">
        <f>W505*SUMIFS('base de donnée JCO '!J$173:J$1080,'base de donnée JCO '!F$173:F$1080,I505,'base de donnée JCO '!G$173:G$1080,J505)</f>
        <v>0</v>
      </c>
      <c r="Z505" s="7" t="str">
        <f t="shared" si="778"/>
        <v/>
      </c>
      <c r="AA505" s="7" t="str">
        <f t="shared" si="779"/>
        <v/>
      </c>
      <c r="AB505" s="7" t="str">
        <f t="shared" si="780"/>
        <v/>
      </c>
      <c r="AD505" s="7" t="str">
        <f t="shared" si="781"/>
        <v/>
      </c>
      <c r="AE505" s="7" t="str">
        <f t="shared" si="782"/>
        <v/>
      </c>
      <c r="AF505" s="7" t="str">
        <f t="shared" si="783"/>
        <v/>
      </c>
      <c r="AG505" s="7" t="str">
        <f t="shared" si="784"/>
        <v/>
      </c>
      <c r="AH505" s="7" t="str">
        <f t="shared" si="785"/>
        <v/>
      </c>
      <c r="AJ505" s="7" t="str">
        <f t="shared" si="786"/>
        <v/>
      </c>
      <c r="AK505" s="7" t="str">
        <f t="shared" si="787"/>
        <v/>
      </c>
      <c r="AL505" s="7" t="str">
        <f t="shared" si="788"/>
        <v/>
      </c>
      <c r="AM505" s="7" t="str">
        <f t="shared" si="789"/>
        <v/>
      </c>
      <c r="AO505" s="7" t="str">
        <f t="shared" si="790"/>
        <v/>
      </c>
      <c r="AP505" s="7" t="str">
        <f t="shared" si="791"/>
        <v/>
      </c>
      <c r="AQ505" s="7" t="str">
        <f t="shared" si="792"/>
        <v/>
      </c>
      <c r="AS505" s="7" t="str">
        <f t="shared" si="793"/>
        <v/>
      </c>
      <c r="AT505" s="7" t="str">
        <f t="shared" si="794"/>
        <v/>
      </c>
      <c r="AU505" s="7" t="str">
        <f t="shared" si="795"/>
        <v/>
      </c>
      <c r="AW505" s="7" t="str">
        <f t="shared" si="796"/>
        <v/>
      </c>
      <c r="AY505" s="7" t="str">
        <f t="shared" si="797"/>
        <v/>
      </c>
      <c r="AZ505" s="7" t="str">
        <f t="shared" si="798"/>
        <v/>
      </c>
      <c r="BA505" s="7" t="str">
        <f t="shared" si="799"/>
        <v/>
      </c>
    </row>
    <row r="506" spans="1:53">
      <c r="A506" s="23"/>
      <c r="B506" s="24"/>
      <c r="C506" s="25"/>
      <c r="D506" s="26"/>
      <c r="E506" s="27"/>
      <c r="F506" s="28"/>
      <c r="G506" s="28"/>
      <c r="H506" s="27"/>
      <c r="I506" s="29"/>
      <c r="J506" s="30"/>
      <c r="K506" s="31"/>
      <c r="L506" s="32"/>
      <c r="M506" s="223"/>
      <c r="N506" s="12" t="str">
        <f>IF(ISBLANK(I506),"",IF(COUNTIF(I506,"*bombe*"),(G506-1)*SUMIF('base de donnée JCO '!C$3:C$10,K506,'base de donnée JCO '!D$3:D$10)+SUMIF(entete,L506,'base de donnée JCO '!D$14:D$20),SUMIFS('base de donnée JCO '!I$173:I$1080,'base de donnée JCO '!F$173:F$1080,I506,'base de donnée JCO '!G$173:G$1080,J506)))</f>
        <v/>
      </c>
      <c r="O506" s="12" t="str">
        <f t="shared" si="776"/>
        <v/>
      </c>
      <c r="P506" s="223"/>
      <c r="Q506" s="28"/>
      <c r="R506" s="28"/>
      <c r="S506" s="28"/>
      <c r="T506" s="28"/>
      <c r="U506" s="28"/>
      <c r="V506" s="2">
        <f>W506*SUMIFS('base de donnée JCO '!H$173:H$1080,'base de donnée JCO '!F$173:F$1080,I506,'base de donnée JCO '!G$173:G$1080,J506)</f>
        <v>0</v>
      </c>
      <c r="W506" s="2">
        <f t="shared" si="777"/>
        <v>0</v>
      </c>
      <c r="X506" s="2">
        <f>W506*SUMIFS('base de donnée JCO '!J$173:J$1080,'base de donnée JCO '!F$173:F$1080,I506,'base de donnée JCO '!G$173:G$1080,J506)</f>
        <v>0</v>
      </c>
      <c r="Z506" s="7" t="str">
        <f t="shared" si="778"/>
        <v/>
      </c>
      <c r="AA506" s="7" t="str">
        <f t="shared" si="779"/>
        <v/>
      </c>
      <c r="AB506" s="7" t="str">
        <f t="shared" si="780"/>
        <v/>
      </c>
      <c r="AD506" s="7" t="str">
        <f t="shared" si="781"/>
        <v/>
      </c>
      <c r="AE506" s="7" t="str">
        <f t="shared" si="782"/>
        <v/>
      </c>
      <c r="AF506" s="7" t="str">
        <f t="shared" si="783"/>
        <v/>
      </c>
      <c r="AG506" s="7" t="str">
        <f t="shared" si="784"/>
        <v/>
      </c>
      <c r="AH506" s="7" t="str">
        <f t="shared" si="785"/>
        <v/>
      </c>
      <c r="AJ506" s="7" t="str">
        <f t="shared" si="786"/>
        <v/>
      </c>
      <c r="AK506" s="7" t="str">
        <f t="shared" si="787"/>
        <v/>
      </c>
      <c r="AL506" s="7" t="str">
        <f t="shared" si="788"/>
        <v/>
      </c>
      <c r="AM506" s="7" t="str">
        <f t="shared" si="789"/>
        <v/>
      </c>
      <c r="AO506" s="7" t="str">
        <f t="shared" si="790"/>
        <v/>
      </c>
      <c r="AP506" s="7" t="str">
        <f t="shared" si="791"/>
        <v/>
      </c>
      <c r="AQ506" s="7" t="str">
        <f t="shared" si="792"/>
        <v/>
      </c>
      <c r="AS506" s="7" t="str">
        <f t="shared" si="793"/>
        <v/>
      </c>
      <c r="AT506" s="7" t="str">
        <f t="shared" si="794"/>
        <v/>
      </c>
      <c r="AU506" s="7" t="str">
        <f t="shared" si="795"/>
        <v/>
      </c>
      <c r="AW506" s="7" t="str">
        <f t="shared" si="796"/>
        <v/>
      </c>
      <c r="AY506" s="7" t="str">
        <f t="shared" si="797"/>
        <v/>
      </c>
      <c r="AZ506" s="7" t="str">
        <f t="shared" si="798"/>
        <v/>
      </c>
      <c r="BA506" s="7" t="str">
        <f t="shared" si="799"/>
        <v/>
      </c>
    </row>
    <row r="507" spans="1:53">
      <c r="A507" s="23"/>
      <c r="B507" s="24"/>
      <c r="C507" s="25"/>
      <c r="D507" s="26"/>
      <c r="E507" s="27"/>
      <c r="F507" s="28"/>
      <c r="G507" s="28"/>
      <c r="H507" s="27"/>
      <c r="I507" s="29"/>
      <c r="J507" s="30"/>
      <c r="K507" s="31"/>
      <c r="L507" s="32"/>
      <c r="M507" s="223"/>
      <c r="N507" s="12" t="str">
        <f>IF(ISBLANK(I507),"",IF(COUNTIF(I507,"*bombe*"),(G507-1)*SUMIF('base de donnée JCO '!C$3:C$10,K507,'base de donnée JCO '!D$3:D$10)+SUMIF(entete,L507,'base de donnée JCO '!D$14:D$20),SUMIFS('base de donnée JCO '!I$173:I$1080,'base de donnée JCO '!F$173:F$1080,I507,'base de donnée JCO '!G$173:G$1080,J507)))</f>
        <v/>
      </c>
      <c r="O507" s="12" t="str">
        <f t="shared" ref="O507:O570" si="800">IF(ISBLANK(I507),"",IF(ISBLANK(D507),D506+N507,D507+N507))</f>
        <v/>
      </c>
      <c r="P507" s="223"/>
      <c r="Q507" s="28"/>
      <c r="R507" s="28"/>
      <c r="S507" s="28"/>
      <c r="T507" s="28"/>
      <c r="U507" s="28"/>
      <c r="V507" s="2">
        <f>W507*SUMIFS('base de donnée JCO '!H$173:H$1080,'base de donnée JCO '!F$173:F$1080,I507,'base de donnée JCO '!G$173:G$1080,J507)</f>
        <v>0</v>
      </c>
      <c r="W507" s="2">
        <f t="shared" si="777"/>
        <v>0</v>
      </c>
      <c r="X507" s="2">
        <f>W507*SUMIFS('base de donnée JCO '!J$173:J$1080,'base de donnée JCO '!F$173:F$1080,I507,'base de donnée JCO '!G$173:G$1080,J507)</f>
        <v>0</v>
      </c>
      <c r="Z507" s="7" t="str">
        <f t="shared" si="778"/>
        <v/>
      </c>
      <c r="AA507" s="7" t="str">
        <f t="shared" si="779"/>
        <v/>
      </c>
      <c r="AB507" s="7" t="str">
        <f t="shared" si="780"/>
        <v/>
      </c>
      <c r="AD507" s="7" t="str">
        <f t="shared" si="781"/>
        <v/>
      </c>
      <c r="AE507" s="7" t="str">
        <f t="shared" si="782"/>
        <v/>
      </c>
      <c r="AF507" s="7" t="str">
        <f t="shared" si="783"/>
        <v/>
      </c>
      <c r="AG507" s="7" t="str">
        <f t="shared" si="784"/>
        <v/>
      </c>
      <c r="AH507" s="7" t="str">
        <f t="shared" si="785"/>
        <v/>
      </c>
      <c r="AJ507" s="7" t="str">
        <f t="shared" si="786"/>
        <v/>
      </c>
      <c r="AK507" s="7" t="str">
        <f t="shared" si="787"/>
        <v/>
      </c>
      <c r="AL507" s="7" t="str">
        <f t="shared" si="788"/>
        <v/>
      </c>
      <c r="AM507" s="7" t="str">
        <f t="shared" si="789"/>
        <v/>
      </c>
      <c r="AO507" s="7" t="str">
        <f t="shared" si="790"/>
        <v/>
      </c>
      <c r="AP507" s="7" t="str">
        <f t="shared" si="791"/>
        <v/>
      </c>
      <c r="AQ507" s="7" t="str">
        <f t="shared" si="792"/>
        <v/>
      </c>
      <c r="AS507" s="7" t="str">
        <f t="shared" si="793"/>
        <v/>
      </c>
      <c r="AT507" s="7" t="str">
        <f t="shared" si="794"/>
        <v/>
      </c>
      <c r="AU507" s="7" t="str">
        <f t="shared" si="795"/>
        <v/>
      </c>
      <c r="AW507" s="7" t="str">
        <f t="shared" si="796"/>
        <v/>
      </c>
      <c r="AY507" s="7" t="str">
        <f t="shared" si="797"/>
        <v/>
      </c>
      <c r="AZ507" s="7" t="str">
        <f t="shared" si="798"/>
        <v/>
      </c>
      <c r="BA507" s="7" t="str">
        <f t="shared" si="799"/>
        <v/>
      </c>
    </row>
    <row r="508" spans="1:53">
      <c r="A508" s="23"/>
      <c r="B508" s="24"/>
      <c r="C508" s="25"/>
      <c r="D508" s="26"/>
      <c r="E508" s="27"/>
      <c r="F508" s="28"/>
      <c r="G508" s="28"/>
      <c r="H508" s="27"/>
      <c r="I508" s="29"/>
      <c r="J508" s="30"/>
      <c r="K508" s="31"/>
      <c r="L508" s="32"/>
      <c r="M508" s="223"/>
      <c r="N508" s="12" t="str">
        <f>IF(ISBLANK(I508),"",IF(COUNTIF(I508,"*bombe*"),(G508-1)*SUMIF('base de donnée JCO '!C$3:C$10,K508,'base de donnée JCO '!D$3:D$10)+SUMIF(entete,L508,'base de donnée JCO '!D$14:D$20),SUMIFS('base de donnée JCO '!I$173:I$1080,'base de donnée JCO '!F$173:F$1080,I508,'base de donnée JCO '!G$173:G$1080,J508)))</f>
        <v/>
      </c>
      <c r="O508" s="12" t="str">
        <f t="shared" si="800"/>
        <v/>
      </c>
      <c r="P508" s="223"/>
      <c r="Q508" s="28"/>
      <c r="R508" s="28"/>
      <c r="S508" s="28"/>
      <c r="T508" s="28"/>
      <c r="U508" s="28"/>
      <c r="V508" s="2">
        <f>W508*SUMIFS('base de donnée JCO '!H$173:H$1080,'base de donnée JCO '!F$173:F$1080,I508,'base de donnée JCO '!G$173:G$1080,J508)</f>
        <v>0</v>
      </c>
      <c r="W508" s="2">
        <f t="shared" si="777"/>
        <v>0</v>
      </c>
      <c r="X508" s="2">
        <f>W508*SUMIFS('base de donnée JCO '!J$173:J$1080,'base de donnée JCO '!F$173:F$1080,I508,'base de donnée JCO '!G$173:G$1080,J508)</f>
        <v>0</v>
      </c>
      <c r="Z508" s="7" t="str">
        <f t="shared" si="778"/>
        <v/>
      </c>
      <c r="AA508" s="7" t="str">
        <f t="shared" si="779"/>
        <v/>
      </c>
      <c r="AB508" s="7" t="str">
        <f t="shared" si="780"/>
        <v/>
      </c>
      <c r="AD508" s="7" t="str">
        <f t="shared" si="781"/>
        <v/>
      </c>
      <c r="AE508" s="7" t="str">
        <f t="shared" si="782"/>
        <v/>
      </c>
      <c r="AF508" s="7" t="str">
        <f t="shared" si="783"/>
        <v/>
      </c>
      <c r="AG508" s="7" t="str">
        <f t="shared" si="784"/>
        <v/>
      </c>
      <c r="AH508" s="7" t="str">
        <f t="shared" si="785"/>
        <v/>
      </c>
      <c r="AJ508" s="7" t="str">
        <f t="shared" si="786"/>
        <v/>
      </c>
      <c r="AK508" s="7" t="str">
        <f t="shared" si="787"/>
        <v/>
      </c>
      <c r="AL508" s="7" t="str">
        <f t="shared" si="788"/>
        <v/>
      </c>
      <c r="AM508" s="7" t="str">
        <f t="shared" si="789"/>
        <v/>
      </c>
      <c r="AO508" s="7" t="str">
        <f t="shared" si="790"/>
        <v/>
      </c>
      <c r="AP508" s="7" t="str">
        <f t="shared" si="791"/>
        <v/>
      </c>
      <c r="AQ508" s="7" t="str">
        <f t="shared" si="792"/>
        <v/>
      </c>
      <c r="AS508" s="7" t="str">
        <f t="shared" si="793"/>
        <v/>
      </c>
      <c r="AT508" s="7" t="str">
        <f t="shared" si="794"/>
        <v/>
      </c>
      <c r="AU508" s="7" t="str">
        <f t="shared" si="795"/>
        <v/>
      </c>
      <c r="AW508" s="7" t="str">
        <f t="shared" si="796"/>
        <v/>
      </c>
      <c r="AY508" s="7" t="str">
        <f t="shared" si="797"/>
        <v/>
      </c>
      <c r="AZ508" s="7" t="str">
        <f t="shared" si="798"/>
        <v/>
      </c>
      <c r="BA508" s="7" t="str">
        <f t="shared" si="799"/>
        <v/>
      </c>
    </row>
    <row r="509" spans="1:53">
      <c r="A509" s="23"/>
      <c r="B509" s="24"/>
      <c r="C509" s="25"/>
      <c r="D509" s="26"/>
      <c r="E509" s="27"/>
      <c r="F509" s="28"/>
      <c r="G509" s="28"/>
      <c r="H509" s="27"/>
      <c r="I509" s="29"/>
      <c r="J509" s="30"/>
      <c r="K509" s="31"/>
      <c r="L509" s="32"/>
      <c r="M509" s="223"/>
      <c r="N509" s="12" t="str">
        <f>IF(ISBLANK(I509),"",IF(COUNTIF(I509,"*bombe*"),(G509-1)*SUMIF('base de donnée JCO '!C$3:C$10,K509,'base de donnée JCO '!D$3:D$10)+SUMIF(entete,L509,'base de donnée JCO '!D$14:D$20),SUMIFS('base de donnée JCO '!I$173:I$1080,'base de donnée JCO '!F$173:F$1080,I509,'base de donnée JCO '!G$173:G$1080,J509)))</f>
        <v/>
      </c>
      <c r="O509" s="12" t="str">
        <f t="shared" si="800"/>
        <v/>
      </c>
      <c r="P509" s="223"/>
      <c r="Q509" s="28"/>
      <c r="R509" s="28"/>
      <c r="S509" s="28"/>
      <c r="T509" s="28"/>
      <c r="U509" s="28"/>
      <c r="V509" s="2">
        <f>W509*SUMIFS('base de donnée JCO '!H$173:H$1080,'base de donnée JCO '!F$173:F$1080,I509,'base de donnée JCO '!G$173:G$1080,J509)</f>
        <v>0</v>
      </c>
      <c r="W509" s="2">
        <f t="shared" si="777"/>
        <v>0</v>
      </c>
      <c r="X509" s="2">
        <f>W509*SUMIFS('base de donnée JCO '!J$173:J$1080,'base de donnée JCO '!F$173:F$1080,I509,'base de donnée JCO '!G$173:G$1080,J509)</f>
        <v>0</v>
      </c>
      <c r="Z509" s="7" t="str">
        <f t="shared" si="778"/>
        <v/>
      </c>
      <c r="AA509" s="7" t="str">
        <f t="shared" si="779"/>
        <v/>
      </c>
      <c r="AB509" s="7" t="str">
        <f t="shared" si="780"/>
        <v/>
      </c>
      <c r="AD509" s="7" t="str">
        <f t="shared" si="781"/>
        <v/>
      </c>
      <c r="AE509" s="7" t="str">
        <f t="shared" si="782"/>
        <v/>
      </c>
      <c r="AF509" s="7" t="str">
        <f t="shared" si="783"/>
        <v/>
      </c>
      <c r="AG509" s="7" t="str">
        <f t="shared" si="784"/>
        <v/>
      </c>
      <c r="AH509" s="7" t="str">
        <f t="shared" si="785"/>
        <v/>
      </c>
      <c r="AJ509" s="7" t="str">
        <f t="shared" si="786"/>
        <v/>
      </c>
      <c r="AK509" s="7" t="str">
        <f t="shared" si="787"/>
        <v/>
      </c>
      <c r="AL509" s="7" t="str">
        <f t="shared" si="788"/>
        <v/>
      </c>
      <c r="AM509" s="7" t="str">
        <f t="shared" si="789"/>
        <v/>
      </c>
      <c r="AO509" s="7" t="str">
        <f t="shared" si="790"/>
        <v/>
      </c>
      <c r="AP509" s="7" t="str">
        <f t="shared" si="791"/>
        <v/>
      </c>
      <c r="AQ509" s="7" t="str">
        <f t="shared" si="792"/>
        <v/>
      </c>
      <c r="AS509" s="7" t="str">
        <f t="shared" si="793"/>
        <v/>
      </c>
      <c r="AT509" s="7" t="str">
        <f t="shared" si="794"/>
        <v/>
      </c>
      <c r="AU509" s="7" t="str">
        <f t="shared" si="795"/>
        <v/>
      </c>
      <c r="AW509" s="7" t="str">
        <f t="shared" si="796"/>
        <v/>
      </c>
      <c r="AY509" s="7" t="str">
        <f t="shared" si="797"/>
        <v/>
      </c>
      <c r="AZ509" s="7" t="str">
        <f t="shared" si="798"/>
        <v/>
      </c>
      <c r="BA509" s="7" t="str">
        <f t="shared" si="799"/>
        <v/>
      </c>
    </row>
    <row r="510" spans="1:53">
      <c r="A510" s="23"/>
      <c r="B510" s="24"/>
      <c r="C510" s="25"/>
      <c r="D510" s="26"/>
      <c r="E510" s="27"/>
      <c r="F510" s="28"/>
      <c r="G510" s="28"/>
      <c r="H510" s="27"/>
      <c r="I510" s="29"/>
      <c r="J510" s="30"/>
      <c r="K510" s="31"/>
      <c r="L510" s="32"/>
      <c r="M510" s="223"/>
      <c r="N510" s="12" t="str">
        <f>IF(ISBLANK(I510),"",IF(COUNTIF(I510,"*bombe*"),(G510-1)*SUMIF('base de donnée JCO '!C$3:C$10,K510,'base de donnée JCO '!D$3:D$10)+SUMIF(entete,L510,'base de donnée JCO '!D$14:D$20),SUMIFS('base de donnée JCO '!I$173:I$1080,'base de donnée JCO '!F$173:F$1080,I510,'base de donnée JCO '!G$173:G$1080,J510)))</f>
        <v/>
      </c>
      <c r="O510" s="12" t="str">
        <f t="shared" si="800"/>
        <v/>
      </c>
      <c r="P510" s="223"/>
      <c r="Q510" s="28"/>
      <c r="R510" s="28"/>
      <c r="S510" s="28"/>
      <c r="T510" s="28"/>
      <c r="U510" s="28"/>
      <c r="V510" s="2">
        <f>W510*SUMIFS('base de donnée JCO '!H$173:H$1080,'base de donnée JCO '!F$173:F$1080,I510,'base de donnée JCO '!G$173:G$1080,J510)</f>
        <v>0</v>
      </c>
      <c r="W510" s="2">
        <f t="shared" si="777"/>
        <v>0</v>
      </c>
      <c r="X510" s="2">
        <f>W510*SUMIFS('base de donnée JCO '!J$173:J$1080,'base de donnée JCO '!F$173:F$1080,I510,'base de donnée JCO '!G$173:G$1080,J510)</f>
        <v>0</v>
      </c>
      <c r="Z510" s="7" t="str">
        <f t="shared" si="778"/>
        <v/>
      </c>
      <c r="AA510" s="7" t="str">
        <f t="shared" si="779"/>
        <v/>
      </c>
      <c r="AB510" s="7" t="str">
        <f t="shared" si="780"/>
        <v/>
      </c>
      <c r="AD510" s="7" t="str">
        <f t="shared" si="781"/>
        <v/>
      </c>
      <c r="AE510" s="7" t="str">
        <f t="shared" si="782"/>
        <v/>
      </c>
      <c r="AF510" s="7" t="str">
        <f t="shared" si="783"/>
        <v/>
      </c>
      <c r="AG510" s="7" t="str">
        <f t="shared" si="784"/>
        <v/>
      </c>
      <c r="AH510" s="7" t="str">
        <f t="shared" si="785"/>
        <v/>
      </c>
      <c r="AJ510" s="7" t="str">
        <f t="shared" si="786"/>
        <v/>
      </c>
      <c r="AK510" s="7" t="str">
        <f t="shared" si="787"/>
        <v/>
      </c>
      <c r="AL510" s="7" t="str">
        <f t="shared" si="788"/>
        <v/>
      </c>
      <c r="AM510" s="7" t="str">
        <f t="shared" si="789"/>
        <v/>
      </c>
      <c r="AO510" s="7" t="str">
        <f t="shared" si="790"/>
        <v/>
      </c>
      <c r="AP510" s="7" t="str">
        <f t="shared" si="791"/>
        <v/>
      </c>
      <c r="AQ510" s="7" t="str">
        <f t="shared" si="792"/>
        <v/>
      </c>
      <c r="AS510" s="7" t="str">
        <f t="shared" si="793"/>
        <v/>
      </c>
      <c r="AT510" s="7" t="str">
        <f t="shared" si="794"/>
        <v/>
      </c>
      <c r="AU510" s="7" t="str">
        <f t="shared" si="795"/>
        <v/>
      </c>
      <c r="AW510" s="7" t="str">
        <f t="shared" si="796"/>
        <v/>
      </c>
      <c r="AY510" s="7" t="str">
        <f t="shared" si="797"/>
        <v/>
      </c>
      <c r="AZ510" s="7" t="str">
        <f t="shared" si="798"/>
        <v/>
      </c>
      <c r="BA510" s="7" t="str">
        <f t="shared" si="799"/>
        <v/>
      </c>
    </row>
    <row r="511" spans="1:53">
      <c r="A511" s="23"/>
      <c r="B511" s="24"/>
      <c r="C511" s="25"/>
      <c r="D511" s="26"/>
      <c r="E511" s="27"/>
      <c r="F511" s="28"/>
      <c r="G511" s="28"/>
      <c r="H511" s="27"/>
      <c r="I511" s="29"/>
      <c r="J511" s="30"/>
      <c r="K511" s="31"/>
      <c r="L511" s="32"/>
      <c r="M511" s="223"/>
      <c r="N511" s="12" t="str">
        <f>IF(ISBLANK(I511),"",IF(COUNTIF(I511,"*bombe*"),(G511-1)*SUMIF('base de donnée JCO '!C$3:C$10,K511,'base de donnée JCO '!D$3:D$10)+SUMIF(entete,L511,'base de donnée JCO '!D$14:D$20),SUMIFS('base de donnée JCO '!I$173:I$1080,'base de donnée JCO '!F$173:F$1080,I511,'base de donnée JCO '!G$173:G$1080,J511)))</f>
        <v/>
      </c>
      <c r="O511" s="12" t="str">
        <f t="shared" si="800"/>
        <v/>
      </c>
      <c r="P511" s="223"/>
      <c r="Q511" s="28"/>
      <c r="R511" s="28"/>
      <c r="S511" s="28"/>
      <c r="T511" s="28"/>
      <c r="U511" s="28"/>
      <c r="V511" s="2">
        <f>W511*SUMIFS('base de donnée JCO '!H$173:H$1080,'base de donnée JCO '!F$173:F$1080,I511,'base de donnée JCO '!G$173:G$1080,J511)</f>
        <v>0</v>
      </c>
      <c r="W511" s="2">
        <f t="shared" si="777"/>
        <v>0</v>
      </c>
      <c r="X511" s="2">
        <f>W511*SUMIFS('base de donnée JCO '!J$173:J$1080,'base de donnée JCO '!F$173:F$1080,I511,'base de donnée JCO '!G$173:G$1080,J511)</f>
        <v>0</v>
      </c>
      <c r="Z511" s="7" t="str">
        <f t="shared" si="778"/>
        <v/>
      </c>
      <c r="AA511" s="7" t="str">
        <f t="shared" si="779"/>
        <v/>
      </c>
      <c r="AB511" s="7" t="str">
        <f t="shared" si="780"/>
        <v/>
      </c>
      <c r="AD511" s="7" t="str">
        <f t="shared" si="781"/>
        <v/>
      </c>
      <c r="AE511" s="7" t="str">
        <f t="shared" si="782"/>
        <v/>
      </c>
      <c r="AF511" s="7" t="str">
        <f t="shared" si="783"/>
        <v/>
      </c>
      <c r="AG511" s="7" t="str">
        <f t="shared" si="784"/>
        <v/>
      </c>
      <c r="AH511" s="7" t="str">
        <f t="shared" si="785"/>
        <v/>
      </c>
      <c r="AJ511" s="7" t="str">
        <f t="shared" si="786"/>
        <v/>
      </c>
      <c r="AK511" s="7" t="str">
        <f t="shared" si="787"/>
        <v/>
      </c>
      <c r="AL511" s="7" t="str">
        <f t="shared" si="788"/>
        <v/>
      </c>
      <c r="AM511" s="7" t="str">
        <f t="shared" si="789"/>
        <v/>
      </c>
      <c r="AO511" s="7" t="str">
        <f t="shared" si="790"/>
        <v/>
      </c>
      <c r="AP511" s="7" t="str">
        <f t="shared" si="791"/>
        <v/>
      </c>
      <c r="AQ511" s="7" t="str">
        <f t="shared" si="792"/>
        <v/>
      </c>
      <c r="AS511" s="7" t="str">
        <f t="shared" si="793"/>
        <v/>
      </c>
      <c r="AT511" s="7" t="str">
        <f t="shared" si="794"/>
        <v/>
      </c>
      <c r="AU511" s="7" t="str">
        <f t="shared" si="795"/>
        <v/>
      </c>
      <c r="AW511" s="7" t="str">
        <f t="shared" si="796"/>
        <v/>
      </c>
      <c r="AY511" s="7" t="str">
        <f t="shared" si="797"/>
        <v/>
      </c>
      <c r="AZ511" s="7" t="str">
        <f t="shared" si="798"/>
        <v/>
      </c>
      <c r="BA511" s="7" t="str">
        <f t="shared" si="799"/>
        <v/>
      </c>
    </row>
    <row r="512" spans="1:53">
      <c r="A512" s="23"/>
      <c r="B512" s="24"/>
      <c r="C512" s="25"/>
      <c r="D512" s="26"/>
      <c r="E512" s="27"/>
      <c r="F512" s="28"/>
      <c r="G512" s="28"/>
      <c r="H512" s="27"/>
      <c r="I512" s="29"/>
      <c r="J512" s="30"/>
      <c r="K512" s="31"/>
      <c r="L512" s="32"/>
      <c r="M512" s="223"/>
      <c r="N512" s="12" t="str">
        <f>IF(ISBLANK(I512),"",IF(COUNTIF(I512,"*bombe*"),(G512-1)*SUMIF('base de donnée JCO '!C$3:C$10,K512,'base de donnée JCO '!D$3:D$10)+SUMIF(entete,L512,'base de donnée JCO '!D$14:D$20),SUMIFS('base de donnée JCO '!I$173:I$1080,'base de donnée JCO '!F$173:F$1080,I512,'base de donnée JCO '!G$173:G$1080,J512)))</f>
        <v/>
      </c>
      <c r="O512" s="12" t="str">
        <f t="shared" si="800"/>
        <v/>
      </c>
      <c r="P512" s="223"/>
      <c r="Q512" s="28"/>
      <c r="R512" s="28"/>
      <c r="S512" s="28"/>
      <c r="T512" s="28"/>
      <c r="U512" s="28"/>
      <c r="V512" s="2">
        <f>W512*SUMIFS('base de donnée JCO '!H$173:H$1080,'base de donnée JCO '!F$173:F$1080,I512,'base de donnée JCO '!G$173:G$1080,J512)</f>
        <v>0</v>
      </c>
      <c r="W512" s="2">
        <f t="shared" si="777"/>
        <v>0</v>
      </c>
      <c r="X512" s="2">
        <f>W512*SUMIFS('base de donnée JCO '!J$173:J$1080,'base de donnée JCO '!F$173:F$1080,I512,'base de donnée JCO '!G$173:G$1080,J512)</f>
        <v>0</v>
      </c>
      <c r="Z512" s="7" t="str">
        <f t="shared" si="778"/>
        <v/>
      </c>
      <c r="AA512" s="7" t="str">
        <f t="shared" si="779"/>
        <v/>
      </c>
      <c r="AB512" s="7" t="str">
        <f t="shared" si="780"/>
        <v/>
      </c>
      <c r="AD512" s="7" t="str">
        <f t="shared" si="781"/>
        <v/>
      </c>
      <c r="AE512" s="7" t="str">
        <f t="shared" si="782"/>
        <v/>
      </c>
      <c r="AF512" s="7" t="str">
        <f t="shared" si="783"/>
        <v/>
      </c>
      <c r="AG512" s="7" t="str">
        <f t="shared" si="784"/>
        <v/>
      </c>
      <c r="AH512" s="7" t="str">
        <f t="shared" si="785"/>
        <v/>
      </c>
      <c r="AJ512" s="7" t="str">
        <f t="shared" si="786"/>
        <v/>
      </c>
      <c r="AK512" s="7" t="str">
        <f t="shared" si="787"/>
        <v/>
      </c>
      <c r="AL512" s="7" t="str">
        <f t="shared" si="788"/>
        <v/>
      </c>
      <c r="AM512" s="7" t="str">
        <f t="shared" si="789"/>
        <v/>
      </c>
      <c r="AO512" s="7" t="str">
        <f t="shared" si="790"/>
        <v/>
      </c>
      <c r="AP512" s="7" t="str">
        <f t="shared" si="791"/>
        <v/>
      </c>
      <c r="AQ512" s="7" t="str">
        <f t="shared" si="792"/>
        <v/>
      </c>
      <c r="AS512" s="7" t="str">
        <f t="shared" si="793"/>
        <v/>
      </c>
      <c r="AT512" s="7" t="str">
        <f t="shared" si="794"/>
        <v/>
      </c>
      <c r="AU512" s="7" t="str">
        <f t="shared" si="795"/>
        <v/>
      </c>
      <c r="AW512" s="7" t="str">
        <f t="shared" si="796"/>
        <v/>
      </c>
      <c r="AY512" s="7" t="str">
        <f t="shared" si="797"/>
        <v/>
      </c>
      <c r="AZ512" s="7" t="str">
        <f t="shared" si="798"/>
        <v/>
      </c>
      <c r="BA512" s="7" t="str">
        <f t="shared" si="799"/>
        <v/>
      </c>
    </row>
    <row r="513" spans="1:53">
      <c r="A513" s="23"/>
      <c r="B513" s="24"/>
      <c r="C513" s="25"/>
      <c r="D513" s="26"/>
      <c r="E513" s="27"/>
      <c r="F513" s="28"/>
      <c r="G513" s="28"/>
      <c r="H513" s="27"/>
      <c r="I513" s="29"/>
      <c r="J513" s="30"/>
      <c r="K513" s="31"/>
      <c r="L513" s="32"/>
      <c r="M513" s="223"/>
      <c r="N513" s="12" t="str">
        <f>IF(ISBLANK(I513),"",IF(COUNTIF(I513,"*bombe*"),(G513-1)*SUMIF('base de donnée JCO '!C$3:C$10,K513,'base de donnée JCO '!D$3:D$10)+SUMIF(entete,L513,'base de donnée JCO '!D$14:D$20),SUMIFS('base de donnée JCO '!I$173:I$1080,'base de donnée JCO '!F$173:F$1080,I513,'base de donnée JCO '!G$173:G$1080,J513)))</f>
        <v/>
      </c>
      <c r="O513" s="12" t="str">
        <f t="shared" si="800"/>
        <v/>
      </c>
      <c r="P513" s="223"/>
      <c r="Q513" s="28"/>
      <c r="R513" s="28"/>
      <c r="S513" s="28"/>
      <c r="T513" s="28"/>
      <c r="U513" s="28"/>
      <c r="V513" s="2">
        <f>W513*SUMIFS('base de donnée JCO '!H$173:H$1080,'base de donnée JCO '!F$173:F$1080,I513,'base de donnée JCO '!G$173:G$1080,J513)</f>
        <v>0</v>
      </c>
      <c r="W513" s="2">
        <f t="shared" si="777"/>
        <v>0</v>
      </c>
      <c r="X513" s="2">
        <f>W513*SUMIFS('base de donnée JCO '!J$173:J$1080,'base de donnée JCO '!F$173:F$1080,I513,'base de donnée JCO '!G$173:G$1080,J513)</f>
        <v>0</v>
      </c>
      <c r="Z513" s="7" t="str">
        <f t="shared" si="778"/>
        <v/>
      </c>
      <c r="AA513" s="7" t="str">
        <f t="shared" si="779"/>
        <v/>
      </c>
      <c r="AB513" s="7" t="str">
        <f t="shared" si="780"/>
        <v/>
      </c>
      <c r="AD513" s="7" t="str">
        <f t="shared" si="781"/>
        <v/>
      </c>
      <c r="AE513" s="7" t="str">
        <f t="shared" si="782"/>
        <v/>
      </c>
      <c r="AF513" s="7" t="str">
        <f t="shared" si="783"/>
        <v/>
      </c>
      <c r="AG513" s="7" t="str">
        <f t="shared" si="784"/>
        <v/>
      </c>
      <c r="AH513" s="7" t="str">
        <f t="shared" si="785"/>
        <v/>
      </c>
      <c r="AJ513" s="7" t="str">
        <f t="shared" si="786"/>
        <v/>
      </c>
      <c r="AK513" s="7" t="str">
        <f t="shared" si="787"/>
        <v/>
      </c>
      <c r="AL513" s="7" t="str">
        <f t="shared" si="788"/>
        <v/>
      </c>
      <c r="AM513" s="7" t="str">
        <f t="shared" si="789"/>
        <v/>
      </c>
      <c r="AO513" s="7" t="str">
        <f t="shared" si="790"/>
        <v/>
      </c>
      <c r="AP513" s="7" t="str">
        <f t="shared" si="791"/>
        <v/>
      </c>
      <c r="AQ513" s="7" t="str">
        <f t="shared" si="792"/>
        <v/>
      </c>
      <c r="AS513" s="7" t="str">
        <f t="shared" si="793"/>
        <v/>
      </c>
      <c r="AT513" s="7" t="str">
        <f t="shared" si="794"/>
        <v/>
      </c>
      <c r="AU513" s="7" t="str">
        <f t="shared" si="795"/>
        <v/>
      </c>
      <c r="AW513" s="7" t="str">
        <f t="shared" si="796"/>
        <v/>
      </c>
      <c r="AY513" s="7" t="str">
        <f t="shared" si="797"/>
        <v/>
      </c>
      <c r="AZ513" s="7" t="str">
        <f t="shared" si="798"/>
        <v/>
      </c>
      <c r="BA513" s="7" t="str">
        <f t="shared" si="799"/>
        <v/>
      </c>
    </row>
    <row r="514" spans="1:53">
      <c r="A514" s="23"/>
      <c r="B514" s="24"/>
      <c r="C514" s="25"/>
      <c r="D514" s="26"/>
      <c r="E514" s="27"/>
      <c r="F514" s="28"/>
      <c r="G514" s="28"/>
      <c r="H514" s="27"/>
      <c r="I514" s="29"/>
      <c r="J514" s="30"/>
      <c r="K514" s="31"/>
      <c r="L514" s="32"/>
      <c r="M514" s="223"/>
      <c r="N514" s="12" t="str">
        <f>IF(ISBLANK(I514),"",IF(COUNTIF(I514,"*bombe*"),(G514-1)*SUMIF('base de donnée JCO '!C$3:C$10,K514,'base de donnée JCO '!D$3:D$10)+SUMIF(entete,L514,'base de donnée JCO '!D$14:D$20),SUMIFS('base de donnée JCO '!I$173:I$1080,'base de donnée JCO '!F$173:F$1080,I514,'base de donnée JCO '!G$173:G$1080,J514)))</f>
        <v/>
      </c>
      <c r="O514" s="12" t="str">
        <f t="shared" si="800"/>
        <v/>
      </c>
      <c r="P514" s="223"/>
      <c r="Q514" s="28"/>
      <c r="R514" s="28"/>
      <c r="S514" s="28"/>
      <c r="T514" s="28"/>
      <c r="U514" s="28"/>
      <c r="V514" s="2">
        <f>W514*SUMIFS('base de donnée JCO '!H$173:H$1080,'base de donnée JCO '!F$173:F$1080,I514,'base de donnée JCO '!G$173:G$1080,J514)</f>
        <v>0</v>
      </c>
      <c r="W514" s="2">
        <f t="shared" si="777"/>
        <v>0</v>
      </c>
      <c r="X514" s="2">
        <f>W514*SUMIFS('base de donnée JCO '!J$173:J$1080,'base de donnée JCO '!F$173:F$1080,I514,'base de donnée JCO '!G$173:G$1080,J514)</f>
        <v>0</v>
      </c>
      <c r="Z514" s="7" t="str">
        <f t="shared" si="778"/>
        <v/>
      </c>
      <c r="AA514" s="7" t="str">
        <f t="shared" si="779"/>
        <v/>
      </c>
      <c r="AB514" s="7" t="str">
        <f t="shared" si="780"/>
        <v/>
      </c>
      <c r="AD514" s="7" t="str">
        <f t="shared" si="781"/>
        <v/>
      </c>
      <c r="AE514" s="7" t="str">
        <f t="shared" si="782"/>
        <v/>
      </c>
      <c r="AF514" s="7" t="str">
        <f t="shared" si="783"/>
        <v/>
      </c>
      <c r="AG514" s="7" t="str">
        <f t="shared" si="784"/>
        <v/>
      </c>
      <c r="AH514" s="7" t="str">
        <f t="shared" si="785"/>
        <v/>
      </c>
      <c r="AJ514" s="7" t="str">
        <f t="shared" si="786"/>
        <v/>
      </c>
      <c r="AK514" s="7" t="str">
        <f t="shared" si="787"/>
        <v/>
      </c>
      <c r="AL514" s="7" t="str">
        <f t="shared" si="788"/>
        <v/>
      </c>
      <c r="AM514" s="7" t="str">
        <f t="shared" si="789"/>
        <v/>
      </c>
      <c r="AO514" s="7" t="str">
        <f t="shared" si="790"/>
        <v/>
      </c>
      <c r="AP514" s="7" t="str">
        <f t="shared" si="791"/>
        <v/>
      </c>
      <c r="AQ514" s="7" t="str">
        <f t="shared" si="792"/>
        <v/>
      </c>
      <c r="AS514" s="7" t="str">
        <f t="shared" si="793"/>
        <v/>
      </c>
      <c r="AT514" s="7" t="str">
        <f t="shared" si="794"/>
        <v/>
      </c>
      <c r="AU514" s="7" t="str">
        <f t="shared" si="795"/>
        <v/>
      </c>
      <c r="AW514" s="7" t="str">
        <f t="shared" si="796"/>
        <v/>
      </c>
      <c r="AY514" s="7" t="str">
        <f t="shared" si="797"/>
        <v/>
      </c>
      <c r="AZ514" s="7" t="str">
        <f t="shared" si="798"/>
        <v/>
      </c>
      <c r="BA514" s="7" t="str">
        <f t="shared" si="799"/>
        <v/>
      </c>
    </row>
    <row r="515" spans="1:53">
      <c r="A515" s="23"/>
      <c r="B515" s="24"/>
      <c r="C515" s="25"/>
      <c r="D515" s="26"/>
      <c r="E515" s="27"/>
      <c r="F515" s="28"/>
      <c r="G515" s="28"/>
      <c r="H515" s="27"/>
      <c r="I515" s="29"/>
      <c r="J515" s="30"/>
      <c r="K515" s="31"/>
      <c r="L515" s="32"/>
      <c r="M515" s="223"/>
      <c r="N515" s="12" t="str">
        <f>IF(ISBLANK(I515),"",IF(COUNTIF(I515,"*bombe*"),(G515-1)*SUMIF('base de donnée JCO '!C$3:C$10,K515,'base de donnée JCO '!D$3:D$10)+SUMIF(entete,L515,'base de donnée JCO '!D$14:D$20),SUMIFS('base de donnée JCO '!I$173:I$1080,'base de donnée JCO '!F$173:F$1080,I515,'base de donnée JCO '!G$173:G$1080,J515)))</f>
        <v/>
      </c>
      <c r="O515" s="12" t="str">
        <f t="shared" si="800"/>
        <v/>
      </c>
      <c r="P515" s="223"/>
      <c r="Q515" s="28"/>
      <c r="R515" s="28"/>
      <c r="S515" s="28"/>
      <c r="T515" s="28"/>
      <c r="U515" s="28"/>
      <c r="V515" s="2">
        <f>W515*SUMIFS('base de donnée JCO '!H$173:H$1080,'base de donnée JCO '!F$173:F$1080,I515,'base de donnée JCO '!G$173:G$1080,J515)</f>
        <v>0</v>
      </c>
      <c r="W515" s="2">
        <f t="shared" si="777"/>
        <v>0</v>
      </c>
      <c r="X515" s="2">
        <f>W515*SUMIFS('base de donnée JCO '!J$173:J$1080,'base de donnée JCO '!F$173:F$1080,I515,'base de donnée JCO '!G$173:G$1080,J515)</f>
        <v>0</v>
      </c>
      <c r="Z515" s="7" t="str">
        <f t="shared" si="778"/>
        <v/>
      </c>
      <c r="AA515" s="7" t="str">
        <f t="shared" si="779"/>
        <v/>
      </c>
      <c r="AB515" s="7" t="str">
        <f t="shared" si="780"/>
        <v/>
      </c>
      <c r="AD515" s="7" t="str">
        <f t="shared" si="781"/>
        <v/>
      </c>
      <c r="AE515" s="7" t="str">
        <f t="shared" si="782"/>
        <v/>
      </c>
      <c r="AF515" s="7" t="str">
        <f t="shared" si="783"/>
        <v/>
      </c>
      <c r="AG515" s="7" t="str">
        <f t="shared" si="784"/>
        <v/>
      </c>
      <c r="AH515" s="7" t="str">
        <f t="shared" si="785"/>
        <v/>
      </c>
      <c r="AJ515" s="7" t="str">
        <f t="shared" si="786"/>
        <v/>
      </c>
      <c r="AK515" s="7" t="str">
        <f t="shared" si="787"/>
        <v/>
      </c>
      <c r="AL515" s="7" t="str">
        <f t="shared" si="788"/>
        <v/>
      </c>
      <c r="AM515" s="7" t="str">
        <f t="shared" si="789"/>
        <v/>
      </c>
      <c r="AO515" s="7" t="str">
        <f t="shared" si="790"/>
        <v/>
      </c>
      <c r="AP515" s="7" t="str">
        <f t="shared" si="791"/>
        <v/>
      </c>
      <c r="AQ515" s="7" t="str">
        <f t="shared" si="792"/>
        <v/>
      </c>
      <c r="AS515" s="7" t="str">
        <f t="shared" si="793"/>
        <v/>
      </c>
      <c r="AT515" s="7" t="str">
        <f t="shared" si="794"/>
        <v/>
      </c>
      <c r="AU515" s="7" t="str">
        <f t="shared" si="795"/>
        <v/>
      </c>
      <c r="AW515" s="7" t="str">
        <f t="shared" si="796"/>
        <v/>
      </c>
      <c r="AY515" s="7" t="str">
        <f t="shared" si="797"/>
        <v/>
      </c>
      <c r="AZ515" s="7" t="str">
        <f t="shared" si="798"/>
        <v/>
      </c>
      <c r="BA515" s="7" t="str">
        <f t="shared" si="799"/>
        <v/>
      </c>
    </row>
    <row r="516" spans="1:53">
      <c r="A516" s="23"/>
      <c r="B516" s="24"/>
      <c r="C516" s="25"/>
      <c r="D516" s="26"/>
      <c r="E516" s="27"/>
      <c r="F516" s="28"/>
      <c r="G516" s="28"/>
      <c r="H516" s="27"/>
      <c r="I516" s="29"/>
      <c r="J516" s="30"/>
      <c r="K516" s="31"/>
      <c r="L516" s="32"/>
      <c r="M516" s="223"/>
      <c r="N516" s="12" t="str">
        <f>IF(ISBLANK(I516),"",IF(COUNTIF(I516,"*bombe*"),(G516-1)*SUMIF('base de donnée JCO '!C$3:C$10,K516,'base de donnée JCO '!D$3:D$10)+SUMIF(entete,L516,'base de donnée JCO '!D$14:D$20),SUMIFS('base de donnée JCO '!I$173:I$1080,'base de donnée JCO '!F$173:F$1080,I516,'base de donnée JCO '!G$173:G$1080,J516)))</f>
        <v/>
      </c>
      <c r="O516" s="12" t="str">
        <f t="shared" si="800"/>
        <v/>
      </c>
      <c r="P516" s="223"/>
      <c r="Q516" s="28"/>
      <c r="R516" s="28"/>
      <c r="S516" s="28"/>
      <c r="T516" s="28"/>
      <c r="U516" s="28"/>
      <c r="V516" s="2">
        <f>W516*SUMIFS('base de donnée JCO '!H$173:H$1080,'base de donnée JCO '!F$173:F$1080,I516,'base de donnée JCO '!G$173:G$1080,J516)</f>
        <v>0</v>
      </c>
      <c r="W516" s="2">
        <f t="shared" si="777"/>
        <v>0</v>
      </c>
      <c r="X516" s="2">
        <f>W516*SUMIFS('base de donnée JCO '!J$173:J$1080,'base de donnée JCO '!F$173:F$1080,I516,'base de donnée JCO '!G$173:G$1080,J516)</f>
        <v>0</v>
      </c>
      <c r="Z516" s="7" t="str">
        <f t="shared" si="778"/>
        <v/>
      </c>
      <c r="AA516" s="7" t="str">
        <f t="shared" si="779"/>
        <v/>
      </c>
      <c r="AB516" s="7" t="str">
        <f t="shared" si="780"/>
        <v/>
      </c>
      <c r="AD516" s="7" t="str">
        <f t="shared" si="781"/>
        <v/>
      </c>
      <c r="AE516" s="7" t="str">
        <f t="shared" si="782"/>
        <v/>
      </c>
      <c r="AF516" s="7" t="str">
        <f t="shared" si="783"/>
        <v/>
      </c>
      <c r="AG516" s="7" t="str">
        <f t="shared" si="784"/>
        <v/>
      </c>
      <c r="AH516" s="7" t="str">
        <f t="shared" si="785"/>
        <v/>
      </c>
      <c r="AJ516" s="7" t="str">
        <f t="shared" si="786"/>
        <v/>
      </c>
      <c r="AK516" s="7" t="str">
        <f t="shared" si="787"/>
        <v/>
      </c>
      <c r="AL516" s="7" t="str">
        <f t="shared" si="788"/>
        <v/>
      </c>
      <c r="AM516" s="7" t="str">
        <f t="shared" si="789"/>
        <v/>
      </c>
      <c r="AO516" s="7" t="str">
        <f t="shared" si="790"/>
        <v/>
      </c>
      <c r="AP516" s="7" t="str">
        <f t="shared" si="791"/>
        <v/>
      </c>
      <c r="AQ516" s="7" t="str">
        <f t="shared" si="792"/>
        <v/>
      </c>
      <c r="AS516" s="7" t="str">
        <f t="shared" si="793"/>
        <v/>
      </c>
      <c r="AT516" s="7" t="str">
        <f t="shared" si="794"/>
        <v/>
      </c>
      <c r="AU516" s="7" t="str">
        <f t="shared" si="795"/>
        <v/>
      </c>
      <c r="AW516" s="7" t="str">
        <f t="shared" si="796"/>
        <v/>
      </c>
      <c r="AY516" s="7" t="str">
        <f t="shared" si="797"/>
        <v/>
      </c>
      <c r="AZ516" s="7" t="str">
        <f t="shared" si="798"/>
        <v/>
      </c>
      <c r="BA516" s="7" t="str">
        <f t="shared" si="799"/>
        <v/>
      </c>
    </row>
    <row r="517" spans="1:53">
      <c r="A517" s="23"/>
      <c r="B517" s="24"/>
      <c r="C517" s="25"/>
      <c r="D517" s="26"/>
      <c r="E517" s="27"/>
      <c r="F517" s="28"/>
      <c r="G517" s="28"/>
      <c r="H517" s="27"/>
      <c r="I517" s="29"/>
      <c r="J517" s="30"/>
      <c r="K517" s="31"/>
      <c r="L517" s="32"/>
      <c r="M517" s="223"/>
      <c r="N517" s="12" t="str">
        <f>IF(ISBLANK(I517),"",IF(COUNTIF(I517,"*bombe*"),(G517-1)*SUMIF('base de donnée JCO '!C$3:C$10,K517,'base de donnée JCO '!D$3:D$10)+SUMIF(entete,L517,'base de donnée JCO '!D$14:D$20),SUMIFS('base de donnée JCO '!I$173:I$1080,'base de donnée JCO '!F$173:F$1080,I517,'base de donnée JCO '!G$173:G$1080,J517)))</f>
        <v/>
      </c>
      <c r="O517" s="12" t="str">
        <f t="shared" si="800"/>
        <v/>
      </c>
      <c r="P517" s="223"/>
      <c r="Q517" s="28"/>
      <c r="R517" s="28"/>
      <c r="S517" s="28"/>
      <c r="T517" s="28"/>
      <c r="U517" s="28"/>
      <c r="V517" s="2">
        <f>W517*SUMIFS('base de donnée JCO '!H$173:H$1080,'base de donnée JCO '!F$173:F$1080,I517,'base de donnée JCO '!G$173:G$1080,J517)</f>
        <v>0</v>
      </c>
      <c r="W517" s="2">
        <f t="shared" si="777"/>
        <v>0</v>
      </c>
      <c r="X517" s="2">
        <f>W517*SUMIFS('base de donnée JCO '!J$173:J$1080,'base de donnée JCO '!F$173:F$1080,I517,'base de donnée JCO '!G$173:G$1080,J517)</f>
        <v>0</v>
      </c>
      <c r="Z517" s="7" t="str">
        <f t="shared" si="778"/>
        <v/>
      </c>
      <c r="AA517" s="7" t="str">
        <f t="shared" si="779"/>
        <v/>
      </c>
      <c r="AB517" s="7" t="str">
        <f t="shared" si="780"/>
        <v/>
      </c>
      <c r="AD517" s="7" t="str">
        <f t="shared" si="781"/>
        <v/>
      </c>
      <c r="AE517" s="7" t="str">
        <f t="shared" si="782"/>
        <v/>
      </c>
      <c r="AF517" s="7" t="str">
        <f t="shared" si="783"/>
        <v/>
      </c>
      <c r="AG517" s="7" t="str">
        <f t="shared" si="784"/>
        <v/>
      </c>
      <c r="AH517" s="7" t="str">
        <f t="shared" si="785"/>
        <v/>
      </c>
      <c r="AJ517" s="7" t="str">
        <f t="shared" si="786"/>
        <v/>
      </c>
      <c r="AK517" s="7" t="str">
        <f t="shared" si="787"/>
        <v/>
      </c>
      <c r="AL517" s="7" t="str">
        <f t="shared" si="788"/>
        <v/>
      </c>
      <c r="AM517" s="7" t="str">
        <f t="shared" si="789"/>
        <v/>
      </c>
      <c r="AO517" s="7" t="str">
        <f t="shared" si="790"/>
        <v/>
      </c>
      <c r="AP517" s="7" t="str">
        <f t="shared" si="791"/>
        <v/>
      </c>
      <c r="AQ517" s="7" t="str">
        <f t="shared" si="792"/>
        <v/>
      </c>
      <c r="AS517" s="7" t="str">
        <f t="shared" si="793"/>
        <v/>
      </c>
      <c r="AT517" s="7" t="str">
        <f t="shared" si="794"/>
        <v/>
      </c>
      <c r="AU517" s="7" t="str">
        <f t="shared" si="795"/>
        <v/>
      </c>
      <c r="AW517" s="7" t="str">
        <f t="shared" si="796"/>
        <v/>
      </c>
      <c r="AY517" s="7" t="str">
        <f t="shared" si="797"/>
        <v/>
      </c>
      <c r="AZ517" s="7" t="str">
        <f t="shared" si="798"/>
        <v/>
      </c>
      <c r="BA517" s="7" t="str">
        <f t="shared" si="799"/>
        <v/>
      </c>
    </row>
    <row r="518" spans="1:53">
      <c r="A518" s="23"/>
      <c r="B518" s="24"/>
      <c r="C518" s="25"/>
      <c r="D518" s="26"/>
      <c r="E518" s="27"/>
      <c r="F518" s="28"/>
      <c r="G518" s="28"/>
      <c r="H518" s="27"/>
      <c r="I518" s="29"/>
      <c r="J518" s="30"/>
      <c r="K518" s="31"/>
      <c r="L518" s="32"/>
      <c r="M518" s="223"/>
      <c r="N518" s="12" t="str">
        <f>IF(ISBLANK(I518),"",IF(COUNTIF(I518,"*bombe*"),(G518-1)*SUMIF('base de donnée JCO '!C$3:C$10,K518,'base de donnée JCO '!D$3:D$10)+SUMIF(entete,L518,'base de donnée JCO '!D$14:D$20),SUMIFS('base de donnée JCO '!I$173:I$1080,'base de donnée JCO '!F$173:F$1080,I518,'base de donnée JCO '!G$173:G$1080,J518)))</f>
        <v/>
      </c>
      <c r="O518" s="12" t="str">
        <f t="shared" si="800"/>
        <v/>
      </c>
      <c r="P518" s="223"/>
      <c r="Q518" s="28"/>
      <c r="R518" s="28"/>
      <c r="S518" s="28"/>
      <c r="T518" s="28"/>
      <c r="U518" s="28"/>
      <c r="V518" s="2">
        <f>W518*SUMIFS('base de donnée JCO '!H$173:H$1080,'base de donnée JCO '!F$173:F$1080,I518,'base de donnée JCO '!G$173:G$1080,J518)</f>
        <v>0</v>
      </c>
      <c r="W518" s="2">
        <f t="shared" si="777"/>
        <v>0</v>
      </c>
      <c r="X518" s="2">
        <f>W518*SUMIFS('base de donnée JCO '!J$173:J$1080,'base de donnée JCO '!F$173:F$1080,I518,'base de donnée JCO '!G$173:G$1080,J518)</f>
        <v>0</v>
      </c>
      <c r="Z518" s="7" t="str">
        <f t="shared" si="778"/>
        <v/>
      </c>
      <c r="AA518" s="7" t="str">
        <f t="shared" si="779"/>
        <v/>
      </c>
      <c r="AB518" s="7" t="str">
        <f t="shared" si="780"/>
        <v/>
      </c>
      <c r="AD518" s="7" t="str">
        <f t="shared" si="781"/>
        <v/>
      </c>
      <c r="AE518" s="7" t="str">
        <f t="shared" si="782"/>
        <v/>
      </c>
      <c r="AF518" s="7" t="str">
        <f t="shared" si="783"/>
        <v/>
      </c>
      <c r="AG518" s="7" t="str">
        <f t="shared" si="784"/>
        <v/>
      </c>
      <c r="AH518" s="7" t="str">
        <f t="shared" si="785"/>
        <v/>
      </c>
      <c r="AJ518" s="7" t="str">
        <f t="shared" si="786"/>
        <v/>
      </c>
      <c r="AK518" s="7" t="str">
        <f t="shared" si="787"/>
        <v/>
      </c>
      <c r="AL518" s="7" t="str">
        <f t="shared" si="788"/>
        <v/>
      </c>
      <c r="AM518" s="7" t="str">
        <f t="shared" si="789"/>
        <v/>
      </c>
      <c r="AO518" s="7" t="str">
        <f t="shared" si="790"/>
        <v/>
      </c>
      <c r="AP518" s="7" t="str">
        <f t="shared" si="791"/>
        <v/>
      </c>
      <c r="AQ518" s="7" t="str">
        <f t="shared" si="792"/>
        <v/>
      </c>
      <c r="AS518" s="7" t="str">
        <f t="shared" si="793"/>
        <v/>
      </c>
      <c r="AT518" s="7" t="str">
        <f t="shared" si="794"/>
        <v/>
      </c>
      <c r="AU518" s="7" t="str">
        <f t="shared" si="795"/>
        <v/>
      </c>
      <c r="AW518" s="7" t="str">
        <f t="shared" si="796"/>
        <v/>
      </c>
      <c r="AY518" s="7" t="str">
        <f t="shared" si="797"/>
        <v/>
      </c>
      <c r="AZ518" s="7" t="str">
        <f t="shared" si="798"/>
        <v/>
      </c>
      <c r="BA518" s="7" t="str">
        <f t="shared" si="799"/>
        <v/>
      </c>
    </row>
    <row r="519" spans="1:53">
      <c r="A519" s="23"/>
      <c r="B519" s="24"/>
      <c r="C519" s="25"/>
      <c r="D519" s="26"/>
      <c r="E519" s="27"/>
      <c r="F519" s="28"/>
      <c r="G519" s="28"/>
      <c r="H519" s="27"/>
      <c r="I519" s="29"/>
      <c r="J519" s="30"/>
      <c r="K519" s="31"/>
      <c r="L519" s="32"/>
      <c r="M519" s="223"/>
      <c r="N519" s="12" t="str">
        <f>IF(ISBLANK(I519),"",IF(COUNTIF(I519,"*bombe*"),(G519-1)*SUMIF('base de donnée JCO '!C$3:C$10,K519,'base de donnée JCO '!D$3:D$10)+SUMIF(entete,L519,'base de donnée JCO '!D$14:D$20),SUMIFS('base de donnée JCO '!I$173:I$1080,'base de donnée JCO '!F$173:F$1080,I519,'base de donnée JCO '!G$173:G$1080,J519)))</f>
        <v/>
      </c>
      <c r="O519" s="12" t="str">
        <f t="shared" si="800"/>
        <v/>
      </c>
      <c r="P519" s="223"/>
      <c r="Q519" s="28"/>
      <c r="R519" s="28"/>
      <c r="S519" s="28"/>
      <c r="T519" s="28"/>
      <c r="U519" s="28"/>
      <c r="V519" s="2">
        <f>W519*SUMIFS('base de donnée JCO '!H$173:H$1080,'base de donnée JCO '!F$173:F$1080,I519,'base de donnée JCO '!G$173:G$1080,J519)</f>
        <v>0</v>
      </c>
      <c r="W519" s="2">
        <f t="shared" si="777"/>
        <v>0</v>
      </c>
      <c r="X519" s="2">
        <f>W519*SUMIFS('base de donnée JCO '!J$173:J$1080,'base de donnée JCO '!F$173:F$1080,I519,'base de donnée JCO '!G$173:G$1080,J519)</f>
        <v>0</v>
      </c>
      <c r="Z519" s="7" t="str">
        <f t="shared" si="778"/>
        <v/>
      </c>
      <c r="AA519" s="7" t="str">
        <f t="shared" si="779"/>
        <v/>
      </c>
      <c r="AB519" s="7" t="str">
        <f t="shared" si="780"/>
        <v/>
      </c>
      <c r="AD519" s="7" t="str">
        <f t="shared" si="781"/>
        <v/>
      </c>
      <c r="AE519" s="7" t="str">
        <f t="shared" si="782"/>
        <v/>
      </c>
      <c r="AF519" s="7" t="str">
        <f t="shared" si="783"/>
        <v/>
      </c>
      <c r="AG519" s="7" t="str">
        <f t="shared" si="784"/>
        <v/>
      </c>
      <c r="AH519" s="7" t="str">
        <f t="shared" si="785"/>
        <v/>
      </c>
      <c r="AJ519" s="7" t="str">
        <f t="shared" si="786"/>
        <v/>
      </c>
      <c r="AK519" s="7" t="str">
        <f t="shared" si="787"/>
        <v/>
      </c>
      <c r="AL519" s="7" t="str">
        <f t="shared" si="788"/>
        <v/>
      </c>
      <c r="AM519" s="7" t="str">
        <f t="shared" si="789"/>
        <v/>
      </c>
      <c r="AO519" s="7" t="str">
        <f t="shared" si="790"/>
        <v/>
      </c>
      <c r="AP519" s="7" t="str">
        <f t="shared" si="791"/>
        <v/>
      </c>
      <c r="AQ519" s="7" t="str">
        <f t="shared" si="792"/>
        <v/>
      </c>
      <c r="AS519" s="7" t="str">
        <f t="shared" si="793"/>
        <v/>
      </c>
      <c r="AT519" s="7" t="str">
        <f t="shared" si="794"/>
        <v/>
      </c>
      <c r="AU519" s="7" t="str">
        <f t="shared" si="795"/>
        <v/>
      </c>
      <c r="AW519" s="7" t="str">
        <f t="shared" si="796"/>
        <v/>
      </c>
      <c r="AY519" s="7" t="str">
        <f t="shared" si="797"/>
        <v/>
      </c>
      <c r="AZ519" s="7" t="str">
        <f t="shared" si="798"/>
        <v/>
      </c>
      <c r="BA519" s="7" t="str">
        <f t="shared" si="799"/>
        <v/>
      </c>
    </row>
    <row r="520" spans="1:53">
      <c r="A520" s="23"/>
      <c r="B520" s="24"/>
      <c r="C520" s="25"/>
      <c r="D520" s="26"/>
      <c r="E520" s="27"/>
      <c r="F520" s="28"/>
      <c r="G520" s="28"/>
      <c r="H520" s="27"/>
      <c r="I520" s="29"/>
      <c r="J520" s="30"/>
      <c r="K520" s="31"/>
      <c r="L520" s="32"/>
      <c r="M520" s="223"/>
      <c r="N520" s="12" t="str">
        <f>IF(ISBLANK(I520),"",IF(COUNTIF(I520,"*bombe*"),(G520-1)*SUMIF('base de donnée JCO '!C$3:C$10,K520,'base de donnée JCO '!D$3:D$10)+SUMIF(entete,L520,'base de donnée JCO '!D$14:D$20),SUMIFS('base de donnée JCO '!I$173:I$1080,'base de donnée JCO '!F$173:F$1080,I520,'base de donnée JCO '!G$173:G$1080,J520)))</f>
        <v/>
      </c>
      <c r="O520" s="12" t="str">
        <f t="shared" si="800"/>
        <v/>
      </c>
      <c r="P520" s="223"/>
      <c r="Q520" s="28"/>
      <c r="R520" s="28"/>
      <c r="S520" s="28"/>
      <c r="T520" s="28"/>
      <c r="U520" s="28"/>
      <c r="V520" s="2">
        <f>W520*SUMIFS('base de donnée JCO '!H$173:H$1080,'base de donnée JCO '!F$173:F$1080,I520,'base de donnée JCO '!G$173:G$1080,J520)</f>
        <v>0</v>
      </c>
      <c r="W520" s="2">
        <f t="shared" si="777"/>
        <v>0</v>
      </c>
      <c r="X520" s="2">
        <f>W520*SUMIFS('base de donnée JCO '!J$173:J$1080,'base de donnée JCO '!F$173:F$1080,I520,'base de donnée JCO '!G$173:G$1080,J520)</f>
        <v>0</v>
      </c>
      <c r="Z520" s="7" t="str">
        <f t="shared" si="778"/>
        <v/>
      </c>
      <c r="AA520" s="7" t="str">
        <f t="shared" si="779"/>
        <v/>
      </c>
      <c r="AB520" s="7" t="str">
        <f t="shared" si="780"/>
        <v/>
      </c>
      <c r="AD520" s="7" t="str">
        <f t="shared" si="781"/>
        <v/>
      </c>
      <c r="AE520" s="7" t="str">
        <f t="shared" si="782"/>
        <v/>
      </c>
      <c r="AF520" s="7" t="str">
        <f t="shared" si="783"/>
        <v/>
      </c>
      <c r="AG520" s="7" t="str">
        <f t="shared" si="784"/>
        <v/>
      </c>
      <c r="AH520" s="7" t="str">
        <f t="shared" si="785"/>
        <v/>
      </c>
      <c r="AJ520" s="7" t="str">
        <f t="shared" si="786"/>
        <v/>
      </c>
      <c r="AK520" s="7" t="str">
        <f t="shared" si="787"/>
        <v/>
      </c>
      <c r="AL520" s="7" t="str">
        <f t="shared" si="788"/>
        <v/>
      </c>
      <c r="AM520" s="7" t="str">
        <f t="shared" si="789"/>
        <v/>
      </c>
      <c r="AO520" s="7" t="str">
        <f t="shared" si="790"/>
        <v/>
      </c>
      <c r="AP520" s="7" t="str">
        <f t="shared" si="791"/>
        <v/>
      </c>
      <c r="AQ520" s="7" t="str">
        <f t="shared" si="792"/>
        <v/>
      </c>
      <c r="AS520" s="7" t="str">
        <f t="shared" si="793"/>
        <v/>
      </c>
      <c r="AT520" s="7" t="str">
        <f t="shared" si="794"/>
        <v/>
      </c>
      <c r="AU520" s="7" t="str">
        <f t="shared" si="795"/>
        <v/>
      </c>
      <c r="AW520" s="7" t="str">
        <f t="shared" si="796"/>
        <v/>
      </c>
      <c r="AY520" s="7" t="str">
        <f t="shared" si="797"/>
        <v/>
      </c>
      <c r="AZ520" s="7" t="str">
        <f t="shared" si="798"/>
        <v/>
      </c>
      <c r="BA520" s="7" t="str">
        <f t="shared" si="799"/>
        <v/>
      </c>
    </row>
    <row r="521" spans="1:53">
      <c r="A521" s="23"/>
      <c r="B521" s="24"/>
      <c r="C521" s="25"/>
      <c r="D521" s="26"/>
      <c r="E521" s="27"/>
      <c r="F521" s="28"/>
      <c r="G521" s="28"/>
      <c r="H521" s="27"/>
      <c r="I521" s="29"/>
      <c r="J521" s="30"/>
      <c r="K521" s="31"/>
      <c r="L521" s="32"/>
      <c r="M521" s="223"/>
      <c r="N521" s="12" t="str">
        <f>IF(ISBLANK(I521),"",IF(COUNTIF(I521,"*bombe*"),(G521-1)*SUMIF('base de donnée JCO '!C$3:C$10,K521,'base de donnée JCO '!D$3:D$10)+SUMIF(entete,L521,'base de donnée JCO '!D$14:D$20),SUMIFS('base de donnée JCO '!I$173:I$1080,'base de donnée JCO '!F$173:F$1080,I521,'base de donnée JCO '!G$173:G$1080,J521)))</f>
        <v/>
      </c>
      <c r="O521" s="12" t="str">
        <f t="shared" si="800"/>
        <v/>
      </c>
      <c r="P521" s="223"/>
      <c r="Q521" s="28"/>
      <c r="R521" s="28"/>
      <c r="S521" s="28"/>
      <c r="T521" s="28"/>
      <c r="U521" s="28"/>
      <c r="V521" s="2">
        <f>W521*SUMIFS('base de donnée JCO '!H$173:H$1080,'base de donnée JCO '!F$173:F$1080,I521,'base de donnée JCO '!G$173:G$1080,J521)</f>
        <v>0</v>
      </c>
      <c r="W521" s="2">
        <f t="shared" si="777"/>
        <v>0</v>
      </c>
      <c r="X521" s="2">
        <f>W521*SUMIFS('base de donnée JCO '!J$173:J$1080,'base de donnée JCO '!F$173:F$1080,I521,'base de donnée JCO '!G$173:G$1080,J521)</f>
        <v>0</v>
      </c>
      <c r="Z521" s="7" t="str">
        <f t="shared" si="778"/>
        <v/>
      </c>
      <c r="AA521" s="7" t="str">
        <f t="shared" si="779"/>
        <v/>
      </c>
      <c r="AB521" s="7" t="str">
        <f t="shared" si="780"/>
        <v/>
      </c>
      <c r="AD521" s="7" t="str">
        <f t="shared" si="781"/>
        <v/>
      </c>
      <c r="AE521" s="7" t="str">
        <f t="shared" si="782"/>
        <v/>
      </c>
      <c r="AF521" s="7" t="str">
        <f t="shared" si="783"/>
        <v/>
      </c>
      <c r="AG521" s="7" t="str">
        <f t="shared" si="784"/>
        <v/>
      </c>
      <c r="AH521" s="7" t="str">
        <f t="shared" si="785"/>
        <v/>
      </c>
      <c r="AJ521" s="7" t="str">
        <f t="shared" si="786"/>
        <v/>
      </c>
      <c r="AK521" s="7" t="str">
        <f t="shared" si="787"/>
        <v/>
      </c>
      <c r="AL521" s="7" t="str">
        <f t="shared" si="788"/>
        <v/>
      </c>
      <c r="AM521" s="7" t="str">
        <f t="shared" si="789"/>
        <v/>
      </c>
      <c r="AO521" s="7" t="str">
        <f t="shared" si="790"/>
        <v/>
      </c>
      <c r="AP521" s="7" t="str">
        <f t="shared" si="791"/>
        <v/>
      </c>
      <c r="AQ521" s="7" t="str">
        <f t="shared" si="792"/>
        <v/>
      </c>
      <c r="AS521" s="7" t="str">
        <f t="shared" si="793"/>
        <v/>
      </c>
      <c r="AT521" s="7" t="str">
        <f t="shared" si="794"/>
        <v/>
      </c>
      <c r="AU521" s="7" t="str">
        <f t="shared" si="795"/>
        <v/>
      </c>
      <c r="AW521" s="7" t="str">
        <f t="shared" si="796"/>
        <v/>
      </c>
      <c r="AY521" s="7" t="str">
        <f t="shared" si="797"/>
        <v/>
      </c>
      <c r="AZ521" s="7" t="str">
        <f t="shared" si="798"/>
        <v/>
      </c>
      <c r="BA521" s="7" t="str">
        <f t="shared" si="799"/>
        <v/>
      </c>
    </row>
    <row r="522" spans="1:53">
      <c r="A522" s="23"/>
      <c r="B522" s="24"/>
      <c r="C522" s="25"/>
      <c r="D522" s="26"/>
      <c r="E522" s="27"/>
      <c r="F522" s="28"/>
      <c r="G522" s="28"/>
      <c r="H522" s="27"/>
      <c r="I522" s="29"/>
      <c r="J522" s="30"/>
      <c r="K522" s="31"/>
      <c r="L522" s="32"/>
      <c r="M522" s="223"/>
      <c r="N522" s="12" t="str">
        <f>IF(ISBLANK(I522),"",IF(COUNTIF(I522,"*bombe*"),(G522-1)*SUMIF('base de donnée JCO '!C$3:C$10,K522,'base de donnée JCO '!D$3:D$10)+SUMIF(entete,L522,'base de donnée JCO '!D$14:D$20),SUMIFS('base de donnée JCO '!I$173:I$1080,'base de donnée JCO '!F$173:F$1080,I522,'base de donnée JCO '!G$173:G$1080,J522)))</f>
        <v/>
      </c>
      <c r="O522" s="12" t="str">
        <f t="shared" si="800"/>
        <v/>
      </c>
      <c r="P522" s="223"/>
      <c r="Q522" s="28"/>
      <c r="R522" s="28"/>
      <c r="S522" s="28"/>
      <c r="T522" s="28"/>
      <c r="U522" s="28"/>
      <c r="V522" s="2">
        <f>W522*SUMIFS('base de donnée JCO '!H$173:H$1080,'base de donnée JCO '!F$173:F$1080,I522,'base de donnée JCO '!G$173:G$1080,J522)</f>
        <v>0</v>
      </c>
      <c r="W522" s="2">
        <f t="shared" si="777"/>
        <v>0</v>
      </c>
      <c r="X522" s="2">
        <f>W522*SUMIFS('base de donnée JCO '!J$173:J$1080,'base de donnée JCO '!F$173:F$1080,I522,'base de donnée JCO '!G$173:G$1080,J522)</f>
        <v>0</v>
      </c>
      <c r="Z522" s="7" t="str">
        <f t="shared" si="778"/>
        <v/>
      </c>
      <c r="AA522" s="7" t="str">
        <f t="shared" si="779"/>
        <v/>
      </c>
      <c r="AB522" s="7" t="str">
        <f t="shared" si="780"/>
        <v/>
      </c>
      <c r="AD522" s="7" t="str">
        <f t="shared" si="781"/>
        <v/>
      </c>
      <c r="AE522" s="7" t="str">
        <f t="shared" si="782"/>
        <v/>
      </c>
      <c r="AF522" s="7" t="str">
        <f t="shared" si="783"/>
        <v/>
      </c>
      <c r="AG522" s="7" t="str">
        <f t="shared" si="784"/>
        <v/>
      </c>
      <c r="AH522" s="7" t="str">
        <f t="shared" si="785"/>
        <v/>
      </c>
      <c r="AJ522" s="7" t="str">
        <f t="shared" si="786"/>
        <v/>
      </c>
      <c r="AK522" s="7" t="str">
        <f t="shared" si="787"/>
        <v/>
      </c>
      <c r="AL522" s="7" t="str">
        <f t="shared" si="788"/>
        <v/>
      </c>
      <c r="AM522" s="7" t="str">
        <f t="shared" si="789"/>
        <v/>
      </c>
      <c r="AO522" s="7" t="str">
        <f t="shared" si="790"/>
        <v/>
      </c>
      <c r="AP522" s="7" t="str">
        <f t="shared" si="791"/>
        <v/>
      </c>
      <c r="AQ522" s="7" t="str">
        <f t="shared" si="792"/>
        <v/>
      </c>
      <c r="AS522" s="7" t="str">
        <f t="shared" si="793"/>
        <v/>
      </c>
      <c r="AT522" s="7" t="str">
        <f t="shared" si="794"/>
        <v/>
      </c>
      <c r="AU522" s="7" t="str">
        <f t="shared" si="795"/>
        <v/>
      </c>
      <c r="AW522" s="7" t="str">
        <f t="shared" si="796"/>
        <v/>
      </c>
      <c r="AY522" s="7" t="str">
        <f t="shared" si="797"/>
        <v/>
      </c>
      <c r="AZ522" s="7" t="str">
        <f t="shared" si="798"/>
        <v/>
      </c>
      <c r="BA522" s="7" t="str">
        <f t="shared" si="799"/>
        <v/>
      </c>
    </row>
    <row r="523" spans="1:53">
      <c r="A523" s="23"/>
      <c r="B523" s="24"/>
      <c r="C523" s="25"/>
      <c r="D523" s="26"/>
      <c r="E523" s="27"/>
      <c r="F523" s="28"/>
      <c r="G523" s="28"/>
      <c r="H523" s="27"/>
      <c r="I523" s="29"/>
      <c r="J523" s="30"/>
      <c r="K523" s="31"/>
      <c r="L523" s="32"/>
      <c r="M523" s="223"/>
      <c r="N523" s="12" t="str">
        <f>IF(ISBLANK(I523),"",IF(COUNTIF(I523,"*bombe*"),(G523-1)*SUMIF('base de donnée JCO '!C$3:C$10,K523,'base de donnée JCO '!D$3:D$10)+SUMIF(entete,L523,'base de donnée JCO '!D$14:D$20),SUMIFS('base de donnée JCO '!I$173:I$1080,'base de donnée JCO '!F$173:F$1080,I523,'base de donnée JCO '!G$173:G$1080,J523)))</f>
        <v/>
      </c>
      <c r="O523" s="12" t="str">
        <f t="shared" si="800"/>
        <v/>
      </c>
      <c r="P523" s="223"/>
      <c r="Q523" s="28"/>
      <c r="R523" s="28"/>
      <c r="S523" s="28"/>
      <c r="T523" s="28"/>
      <c r="U523" s="28"/>
      <c r="V523" s="2">
        <f>W523*SUMIFS('base de donnée JCO '!H$173:H$1080,'base de donnée JCO '!F$173:F$1080,I523,'base de donnée JCO '!G$173:G$1080,J523)</f>
        <v>0</v>
      </c>
      <c r="W523" s="2">
        <f t="shared" si="777"/>
        <v>0</v>
      </c>
      <c r="X523" s="2">
        <f>W523*SUMIFS('base de donnée JCO '!J$173:J$1080,'base de donnée JCO '!F$173:F$1080,I523,'base de donnée JCO '!G$173:G$1080,J523)</f>
        <v>0</v>
      </c>
      <c r="Z523" s="7" t="str">
        <f t="shared" si="778"/>
        <v/>
      </c>
      <c r="AA523" s="7" t="str">
        <f t="shared" si="779"/>
        <v/>
      </c>
      <c r="AB523" s="7" t="str">
        <f t="shared" si="780"/>
        <v/>
      </c>
      <c r="AD523" s="7" t="str">
        <f t="shared" si="781"/>
        <v/>
      </c>
      <c r="AE523" s="7" t="str">
        <f t="shared" si="782"/>
        <v/>
      </c>
      <c r="AF523" s="7" t="str">
        <f t="shared" si="783"/>
        <v/>
      </c>
      <c r="AG523" s="7" t="str">
        <f t="shared" si="784"/>
        <v/>
      </c>
      <c r="AH523" s="7" t="str">
        <f t="shared" si="785"/>
        <v/>
      </c>
      <c r="AJ523" s="7" t="str">
        <f t="shared" si="786"/>
        <v/>
      </c>
      <c r="AK523" s="7" t="str">
        <f t="shared" si="787"/>
        <v/>
      </c>
      <c r="AL523" s="7" t="str">
        <f t="shared" si="788"/>
        <v/>
      </c>
      <c r="AM523" s="7" t="str">
        <f t="shared" si="789"/>
        <v/>
      </c>
      <c r="AO523" s="7" t="str">
        <f t="shared" si="790"/>
        <v/>
      </c>
      <c r="AP523" s="7" t="str">
        <f t="shared" si="791"/>
        <v/>
      </c>
      <c r="AQ523" s="7" t="str">
        <f t="shared" si="792"/>
        <v/>
      </c>
      <c r="AS523" s="7" t="str">
        <f t="shared" si="793"/>
        <v/>
      </c>
      <c r="AT523" s="7" t="str">
        <f t="shared" si="794"/>
        <v/>
      </c>
      <c r="AU523" s="7" t="str">
        <f t="shared" si="795"/>
        <v/>
      </c>
      <c r="AW523" s="7" t="str">
        <f t="shared" si="796"/>
        <v/>
      </c>
      <c r="AY523" s="7" t="str">
        <f t="shared" si="797"/>
        <v/>
      </c>
      <c r="AZ523" s="7" t="str">
        <f t="shared" si="798"/>
        <v/>
      </c>
      <c r="BA523" s="7" t="str">
        <f t="shared" si="799"/>
        <v/>
      </c>
    </row>
    <row r="524" spans="1:53">
      <c r="A524" s="23"/>
      <c r="B524" s="24"/>
      <c r="C524" s="25"/>
      <c r="D524" s="26"/>
      <c r="E524" s="27"/>
      <c r="F524" s="28"/>
      <c r="G524" s="28"/>
      <c r="H524" s="27"/>
      <c r="I524" s="29"/>
      <c r="J524" s="30"/>
      <c r="K524" s="31"/>
      <c r="L524" s="32"/>
      <c r="M524" s="223"/>
      <c r="N524" s="12" t="str">
        <f>IF(ISBLANK(I524),"",IF(COUNTIF(I524,"*bombe*"),(G524-1)*SUMIF('base de donnée JCO '!C$3:C$10,K524,'base de donnée JCO '!D$3:D$10)+SUMIF(entete,L524,'base de donnée JCO '!D$14:D$20),SUMIFS('base de donnée JCO '!I$173:I$1080,'base de donnée JCO '!F$173:F$1080,I524,'base de donnée JCO '!G$173:G$1080,J524)))</f>
        <v/>
      </c>
      <c r="O524" s="12" t="str">
        <f t="shared" si="800"/>
        <v/>
      </c>
      <c r="P524" s="223"/>
      <c r="Q524" s="28"/>
      <c r="R524" s="28"/>
      <c r="S524" s="28"/>
      <c r="T524" s="28"/>
      <c r="U524" s="28"/>
      <c r="V524" s="2">
        <f>W524*SUMIFS('base de donnée JCO '!H$173:H$1080,'base de donnée JCO '!F$173:F$1080,I524,'base de donnée JCO '!G$173:G$1080,J524)</f>
        <v>0</v>
      </c>
      <c r="W524" s="2">
        <f t="shared" si="777"/>
        <v>0</v>
      </c>
      <c r="X524" s="2">
        <f>W524*SUMIFS('base de donnée JCO '!J$173:J$1080,'base de donnée JCO '!F$173:F$1080,I524,'base de donnée JCO '!G$173:G$1080,J524)</f>
        <v>0</v>
      </c>
      <c r="Z524" s="7" t="str">
        <f t="shared" si="778"/>
        <v/>
      </c>
      <c r="AA524" s="7" t="str">
        <f t="shared" si="779"/>
        <v/>
      </c>
      <c r="AB524" s="7" t="str">
        <f t="shared" si="780"/>
        <v/>
      </c>
      <c r="AD524" s="7" t="str">
        <f t="shared" si="781"/>
        <v/>
      </c>
      <c r="AE524" s="7" t="str">
        <f t="shared" si="782"/>
        <v/>
      </c>
      <c r="AF524" s="7" t="str">
        <f t="shared" si="783"/>
        <v/>
      </c>
      <c r="AG524" s="7" t="str">
        <f t="shared" si="784"/>
        <v/>
      </c>
      <c r="AH524" s="7" t="str">
        <f t="shared" si="785"/>
        <v/>
      </c>
      <c r="AJ524" s="7" t="str">
        <f t="shared" si="786"/>
        <v/>
      </c>
      <c r="AK524" s="7" t="str">
        <f t="shared" si="787"/>
        <v/>
      </c>
      <c r="AL524" s="7" t="str">
        <f t="shared" si="788"/>
        <v/>
      </c>
      <c r="AM524" s="7" t="str">
        <f t="shared" si="789"/>
        <v/>
      </c>
      <c r="AO524" s="7" t="str">
        <f t="shared" si="790"/>
        <v/>
      </c>
      <c r="AP524" s="7" t="str">
        <f t="shared" si="791"/>
        <v/>
      </c>
      <c r="AQ524" s="7" t="str">
        <f t="shared" si="792"/>
        <v/>
      </c>
      <c r="AS524" s="7" t="str">
        <f t="shared" si="793"/>
        <v/>
      </c>
      <c r="AT524" s="7" t="str">
        <f t="shared" si="794"/>
        <v/>
      </c>
      <c r="AU524" s="7" t="str">
        <f t="shared" si="795"/>
        <v/>
      </c>
      <c r="AW524" s="7" t="str">
        <f t="shared" si="796"/>
        <v/>
      </c>
      <c r="AY524" s="7" t="str">
        <f t="shared" si="797"/>
        <v/>
      </c>
      <c r="AZ524" s="7" t="str">
        <f t="shared" si="798"/>
        <v/>
      </c>
      <c r="BA524" s="7" t="str">
        <f t="shared" si="799"/>
        <v/>
      </c>
    </row>
    <row r="525" spans="1:53">
      <c r="A525" s="23"/>
      <c r="B525" s="24"/>
      <c r="C525" s="25"/>
      <c r="D525" s="26"/>
      <c r="E525" s="27"/>
      <c r="F525" s="28"/>
      <c r="G525" s="28"/>
      <c r="H525" s="27"/>
      <c r="I525" s="29"/>
      <c r="J525" s="30"/>
      <c r="K525" s="31"/>
      <c r="L525" s="32"/>
      <c r="M525" s="223"/>
      <c r="N525" s="12" t="str">
        <f>IF(ISBLANK(I525),"",IF(COUNTIF(I525,"*bombe*"),(G525-1)*SUMIF('base de donnée JCO '!C$3:C$10,K525,'base de donnée JCO '!D$3:D$10)+SUMIF(entete,L525,'base de donnée JCO '!D$14:D$20),SUMIFS('base de donnée JCO '!I$173:I$1080,'base de donnée JCO '!F$173:F$1080,I525,'base de donnée JCO '!G$173:G$1080,J525)))</f>
        <v/>
      </c>
      <c r="O525" s="12" t="str">
        <f t="shared" si="800"/>
        <v/>
      </c>
      <c r="P525" s="223"/>
      <c r="Q525" s="28"/>
      <c r="R525" s="28"/>
      <c r="S525" s="28"/>
      <c r="T525" s="28"/>
      <c r="U525" s="28"/>
      <c r="V525" s="2">
        <f>W525*SUMIFS('base de donnée JCO '!H$173:H$1080,'base de donnée JCO '!F$173:F$1080,I525,'base de donnée JCO '!G$173:G$1080,J525)</f>
        <v>0</v>
      </c>
      <c r="W525" s="2">
        <f t="shared" si="777"/>
        <v>0</v>
      </c>
      <c r="X525" s="2">
        <f>W525*SUMIFS('base de donnée JCO '!J$173:J$1080,'base de donnée JCO '!F$173:F$1080,I525,'base de donnée JCO '!G$173:G$1080,J525)</f>
        <v>0</v>
      </c>
      <c r="Z525" s="7" t="str">
        <f t="shared" si="778"/>
        <v/>
      </c>
      <c r="AA525" s="7" t="str">
        <f t="shared" si="779"/>
        <v/>
      </c>
      <c r="AB525" s="7" t="str">
        <f t="shared" si="780"/>
        <v/>
      </c>
      <c r="AD525" s="7" t="str">
        <f t="shared" si="781"/>
        <v/>
      </c>
      <c r="AE525" s="7" t="str">
        <f t="shared" si="782"/>
        <v/>
      </c>
      <c r="AF525" s="7" t="str">
        <f t="shared" si="783"/>
        <v/>
      </c>
      <c r="AG525" s="7" t="str">
        <f t="shared" si="784"/>
        <v/>
      </c>
      <c r="AH525" s="7" t="str">
        <f t="shared" si="785"/>
        <v/>
      </c>
      <c r="AJ525" s="7" t="str">
        <f t="shared" si="786"/>
        <v/>
      </c>
      <c r="AK525" s="7" t="str">
        <f t="shared" si="787"/>
        <v/>
      </c>
      <c r="AL525" s="7" t="str">
        <f t="shared" si="788"/>
        <v/>
      </c>
      <c r="AM525" s="7" t="str">
        <f t="shared" si="789"/>
        <v/>
      </c>
      <c r="AO525" s="7" t="str">
        <f t="shared" si="790"/>
        <v/>
      </c>
      <c r="AP525" s="7" t="str">
        <f t="shared" si="791"/>
        <v/>
      </c>
      <c r="AQ525" s="7" t="str">
        <f t="shared" si="792"/>
        <v/>
      </c>
      <c r="AS525" s="7" t="str">
        <f t="shared" si="793"/>
        <v/>
      </c>
      <c r="AT525" s="7" t="str">
        <f t="shared" si="794"/>
        <v/>
      </c>
      <c r="AU525" s="7" t="str">
        <f t="shared" si="795"/>
        <v/>
      </c>
      <c r="AW525" s="7" t="str">
        <f t="shared" si="796"/>
        <v/>
      </c>
      <c r="AY525" s="7" t="str">
        <f t="shared" si="797"/>
        <v/>
      </c>
      <c r="AZ525" s="7" t="str">
        <f t="shared" si="798"/>
        <v/>
      </c>
      <c r="BA525" s="7" t="str">
        <f t="shared" si="799"/>
        <v/>
      </c>
    </row>
    <row r="526" spans="1:53">
      <c r="A526" s="23"/>
      <c r="B526" s="24"/>
      <c r="C526" s="25"/>
      <c r="D526" s="26"/>
      <c r="E526" s="27"/>
      <c r="F526" s="28"/>
      <c r="G526" s="28"/>
      <c r="H526" s="27"/>
      <c r="I526" s="29"/>
      <c r="J526" s="30"/>
      <c r="K526" s="31"/>
      <c r="L526" s="32"/>
      <c r="M526" s="223"/>
      <c r="N526" s="12" t="str">
        <f>IF(ISBLANK(I526),"",IF(COUNTIF(I526,"*bombe*"),(G526-1)*SUMIF('base de donnée JCO '!C$3:C$10,K526,'base de donnée JCO '!D$3:D$10)+SUMIF(entete,L526,'base de donnée JCO '!D$14:D$20),SUMIFS('base de donnée JCO '!I$173:I$1080,'base de donnée JCO '!F$173:F$1080,I526,'base de donnée JCO '!G$173:G$1080,J526)))</f>
        <v/>
      </c>
      <c r="O526" s="12" t="str">
        <f t="shared" si="800"/>
        <v/>
      </c>
      <c r="P526" s="223"/>
      <c r="Q526" s="28"/>
      <c r="R526" s="28"/>
      <c r="S526" s="28"/>
      <c r="T526" s="28"/>
      <c r="U526" s="28"/>
      <c r="V526" s="2">
        <f>W526*SUMIFS('base de donnée JCO '!H$173:H$1080,'base de donnée JCO '!F$173:F$1080,I526,'base de donnée JCO '!G$173:G$1080,J526)</f>
        <v>0</v>
      </c>
      <c r="W526" s="2">
        <f t="shared" si="777"/>
        <v>0</v>
      </c>
      <c r="X526" s="2">
        <f>W526*SUMIFS('base de donnée JCO '!J$173:J$1080,'base de donnée JCO '!F$173:F$1080,I526,'base de donnée JCO '!G$173:G$1080,J526)</f>
        <v>0</v>
      </c>
      <c r="Z526" s="7" t="str">
        <f t="shared" si="778"/>
        <v/>
      </c>
      <c r="AA526" s="7" t="str">
        <f t="shared" si="779"/>
        <v/>
      </c>
      <c r="AB526" s="7" t="str">
        <f t="shared" si="780"/>
        <v/>
      </c>
      <c r="AD526" s="7" t="str">
        <f t="shared" si="781"/>
        <v/>
      </c>
      <c r="AE526" s="7" t="str">
        <f t="shared" si="782"/>
        <v/>
      </c>
      <c r="AF526" s="7" t="str">
        <f t="shared" si="783"/>
        <v/>
      </c>
      <c r="AG526" s="7" t="str">
        <f t="shared" si="784"/>
        <v/>
      </c>
      <c r="AH526" s="7" t="str">
        <f t="shared" si="785"/>
        <v/>
      </c>
      <c r="AJ526" s="7" t="str">
        <f t="shared" si="786"/>
        <v/>
      </c>
      <c r="AK526" s="7" t="str">
        <f t="shared" si="787"/>
        <v/>
      </c>
      <c r="AL526" s="7" t="str">
        <f t="shared" si="788"/>
        <v/>
      </c>
      <c r="AM526" s="7" t="str">
        <f t="shared" si="789"/>
        <v/>
      </c>
      <c r="AO526" s="7" t="str">
        <f t="shared" si="790"/>
        <v/>
      </c>
      <c r="AP526" s="7" t="str">
        <f t="shared" si="791"/>
        <v/>
      </c>
      <c r="AQ526" s="7" t="str">
        <f t="shared" si="792"/>
        <v/>
      </c>
      <c r="AS526" s="7" t="str">
        <f t="shared" si="793"/>
        <v/>
      </c>
      <c r="AT526" s="7" t="str">
        <f t="shared" si="794"/>
        <v/>
      </c>
      <c r="AU526" s="7" t="str">
        <f t="shared" si="795"/>
        <v/>
      </c>
      <c r="AW526" s="7" t="str">
        <f t="shared" si="796"/>
        <v/>
      </c>
      <c r="AY526" s="7" t="str">
        <f t="shared" si="797"/>
        <v/>
      </c>
      <c r="AZ526" s="7" t="str">
        <f t="shared" si="798"/>
        <v/>
      </c>
      <c r="BA526" s="7" t="str">
        <f t="shared" si="799"/>
        <v/>
      </c>
    </row>
    <row r="527" spans="1:53">
      <c r="A527" s="23"/>
      <c r="B527" s="24"/>
      <c r="C527" s="25"/>
      <c r="D527" s="26"/>
      <c r="E527" s="27"/>
      <c r="F527" s="28"/>
      <c r="G527" s="28"/>
      <c r="H527" s="27"/>
      <c r="I527" s="29"/>
      <c r="J527" s="30"/>
      <c r="K527" s="31"/>
      <c r="L527" s="32"/>
      <c r="M527" s="223"/>
      <c r="N527" s="12" t="str">
        <f>IF(ISBLANK(I527),"",IF(COUNTIF(I527,"*bombe*"),(G527-1)*SUMIF('base de donnée JCO '!C$3:C$10,K527,'base de donnée JCO '!D$3:D$10)+SUMIF(entete,L527,'base de donnée JCO '!D$14:D$20),SUMIFS('base de donnée JCO '!I$173:I$1080,'base de donnée JCO '!F$173:F$1080,I527,'base de donnée JCO '!G$173:G$1080,J527)))</f>
        <v/>
      </c>
      <c r="O527" s="12" t="str">
        <f t="shared" si="800"/>
        <v/>
      </c>
      <c r="P527" s="223"/>
      <c r="Q527" s="28"/>
      <c r="R527" s="28"/>
      <c r="S527" s="28"/>
      <c r="T527" s="28"/>
      <c r="U527" s="28"/>
      <c r="V527" s="2">
        <f>W527*SUMIFS('base de donnée JCO '!H$173:H$1080,'base de donnée JCO '!F$173:F$1080,I527,'base de donnée JCO '!G$173:G$1080,J527)</f>
        <v>0</v>
      </c>
      <c r="W527" s="2">
        <f t="shared" si="777"/>
        <v>0</v>
      </c>
      <c r="X527" s="2">
        <f>W527*SUMIFS('base de donnée JCO '!J$173:J$1080,'base de donnée JCO '!F$173:F$1080,I527,'base de donnée JCO '!G$173:G$1080,J527)</f>
        <v>0</v>
      </c>
      <c r="Z527" s="7" t="str">
        <f t="shared" si="778"/>
        <v/>
      </c>
      <c r="AA527" s="7" t="str">
        <f t="shared" si="779"/>
        <v/>
      </c>
      <c r="AB527" s="7" t="str">
        <f t="shared" si="780"/>
        <v/>
      </c>
      <c r="AD527" s="7" t="str">
        <f t="shared" si="781"/>
        <v/>
      </c>
      <c r="AE527" s="7" t="str">
        <f t="shared" si="782"/>
        <v/>
      </c>
      <c r="AF527" s="7" t="str">
        <f t="shared" si="783"/>
        <v/>
      </c>
      <c r="AG527" s="7" t="str">
        <f t="shared" si="784"/>
        <v/>
      </c>
      <c r="AH527" s="7" t="str">
        <f t="shared" si="785"/>
        <v/>
      </c>
      <c r="AJ527" s="7" t="str">
        <f t="shared" si="786"/>
        <v/>
      </c>
      <c r="AK527" s="7" t="str">
        <f t="shared" si="787"/>
        <v/>
      </c>
      <c r="AL527" s="7" t="str">
        <f t="shared" si="788"/>
        <v/>
      </c>
      <c r="AM527" s="7" t="str">
        <f t="shared" si="789"/>
        <v/>
      </c>
      <c r="AO527" s="7" t="str">
        <f t="shared" si="790"/>
        <v/>
      </c>
      <c r="AP527" s="7" t="str">
        <f t="shared" si="791"/>
        <v/>
      </c>
      <c r="AQ527" s="7" t="str">
        <f t="shared" si="792"/>
        <v/>
      </c>
      <c r="AS527" s="7" t="str">
        <f t="shared" si="793"/>
        <v/>
      </c>
      <c r="AT527" s="7" t="str">
        <f t="shared" si="794"/>
        <v/>
      </c>
      <c r="AU527" s="7" t="str">
        <f t="shared" si="795"/>
        <v/>
      </c>
      <c r="AW527" s="7" t="str">
        <f t="shared" si="796"/>
        <v/>
      </c>
      <c r="AY527" s="7" t="str">
        <f t="shared" si="797"/>
        <v/>
      </c>
      <c r="AZ527" s="7" t="str">
        <f t="shared" si="798"/>
        <v/>
      </c>
      <c r="BA527" s="7" t="str">
        <f t="shared" si="799"/>
        <v/>
      </c>
    </row>
    <row r="528" spans="1:53">
      <c r="A528" s="23"/>
      <c r="B528" s="24"/>
      <c r="C528" s="25"/>
      <c r="D528" s="26"/>
      <c r="E528" s="27"/>
      <c r="F528" s="28"/>
      <c r="G528" s="28"/>
      <c r="H528" s="27"/>
      <c r="I528" s="29"/>
      <c r="J528" s="30"/>
      <c r="K528" s="31"/>
      <c r="L528" s="32"/>
      <c r="M528" s="223"/>
      <c r="N528" s="12" t="str">
        <f>IF(ISBLANK(I528),"",IF(COUNTIF(I528,"*bombe*"),(G528-1)*SUMIF('base de donnée JCO '!C$3:C$10,K528,'base de donnée JCO '!D$3:D$10)+SUMIF(entete,L528,'base de donnée JCO '!D$14:D$20),SUMIFS('base de donnée JCO '!I$173:I$1080,'base de donnée JCO '!F$173:F$1080,I528,'base de donnée JCO '!G$173:G$1080,J528)))</f>
        <v/>
      </c>
      <c r="O528" s="12" t="str">
        <f t="shared" si="800"/>
        <v/>
      </c>
      <c r="P528" s="223"/>
      <c r="Q528" s="28"/>
      <c r="R528" s="28"/>
      <c r="S528" s="28"/>
      <c r="T528" s="28"/>
      <c r="U528" s="28"/>
      <c r="V528" s="2">
        <f>W528*SUMIFS('base de donnée JCO '!H$173:H$1080,'base de donnée JCO '!F$173:F$1080,I528,'base de donnée JCO '!G$173:G$1080,J528)</f>
        <v>0</v>
      </c>
      <c r="W528" s="2">
        <f t="shared" si="777"/>
        <v>0</v>
      </c>
      <c r="X528" s="2">
        <f>W528*SUMIFS('base de donnée JCO '!J$173:J$1080,'base de donnée JCO '!F$173:F$1080,I528,'base de donnée JCO '!G$173:G$1080,J528)</f>
        <v>0</v>
      </c>
      <c r="Z528" s="7" t="str">
        <f t="shared" si="778"/>
        <v/>
      </c>
      <c r="AA528" s="7" t="str">
        <f t="shared" si="779"/>
        <v/>
      </c>
      <c r="AB528" s="7" t="str">
        <f t="shared" si="780"/>
        <v/>
      </c>
      <c r="AD528" s="7" t="str">
        <f t="shared" si="781"/>
        <v/>
      </c>
      <c r="AE528" s="7" t="str">
        <f t="shared" si="782"/>
        <v/>
      </c>
      <c r="AF528" s="7" t="str">
        <f t="shared" si="783"/>
        <v/>
      </c>
      <c r="AG528" s="7" t="str">
        <f t="shared" si="784"/>
        <v/>
      </c>
      <c r="AH528" s="7" t="str">
        <f t="shared" si="785"/>
        <v/>
      </c>
      <c r="AJ528" s="7" t="str">
        <f t="shared" si="786"/>
        <v/>
      </c>
      <c r="AK528" s="7" t="str">
        <f t="shared" si="787"/>
        <v/>
      </c>
      <c r="AL528" s="7" t="str">
        <f t="shared" si="788"/>
        <v/>
      </c>
      <c r="AM528" s="7" t="str">
        <f t="shared" si="789"/>
        <v/>
      </c>
      <c r="AO528" s="7" t="str">
        <f t="shared" si="790"/>
        <v/>
      </c>
      <c r="AP528" s="7" t="str">
        <f t="shared" si="791"/>
        <v/>
      </c>
      <c r="AQ528" s="7" t="str">
        <f t="shared" si="792"/>
        <v/>
      </c>
      <c r="AS528" s="7" t="str">
        <f t="shared" si="793"/>
        <v/>
      </c>
      <c r="AT528" s="7" t="str">
        <f t="shared" si="794"/>
        <v/>
      </c>
      <c r="AU528" s="7" t="str">
        <f t="shared" si="795"/>
        <v/>
      </c>
      <c r="AW528" s="7" t="str">
        <f t="shared" si="796"/>
        <v/>
      </c>
      <c r="AY528" s="7" t="str">
        <f t="shared" si="797"/>
        <v/>
      </c>
      <c r="AZ528" s="7" t="str">
        <f t="shared" si="798"/>
        <v/>
      </c>
      <c r="BA528" s="7" t="str">
        <f t="shared" si="799"/>
        <v/>
      </c>
    </row>
    <row r="529" spans="1:53">
      <c r="A529" s="23"/>
      <c r="B529" s="24"/>
      <c r="C529" s="25"/>
      <c r="D529" s="26"/>
      <c r="E529" s="27"/>
      <c r="F529" s="28"/>
      <c r="G529" s="28"/>
      <c r="H529" s="27"/>
      <c r="I529" s="29"/>
      <c r="J529" s="30"/>
      <c r="K529" s="31"/>
      <c r="L529" s="32"/>
      <c r="M529" s="223"/>
      <c r="N529" s="12" t="str">
        <f>IF(ISBLANK(I529),"",IF(COUNTIF(I529,"*bombe*"),(G529-1)*SUMIF('base de donnée JCO '!C$3:C$10,K529,'base de donnée JCO '!D$3:D$10)+SUMIF(entete,L529,'base de donnée JCO '!D$14:D$20),SUMIFS('base de donnée JCO '!I$173:I$1080,'base de donnée JCO '!F$173:F$1080,I529,'base de donnée JCO '!G$173:G$1080,J529)))</f>
        <v/>
      </c>
      <c r="O529" s="12" t="str">
        <f t="shared" si="800"/>
        <v/>
      </c>
      <c r="P529" s="223"/>
      <c r="Q529" s="28"/>
      <c r="R529" s="28"/>
      <c r="S529" s="28"/>
      <c r="T529" s="28"/>
      <c r="U529" s="28"/>
      <c r="V529" s="2">
        <f>W529*SUMIFS('base de donnée JCO '!H$173:H$1080,'base de donnée JCO '!F$173:F$1080,I529,'base de donnée JCO '!G$173:G$1080,J529)</f>
        <v>0</v>
      </c>
      <c r="W529" s="2">
        <f t="shared" si="777"/>
        <v>0</v>
      </c>
      <c r="X529" s="2">
        <f>W529*SUMIFS('base de donnée JCO '!J$173:J$1080,'base de donnée JCO '!F$173:F$1080,I529,'base de donnée JCO '!G$173:G$1080,J529)</f>
        <v>0</v>
      </c>
      <c r="Z529" s="7" t="str">
        <f t="shared" si="778"/>
        <v/>
      </c>
      <c r="AA529" s="7" t="str">
        <f t="shared" si="779"/>
        <v/>
      </c>
      <c r="AB529" s="7" t="str">
        <f t="shared" si="780"/>
        <v/>
      </c>
      <c r="AD529" s="7" t="str">
        <f t="shared" si="781"/>
        <v/>
      </c>
      <c r="AE529" s="7" t="str">
        <f t="shared" si="782"/>
        <v/>
      </c>
      <c r="AF529" s="7" t="str">
        <f t="shared" si="783"/>
        <v/>
      </c>
      <c r="AG529" s="7" t="str">
        <f t="shared" si="784"/>
        <v/>
      </c>
      <c r="AH529" s="7" t="str">
        <f t="shared" si="785"/>
        <v/>
      </c>
      <c r="AJ529" s="7" t="str">
        <f t="shared" si="786"/>
        <v/>
      </c>
      <c r="AK529" s="7" t="str">
        <f t="shared" si="787"/>
        <v/>
      </c>
      <c r="AL529" s="7" t="str">
        <f t="shared" si="788"/>
        <v/>
      </c>
      <c r="AM529" s="7" t="str">
        <f t="shared" si="789"/>
        <v/>
      </c>
      <c r="AO529" s="7" t="str">
        <f t="shared" si="790"/>
        <v/>
      </c>
      <c r="AP529" s="7" t="str">
        <f t="shared" si="791"/>
        <v/>
      </c>
      <c r="AQ529" s="7" t="str">
        <f t="shared" si="792"/>
        <v/>
      </c>
      <c r="AS529" s="7" t="str">
        <f t="shared" si="793"/>
        <v/>
      </c>
      <c r="AT529" s="7" t="str">
        <f t="shared" si="794"/>
        <v/>
      </c>
      <c r="AU529" s="7" t="str">
        <f t="shared" si="795"/>
        <v/>
      </c>
      <c r="AW529" s="7" t="str">
        <f t="shared" si="796"/>
        <v/>
      </c>
      <c r="AY529" s="7" t="str">
        <f t="shared" si="797"/>
        <v/>
      </c>
      <c r="AZ529" s="7" t="str">
        <f t="shared" si="798"/>
        <v/>
      </c>
      <c r="BA529" s="7" t="str">
        <f t="shared" si="799"/>
        <v/>
      </c>
    </row>
    <row r="530" spans="1:53">
      <c r="A530" s="23"/>
      <c r="B530" s="24"/>
      <c r="C530" s="25"/>
      <c r="D530" s="26"/>
      <c r="E530" s="27"/>
      <c r="F530" s="28"/>
      <c r="G530" s="28"/>
      <c r="H530" s="27"/>
      <c r="I530" s="29"/>
      <c r="J530" s="30"/>
      <c r="K530" s="31"/>
      <c r="L530" s="32"/>
      <c r="M530" s="223"/>
      <c r="N530" s="12" t="str">
        <f>IF(ISBLANK(I530),"",IF(COUNTIF(I530,"*bombe*"),(G530-1)*SUMIF('base de donnée JCO '!C$3:C$10,K530,'base de donnée JCO '!D$3:D$10)+SUMIF(entete,L530,'base de donnée JCO '!D$14:D$20),SUMIFS('base de donnée JCO '!I$173:I$1080,'base de donnée JCO '!F$173:F$1080,I530,'base de donnée JCO '!G$173:G$1080,J530)))</f>
        <v/>
      </c>
      <c r="O530" s="12" t="str">
        <f t="shared" si="800"/>
        <v/>
      </c>
      <c r="P530" s="223"/>
      <c r="Q530" s="28"/>
      <c r="R530" s="28"/>
      <c r="S530" s="28"/>
      <c r="T530" s="28"/>
      <c r="U530" s="28"/>
      <c r="V530" s="2">
        <f>W530*SUMIFS('base de donnée JCO '!H$173:H$1080,'base de donnée JCO '!F$173:F$1080,I530,'base de donnée JCO '!G$173:G$1080,J530)</f>
        <v>0</v>
      </c>
      <c r="W530" s="2">
        <f t="shared" si="777"/>
        <v>0</v>
      </c>
      <c r="X530" s="2">
        <f>W530*SUMIFS('base de donnée JCO '!J$173:J$1080,'base de donnée JCO '!F$173:F$1080,I530,'base de donnée JCO '!G$173:G$1080,J530)</f>
        <v>0</v>
      </c>
      <c r="Z530" s="7" t="str">
        <f t="shared" si="778"/>
        <v/>
      </c>
      <c r="AA530" s="7" t="str">
        <f t="shared" si="779"/>
        <v/>
      </c>
      <c r="AB530" s="7" t="str">
        <f t="shared" si="780"/>
        <v/>
      </c>
      <c r="AD530" s="7" t="str">
        <f t="shared" si="781"/>
        <v/>
      </c>
      <c r="AE530" s="7" t="str">
        <f t="shared" si="782"/>
        <v/>
      </c>
      <c r="AF530" s="7" t="str">
        <f t="shared" si="783"/>
        <v/>
      </c>
      <c r="AG530" s="7" t="str">
        <f t="shared" si="784"/>
        <v/>
      </c>
      <c r="AH530" s="7" t="str">
        <f t="shared" si="785"/>
        <v/>
      </c>
      <c r="AJ530" s="7" t="str">
        <f t="shared" si="786"/>
        <v/>
      </c>
      <c r="AK530" s="7" t="str">
        <f t="shared" si="787"/>
        <v/>
      </c>
      <c r="AL530" s="7" t="str">
        <f t="shared" si="788"/>
        <v/>
      </c>
      <c r="AM530" s="7" t="str">
        <f t="shared" si="789"/>
        <v/>
      </c>
      <c r="AO530" s="7" t="str">
        <f t="shared" si="790"/>
        <v/>
      </c>
      <c r="AP530" s="7" t="str">
        <f t="shared" si="791"/>
        <v/>
      </c>
      <c r="AQ530" s="7" t="str">
        <f t="shared" si="792"/>
        <v/>
      </c>
      <c r="AS530" s="7" t="str">
        <f t="shared" si="793"/>
        <v/>
      </c>
      <c r="AT530" s="7" t="str">
        <f t="shared" si="794"/>
        <v/>
      </c>
      <c r="AU530" s="7" t="str">
        <f t="shared" si="795"/>
        <v/>
      </c>
      <c r="AW530" s="7" t="str">
        <f t="shared" si="796"/>
        <v/>
      </c>
      <c r="AY530" s="7" t="str">
        <f t="shared" si="797"/>
        <v/>
      </c>
      <c r="AZ530" s="7" t="str">
        <f t="shared" si="798"/>
        <v/>
      </c>
      <c r="BA530" s="7" t="str">
        <f t="shared" si="799"/>
        <v/>
      </c>
    </row>
    <row r="531" spans="1:53">
      <c r="A531" s="23"/>
      <c r="B531" s="24"/>
      <c r="C531" s="25"/>
      <c r="D531" s="26"/>
      <c r="E531" s="27"/>
      <c r="F531" s="28"/>
      <c r="G531" s="28"/>
      <c r="H531" s="27"/>
      <c r="I531" s="29"/>
      <c r="J531" s="30"/>
      <c r="K531" s="31"/>
      <c r="L531" s="32"/>
      <c r="M531" s="223"/>
      <c r="N531" s="12" t="str">
        <f>IF(ISBLANK(I531),"",IF(COUNTIF(I531,"*bombe*"),(G531-1)*SUMIF('base de donnée JCO '!C$3:C$10,K531,'base de donnée JCO '!D$3:D$10)+SUMIF(entete,L531,'base de donnée JCO '!D$14:D$20),SUMIFS('base de donnée JCO '!I$173:I$1080,'base de donnée JCO '!F$173:F$1080,I531,'base de donnée JCO '!G$173:G$1080,J531)))</f>
        <v/>
      </c>
      <c r="O531" s="12" t="str">
        <f t="shared" si="800"/>
        <v/>
      </c>
      <c r="P531" s="223"/>
      <c r="Q531" s="28"/>
      <c r="R531" s="28"/>
      <c r="S531" s="28"/>
      <c r="T531" s="28"/>
      <c r="U531" s="28"/>
      <c r="V531" s="2">
        <f>W531*SUMIFS('base de donnée JCO '!H$173:H$1080,'base de donnée JCO '!F$173:F$1080,I531,'base de donnée JCO '!G$173:G$1080,J531)</f>
        <v>0</v>
      </c>
      <c r="W531" s="2">
        <f t="shared" si="777"/>
        <v>0</v>
      </c>
      <c r="X531" s="2">
        <f>W531*SUMIFS('base de donnée JCO '!J$173:J$1080,'base de donnée JCO '!F$173:F$1080,I531,'base de donnée JCO '!G$173:G$1080,J531)</f>
        <v>0</v>
      </c>
      <c r="Z531" s="7" t="str">
        <f t="shared" si="778"/>
        <v/>
      </c>
      <c r="AA531" s="7" t="str">
        <f t="shared" si="779"/>
        <v/>
      </c>
      <c r="AB531" s="7" t="str">
        <f t="shared" si="780"/>
        <v/>
      </c>
      <c r="AD531" s="7" t="str">
        <f t="shared" si="781"/>
        <v/>
      </c>
      <c r="AE531" s="7" t="str">
        <f t="shared" si="782"/>
        <v/>
      </c>
      <c r="AF531" s="7" t="str">
        <f t="shared" si="783"/>
        <v/>
      </c>
      <c r="AG531" s="7" t="str">
        <f t="shared" si="784"/>
        <v/>
      </c>
      <c r="AH531" s="7" t="str">
        <f t="shared" si="785"/>
        <v/>
      </c>
      <c r="AJ531" s="7" t="str">
        <f t="shared" si="786"/>
        <v/>
      </c>
      <c r="AK531" s="7" t="str">
        <f t="shared" si="787"/>
        <v/>
      </c>
      <c r="AL531" s="7" t="str">
        <f t="shared" si="788"/>
        <v/>
      </c>
      <c r="AM531" s="7" t="str">
        <f t="shared" si="789"/>
        <v/>
      </c>
      <c r="AO531" s="7" t="str">
        <f t="shared" si="790"/>
        <v/>
      </c>
      <c r="AP531" s="7" t="str">
        <f t="shared" si="791"/>
        <v/>
      </c>
      <c r="AQ531" s="7" t="str">
        <f t="shared" si="792"/>
        <v/>
      </c>
      <c r="AS531" s="7" t="str">
        <f t="shared" si="793"/>
        <v/>
      </c>
      <c r="AT531" s="7" t="str">
        <f t="shared" si="794"/>
        <v/>
      </c>
      <c r="AU531" s="7" t="str">
        <f t="shared" si="795"/>
        <v/>
      </c>
      <c r="AW531" s="7" t="str">
        <f t="shared" si="796"/>
        <v/>
      </c>
      <c r="AY531" s="7" t="str">
        <f t="shared" si="797"/>
        <v/>
      </c>
      <c r="AZ531" s="7" t="str">
        <f t="shared" si="798"/>
        <v/>
      </c>
      <c r="BA531" s="7" t="str">
        <f t="shared" si="799"/>
        <v/>
      </c>
    </row>
    <row r="532" spans="1:53">
      <c r="A532" s="23"/>
      <c r="B532" s="24"/>
      <c r="C532" s="25"/>
      <c r="D532" s="26"/>
      <c r="E532" s="27"/>
      <c r="F532" s="28"/>
      <c r="G532" s="28"/>
      <c r="H532" s="27"/>
      <c r="I532" s="29"/>
      <c r="J532" s="30"/>
      <c r="K532" s="31"/>
      <c r="L532" s="32"/>
      <c r="M532" s="223"/>
      <c r="N532" s="12" t="str">
        <f>IF(ISBLANK(I532),"",IF(COUNTIF(I532,"*bombe*"),(G532-1)*SUMIF('base de donnée JCO '!C$3:C$10,K532,'base de donnée JCO '!D$3:D$10)+SUMIF(entete,L532,'base de donnée JCO '!D$14:D$20),SUMIFS('base de donnée JCO '!I$173:I$1080,'base de donnée JCO '!F$173:F$1080,I532,'base de donnée JCO '!G$173:G$1080,J532)))</f>
        <v/>
      </c>
      <c r="O532" s="12" t="str">
        <f t="shared" si="800"/>
        <v/>
      </c>
      <c r="P532" s="223"/>
      <c r="Q532" s="28"/>
      <c r="R532" s="28"/>
      <c r="S532" s="28"/>
      <c r="T532" s="28"/>
      <c r="U532" s="28"/>
      <c r="V532" s="2">
        <f>W532*SUMIFS('base de donnée JCO '!H$173:H$1080,'base de donnée JCO '!F$173:F$1080,I532,'base de donnée JCO '!G$173:G$1080,J532)</f>
        <v>0</v>
      </c>
      <c r="W532" s="2">
        <f t="shared" si="777"/>
        <v>0</v>
      </c>
      <c r="X532" s="2">
        <f>W532*SUMIFS('base de donnée JCO '!J$173:J$1080,'base de donnée JCO '!F$173:F$1080,I532,'base de donnée JCO '!G$173:G$1080,J532)</f>
        <v>0</v>
      </c>
      <c r="Z532" s="7" t="str">
        <f t="shared" si="778"/>
        <v/>
      </c>
      <c r="AA532" s="7" t="str">
        <f t="shared" si="779"/>
        <v/>
      </c>
      <c r="AB532" s="7" t="str">
        <f t="shared" si="780"/>
        <v/>
      </c>
      <c r="AD532" s="7" t="str">
        <f t="shared" si="781"/>
        <v/>
      </c>
      <c r="AE532" s="7" t="str">
        <f t="shared" si="782"/>
        <v/>
      </c>
      <c r="AF532" s="7" t="str">
        <f t="shared" si="783"/>
        <v/>
      </c>
      <c r="AG532" s="7" t="str">
        <f t="shared" si="784"/>
        <v/>
      </c>
      <c r="AH532" s="7" t="str">
        <f t="shared" si="785"/>
        <v/>
      </c>
      <c r="AJ532" s="7" t="str">
        <f t="shared" si="786"/>
        <v/>
      </c>
      <c r="AK532" s="7" t="str">
        <f t="shared" si="787"/>
        <v/>
      </c>
      <c r="AL532" s="7" t="str">
        <f t="shared" si="788"/>
        <v/>
      </c>
      <c r="AM532" s="7" t="str">
        <f t="shared" si="789"/>
        <v/>
      </c>
      <c r="AO532" s="7" t="str">
        <f t="shared" si="790"/>
        <v/>
      </c>
      <c r="AP532" s="7" t="str">
        <f t="shared" si="791"/>
        <v/>
      </c>
      <c r="AQ532" s="7" t="str">
        <f t="shared" si="792"/>
        <v/>
      </c>
      <c r="AS532" s="7" t="str">
        <f t="shared" si="793"/>
        <v/>
      </c>
      <c r="AT532" s="7" t="str">
        <f t="shared" si="794"/>
        <v/>
      </c>
      <c r="AU532" s="7" t="str">
        <f t="shared" si="795"/>
        <v/>
      </c>
      <c r="AW532" s="7" t="str">
        <f t="shared" si="796"/>
        <v/>
      </c>
      <c r="AY532" s="7" t="str">
        <f t="shared" si="797"/>
        <v/>
      </c>
      <c r="AZ532" s="7" t="str">
        <f t="shared" si="798"/>
        <v/>
      </c>
      <c r="BA532" s="7" t="str">
        <f t="shared" si="799"/>
        <v/>
      </c>
    </row>
    <row r="533" spans="1:53">
      <c r="A533" s="23"/>
      <c r="B533" s="24"/>
      <c r="C533" s="25"/>
      <c r="D533" s="26"/>
      <c r="E533" s="27"/>
      <c r="F533" s="28"/>
      <c r="G533" s="28"/>
      <c r="H533" s="27"/>
      <c r="I533" s="29"/>
      <c r="J533" s="30"/>
      <c r="K533" s="31"/>
      <c r="L533" s="32"/>
      <c r="M533" s="223"/>
      <c r="N533" s="12" t="str">
        <f>IF(ISBLANK(I533),"",IF(COUNTIF(I533,"*bombe*"),(G533-1)*SUMIF('base de donnée JCO '!C$3:C$10,K533,'base de donnée JCO '!D$3:D$10)+SUMIF(entete,L533,'base de donnée JCO '!D$14:D$20),SUMIFS('base de donnée JCO '!I$173:I$1080,'base de donnée JCO '!F$173:F$1080,I533,'base de donnée JCO '!G$173:G$1080,J533)))</f>
        <v/>
      </c>
      <c r="O533" s="12" t="str">
        <f t="shared" si="800"/>
        <v/>
      </c>
      <c r="P533" s="223"/>
      <c r="Q533" s="28"/>
      <c r="R533" s="28"/>
      <c r="S533" s="28"/>
      <c r="T533" s="28"/>
      <c r="U533" s="28"/>
      <c r="V533" s="2">
        <f>W533*SUMIFS('base de donnée JCO '!H$173:H$1080,'base de donnée JCO '!F$173:F$1080,I533,'base de donnée JCO '!G$173:G$1080,J533)</f>
        <v>0</v>
      </c>
      <c r="W533" s="2">
        <f t="shared" si="777"/>
        <v>0</v>
      </c>
      <c r="X533" s="2">
        <f>W533*SUMIFS('base de donnée JCO '!J$173:J$1080,'base de donnée JCO '!F$173:F$1080,I533,'base de donnée JCO '!G$173:G$1080,J533)</f>
        <v>0</v>
      </c>
      <c r="Z533" s="7" t="str">
        <f t="shared" si="778"/>
        <v/>
      </c>
      <c r="AA533" s="7" t="str">
        <f t="shared" si="779"/>
        <v/>
      </c>
      <c r="AB533" s="7" t="str">
        <f t="shared" si="780"/>
        <v/>
      </c>
      <c r="AD533" s="7" t="str">
        <f t="shared" si="781"/>
        <v/>
      </c>
      <c r="AE533" s="7" t="str">
        <f t="shared" si="782"/>
        <v/>
      </c>
      <c r="AF533" s="7" t="str">
        <f t="shared" si="783"/>
        <v/>
      </c>
      <c r="AG533" s="7" t="str">
        <f t="shared" si="784"/>
        <v/>
      </c>
      <c r="AH533" s="7" t="str">
        <f t="shared" si="785"/>
        <v/>
      </c>
      <c r="AJ533" s="7" t="str">
        <f t="shared" si="786"/>
        <v/>
      </c>
      <c r="AK533" s="7" t="str">
        <f t="shared" si="787"/>
        <v/>
      </c>
      <c r="AL533" s="7" t="str">
        <f t="shared" si="788"/>
        <v/>
      </c>
      <c r="AM533" s="7" t="str">
        <f t="shared" si="789"/>
        <v/>
      </c>
      <c r="AO533" s="7" t="str">
        <f t="shared" si="790"/>
        <v/>
      </c>
      <c r="AP533" s="7" t="str">
        <f t="shared" si="791"/>
        <v/>
      </c>
      <c r="AQ533" s="7" t="str">
        <f t="shared" si="792"/>
        <v/>
      </c>
      <c r="AS533" s="7" t="str">
        <f t="shared" si="793"/>
        <v/>
      </c>
      <c r="AT533" s="7" t="str">
        <f t="shared" si="794"/>
        <v/>
      </c>
      <c r="AU533" s="7" t="str">
        <f t="shared" si="795"/>
        <v/>
      </c>
      <c r="AW533" s="7" t="str">
        <f t="shared" si="796"/>
        <v/>
      </c>
      <c r="AY533" s="7" t="str">
        <f t="shared" si="797"/>
        <v/>
      </c>
      <c r="AZ533" s="7" t="str">
        <f t="shared" si="798"/>
        <v/>
      </c>
      <c r="BA533" s="7" t="str">
        <f t="shared" si="799"/>
        <v/>
      </c>
    </row>
    <row r="534" spans="1:53">
      <c r="A534" s="23"/>
      <c r="B534" s="24"/>
      <c r="C534" s="25"/>
      <c r="D534" s="26"/>
      <c r="E534" s="27"/>
      <c r="F534" s="28"/>
      <c r="G534" s="28"/>
      <c r="H534" s="27"/>
      <c r="I534" s="29"/>
      <c r="J534" s="30"/>
      <c r="K534" s="31"/>
      <c r="L534" s="32"/>
      <c r="M534" s="223"/>
      <c r="N534" s="12" t="str">
        <f>IF(ISBLANK(I534),"",IF(COUNTIF(I534,"*bombe*"),(G534-1)*SUMIF('base de donnée JCO '!C$3:C$10,K534,'base de donnée JCO '!D$3:D$10)+SUMIF(entete,L534,'base de donnée JCO '!D$14:D$20),SUMIFS('base de donnée JCO '!I$173:I$1080,'base de donnée JCO '!F$173:F$1080,I534,'base de donnée JCO '!G$173:G$1080,J534)))</f>
        <v/>
      </c>
      <c r="O534" s="12" t="str">
        <f t="shared" si="800"/>
        <v/>
      </c>
      <c r="P534" s="223"/>
      <c r="Q534" s="28"/>
      <c r="R534" s="28"/>
      <c r="S534" s="28"/>
      <c r="T534" s="28"/>
      <c r="U534" s="28"/>
      <c r="V534" s="2">
        <f>W534*SUMIFS('base de donnée JCO '!H$173:H$1080,'base de donnée JCO '!F$173:F$1080,I534,'base de donnée JCO '!G$173:G$1080,J534)</f>
        <v>0</v>
      </c>
      <c r="W534" s="2">
        <f t="shared" si="777"/>
        <v>0</v>
      </c>
      <c r="X534" s="2">
        <f>W534*SUMIFS('base de donnée JCO '!J$173:J$1080,'base de donnée JCO '!F$173:F$1080,I534,'base de donnée JCO '!G$173:G$1080,J534)</f>
        <v>0</v>
      </c>
      <c r="Z534" s="7" t="str">
        <f t="shared" si="778"/>
        <v/>
      </c>
      <c r="AA534" s="7" t="str">
        <f t="shared" si="779"/>
        <v/>
      </c>
      <c r="AB534" s="7" t="str">
        <f t="shared" si="780"/>
        <v/>
      </c>
      <c r="AD534" s="7" t="str">
        <f t="shared" si="781"/>
        <v/>
      </c>
      <c r="AE534" s="7" t="str">
        <f t="shared" si="782"/>
        <v/>
      </c>
      <c r="AF534" s="7" t="str">
        <f t="shared" si="783"/>
        <v/>
      </c>
      <c r="AG534" s="7" t="str">
        <f t="shared" si="784"/>
        <v/>
      </c>
      <c r="AH534" s="7" t="str">
        <f t="shared" si="785"/>
        <v/>
      </c>
      <c r="AJ534" s="7" t="str">
        <f t="shared" si="786"/>
        <v/>
      </c>
      <c r="AK534" s="7" t="str">
        <f t="shared" si="787"/>
        <v/>
      </c>
      <c r="AL534" s="7" t="str">
        <f t="shared" si="788"/>
        <v/>
      </c>
      <c r="AM534" s="7" t="str">
        <f t="shared" si="789"/>
        <v/>
      </c>
      <c r="AO534" s="7" t="str">
        <f t="shared" si="790"/>
        <v/>
      </c>
      <c r="AP534" s="7" t="str">
        <f t="shared" si="791"/>
        <v/>
      </c>
      <c r="AQ534" s="7" t="str">
        <f t="shared" si="792"/>
        <v/>
      </c>
      <c r="AS534" s="7" t="str">
        <f t="shared" si="793"/>
        <v/>
      </c>
      <c r="AT534" s="7" t="str">
        <f t="shared" si="794"/>
        <v/>
      </c>
      <c r="AU534" s="7" t="str">
        <f t="shared" si="795"/>
        <v/>
      </c>
      <c r="AW534" s="7" t="str">
        <f t="shared" si="796"/>
        <v/>
      </c>
      <c r="AY534" s="7" t="str">
        <f t="shared" si="797"/>
        <v/>
      </c>
      <c r="AZ534" s="7" t="str">
        <f t="shared" si="798"/>
        <v/>
      </c>
      <c r="BA534" s="7" t="str">
        <f t="shared" si="799"/>
        <v/>
      </c>
    </row>
    <row r="535" spans="1:53">
      <c r="A535" s="23"/>
      <c r="B535" s="24"/>
      <c r="C535" s="25"/>
      <c r="D535" s="26"/>
      <c r="E535" s="27"/>
      <c r="F535" s="28"/>
      <c r="G535" s="28"/>
      <c r="H535" s="27"/>
      <c r="I535" s="29"/>
      <c r="J535" s="30"/>
      <c r="K535" s="31"/>
      <c r="L535" s="32"/>
      <c r="M535" s="223"/>
      <c r="N535" s="12" t="str">
        <f>IF(ISBLANK(I535),"",IF(COUNTIF(I535,"*bombe*"),(G535-1)*SUMIF('base de donnée JCO '!C$3:C$10,K535,'base de donnée JCO '!D$3:D$10)+SUMIF(entete,L535,'base de donnée JCO '!D$14:D$20),SUMIFS('base de donnée JCO '!I$173:I$1080,'base de donnée JCO '!F$173:F$1080,I535,'base de donnée JCO '!G$173:G$1080,J535)))</f>
        <v/>
      </c>
      <c r="O535" s="12" t="str">
        <f t="shared" si="800"/>
        <v/>
      </c>
      <c r="P535" s="223"/>
      <c r="Q535" s="28"/>
      <c r="R535" s="28"/>
      <c r="S535" s="28"/>
      <c r="T535" s="28"/>
      <c r="U535" s="28"/>
      <c r="V535" s="2">
        <f>W535*SUMIFS('base de donnée JCO '!H$173:H$1080,'base de donnée JCO '!F$173:F$1080,I535,'base de donnée JCO '!G$173:G$1080,J535)</f>
        <v>0</v>
      </c>
      <c r="W535" s="2">
        <f t="shared" si="777"/>
        <v>0</v>
      </c>
      <c r="X535" s="2">
        <f>W535*SUMIFS('base de donnée JCO '!J$173:J$1080,'base de donnée JCO '!F$173:F$1080,I535,'base de donnée JCO '!G$173:G$1080,J535)</f>
        <v>0</v>
      </c>
      <c r="Z535" s="7" t="str">
        <f t="shared" si="778"/>
        <v/>
      </c>
      <c r="AA535" s="7" t="str">
        <f t="shared" si="779"/>
        <v/>
      </c>
      <c r="AB535" s="7" t="str">
        <f t="shared" si="780"/>
        <v/>
      </c>
      <c r="AD535" s="7" t="str">
        <f t="shared" si="781"/>
        <v/>
      </c>
      <c r="AE535" s="7" t="str">
        <f t="shared" si="782"/>
        <v/>
      </c>
      <c r="AF535" s="7" t="str">
        <f t="shared" si="783"/>
        <v/>
      </c>
      <c r="AG535" s="7" t="str">
        <f t="shared" si="784"/>
        <v/>
      </c>
      <c r="AH535" s="7" t="str">
        <f t="shared" si="785"/>
        <v/>
      </c>
      <c r="AJ535" s="7" t="str">
        <f t="shared" si="786"/>
        <v/>
      </c>
      <c r="AK535" s="7" t="str">
        <f t="shared" si="787"/>
        <v/>
      </c>
      <c r="AL535" s="7" t="str">
        <f t="shared" si="788"/>
        <v/>
      </c>
      <c r="AM535" s="7" t="str">
        <f t="shared" si="789"/>
        <v/>
      </c>
      <c r="AO535" s="7" t="str">
        <f t="shared" si="790"/>
        <v/>
      </c>
      <c r="AP535" s="7" t="str">
        <f t="shared" si="791"/>
        <v/>
      </c>
      <c r="AQ535" s="7" t="str">
        <f t="shared" si="792"/>
        <v/>
      </c>
      <c r="AS535" s="7" t="str">
        <f t="shared" si="793"/>
        <v/>
      </c>
      <c r="AT535" s="7" t="str">
        <f t="shared" si="794"/>
        <v/>
      </c>
      <c r="AU535" s="7" t="str">
        <f t="shared" si="795"/>
        <v/>
      </c>
      <c r="AW535" s="7" t="str">
        <f t="shared" si="796"/>
        <v/>
      </c>
      <c r="AY535" s="7" t="str">
        <f t="shared" si="797"/>
        <v/>
      </c>
      <c r="AZ535" s="7" t="str">
        <f t="shared" si="798"/>
        <v/>
      </c>
      <c r="BA535" s="7" t="str">
        <f t="shared" si="799"/>
        <v/>
      </c>
    </row>
    <row r="536" spans="1:53">
      <c r="A536" s="23"/>
      <c r="B536" s="24"/>
      <c r="C536" s="25"/>
      <c r="D536" s="26"/>
      <c r="E536" s="27"/>
      <c r="F536" s="28"/>
      <c r="G536" s="28"/>
      <c r="H536" s="27"/>
      <c r="I536" s="29"/>
      <c r="J536" s="30"/>
      <c r="K536" s="31"/>
      <c r="L536" s="32"/>
      <c r="M536" s="223"/>
      <c r="N536" s="12" t="str">
        <f>IF(ISBLANK(I536),"",IF(COUNTIF(I536,"*bombe*"),(G536-1)*SUMIF('base de donnée JCO '!C$3:C$10,K536,'base de donnée JCO '!D$3:D$10)+SUMIF(entete,L536,'base de donnée JCO '!D$14:D$20),SUMIFS('base de donnée JCO '!I$173:I$1080,'base de donnée JCO '!F$173:F$1080,I536,'base de donnée JCO '!G$173:G$1080,J536)))</f>
        <v/>
      </c>
      <c r="O536" s="12" t="str">
        <f t="shared" si="800"/>
        <v/>
      </c>
      <c r="P536" s="223"/>
      <c r="Q536" s="28"/>
      <c r="R536" s="28"/>
      <c r="S536" s="28"/>
      <c r="T536" s="28"/>
      <c r="U536" s="28"/>
      <c r="V536" s="2">
        <f>W536*SUMIFS('base de donnée JCO '!H$173:H$1080,'base de donnée JCO '!F$173:F$1080,I536,'base de donnée JCO '!G$173:G$1080,J536)</f>
        <v>0</v>
      </c>
      <c r="W536" s="2">
        <f t="shared" si="777"/>
        <v>0</v>
      </c>
      <c r="X536" s="2">
        <f>W536*SUMIFS('base de donnée JCO '!J$173:J$1080,'base de donnée JCO '!F$173:F$1080,I536,'base de donnée JCO '!G$173:G$1080,J536)</f>
        <v>0</v>
      </c>
      <c r="Z536" s="7" t="str">
        <f t="shared" si="778"/>
        <v/>
      </c>
      <c r="AA536" s="7" t="str">
        <f t="shared" si="779"/>
        <v/>
      </c>
      <c r="AB536" s="7" t="str">
        <f t="shared" si="780"/>
        <v/>
      </c>
      <c r="AD536" s="7" t="str">
        <f t="shared" si="781"/>
        <v/>
      </c>
      <c r="AE536" s="7" t="str">
        <f t="shared" si="782"/>
        <v/>
      </c>
      <c r="AF536" s="7" t="str">
        <f t="shared" si="783"/>
        <v/>
      </c>
      <c r="AG536" s="7" t="str">
        <f t="shared" si="784"/>
        <v/>
      </c>
      <c r="AH536" s="7" t="str">
        <f t="shared" si="785"/>
        <v/>
      </c>
      <c r="AJ536" s="7" t="str">
        <f t="shared" si="786"/>
        <v/>
      </c>
      <c r="AK536" s="7" t="str">
        <f t="shared" si="787"/>
        <v/>
      </c>
      <c r="AL536" s="7" t="str">
        <f t="shared" si="788"/>
        <v/>
      </c>
      <c r="AM536" s="7" t="str">
        <f t="shared" si="789"/>
        <v/>
      </c>
      <c r="AO536" s="7" t="str">
        <f t="shared" si="790"/>
        <v/>
      </c>
      <c r="AP536" s="7" t="str">
        <f t="shared" si="791"/>
        <v/>
      </c>
      <c r="AQ536" s="7" t="str">
        <f t="shared" si="792"/>
        <v/>
      </c>
      <c r="AS536" s="7" t="str">
        <f t="shared" si="793"/>
        <v/>
      </c>
      <c r="AT536" s="7" t="str">
        <f t="shared" si="794"/>
        <v/>
      </c>
      <c r="AU536" s="7" t="str">
        <f t="shared" si="795"/>
        <v/>
      </c>
      <c r="AW536" s="7" t="str">
        <f t="shared" si="796"/>
        <v/>
      </c>
      <c r="AY536" s="7" t="str">
        <f t="shared" si="797"/>
        <v/>
      </c>
      <c r="AZ536" s="7" t="str">
        <f t="shared" si="798"/>
        <v/>
      </c>
      <c r="BA536" s="7" t="str">
        <f t="shared" si="799"/>
        <v/>
      </c>
    </row>
    <row r="537" spans="1:53">
      <c r="A537" s="23"/>
      <c r="B537" s="24"/>
      <c r="C537" s="25"/>
      <c r="D537" s="26"/>
      <c r="E537" s="27"/>
      <c r="F537" s="28"/>
      <c r="G537" s="28"/>
      <c r="H537" s="27"/>
      <c r="I537" s="29"/>
      <c r="J537" s="30"/>
      <c r="K537" s="31"/>
      <c r="L537" s="32"/>
      <c r="M537" s="223"/>
      <c r="N537" s="12" t="str">
        <f>IF(ISBLANK(I537),"",IF(COUNTIF(I537,"*bombe*"),(G537-1)*SUMIF('base de donnée JCO '!C$3:C$10,K537,'base de donnée JCO '!D$3:D$10)+SUMIF(entete,L537,'base de donnée JCO '!D$14:D$20),SUMIFS('base de donnée JCO '!I$173:I$1080,'base de donnée JCO '!F$173:F$1080,I537,'base de donnée JCO '!G$173:G$1080,J537)))</f>
        <v/>
      </c>
      <c r="O537" s="12" t="str">
        <f t="shared" si="800"/>
        <v/>
      </c>
      <c r="P537" s="223"/>
      <c r="Q537" s="28"/>
      <c r="R537" s="28"/>
      <c r="S537" s="28"/>
      <c r="T537" s="28"/>
      <c r="U537" s="28"/>
      <c r="V537" s="2">
        <f>W537*SUMIFS('base de donnée JCO '!H$173:H$1080,'base de donnée JCO '!F$173:F$1080,I537,'base de donnée JCO '!G$173:G$1080,J537)</f>
        <v>0</v>
      </c>
      <c r="W537" s="2">
        <f t="shared" si="777"/>
        <v>0</v>
      </c>
      <c r="X537" s="2">
        <f>W537*SUMIFS('base de donnée JCO '!J$173:J$1080,'base de donnée JCO '!F$173:F$1080,I537,'base de donnée JCO '!G$173:G$1080,J537)</f>
        <v>0</v>
      </c>
      <c r="Z537" s="7" t="str">
        <f t="shared" si="778"/>
        <v/>
      </c>
      <c r="AA537" s="7" t="str">
        <f t="shared" si="779"/>
        <v/>
      </c>
      <c r="AB537" s="7" t="str">
        <f t="shared" si="780"/>
        <v/>
      </c>
      <c r="AD537" s="7" t="str">
        <f t="shared" si="781"/>
        <v/>
      </c>
      <c r="AE537" s="7" t="str">
        <f t="shared" si="782"/>
        <v/>
      </c>
      <c r="AF537" s="7" t="str">
        <f t="shared" si="783"/>
        <v/>
      </c>
      <c r="AG537" s="7" t="str">
        <f t="shared" si="784"/>
        <v/>
      </c>
      <c r="AH537" s="7" t="str">
        <f t="shared" si="785"/>
        <v/>
      </c>
      <c r="AJ537" s="7" t="str">
        <f t="shared" si="786"/>
        <v/>
      </c>
      <c r="AK537" s="7" t="str">
        <f t="shared" si="787"/>
        <v/>
      </c>
      <c r="AL537" s="7" t="str">
        <f t="shared" si="788"/>
        <v/>
      </c>
      <c r="AM537" s="7" t="str">
        <f t="shared" si="789"/>
        <v/>
      </c>
      <c r="AO537" s="7" t="str">
        <f t="shared" si="790"/>
        <v/>
      </c>
      <c r="AP537" s="7" t="str">
        <f t="shared" si="791"/>
        <v/>
      </c>
      <c r="AQ537" s="7" t="str">
        <f t="shared" si="792"/>
        <v/>
      </c>
      <c r="AS537" s="7" t="str">
        <f t="shared" si="793"/>
        <v/>
      </c>
      <c r="AT537" s="7" t="str">
        <f t="shared" si="794"/>
        <v/>
      </c>
      <c r="AU537" s="7" t="str">
        <f t="shared" si="795"/>
        <v/>
      </c>
      <c r="AW537" s="7" t="str">
        <f t="shared" si="796"/>
        <v/>
      </c>
      <c r="AY537" s="7" t="str">
        <f t="shared" si="797"/>
        <v/>
      </c>
      <c r="AZ537" s="7" t="str">
        <f t="shared" si="798"/>
        <v/>
      </c>
      <c r="BA537" s="7" t="str">
        <f t="shared" si="799"/>
        <v/>
      </c>
    </row>
    <row r="538" spans="1:53">
      <c r="A538" s="23"/>
      <c r="B538" s="24"/>
      <c r="C538" s="25"/>
      <c r="D538" s="26"/>
      <c r="E538" s="27"/>
      <c r="F538" s="28"/>
      <c r="G538" s="28"/>
      <c r="H538" s="27"/>
      <c r="I538" s="29"/>
      <c r="J538" s="30"/>
      <c r="K538" s="31"/>
      <c r="L538" s="32"/>
      <c r="M538" s="223"/>
      <c r="N538" s="12" t="str">
        <f>IF(ISBLANK(I538),"",IF(COUNTIF(I538,"*bombe*"),(G538-1)*SUMIF('base de donnée JCO '!C$3:C$10,K538,'base de donnée JCO '!D$3:D$10)+SUMIF(entete,L538,'base de donnée JCO '!D$14:D$20),SUMIFS('base de donnée JCO '!I$173:I$1080,'base de donnée JCO '!F$173:F$1080,I538,'base de donnée JCO '!G$173:G$1080,J538)))</f>
        <v/>
      </c>
      <c r="O538" s="12" t="str">
        <f t="shared" si="800"/>
        <v/>
      </c>
      <c r="P538" s="223"/>
      <c r="Q538" s="28"/>
      <c r="R538" s="28"/>
      <c r="S538" s="28"/>
      <c r="T538" s="28"/>
      <c r="U538" s="28"/>
      <c r="V538" s="2">
        <f>W538*SUMIFS('base de donnée JCO '!H$173:H$1080,'base de donnée JCO '!F$173:F$1080,I538,'base de donnée JCO '!G$173:G$1080,J538)</f>
        <v>0</v>
      </c>
      <c r="W538" s="2">
        <f t="shared" si="777"/>
        <v>0</v>
      </c>
      <c r="X538" s="2">
        <f>W538*SUMIFS('base de donnée JCO '!J$173:J$1080,'base de donnée JCO '!F$173:F$1080,I538,'base de donnée JCO '!G$173:G$1080,J538)</f>
        <v>0</v>
      </c>
      <c r="Z538" s="7" t="str">
        <f t="shared" si="778"/>
        <v/>
      </c>
      <c r="AA538" s="7" t="str">
        <f t="shared" si="779"/>
        <v/>
      </c>
      <c r="AB538" s="7" t="str">
        <f t="shared" si="780"/>
        <v/>
      </c>
      <c r="AD538" s="7" t="str">
        <f t="shared" si="781"/>
        <v/>
      </c>
      <c r="AE538" s="7" t="str">
        <f t="shared" si="782"/>
        <v/>
      </c>
      <c r="AF538" s="7" t="str">
        <f t="shared" si="783"/>
        <v/>
      </c>
      <c r="AG538" s="7" t="str">
        <f t="shared" si="784"/>
        <v/>
      </c>
      <c r="AH538" s="7" t="str">
        <f t="shared" si="785"/>
        <v/>
      </c>
      <c r="AJ538" s="7" t="str">
        <f t="shared" si="786"/>
        <v/>
      </c>
      <c r="AK538" s="7" t="str">
        <f t="shared" si="787"/>
        <v/>
      </c>
      <c r="AL538" s="7" t="str">
        <f t="shared" si="788"/>
        <v/>
      </c>
      <c r="AM538" s="7" t="str">
        <f t="shared" si="789"/>
        <v/>
      </c>
      <c r="AO538" s="7" t="str">
        <f t="shared" si="790"/>
        <v/>
      </c>
      <c r="AP538" s="7" t="str">
        <f t="shared" si="791"/>
        <v/>
      </c>
      <c r="AQ538" s="7" t="str">
        <f t="shared" si="792"/>
        <v/>
      </c>
      <c r="AS538" s="7" t="str">
        <f t="shared" si="793"/>
        <v/>
      </c>
      <c r="AT538" s="7" t="str">
        <f t="shared" si="794"/>
        <v/>
      </c>
      <c r="AU538" s="7" t="str">
        <f t="shared" si="795"/>
        <v/>
      </c>
      <c r="AW538" s="7" t="str">
        <f t="shared" si="796"/>
        <v/>
      </c>
      <c r="AY538" s="7" t="str">
        <f t="shared" si="797"/>
        <v/>
      </c>
      <c r="AZ538" s="7" t="str">
        <f t="shared" si="798"/>
        <v/>
      </c>
      <c r="BA538" s="7" t="str">
        <f t="shared" si="799"/>
        <v/>
      </c>
    </row>
    <row r="539" spans="1:53">
      <c r="A539" s="23"/>
      <c r="B539" s="24"/>
      <c r="C539" s="25"/>
      <c r="D539" s="26"/>
      <c r="E539" s="27"/>
      <c r="F539" s="28"/>
      <c r="G539" s="28"/>
      <c r="H539" s="27"/>
      <c r="I539" s="29"/>
      <c r="J539" s="30"/>
      <c r="K539" s="31"/>
      <c r="L539" s="32"/>
      <c r="M539" s="223"/>
      <c r="N539" s="12" t="str">
        <f>IF(ISBLANK(I539),"",IF(COUNTIF(I539,"*bombe*"),(G539-1)*SUMIF('base de donnée JCO '!C$3:C$10,K539,'base de donnée JCO '!D$3:D$10)+SUMIF(entete,L539,'base de donnée JCO '!D$14:D$20),SUMIFS('base de donnée JCO '!I$173:I$1080,'base de donnée JCO '!F$173:F$1080,I539,'base de donnée JCO '!G$173:G$1080,J539)))</f>
        <v/>
      </c>
      <c r="O539" s="12" t="str">
        <f t="shared" si="800"/>
        <v/>
      </c>
      <c r="P539" s="223"/>
      <c r="Q539" s="28"/>
      <c r="R539" s="28"/>
      <c r="S539" s="28"/>
      <c r="T539" s="28"/>
      <c r="U539" s="28"/>
      <c r="V539" s="2">
        <f>W539*SUMIFS('base de donnée JCO '!H$173:H$1080,'base de donnée JCO '!F$173:F$1080,I539,'base de donnée JCO '!G$173:G$1080,J539)</f>
        <v>0</v>
      </c>
      <c r="W539" s="2">
        <f t="shared" si="777"/>
        <v>0</v>
      </c>
      <c r="X539" s="2">
        <f>W539*SUMIFS('base de donnée JCO '!J$173:J$1080,'base de donnée JCO '!F$173:F$1080,I539,'base de donnée JCO '!G$173:G$1080,J539)</f>
        <v>0</v>
      </c>
      <c r="Z539" s="7" t="str">
        <f t="shared" si="778"/>
        <v/>
      </c>
      <c r="AA539" s="7" t="str">
        <f t="shared" si="779"/>
        <v/>
      </c>
      <c r="AB539" s="7" t="str">
        <f t="shared" si="780"/>
        <v/>
      </c>
      <c r="AD539" s="7" t="str">
        <f t="shared" si="781"/>
        <v/>
      </c>
      <c r="AE539" s="7" t="str">
        <f t="shared" si="782"/>
        <v/>
      </c>
      <c r="AF539" s="7" t="str">
        <f t="shared" si="783"/>
        <v/>
      </c>
      <c r="AG539" s="7" t="str">
        <f t="shared" si="784"/>
        <v/>
      </c>
      <c r="AH539" s="7" t="str">
        <f t="shared" si="785"/>
        <v/>
      </c>
      <c r="AJ539" s="7" t="str">
        <f t="shared" si="786"/>
        <v/>
      </c>
      <c r="AK539" s="7" t="str">
        <f t="shared" si="787"/>
        <v/>
      </c>
      <c r="AL539" s="7" t="str">
        <f t="shared" si="788"/>
        <v/>
      </c>
      <c r="AM539" s="7" t="str">
        <f t="shared" si="789"/>
        <v/>
      </c>
      <c r="AO539" s="7" t="str">
        <f t="shared" si="790"/>
        <v/>
      </c>
      <c r="AP539" s="7" t="str">
        <f t="shared" si="791"/>
        <v/>
      </c>
      <c r="AQ539" s="7" t="str">
        <f t="shared" si="792"/>
        <v/>
      </c>
      <c r="AS539" s="7" t="str">
        <f t="shared" si="793"/>
        <v/>
      </c>
      <c r="AT539" s="7" t="str">
        <f t="shared" si="794"/>
        <v/>
      </c>
      <c r="AU539" s="7" t="str">
        <f t="shared" si="795"/>
        <v/>
      </c>
      <c r="AW539" s="7" t="str">
        <f t="shared" si="796"/>
        <v/>
      </c>
      <c r="AY539" s="7" t="str">
        <f t="shared" si="797"/>
        <v/>
      </c>
      <c r="AZ539" s="7" t="str">
        <f t="shared" si="798"/>
        <v/>
      </c>
      <c r="BA539" s="7" t="str">
        <f t="shared" si="799"/>
        <v/>
      </c>
    </row>
    <row r="540" spans="1:53">
      <c r="A540" s="23"/>
      <c r="B540" s="24"/>
      <c r="C540" s="25"/>
      <c r="D540" s="26"/>
      <c r="E540" s="27"/>
      <c r="F540" s="28"/>
      <c r="G540" s="28"/>
      <c r="H540" s="27"/>
      <c r="I540" s="29"/>
      <c r="J540" s="30"/>
      <c r="K540" s="31"/>
      <c r="L540" s="32"/>
      <c r="M540" s="223"/>
      <c r="N540" s="12" t="str">
        <f>IF(ISBLANK(I540),"",IF(COUNTIF(I540,"*bombe*"),(G540-1)*SUMIF('base de donnée JCO '!C$3:C$10,K540,'base de donnée JCO '!D$3:D$10)+SUMIF(entete,L540,'base de donnée JCO '!D$14:D$20),SUMIFS('base de donnée JCO '!I$173:I$1080,'base de donnée JCO '!F$173:F$1080,I540,'base de donnée JCO '!G$173:G$1080,J540)))</f>
        <v/>
      </c>
      <c r="O540" s="12" t="str">
        <f t="shared" si="800"/>
        <v/>
      </c>
      <c r="P540" s="223"/>
      <c r="Q540" s="28"/>
      <c r="R540" s="28"/>
      <c r="S540" s="28"/>
      <c r="T540" s="28"/>
      <c r="U540" s="28"/>
      <c r="V540" s="2">
        <f>W540*SUMIFS('base de donnée JCO '!H$173:H$1080,'base de donnée JCO '!F$173:F$1080,I540,'base de donnée JCO '!G$173:G$1080,J540)</f>
        <v>0</v>
      </c>
      <c r="W540" s="2">
        <f t="shared" si="777"/>
        <v>0</v>
      </c>
      <c r="X540" s="2">
        <f>W540*SUMIFS('base de donnée JCO '!J$173:J$1080,'base de donnée JCO '!F$173:F$1080,I540,'base de donnée JCO '!G$173:G$1080,J540)</f>
        <v>0</v>
      </c>
      <c r="Z540" s="7" t="str">
        <f t="shared" si="778"/>
        <v/>
      </c>
      <c r="AA540" s="7" t="str">
        <f t="shared" si="779"/>
        <v/>
      </c>
      <c r="AB540" s="7" t="str">
        <f t="shared" si="780"/>
        <v/>
      </c>
      <c r="AD540" s="7" t="str">
        <f t="shared" si="781"/>
        <v/>
      </c>
      <c r="AE540" s="7" t="str">
        <f t="shared" si="782"/>
        <v/>
      </c>
      <c r="AF540" s="7" t="str">
        <f t="shared" si="783"/>
        <v/>
      </c>
      <c r="AG540" s="7" t="str">
        <f t="shared" si="784"/>
        <v/>
      </c>
      <c r="AH540" s="7" t="str">
        <f t="shared" si="785"/>
        <v/>
      </c>
      <c r="AJ540" s="7" t="str">
        <f t="shared" si="786"/>
        <v/>
      </c>
      <c r="AK540" s="7" t="str">
        <f t="shared" si="787"/>
        <v/>
      </c>
      <c r="AL540" s="7" t="str">
        <f t="shared" si="788"/>
        <v/>
      </c>
      <c r="AM540" s="7" t="str">
        <f t="shared" si="789"/>
        <v/>
      </c>
      <c r="AO540" s="7" t="str">
        <f t="shared" si="790"/>
        <v/>
      </c>
      <c r="AP540" s="7" t="str">
        <f t="shared" si="791"/>
        <v/>
      </c>
      <c r="AQ540" s="7" t="str">
        <f t="shared" si="792"/>
        <v/>
      </c>
      <c r="AS540" s="7" t="str">
        <f t="shared" si="793"/>
        <v/>
      </c>
      <c r="AT540" s="7" t="str">
        <f t="shared" si="794"/>
        <v/>
      </c>
      <c r="AU540" s="7" t="str">
        <f t="shared" si="795"/>
        <v/>
      </c>
      <c r="AW540" s="7" t="str">
        <f t="shared" si="796"/>
        <v/>
      </c>
      <c r="AY540" s="7" t="str">
        <f t="shared" si="797"/>
        <v/>
      </c>
      <c r="AZ540" s="7" t="str">
        <f t="shared" si="798"/>
        <v/>
      </c>
      <c r="BA540" s="7" t="str">
        <f t="shared" si="799"/>
        <v/>
      </c>
    </row>
    <row r="541" spans="1:53">
      <c r="A541" s="23"/>
      <c r="B541" s="24"/>
      <c r="C541" s="25"/>
      <c r="D541" s="26"/>
      <c r="E541" s="27"/>
      <c r="F541" s="28"/>
      <c r="G541" s="28"/>
      <c r="H541" s="27"/>
      <c r="I541" s="29"/>
      <c r="J541" s="30"/>
      <c r="K541" s="31"/>
      <c r="L541" s="32"/>
      <c r="M541" s="223"/>
      <c r="N541" s="12" t="str">
        <f>IF(ISBLANK(I541),"",IF(COUNTIF(I541,"*bombe*"),(G541-1)*SUMIF('base de donnée JCO '!C$3:C$10,K541,'base de donnée JCO '!D$3:D$10)+SUMIF(entete,L541,'base de donnée JCO '!D$14:D$20),SUMIFS('base de donnée JCO '!I$173:I$1080,'base de donnée JCO '!F$173:F$1080,I541,'base de donnée JCO '!G$173:G$1080,J541)))</f>
        <v/>
      </c>
      <c r="O541" s="12" t="str">
        <f t="shared" si="800"/>
        <v/>
      </c>
      <c r="P541" s="223"/>
      <c r="Q541" s="28"/>
      <c r="R541" s="28"/>
      <c r="S541" s="28"/>
      <c r="T541" s="28"/>
      <c r="U541" s="28"/>
      <c r="V541" s="2">
        <f>W541*SUMIFS('base de donnée JCO '!H$173:H$1080,'base de donnée JCO '!F$173:F$1080,I541,'base de donnée JCO '!G$173:G$1080,J541)</f>
        <v>0</v>
      </c>
      <c r="W541" s="2">
        <f t="shared" si="777"/>
        <v>0</v>
      </c>
      <c r="X541" s="2">
        <f>W541*SUMIFS('base de donnée JCO '!J$173:J$1080,'base de donnée JCO '!F$173:F$1080,I541,'base de donnée JCO '!G$173:G$1080,J541)</f>
        <v>0</v>
      </c>
      <c r="Z541" s="7" t="str">
        <f t="shared" si="778"/>
        <v/>
      </c>
      <c r="AA541" s="7" t="str">
        <f t="shared" si="779"/>
        <v/>
      </c>
      <c r="AB541" s="7" t="str">
        <f t="shared" si="780"/>
        <v/>
      </c>
      <c r="AD541" s="7" t="str">
        <f t="shared" si="781"/>
        <v/>
      </c>
      <c r="AE541" s="7" t="str">
        <f t="shared" si="782"/>
        <v/>
      </c>
      <c r="AF541" s="7" t="str">
        <f t="shared" si="783"/>
        <v/>
      </c>
      <c r="AG541" s="7" t="str">
        <f t="shared" si="784"/>
        <v/>
      </c>
      <c r="AH541" s="7" t="str">
        <f t="shared" si="785"/>
        <v/>
      </c>
      <c r="AJ541" s="7" t="str">
        <f t="shared" si="786"/>
        <v/>
      </c>
      <c r="AK541" s="7" t="str">
        <f t="shared" si="787"/>
        <v/>
      </c>
      <c r="AL541" s="7" t="str">
        <f t="shared" si="788"/>
        <v/>
      </c>
      <c r="AM541" s="7" t="str">
        <f t="shared" si="789"/>
        <v/>
      </c>
      <c r="AO541" s="7" t="str">
        <f t="shared" si="790"/>
        <v/>
      </c>
      <c r="AP541" s="7" t="str">
        <f t="shared" si="791"/>
        <v/>
      </c>
      <c r="AQ541" s="7" t="str">
        <f t="shared" si="792"/>
        <v/>
      </c>
      <c r="AS541" s="7" t="str">
        <f t="shared" si="793"/>
        <v/>
      </c>
      <c r="AT541" s="7" t="str">
        <f t="shared" si="794"/>
        <v/>
      </c>
      <c r="AU541" s="7" t="str">
        <f t="shared" si="795"/>
        <v/>
      </c>
      <c r="AW541" s="7" t="str">
        <f t="shared" si="796"/>
        <v/>
      </c>
      <c r="AY541" s="7" t="str">
        <f t="shared" si="797"/>
        <v/>
      </c>
      <c r="AZ541" s="7" t="str">
        <f t="shared" si="798"/>
        <v/>
      </c>
      <c r="BA541" s="7" t="str">
        <f t="shared" si="799"/>
        <v/>
      </c>
    </row>
    <row r="542" spans="1:53">
      <c r="A542" s="23"/>
      <c r="B542" s="24"/>
      <c r="C542" s="25"/>
      <c r="D542" s="26"/>
      <c r="E542" s="27"/>
      <c r="F542" s="28"/>
      <c r="G542" s="28"/>
      <c r="H542" s="27"/>
      <c r="I542" s="29"/>
      <c r="J542" s="30"/>
      <c r="K542" s="31"/>
      <c r="L542" s="32"/>
      <c r="M542" s="223"/>
      <c r="N542" s="12" t="str">
        <f>IF(ISBLANK(I542),"",IF(COUNTIF(I542,"*bombe*"),(G542-1)*SUMIF('base de donnée JCO '!C$3:C$10,K542,'base de donnée JCO '!D$3:D$10)+SUMIF(entete,L542,'base de donnée JCO '!D$14:D$20),SUMIFS('base de donnée JCO '!I$173:I$1080,'base de donnée JCO '!F$173:F$1080,I542,'base de donnée JCO '!G$173:G$1080,J542)))</f>
        <v/>
      </c>
      <c r="O542" s="12" t="str">
        <f t="shared" si="800"/>
        <v/>
      </c>
      <c r="P542" s="223"/>
      <c r="Q542" s="28"/>
      <c r="R542" s="28"/>
      <c r="S542" s="28"/>
      <c r="T542" s="28"/>
      <c r="U542" s="28"/>
      <c r="V542" s="2">
        <f>W542*SUMIFS('base de donnée JCO '!H$173:H$1080,'base de donnée JCO '!F$173:F$1080,I542,'base de donnée JCO '!G$173:G$1080,J542)</f>
        <v>0</v>
      </c>
      <c r="W542" s="2">
        <f t="shared" si="777"/>
        <v>0</v>
      </c>
      <c r="X542" s="2">
        <f>W542*SUMIFS('base de donnée JCO '!J$173:J$1080,'base de donnée JCO '!F$173:F$1080,I542,'base de donnée JCO '!G$173:G$1080,J542)</f>
        <v>0</v>
      </c>
      <c r="Z542" s="7" t="str">
        <f t="shared" si="778"/>
        <v/>
      </c>
      <c r="AA542" s="7" t="str">
        <f t="shared" si="779"/>
        <v/>
      </c>
      <c r="AB542" s="7" t="str">
        <f t="shared" si="780"/>
        <v/>
      </c>
      <c r="AD542" s="7" t="str">
        <f t="shared" si="781"/>
        <v/>
      </c>
      <c r="AE542" s="7" t="str">
        <f t="shared" si="782"/>
        <v/>
      </c>
      <c r="AF542" s="7" t="str">
        <f t="shared" si="783"/>
        <v/>
      </c>
      <c r="AG542" s="7" t="str">
        <f t="shared" si="784"/>
        <v/>
      </c>
      <c r="AH542" s="7" t="str">
        <f t="shared" si="785"/>
        <v/>
      </c>
      <c r="AJ542" s="7" t="str">
        <f t="shared" si="786"/>
        <v/>
      </c>
      <c r="AK542" s="7" t="str">
        <f t="shared" si="787"/>
        <v/>
      </c>
      <c r="AL542" s="7" t="str">
        <f t="shared" si="788"/>
        <v/>
      </c>
      <c r="AM542" s="7" t="str">
        <f t="shared" si="789"/>
        <v/>
      </c>
      <c r="AO542" s="7" t="str">
        <f t="shared" si="790"/>
        <v/>
      </c>
      <c r="AP542" s="7" t="str">
        <f t="shared" si="791"/>
        <v/>
      </c>
      <c r="AQ542" s="7" t="str">
        <f t="shared" si="792"/>
        <v/>
      </c>
      <c r="AS542" s="7" t="str">
        <f t="shared" si="793"/>
        <v/>
      </c>
      <c r="AT542" s="7" t="str">
        <f t="shared" si="794"/>
        <v/>
      </c>
      <c r="AU542" s="7" t="str">
        <f t="shared" si="795"/>
        <v/>
      </c>
      <c r="AW542" s="7" t="str">
        <f t="shared" si="796"/>
        <v/>
      </c>
      <c r="AY542" s="7" t="str">
        <f t="shared" si="797"/>
        <v/>
      </c>
      <c r="AZ542" s="7" t="str">
        <f t="shared" si="798"/>
        <v/>
      </c>
      <c r="BA542" s="7" t="str">
        <f t="shared" si="799"/>
        <v/>
      </c>
    </row>
    <row r="543" spans="1:53">
      <c r="A543" s="23"/>
      <c r="B543" s="24"/>
      <c r="C543" s="25"/>
      <c r="D543" s="26"/>
      <c r="E543" s="27"/>
      <c r="F543" s="28"/>
      <c r="G543" s="28"/>
      <c r="H543" s="27"/>
      <c r="I543" s="29"/>
      <c r="J543" s="30"/>
      <c r="K543" s="31"/>
      <c r="L543" s="32"/>
      <c r="M543" s="223"/>
      <c r="N543" s="12" t="str">
        <f>IF(ISBLANK(I543),"",IF(COUNTIF(I543,"*bombe*"),(G543-1)*SUMIF('base de donnée JCO '!C$3:C$10,K543,'base de donnée JCO '!D$3:D$10)+SUMIF(entete,L543,'base de donnée JCO '!D$14:D$20),SUMIFS('base de donnée JCO '!I$173:I$1080,'base de donnée JCO '!F$173:F$1080,I543,'base de donnée JCO '!G$173:G$1080,J543)))</f>
        <v/>
      </c>
      <c r="O543" s="12" t="str">
        <f t="shared" si="800"/>
        <v/>
      </c>
      <c r="P543" s="223"/>
      <c r="Q543" s="28"/>
      <c r="R543" s="28"/>
      <c r="S543" s="28"/>
      <c r="T543" s="28"/>
      <c r="U543" s="28"/>
      <c r="V543" s="2">
        <f>W543*SUMIFS('base de donnée JCO '!H$173:H$1080,'base de donnée JCO '!F$173:F$1080,I543,'base de donnée JCO '!G$173:G$1080,J543)</f>
        <v>0</v>
      </c>
      <c r="W543" s="2">
        <f t="shared" si="777"/>
        <v>0</v>
      </c>
      <c r="X543" s="2">
        <f>W543*SUMIFS('base de donnée JCO '!J$173:J$1080,'base de donnée JCO '!F$173:F$1080,I543,'base de donnée JCO '!G$173:G$1080,J543)</f>
        <v>0</v>
      </c>
      <c r="Z543" s="7" t="str">
        <f t="shared" si="778"/>
        <v/>
      </c>
      <c r="AA543" s="7" t="str">
        <f t="shared" si="779"/>
        <v/>
      </c>
      <c r="AB543" s="7" t="str">
        <f t="shared" si="780"/>
        <v/>
      </c>
      <c r="AD543" s="7" t="str">
        <f t="shared" si="781"/>
        <v/>
      </c>
      <c r="AE543" s="7" t="str">
        <f t="shared" si="782"/>
        <v/>
      </c>
      <c r="AF543" s="7" t="str">
        <f t="shared" si="783"/>
        <v/>
      </c>
      <c r="AG543" s="7" t="str">
        <f t="shared" si="784"/>
        <v/>
      </c>
      <c r="AH543" s="7" t="str">
        <f t="shared" si="785"/>
        <v/>
      </c>
      <c r="AJ543" s="7" t="str">
        <f t="shared" si="786"/>
        <v/>
      </c>
      <c r="AK543" s="7" t="str">
        <f t="shared" si="787"/>
        <v/>
      </c>
      <c r="AL543" s="7" t="str">
        <f t="shared" si="788"/>
        <v/>
      </c>
      <c r="AM543" s="7" t="str">
        <f t="shared" si="789"/>
        <v/>
      </c>
      <c r="AO543" s="7" t="str">
        <f t="shared" si="790"/>
        <v/>
      </c>
      <c r="AP543" s="7" t="str">
        <f t="shared" si="791"/>
        <v/>
      </c>
      <c r="AQ543" s="7" t="str">
        <f t="shared" si="792"/>
        <v/>
      </c>
      <c r="AS543" s="7" t="str">
        <f t="shared" si="793"/>
        <v/>
      </c>
      <c r="AT543" s="7" t="str">
        <f t="shared" si="794"/>
        <v/>
      </c>
      <c r="AU543" s="7" t="str">
        <f t="shared" si="795"/>
        <v/>
      </c>
      <c r="AW543" s="7" t="str">
        <f t="shared" si="796"/>
        <v/>
      </c>
      <c r="AY543" s="7" t="str">
        <f t="shared" si="797"/>
        <v/>
      </c>
      <c r="AZ543" s="7" t="str">
        <f t="shared" si="798"/>
        <v/>
      </c>
      <c r="BA543" s="7" t="str">
        <f t="shared" si="799"/>
        <v/>
      </c>
    </row>
    <row r="544" spans="1:53">
      <c r="A544" s="23"/>
      <c r="B544" s="24"/>
      <c r="C544" s="25"/>
      <c r="D544" s="26"/>
      <c r="E544" s="27"/>
      <c r="F544" s="28"/>
      <c r="G544" s="28"/>
      <c r="H544" s="27"/>
      <c r="I544" s="29"/>
      <c r="J544" s="30"/>
      <c r="K544" s="31"/>
      <c r="L544" s="32"/>
      <c r="M544" s="223"/>
      <c r="N544" s="12" t="str">
        <f>IF(ISBLANK(I544),"",IF(COUNTIF(I544,"*bombe*"),(G544-1)*SUMIF('base de donnée JCO '!C$3:C$10,K544,'base de donnée JCO '!D$3:D$10)+SUMIF(entete,L544,'base de donnée JCO '!D$14:D$20),SUMIFS('base de donnée JCO '!I$173:I$1080,'base de donnée JCO '!F$173:F$1080,I544,'base de donnée JCO '!G$173:G$1080,J544)))</f>
        <v/>
      </c>
      <c r="O544" s="12" t="str">
        <f t="shared" si="800"/>
        <v/>
      </c>
      <c r="P544" s="223"/>
      <c r="Q544" s="28"/>
      <c r="R544" s="28"/>
      <c r="S544" s="28"/>
      <c r="T544" s="28"/>
      <c r="U544" s="28"/>
      <c r="V544" s="2">
        <f>W544*SUMIFS('base de donnée JCO '!H$173:H$1080,'base de donnée JCO '!F$173:F$1080,I544,'base de donnée JCO '!G$173:G$1080,J544)</f>
        <v>0</v>
      </c>
      <c r="W544" s="2">
        <f t="shared" si="777"/>
        <v>0</v>
      </c>
      <c r="X544" s="2">
        <f>W544*SUMIFS('base de donnée JCO '!J$173:J$1080,'base de donnée JCO '!F$173:F$1080,I544,'base de donnée JCO '!G$173:G$1080,J544)</f>
        <v>0</v>
      </c>
      <c r="Z544" s="7" t="str">
        <f t="shared" si="778"/>
        <v/>
      </c>
      <c r="AA544" s="7" t="str">
        <f t="shared" si="779"/>
        <v/>
      </c>
      <c r="AB544" s="7" t="str">
        <f t="shared" si="780"/>
        <v/>
      </c>
      <c r="AD544" s="7" t="str">
        <f t="shared" si="781"/>
        <v/>
      </c>
      <c r="AE544" s="7" t="str">
        <f t="shared" si="782"/>
        <v/>
      </c>
      <c r="AF544" s="7" t="str">
        <f t="shared" si="783"/>
        <v/>
      </c>
      <c r="AG544" s="7" t="str">
        <f t="shared" si="784"/>
        <v/>
      </c>
      <c r="AH544" s="7" t="str">
        <f t="shared" si="785"/>
        <v/>
      </c>
      <c r="AJ544" s="7" t="str">
        <f t="shared" si="786"/>
        <v/>
      </c>
      <c r="AK544" s="7" t="str">
        <f t="shared" si="787"/>
        <v/>
      </c>
      <c r="AL544" s="7" t="str">
        <f t="shared" si="788"/>
        <v/>
      </c>
      <c r="AM544" s="7" t="str">
        <f t="shared" si="789"/>
        <v/>
      </c>
      <c r="AO544" s="7" t="str">
        <f t="shared" si="790"/>
        <v/>
      </c>
      <c r="AP544" s="7" t="str">
        <f t="shared" si="791"/>
        <v/>
      </c>
      <c r="AQ544" s="7" t="str">
        <f t="shared" si="792"/>
        <v/>
      </c>
      <c r="AS544" s="7" t="str">
        <f t="shared" si="793"/>
        <v/>
      </c>
      <c r="AT544" s="7" t="str">
        <f t="shared" si="794"/>
        <v/>
      </c>
      <c r="AU544" s="7" t="str">
        <f t="shared" si="795"/>
        <v/>
      </c>
      <c r="AW544" s="7" t="str">
        <f t="shared" si="796"/>
        <v/>
      </c>
      <c r="AY544" s="7" t="str">
        <f t="shared" si="797"/>
        <v/>
      </c>
      <c r="AZ544" s="7" t="str">
        <f t="shared" si="798"/>
        <v/>
      </c>
      <c r="BA544" s="7" t="str">
        <f t="shared" si="799"/>
        <v/>
      </c>
    </row>
    <row r="545" spans="1:53">
      <c r="A545" s="23"/>
      <c r="B545" s="24"/>
      <c r="C545" s="25"/>
      <c r="D545" s="26"/>
      <c r="E545" s="27"/>
      <c r="F545" s="28"/>
      <c r="G545" s="28"/>
      <c r="H545" s="27"/>
      <c r="I545" s="29"/>
      <c r="J545" s="30"/>
      <c r="K545" s="31"/>
      <c r="L545" s="32"/>
      <c r="M545" s="223"/>
      <c r="N545" s="12" t="str">
        <f>IF(ISBLANK(I545),"",IF(COUNTIF(I545,"*bombe*"),(G545-1)*SUMIF('base de donnée JCO '!C$3:C$10,K545,'base de donnée JCO '!D$3:D$10)+SUMIF(entete,L545,'base de donnée JCO '!D$14:D$20),SUMIFS('base de donnée JCO '!I$173:I$1080,'base de donnée JCO '!F$173:F$1080,I545,'base de donnée JCO '!G$173:G$1080,J545)))</f>
        <v/>
      </c>
      <c r="O545" s="12" t="str">
        <f t="shared" si="800"/>
        <v/>
      </c>
      <c r="P545" s="223"/>
      <c r="Q545" s="28"/>
      <c r="R545" s="28"/>
      <c r="S545" s="28"/>
      <c r="T545" s="28"/>
      <c r="U545" s="28"/>
      <c r="V545" s="2">
        <f>W545*SUMIFS('base de donnée JCO '!H$173:H$1080,'base de donnée JCO '!F$173:F$1080,I545,'base de donnée JCO '!G$173:G$1080,J545)</f>
        <v>0</v>
      </c>
      <c r="W545" s="2">
        <f t="shared" si="777"/>
        <v>0</v>
      </c>
      <c r="X545" s="2">
        <f>W545*SUMIFS('base de donnée JCO '!J$173:J$1080,'base de donnée JCO '!F$173:F$1080,I545,'base de donnée JCO '!G$173:G$1080,J545)</f>
        <v>0</v>
      </c>
      <c r="Z545" s="7" t="str">
        <f t="shared" si="778"/>
        <v/>
      </c>
      <c r="AA545" s="7" t="str">
        <f t="shared" si="779"/>
        <v/>
      </c>
      <c r="AB545" s="7" t="str">
        <f t="shared" si="780"/>
        <v/>
      </c>
      <c r="AD545" s="7" t="str">
        <f t="shared" si="781"/>
        <v/>
      </c>
      <c r="AE545" s="7" t="str">
        <f t="shared" si="782"/>
        <v/>
      </c>
      <c r="AF545" s="7" t="str">
        <f t="shared" si="783"/>
        <v/>
      </c>
      <c r="AG545" s="7" t="str">
        <f t="shared" si="784"/>
        <v/>
      </c>
      <c r="AH545" s="7" t="str">
        <f t="shared" si="785"/>
        <v/>
      </c>
      <c r="AJ545" s="7" t="str">
        <f t="shared" si="786"/>
        <v/>
      </c>
      <c r="AK545" s="7" t="str">
        <f t="shared" si="787"/>
        <v/>
      </c>
      <c r="AL545" s="7" t="str">
        <f t="shared" si="788"/>
        <v/>
      </c>
      <c r="AM545" s="7" t="str">
        <f t="shared" si="789"/>
        <v/>
      </c>
      <c r="AO545" s="7" t="str">
        <f t="shared" si="790"/>
        <v/>
      </c>
      <c r="AP545" s="7" t="str">
        <f t="shared" si="791"/>
        <v/>
      </c>
      <c r="AQ545" s="7" t="str">
        <f t="shared" si="792"/>
        <v/>
      </c>
      <c r="AS545" s="7" t="str">
        <f t="shared" si="793"/>
        <v/>
      </c>
      <c r="AT545" s="7" t="str">
        <f t="shared" si="794"/>
        <v/>
      </c>
      <c r="AU545" s="7" t="str">
        <f t="shared" si="795"/>
        <v/>
      </c>
      <c r="AW545" s="7" t="str">
        <f t="shared" si="796"/>
        <v/>
      </c>
      <c r="AY545" s="7" t="str">
        <f t="shared" si="797"/>
        <v/>
      </c>
      <c r="AZ545" s="7" t="str">
        <f t="shared" si="798"/>
        <v/>
      </c>
      <c r="BA545" s="7" t="str">
        <f t="shared" si="799"/>
        <v/>
      </c>
    </row>
    <row r="546" spans="1:53">
      <c r="A546" s="23"/>
      <c r="B546" s="24"/>
      <c r="C546" s="25"/>
      <c r="D546" s="26"/>
      <c r="E546" s="27"/>
      <c r="F546" s="28"/>
      <c r="G546" s="28"/>
      <c r="H546" s="27"/>
      <c r="I546" s="29"/>
      <c r="J546" s="30"/>
      <c r="K546" s="31"/>
      <c r="L546" s="32"/>
      <c r="M546" s="223"/>
      <c r="N546" s="12" t="str">
        <f>IF(ISBLANK(I546),"",IF(COUNTIF(I546,"*bombe*"),(G546-1)*SUMIF('base de donnée JCO '!C$3:C$10,K546,'base de donnée JCO '!D$3:D$10)+SUMIF(entete,L546,'base de donnée JCO '!D$14:D$20),SUMIFS('base de donnée JCO '!I$173:I$1080,'base de donnée JCO '!F$173:F$1080,I546,'base de donnée JCO '!G$173:G$1080,J546)))</f>
        <v/>
      </c>
      <c r="O546" s="12" t="str">
        <f t="shared" si="800"/>
        <v/>
      </c>
      <c r="P546" s="223"/>
      <c r="Q546" s="28"/>
      <c r="R546" s="28"/>
      <c r="S546" s="28"/>
      <c r="T546" s="28"/>
      <c r="U546" s="28"/>
      <c r="V546" s="2">
        <f>W546*SUMIFS('base de donnée JCO '!H$173:H$1080,'base de donnée JCO '!F$173:F$1080,I546,'base de donnée JCO '!G$173:G$1080,J546)</f>
        <v>0</v>
      </c>
      <c r="W546" s="2">
        <f t="shared" si="777"/>
        <v>0</v>
      </c>
      <c r="X546" s="2">
        <f>W546*SUMIFS('base de donnée JCO '!J$173:J$1080,'base de donnée JCO '!F$173:F$1080,I546,'base de donnée JCO '!G$173:G$1080,J546)</f>
        <v>0</v>
      </c>
      <c r="Z546" s="7" t="str">
        <f t="shared" si="778"/>
        <v/>
      </c>
      <c r="AA546" s="7" t="str">
        <f t="shared" si="779"/>
        <v/>
      </c>
      <c r="AB546" s="7" t="str">
        <f t="shared" si="780"/>
        <v/>
      </c>
      <c r="AD546" s="7" t="str">
        <f t="shared" si="781"/>
        <v/>
      </c>
      <c r="AE546" s="7" t="str">
        <f t="shared" si="782"/>
        <v/>
      </c>
      <c r="AF546" s="7" t="str">
        <f t="shared" si="783"/>
        <v/>
      </c>
      <c r="AG546" s="7" t="str">
        <f t="shared" si="784"/>
        <v/>
      </c>
      <c r="AH546" s="7" t="str">
        <f t="shared" si="785"/>
        <v/>
      </c>
      <c r="AJ546" s="7" t="str">
        <f t="shared" si="786"/>
        <v/>
      </c>
      <c r="AK546" s="7" t="str">
        <f t="shared" si="787"/>
        <v/>
      </c>
      <c r="AL546" s="7" t="str">
        <f t="shared" si="788"/>
        <v/>
      </c>
      <c r="AM546" s="7" t="str">
        <f t="shared" si="789"/>
        <v/>
      </c>
      <c r="AO546" s="7" t="str">
        <f t="shared" si="790"/>
        <v/>
      </c>
      <c r="AP546" s="7" t="str">
        <f t="shared" si="791"/>
        <v/>
      </c>
      <c r="AQ546" s="7" t="str">
        <f t="shared" si="792"/>
        <v/>
      </c>
      <c r="AS546" s="7" t="str">
        <f t="shared" si="793"/>
        <v/>
      </c>
      <c r="AT546" s="7" t="str">
        <f t="shared" si="794"/>
        <v/>
      </c>
      <c r="AU546" s="7" t="str">
        <f t="shared" si="795"/>
        <v/>
      </c>
      <c r="AW546" s="7" t="str">
        <f t="shared" si="796"/>
        <v/>
      </c>
      <c r="AY546" s="7" t="str">
        <f t="shared" si="797"/>
        <v/>
      </c>
      <c r="AZ546" s="7" t="str">
        <f t="shared" si="798"/>
        <v/>
      </c>
      <c r="BA546" s="7" t="str">
        <f t="shared" si="799"/>
        <v/>
      </c>
    </row>
    <row r="547" spans="1:53">
      <c r="A547" s="23"/>
      <c r="B547" s="24"/>
      <c r="C547" s="25"/>
      <c r="D547" s="26"/>
      <c r="E547" s="27"/>
      <c r="F547" s="28"/>
      <c r="G547" s="28"/>
      <c r="H547" s="27"/>
      <c r="I547" s="29"/>
      <c r="J547" s="30"/>
      <c r="K547" s="31"/>
      <c r="L547" s="32"/>
      <c r="M547" s="223"/>
      <c r="N547" s="12" t="str">
        <f>IF(ISBLANK(I547),"",IF(COUNTIF(I547,"*bombe*"),(G547-1)*SUMIF('base de donnée JCO '!C$3:C$10,K547,'base de donnée JCO '!D$3:D$10)+SUMIF(entete,L547,'base de donnée JCO '!D$14:D$20),SUMIFS('base de donnée JCO '!I$173:I$1080,'base de donnée JCO '!F$173:F$1080,I547,'base de donnée JCO '!G$173:G$1080,J547)))</f>
        <v/>
      </c>
      <c r="O547" s="12" t="str">
        <f t="shared" si="800"/>
        <v/>
      </c>
      <c r="P547" s="223"/>
      <c r="Q547" s="28"/>
      <c r="R547" s="28"/>
      <c r="S547" s="28"/>
      <c r="T547" s="28"/>
      <c r="U547" s="28"/>
      <c r="V547" s="2">
        <f>W547*SUMIFS('base de donnée JCO '!H$173:H$1080,'base de donnée JCO '!F$173:F$1080,I547,'base de donnée JCO '!G$173:G$1080,J547)</f>
        <v>0</v>
      </c>
      <c r="W547" s="2">
        <f t="shared" si="777"/>
        <v>0</v>
      </c>
      <c r="X547" s="2">
        <f>W547*SUMIFS('base de donnée JCO '!J$173:J$1080,'base de donnée JCO '!F$173:F$1080,I547,'base de donnée JCO '!G$173:G$1080,J547)</f>
        <v>0</v>
      </c>
      <c r="Z547" s="7" t="str">
        <f t="shared" si="778"/>
        <v/>
      </c>
      <c r="AA547" s="7" t="str">
        <f t="shared" si="779"/>
        <v/>
      </c>
      <c r="AB547" s="7" t="str">
        <f t="shared" si="780"/>
        <v/>
      </c>
      <c r="AD547" s="7" t="str">
        <f t="shared" si="781"/>
        <v/>
      </c>
      <c r="AE547" s="7" t="str">
        <f t="shared" si="782"/>
        <v/>
      </c>
      <c r="AF547" s="7" t="str">
        <f t="shared" si="783"/>
        <v/>
      </c>
      <c r="AG547" s="7" t="str">
        <f t="shared" si="784"/>
        <v/>
      </c>
      <c r="AH547" s="7" t="str">
        <f t="shared" si="785"/>
        <v/>
      </c>
      <c r="AJ547" s="7" t="str">
        <f t="shared" si="786"/>
        <v/>
      </c>
      <c r="AK547" s="7" t="str">
        <f t="shared" si="787"/>
        <v/>
      </c>
      <c r="AL547" s="7" t="str">
        <f t="shared" si="788"/>
        <v/>
      </c>
      <c r="AM547" s="7" t="str">
        <f t="shared" si="789"/>
        <v/>
      </c>
      <c r="AO547" s="7" t="str">
        <f t="shared" si="790"/>
        <v/>
      </c>
      <c r="AP547" s="7" t="str">
        <f t="shared" si="791"/>
        <v/>
      </c>
      <c r="AQ547" s="7" t="str">
        <f t="shared" si="792"/>
        <v/>
      </c>
      <c r="AS547" s="7" t="str">
        <f t="shared" si="793"/>
        <v/>
      </c>
      <c r="AT547" s="7" t="str">
        <f t="shared" si="794"/>
        <v/>
      </c>
      <c r="AU547" s="7" t="str">
        <f t="shared" si="795"/>
        <v/>
      </c>
      <c r="AW547" s="7" t="str">
        <f t="shared" si="796"/>
        <v/>
      </c>
      <c r="AY547" s="7" t="str">
        <f t="shared" si="797"/>
        <v/>
      </c>
      <c r="AZ547" s="7" t="str">
        <f t="shared" si="798"/>
        <v/>
      </c>
      <c r="BA547" s="7" t="str">
        <f t="shared" si="799"/>
        <v/>
      </c>
    </row>
    <row r="548" spans="1:53">
      <c r="A548" s="23"/>
      <c r="B548" s="24"/>
      <c r="C548" s="25"/>
      <c r="D548" s="26"/>
      <c r="E548" s="27"/>
      <c r="F548" s="28"/>
      <c r="G548" s="28"/>
      <c r="H548" s="27"/>
      <c r="I548" s="29"/>
      <c r="J548" s="30"/>
      <c r="K548" s="31"/>
      <c r="L548" s="32"/>
      <c r="M548" s="223"/>
      <c r="N548" s="12" t="str">
        <f>IF(ISBLANK(I548),"",IF(COUNTIF(I548,"*bombe*"),(G548-1)*SUMIF('base de donnée JCO '!C$3:C$10,K548,'base de donnée JCO '!D$3:D$10)+SUMIF(entete,L548,'base de donnée JCO '!D$14:D$20),SUMIFS('base de donnée JCO '!I$173:I$1080,'base de donnée JCO '!F$173:F$1080,I548,'base de donnée JCO '!G$173:G$1080,J548)))</f>
        <v/>
      </c>
      <c r="O548" s="12" t="str">
        <f t="shared" si="800"/>
        <v/>
      </c>
      <c r="P548" s="223"/>
      <c r="Q548" s="28"/>
      <c r="R548" s="28"/>
      <c r="S548" s="28"/>
      <c r="T548" s="28"/>
      <c r="U548" s="28"/>
      <c r="V548" s="2">
        <f>W548*SUMIFS('base de donnée JCO '!H$173:H$1080,'base de donnée JCO '!F$173:F$1080,I548,'base de donnée JCO '!G$173:G$1080,J548)</f>
        <v>0</v>
      </c>
      <c r="W548" s="2">
        <f t="shared" si="777"/>
        <v>0</v>
      </c>
      <c r="X548" s="2">
        <f>W548*SUMIFS('base de donnée JCO '!J$173:J$1080,'base de donnée JCO '!F$173:F$1080,I548,'base de donnée JCO '!G$173:G$1080,J548)</f>
        <v>0</v>
      </c>
      <c r="Z548" s="7" t="str">
        <f t="shared" si="778"/>
        <v/>
      </c>
      <c r="AA548" s="7" t="str">
        <f t="shared" si="779"/>
        <v/>
      </c>
      <c r="AB548" s="7" t="str">
        <f t="shared" si="780"/>
        <v/>
      </c>
      <c r="AD548" s="7" t="str">
        <f t="shared" si="781"/>
        <v/>
      </c>
      <c r="AE548" s="7" t="str">
        <f t="shared" si="782"/>
        <v/>
      </c>
      <c r="AF548" s="7" t="str">
        <f t="shared" si="783"/>
        <v/>
      </c>
      <c r="AG548" s="7" t="str">
        <f t="shared" si="784"/>
        <v/>
      </c>
      <c r="AH548" s="7" t="str">
        <f t="shared" si="785"/>
        <v/>
      </c>
      <c r="AJ548" s="7" t="str">
        <f t="shared" si="786"/>
        <v/>
      </c>
      <c r="AK548" s="7" t="str">
        <f t="shared" si="787"/>
        <v/>
      </c>
      <c r="AL548" s="7" t="str">
        <f t="shared" si="788"/>
        <v/>
      </c>
      <c r="AM548" s="7" t="str">
        <f t="shared" si="789"/>
        <v/>
      </c>
      <c r="AO548" s="7" t="str">
        <f t="shared" si="790"/>
        <v/>
      </c>
      <c r="AP548" s="7" t="str">
        <f t="shared" si="791"/>
        <v/>
      </c>
      <c r="AQ548" s="7" t="str">
        <f t="shared" si="792"/>
        <v/>
      </c>
      <c r="AS548" s="7" t="str">
        <f t="shared" si="793"/>
        <v/>
      </c>
      <c r="AT548" s="7" t="str">
        <f t="shared" si="794"/>
        <v/>
      </c>
      <c r="AU548" s="7" t="str">
        <f t="shared" si="795"/>
        <v/>
      </c>
      <c r="AW548" s="7" t="str">
        <f t="shared" si="796"/>
        <v/>
      </c>
      <c r="AY548" s="7" t="str">
        <f t="shared" si="797"/>
        <v/>
      </c>
      <c r="AZ548" s="7" t="str">
        <f t="shared" si="798"/>
        <v/>
      </c>
      <c r="BA548" s="7" t="str">
        <f t="shared" si="799"/>
        <v/>
      </c>
    </row>
    <row r="549" spans="1:53">
      <c r="A549" s="23"/>
      <c r="B549" s="24"/>
      <c r="C549" s="25"/>
      <c r="D549" s="26"/>
      <c r="E549" s="27"/>
      <c r="F549" s="28"/>
      <c r="G549" s="28"/>
      <c r="H549" s="27"/>
      <c r="I549" s="29"/>
      <c r="J549" s="30"/>
      <c r="K549" s="31"/>
      <c r="L549" s="32"/>
      <c r="M549" s="223"/>
      <c r="N549" s="12" t="str">
        <f>IF(ISBLANK(I549),"",IF(COUNTIF(I549,"*bombe*"),(G549-1)*SUMIF('base de donnée JCO '!C$3:C$10,K549,'base de donnée JCO '!D$3:D$10)+SUMIF(entete,L549,'base de donnée JCO '!D$14:D$20),SUMIFS('base de donnée JCO '!I$173:I$1080,'base de donnée JCO '!F$173:F$1080,I549,'base de donnée JCO '!G$173:G$1080,J549)))</f>
        <v/>
      </c>
      <c r="O549" s="12" t="str">
        <f t="shared" si="800"/>
        <v/>
      </c>
      <c r="P549" s="223"/>
      <c r="Q549" s="28"/>
      <c r="R549" s="28"/>
      <c r="S549" s="28"/>
      <c r="T549" s="28"/>
      <c r="U549" s="28"/>
      <c r="V549" s="2">
        <f>W549*SUMIFS('base de donnée JCO '!H$173:H$1080,'base de donnée JCO '!F$173:F$1080,I549,'base de donnée JCO '!G$173:G$1080,J549)</f>
        <v>0</v>
      </c>
      <c r="W549" s="2">
        <f t="shared" si="777"/>
        <v>0</v>
      </c>
      <c r="X549" s="2">
        <f>W549*SUMIFS('base de donnée JCO '!J$173:J$1080,'base de donnée JCO '!F$173:F$1080,I549,'base de donnée JCO '!G$173:G$1080,J549)</f>
        <v>0</v>
      </c>
      <c r="Z549" s="7" t="str">
        <f t="shared" si="778"/>
        <v/>
      </c>
      <c r="AA549" s="7" t="str">
        <f t="shared" si="779"/>
        <v/>
      </c>
      <c r="AB549" s="7" t="str">
        <f t="shared" si="780"/>
        <v/>
      </c>
      <c r="AD549" s="7" t="str">
        <f t="shared" si="781"/>
        <v/>
      </c>
      <c r="AE549" s="7" t="str">
        <f t="shared" si="782"/>
        <v/>
      </c>
      <c r="AF549" s="7" t="str">
        <f t="shared" si="783"/>
        <v/>
      </c>
      <c r="AG549" s="7" t="str">
        <f t="shared" si="784"/>
        <v/>
      </c>
      <c r="AH549" s="7" t="str">
        <f t="shared" si="785"/>
        <v/>
      </c>
      <c r="AJ549" s="7" t="str">
        <f t="shared" si="786"/>
        <v/>
      </c>
      <c r="AK549" s="7" t="str">
        <f t="shared" si="787"/>
        <v/>
      </c>
      <c r="AL549" s="7" t="str">
        <f t="shared" si="788"/>
        <v/>
      </c>
      <c r="AM549" s="7" t="str">
        <f t="shared" si="789"/>
        <v/>
      </c>
      <c r="AO549" s="7" t="str">
        <f t="shared" si="790"/>
        <v/>
      </c>
      <c r="AP549" s="7" t="str">
        <f t="shared" si="791"/>
        <v/>
      </c>
      <c r="AQ549" s="7" t="str">
        <f t="shared" si="792"/>
        <v/>
      </c>
      <c r="AS549" s="7" t="str">
        <f t="shared" si="793"/>
        <v/>
      </c>
      <c r="AT549" s="7" t="str">
        <f t="shared" si="794"/>
        <v/>
      </c>
      <c r="AU549" s="7" t="str">
        <f t="shared" si="795"/>
        <v/>
      </c>
      <c r="AW549" s="7" t="str">
        <f t="shared" si="796"/>
        <v/>
      </c>
      <c r="AY549" s="7" t="str">
        <f t="shared" si="797"/>
        <v/>
      </c>
      <c r="AZ549" s="7" t="str">
        <f t="shared" si="798"/>
        <v/>
      </c>
      <c r="BA549" s="7" t="str">
        <f t="shared" si="799"/>
        <v/>
      </c>
    </row>
    <row r="550" spans="1:53">
      <c r="A550" s="23"/>
      <c r="B550" s="24"/>
      <c r="C550" s="25"/>
      <c r="D550" s="26"/>
      <c r="E550" s="27"/>
      <c r="F550" s="28"/>
      <c r="G550" s="28"/>
      <c r="H550" s="27"/>
      <c r="I550" s="29"/>
      <c r="J550" s="30"/>
      <c r="K550" s="31"/>
      <c r="L550" s="32"/>
      <c r="M550" s="223"/>
      <c r="N550" s="12" t="str">
        <f>IF(ISBLANK(I550),"",IF(COUNTIF(I550,"*bombe*"),(G550-1)*SUMIF('base de donnée JCO '!C$3:C$10,K550,'base de donnée JCO '!D$3:D$10)+SUMIF(entete,L550,'base de donnée JCO '!D$14:D$20),SUMIFS('base de donnée JCO '!I$173:I$1080,'base de donnée JCO '!F$173:F$1080,I550,'base de donnée JCO '!G$173:G$1080,J550)))</f>
        <v/>
      </c>
      <c r="O550" s="12" t="str">
        <f t="shared" si="800"/>
        <v/>
      </c>
      <c r="P550" s="223"/>
      <c r="Q550" s="28"/>
      <c r="R550" s="28"/>
      <c r="S550" s="28"/>
      <c r="T550" s="28"/>
      <c r="U550" s="28"/>
      <c r="V550" s="2">
        <f>W550*SUMIFS('base de donnée JCO '!H$173:H$1080,'base de donnée JCO '!F$173:F$1080,I550,'base de donnée JCO '!G$173:G$1080,J550)</f>
        <v>0</v>
      </c>
      <c r="W550" s="2">
        <f t="shared" si="777"/>
        <v>0</v>
      </c>
      <c r="X550" s="2">
        <f>W550*SUMIFS('base de donnée JCO '!J$173:J$1080,'base de donnée JCO '!F$173:F$1080,I550,'base de donnée JCO '!G$173:G$1080,J550)</f>
        <v>0</v>
      </c>
      <c r="Z550" s="7" t="str">
        <f t="shared" si="778"/>
        <v/>
      </c>
      <c r="AA550" s="7" t="str">
        <f t="shared" si="779"/>
        <v/>
      </c>
      <c r="AB550" s="7" t="str">
        <f t="shared" si="780"/>
        <v/>
      </c>
      <c r="AD550" s="7" t="str">
        <f t="shared" si="781"/>
        <v/>
      </c>
      <c r="AE550" s="7" t="str">
        <f t="shared" si="782"/>
        <v/>
      </c>
      <c r="AF550" s="7" t="str">
        <f t="shared" si="783"/>
        <v/>
      </c>
      <c r="AG550" s="7" t="str">
        <f t="shared" si="784"/>
        <v/>
      </c>
      <c r="AH550" s="7" t="str">
        <f t="shared" si="785"/>
        <v/>
      </c>
      <c r="AJ550" s="7" t="str">
        <f t="shared" si="786"/>
        <v/>
      </c>
      <c r="AK550" s="7" t="str">
        <f t="shared" si="787"/>
        <v/>
      </c>
      <c r="AL550" s="7" t="str">
        <f t="shared" si="788"/>
        <v/>
      </c>
      <c r="AM550" s="7" t="str">
        <f t="shared" si="789"/>
        <v/>
      </c>
      <c r="AO550" s="7" t="str">
        <f t="shared" si="790"/>
        <v/>
      </c>
      <c r="AP550" s="7" t="str">
        <f t="shared" si="791"/>
        <v/>
      </c>
      <c r="AQ550" s="7" t="str">
        <f t="shared" si="792"/>
        <v/>
      </c>
      <c r="AS550" s="7" t="str">
        <f t="shared" si="793"/>
        <v/>
      </c>
      <c r="AT550" s="7" t="str">
        <f t="shared" si="794"/>
        <v/>
      </c>
      <c r="AU550" s="7" t="str">
        <f t="shared" si="795"/>
        <v/>
      </c>
      <c r="AW550" s="7" t="str">
        <f t="shared" si="796"/>
        <v/>
      </c>
      <c r="AY550" s="7" t="str">
        <f t="shared" si="797"/>
        <v/>
      </c>
      <c r="AZ550" s="7" t="str">
        <f t="shared" si="798"/>
        <v/>
      </c>
      <c r="BA550" s="7" t="str">
        <f t="shared" si="799"/>
        <v/>
      </c>
    </row>
    <row r="551" spans="1:53">
      <c r="A551" s="23"/>
      <c r="B551" s="24"/>
      <c r="C551" s="25"/>
      <c r="D551" s="26"/>
      <c r="E551" s="27"/>
      <c r="F551" s="28"/>
      <c r="G551" s="28"/>
      <c r="H551" s="27"/>
      <c r="I551" s="29"/>
      <c r="J551" s="30"/>
      <c r="K551" s="31"/>
      <c r="L551" s="32"/>
      <c r="M551" s="223"/>
      <c r="N551" s="12" t="str">
        <f>IF(ISBLANK(I551),"",IF(COUNTIF(I551,"*bombe*"),(G551-1)*SUMIF('base de donnée JCO '!C$3:C$10,K551,'base de donnée JCO '!D$3:D$10)+SUMIF(entete,L551,'base de donnée JCO '!D$14:D$20),SUMIFS('base de donnée JCO '!I$173:I$1080,'base de donnée JCO '!F$173:F$1080,I551,'base de donnée JCO '!G$173:G$1080,J551)))</f>
        <v/>
      </c>
      <c r="O551" s="12" t="str">
        <f t="shared" si="800"/>
        <v/>
      </c>
      <c r="P551" s="223"/>
      <c r="Q551" s="28"/>
      <c r="R551" s="28"/>
      <c r="S551" s="28"/>
      <c r="T551" s="28"/>
      <c r="U551" s="28"/>
      <c r="V551" s="2">
        <f>W551*SUMIFS('base de donnée JCO '!H$173:H$1080,'base de donnée JCO '!F$173:F$1080,I551,'base de donnée JCO '!G$173:G$1080,J551)</f>
        <v>0</v>
      </c>
      <c r="W551" s="2">
        <f t="shared" si="777"/>
        <v>0</v>
      </c>
      <c r="X551" s="2">
        <f>W551*SUMIFS('base de donnée JCO '!J$173:J$1080,'base de donnée JCO '!F$173:F$1080,I551,'base de donnée JCO '!G$173:G$1080,J551)</f>
        <v>0</v>
      </c>
      <c r="Z551" s="7" t="str">
        <f t="shared" si="778"/>
        <v/>
      </c>
      <c r="AA551" s="7" t="str">
        <f t="shared" si="779"/>
        <v/>
      </c>
      <c r="AB551" s="7" t="str">
        <f t="shared" si="780"/>
        <v/>
      </c>
      <c r="AD551" s="7" t="str">
        <f t="shared" si="781"/>
        <v/>
      </c>
      <c r="AE551" s="7" t="str">
        <f t="shared" si="782"/>
        <v/>
      </c>
      <c r="AF551" s="7" t="str">
        <f t="shared" si="783"/>
        <v/>
      </c>
      <c r="AG551" s="7" t="str">
        <f t="shared" si="784"/>
        <v/>
      </c>
      <c r="AH551" s="7" t="str">
        <f t="shared" si="785"/>
        <v/>
      </c>
      <c r="AJ551" s="7" t="str">
        <f t="shared" si="786"/>
        <v/>
      </c>
      <c r="AK551" s="7" t="str">
        <f t="shared" si="787"/>
        <v/>
      </c>
      <c r="AL551" s="7" t="str">
        <f t="shared" si="788"/>
        <v/>
      </c>
      <c r="AM551" s="7" t="str">
        <f t="shared" si="789"/>
        <v/>
      </c>
      <c r="AO551" s="7" t="str">
        <f t="shared" si="790"/>
        <v/>
      </c>
      <c r="AP551" s="7" t="str">
        <f t="shared" si="791"/>
        <v/>
      </c>
      <c r="AQ551" s="7" t="str">
        <f t="shared" si="792"/>
        <v/>
      </c>
      <c r="AS551" s="7" t="str">
        <f t="shared" si="793"/>
        <v/>
      </c>
      <c r="AT551" s="7" t="str">
        <f t="shared" si="794"/>
        <v/>
      </c>
      <c r="AU551" s="7" t="str">
        <f t="shared" si="795"/>
        <v/>
      </c>
      <c r="AW551" s="7" t="str">
        <f t="shared" si="796"/>
        <v/>
      </c>
      <c r="AY551" s="7" t="str">
        <f t="shared" si="797"/>
        <v/>
      </c>
      <c r="AZ551" s="7" t="str">
        <f t="shared" si="798"/>
        <v/>
      </c>
      <c r="BA551" s="7" t="str">
        <f t="shared" si="799"/>
        <v/>
      </c>
    </row>
    <row r="552" spans="1:53">
      <c r="A552" s="23"/>
      <c r="B552" s="24"/>
      <c r="C552" s="25"/>
      <c r="D552" s="26"/>
      <c r="E552" s="27"/>
      <c r="F552" s="28"/>
      <c r="G552" s="28"/>
      <c r="H552" s="27"/>
      <c r="I552" s="29"/>
      <c r="J552" s="30"/>
      <c r="K552" s="31"/>
      <c r="L552" s="32"/>
      <c r="M552" s="223"/>
      <c r="N552" s="12" t="str">
        <f>IF(ISBLANK(I552),"",IF(COUNTIF(I552,"*bombe*"),(G552-1)*SUMIF('base de donnée JCO '!C$3:C$10,K552,'base de donnée JCO '!D$3:D$10)+SUMIF(entete,L552,'base de donnée JCO '!D$14:D$20),SUMIFS('base de donnée JCO '!I$173:I$1080,'base de donnée JCO '!F$173:F$1080,I552,'base de donnée JCO '!G$173:G$1080,J552)))</f>
        <v/>
      </c>
      <c r="O552" s="12" t="str">
        <f t="shared" si="800"/>
        <v/>
      </c>
      <c r="P552" s="223"/>
      <c r="Q552" s="28"/>
      <c r="R552" s="28"/>
      <c r="S552" s="28"/>
      <c r="T552" s="28"/>
      <c r="U552" s="28"/>
      <c r="V552" s="2">
        <f>W552*SUMIFS('base de donnée JCO '!H$173:H$1080,'base de donnée JCO '!F$173:F$1080,I552,'base de donnée JCO '!G$173:G$1080,J552)</f>
        <v>0</v>
      </c>
      <c r="W552" s="2">
        <f t="shared" si="777"/>
        <v>0</v>
      </c>
      <c r="X552" s="2">
        <f>W552*SUMIFS('base de donnée JCO '!J$173:J$1080,'base de donnée JCO '!F$173:F$1080,I552,'base de donnée JCO '!G$173:G$1080,J552)</f>
        <v>0</v>
      </c>
      <c r="Z552" s="7" t="str">
        <f t="shared" si="778"/>
        <v/>
      </c>
      <c r="AA552" s="7" t="str">
        <f t="shared" si="779"/>
        <v/>
      </c>
      <c r="AB552" s="7" t="str">
        <f t="shared" si="780"/>
        <v/>
      </c>
      <c r="AD552" s="7" t="str">
        <f t="shared" si="781"/>
        <v/>
      </c>
      <c r="AE552" s="7" t="str">
        <f t="shared" si="782"/>
        <v/>
      </c>
      <c r="AF552" s="7" t="str">
        <f t="shared" si="783"/>
        <v/>
      </c>
      <c r="AG552" s="7" t="str">
        <f t="shared" si="784"/>
        <v/>
      </c>
      <c r="AH552" s="7" t="str">
        <f t="shared" si="785"/>
        <v/>
      </c>
      <c r="AJ552" s="7" t="str">
        <f t="shared" si="786"/>
        <v/>
      </c>
      <c r="AK552" s="7" t="str">
        <f t="shared" si="787"/>
        <v/>
      </c>
      <c r="AL552" s="7" t="str">
        <f t="shared" si="788"/>
        <v/>
      </c>
      <c r="AM552" s="7" t="str">
        <f t="shared" si="789"/>
        <v/>
      </c>
      <c r="AO552" s="7" t="str">
        <f t="shared" si="790"/>
        <v/>
      </c>
      <c r="AP552" s="7" t="str">
        <f t="shared" si="791"/>
        <v/>
      </c>
      <c r="AQ552" s="7" t="str">
        <f t="shared" si="792"/>
        <v/>
      </c>
      <c r="AS552" s="7" t="str">
        <f t="shared" si="793"/>
        <v/>
      </c>
      <c r="AT552" s="7" t="str">
        <f t="shared" si="794"/>
        <v/>
      </c>
      <c r="AU552" s="7" t="str">
        <f t="shared" si="795"/>
        <v/>
      </c>
      <c r="AW552" s="7" t="str">
        <f t="shared" si="796"/>
        <v/>
      </c>
      <c r="AY552" s="7" t="str">
        <f t="shared" si="797"/>
        <v/>
      </c>
      <c r="AZ552" s="7" t="str">
        <f t="shared" si="798"/>
        <v/>
      </c>
      <c r="BA552" s="7" t="str">
        <f t="shared" si="799"/>
        <v/>
      </c>
    </row>
    <row r="553" spans="1:53">
      <c r="A553" s="23"/>
      <c r="B553" s="24"/>
      <c r="C553" s="25"/>
      <c r="D553" s="26"/>
      <c r="E553" s="27"/>
      <c r="F553" s="28"/>
      <c r="G553" s="28"/>
      <c r="H553" s="27"/>
      <c r="I553" s="29"/>
      <c r="J553" s="30"/>
      <c r="K553" s="31"/>
      <c r="L553" s="32"/>
      <c r="M553" s="223"/>
      <c r="N553" s="12" t="str">
        <f>IF(ISBLANK(I553),"",IF(COUNTIF(I553,"*bombe*"),(G553-1)*SUMIF('base de donnée JCO '!C$3:C$10,K553,'base de donnée JCO '!D$3:D$10)+SUMIF(entete,L553,'base de donnée JCO '!D$14:D$20),SUMIFS('base de donnée JCO '!I$173:I$1080,'base de donnée JCO '!F$173:F$1080,I553,'base de donnée JCO '!G$173:G$1080,J553)))</f>
        <v/>
      </c>
      <c r="O553" s="12" t="str">
        <f t="shared" si="800"/>
        <v/>
      </c>
      <c r="P553" s="223"/>
      <c r="Q553" s="28"/>
      <c r="R553" s="28"/>
      <c r="S553" s="28"/>
      <c r="T553" s="28"/>
      <c r="U553" s="28"/>
      <c r="V553" s="2">
        <f>W553*SUMIFS('base de donnée JCO '!H$173:H$1080,'base de donnée JCO '!F$173:F$1080,I553,'base de donnée JCO '!G$173:G$1080,J553)</f>
        <v>0</v>
      </c>
      <c r="W553" s="2">
        <f t="shared" si="777"/>
        <v>0</v>
      </c>
      <c r="X553" s="2">
        <f>W553*SUMIFS('base de donnée JCO '!J$173:J$1080,'base de donnée JCO '!F$173:F$1080,I553,'base de donnée JCO '!G$173:G$1080,J553)</f>
        <v>0</v>
      </c>
      <c r="Z553" s="7" t="str">
        <f t="shared" si="778"/>
        <v/>
      </c>
      <c r="AA553" s="7" t="str">
        <f t="shared" si="779"/>
        <v/>
      </c>
      <c r="AB553" s="7" t="str">
        <f t="shared" si="780"/>
        <v/>
      </c>
      <c r="AD553" s="7" t="str">
        <f t="shared" si="781"/>
        <v/>
      </c>
      <c r="AE553" s="7" t="str">
        <f t="shared" si="782"/>
        <v/>
      </c>
      <c r="AF553" s="7" t="str">
        <f t="shared" si="783"/>
        <v/>
      </c>
      <c r="AG553" s="7" t="str">
        <f t="shared" si="784"/>
        <v/>
      </c>
      <c r="AH553" s="7" t="str">
        <f t="shared" si="785"/>
        <v/>
      </c>
      <c r="AJ553" s="7" t="str">
        <f t="shared" si="786"/>
        <v/>
      </c>
      <c r="AK553" s="7" t="str">
        <f t="shared" si="787"/>
        <v/>
      </c>
      <c r="AL553" s="7" t="str">
        <f t="shared" si="788"/>
        <v/>
      </c>
      <c r="AM553" s="7" t="str">
        <f t="shared" si="789"/>
        <v/>
      </c>
      <c r="AO553" s="7" t="str">
        <f t="shared" si="790"/>
        <v/>
      </c>
      <c r="AP553" s="7" t="str">
        <f t="shared" si="791"/>
        <v/>
      </c>
      <c r="AQ553" s="7" t="str">
        <f t="shared" si="792"/>
        <v/>
      </c>
      <c r="AS553" s="7" t="str">
        <f t="shared" si="793"/>
        <v/>
      </c>
      <c r="AT553" s="7" t="str">
        <f t="shared" si="794"/>
        <v/>
      </c>
      <c r="AU553" s="7" t="str">
        <f t="shared" si="795"/>
        <v/>
      </c>
      <c r="AW553" s="7" t="str">
        <f t="shared" si="796"/>
        <v/>
      </c>
      <c r="AY553" s="7" t="str">
        <f t="shared" si="797"/>
        <v/>
      </c>
      <c r="AZ553" s="7" t="str">
        <f t="shared" si="798"/>
        <v/>
      </c>
      <c r="BA553" s="7" t="str">
        <f t="shared" si="799"/>
        <v/>
      </c>
    </row>
    <row r="554" spans="1:53">
      <c r="A554" s="23"/>
      <c r="B554" s="24"/>
      <c r="C554" s="25"/>
      <c r="D554" s="26"/>
      <c r="E554" s="27"/>
      <c r="F554" s="28"/>
      <c r="G554" s="28"/>
      <c r="H554" s="27"/>
      <c r="I554" s="29"/>
      <c r="J554" s="30"/>
      <c r="K554" s="31"/>
      <c r="L554" s="32"/>
      <c r="M554" s="223"/>
      <c r="N554" s="12" t="str">
        <f>IF(ISBLANK(I554),"",IF(COUNTIF(I554,"*bombe*"),(G554-1)*SUMIF('base de donnée JCO '!C$3:C$10,K554,'base de donnée JCO '!D$3:D$10)+SUMIF(entete,L554,'base de donnée JCO '!D$14:D$20),SUMIFS('base de donnée JCO '!I$173:I$1080,'base de donnée JCO '!F$173:F$1080,I554,'base de donnée JCO '!G$173:G$1080,J554)))</f>
        <v/>
      </c>
      <c r="O554" s="12" t="str">
        <f t="shared" si="800"/>
        <v/>
      </c>
      <c r="P554" s="223"/>
      <c r="Q554" s="28"/>
      <c r="R554" s="28"/>
      <c r="S554" s="28"/>
      <c r="T554" s="28"/>
      <c r="U554" s="28"/>
      <c r="V554" s="2">
        <f>W554*SUMIFS('base de donnée JCO '!H$173:H$1080,'base de donnée JCO '!F$173:F$1080,I554,'base de donnée JCO '!G$173:G$1080,J554)</f>
        <v>0</v>
      </c>
      <c r="W554" s="2">
        <f t="shared" si="777"/>
        <v>0</v>
      </c>
      <c r="X554" s="2">
        <f>W554*SUMIFS('base de donnée JCO '!J$173:J$1080,'base de donnée JCO '!F$173:F$1080,I554,'base de donnée JCO '!G$173:G$1080,J554)</f>
        <v>0</v>
      </c>
      <c r="Z554" s="7" t="str">
        <f t="shared" si="778"/>
        <v/>
      </c>
      <c r="AA554" s="7" t="str">
        <f t="shared" si="779"/>
        <v/>
      </c>
      <c r="AB554" s="7" t="str">
        <f t="shared" si="780"/>
        <v/>
      </c>
      <c r="AD554" s="7" t="str">
        <f t="shared" si="781"/>
        <v/>
      </c>
      <c r="AE554" s="7" t="str">
        <f t="shared" si="782"/>
        <v/>
      </c>
      <c r="AF554" s="7" t="str">
        <f t="shared" si="783"/>
        <v/>
      </c>
      <c r="AG554" s="7" t="str">
        <f t="shared" si="784"/>
        <v/>
      </c>
      <c r="AH554" s="7" t="str">
        <f t="shared" si="785"/>
        <v/>
      </c>
      <c r="AJ554" s="7" t="str">
        <f t="shared" si="786"/>
        <v/>
      </c>
      <c r="AK554" s="7" t="str">
        <f t="shared" si="787"/>
        <v/>
      </c>
      <c r="AL554" s="7" t="str">
        <f t="shared" si="788"/>
        <v/>
      </c>
      <c r="AM554" s="7" t="str">
        <f t="shared" si="789"/>
        <v/>
      </c>
      <c r="AO554" s="7" t="str">
        <f t="shared" si="790"/>
        <v/>
      </c>
      <c r="AP554" s="7" t="str">
        <f t="shared" si="791"/>
        <v/>
      </c>
      <c r="AQ554" s="7" t="str">
        <f t="shared" si="792"/>
        <v/>
      </c>
      <c r="AS554" s="7" t="str">
        <f t="shared" si="793"/>
        <v/>
      </c>
      <c r="AT554" s="7" t="str">
        <f t="shared" si="794"/>
        <v/>
      </c>
      <c r="AU554" s="7" t="str">
        <f t="shared" si="795"/>
        <v/>
      </c>
      <c r="AW554" s="7" t="str">
        <f t="shared" si="796"/>
        <v/>
      </c>
      <c r="AY554" s="7" t="str">
        <f t="shared" si="797"/>
        <v/>
      </c>
      <c r="AZ554" s="7" t="str">
        <f t="shared" si="798"/>
        <v/>
      </c>
      <c r="BA554" s="7" t="str">
        <f t="shared" si="799"/>
        <v/>
      </c>
    </row>
    <row r="555" spans="1:53">
      <c r="A555" s="23"/>
      <c r="B555" s="24"/>
      <c r="C555" s="25"/>
      <c r="D555" s="26"/>
      <c r="E555" s="27"/>
      <c r="F555" s="28"/>
      <c r="G555" s="28"/>
      <c r="H555" s="27"/>
      <c r="I555" s="29"/>
      <c r="J555" s="30"/>
      <c r="K555" s="31"/>
      <c r="L555" s="32"/>
      <c r="M555" s="223"/>
      <c r="N555" s="12" t="str">
        <f>IF(ISBLANK(I555),"",IF(COUNTIF(I555,"*bombe*"),(G555-1)*SUMIF('base de donnée JCO '!C$3:C$10,K555,'base de donnée JCO '!D$3:D$10)+SUMIF(entete,L555,'base de donnée JCO '!D$14:D$20),SUMIFS('base de donnée JCO '!I$173:I$1080,'base de donnée JCO '!F$173:F$1080,I555,'base de donnée JCO '!G$173:G$1080,J555)))</f>
        <v/>
      </c>
      <c r="O555" s="12" t="str">
        <f t="shared" si="800"/>
        <v/>
      </c>
      <c r="P555" s="223"/>
      <c r="Q555" s="28"/>
      <c r="R555" s="28"/>
      <c r="S555" s="28"/>
      <c r="T555" s="28"/>
      <c r="U555" s="28"/>
      <c r="V555" s="2">
        <f>W555*SUMIFS('base de donnée JCO '!H$173:H$1080,'base de donnée JCO '!F$173:F$1080,I555,'base de donnée JCO '!G$173:G$1080,J555)</f>
        <v>0</v>
      </c>
      <c r="W555" s="2">
        <f t="shared" si="777"/>
        <v>0</v>
      </c>
      <c r="X555" s="2">
        <f>W555*SUMIFS('base de donnée JCO '!J$173:J$1080,'base de donnée JCO '!F$173:F$1080,I555,'base de donnée JCO '!G$173:G$1080,J555)</f>
        <v>0</v>
      </c>
      <c r="Z555" s="7" t="str">
        <f t="shared" si="778"/>
        <v/>
      </c>
      <c r="AA555" s="7" t="str">
        <f t="shared" si="779"/>
        <v/>
      </c>
      <c r="AB555" s="7" t="str">
        <f t="shared" si="780"/>
        <v/>
      </c>
      <c r="AD555" s="7" t="str">
        <f t="shared" si="781"/>
        <v/>
      </c>
      <c r="AE555" s="7" t="str">
        <f t="shared" si="782"/>
        <v/>
      </c>
      <c r="AF555" s="7" t="str">
        <f t="shared" si="783"/>
        <v/>
      </c>
      <c r="AG555" s="7" t="str">
        <f t="shared" si="784"/>
        <v/>
      </c>
      <c r="AH555" s="7" t="str">
        <f t="shared" si="785"/>
        <v/>
      </c>
      <c r="AJ555" s="7" t="str">
        <f t="shared" si="786"/>
        <v/>
      </c>
      <c r="AK555" s="7" t="str">
        <f t="shared" si="787"/>
        <v/>
      </c>
      <c r="AL555" s="7" t="str">
        <f t="shared" si="788"/>
        <v/>
      </c>
      <c r="AM555" s="7" t="str">
        <f t="shared" si="789"/>
        <v/>
      </c>
      <c r="AO555" s="7" t="str">
        <f t="shared" si="790"/>
        <v/>
      </c>
      <c r="AP555" s="7" t="str">
        <f t="shared" si="791"/>
        <v/>
      </c>
      <c r="AQ555" s="7" t="str">
        <f t="shared" si="792"/>
        <v/>
      </c>
      <c r="AS555" s="7" t="str">
        <f t="shared" si="793"/>
        <v/>
      </c>
      <c r="AT555" s="7" t="str">
        <f t="shared" si="794"/>
        <v/>
      </c>
      <c r="AU555" s="7" t="str">
        <f t="shared" si="795"/>
        <v/>
      </c>
      <c r="AW555" s="7" t="str">
        <f t="shared" si="796"/>
        <v/>
      </c>
      <c r="AY555" s="7" t="str">
        <f t="shared" si="797"/>
        <v/>
      </c>
      <c r="AZ555" s="7" t="str">
        <f t="shared" si="798"/>
        <v/>
      </c>
      <c r="BA555" s="7" t="str">
        <f t="shared" si="799"/>
        <v/>
      </c>
    </row>
    <row r="556" spans="1:53">
      <c r="A556" s="23"/>
      <c r="B556" s="24"/>
      <c r="C556" s="25"/>
      <c r="D556" s="26"/>
      <c r="E556" s="27"/>
      <c r="F556" s="28"/>
      <c r="G556" s="28"/>
      <c r="H556" s="27"/>
      <c r="I556" s="29"/>
      <c r="J556" s="30"/>
      <c r="K556" s="31"/>
      <c r="L556" s="32"/>
      <c r="M556" s="223"/>
      <c r="N556" s="12" t="str">
        <f>IF(ISBLANK(I556),"",IF(COUNTIF(I556,"*bombe*"),(G556-1)*SUMIF('base de donnée JCO '!C$3:C$10,K556,'base de donnée JCO '!D$3:D$10)+SUMIF(entete,L556,'base de donnée JCO '!D$14:D$20),SUMIFS('base de donnée JCO '!I$173:I$1080,'base de donnée JCO '!F$173:F$1080,I556,'base de donnée JCO '!G$173:G$1080,J556)))</f>
        <v/>
      </c>
      <c r="O556" s="12" t="str">
        <f t="shared" si="800"/>
        <v/>
      </c>
      <c r="P556" s="223"/>
      <c r="Q556" s="28"/>
      <c r="R556" s="28"/>
      <c r="S556" s="28"/>
      <c r="T556" s="28"/>
      <c r="U556" s="28"/>
      <c r="V556" s="2">
        <f>W556*SUMIFS('base de donnée JCO '!H$173:H$1080,'base de donnée JCO '!F$173:F$1080,I556,'base de donnée JCO '!G$173:G$1080,J556)</f>
        <v>0</v>
      </c>
      <c r="W556" s="2">
        <f t="shared" si="777"/>
        <v>0</v>
      </c>
      <c r="X556" s="2">
        <f>W556*SUMIFS('base de donnée JCO '!J$173:J$1080,'base de donnée JCO '!F$173:F$1080,I556,'base de donnée JCO '!G$173:G$1080,J556)</f>
        <v>0</v>
      </c>
      <c r="Z556" s="7" t="str">
        <f t="shared" si="778"/>
        <v/>
      </c>
      <c r="AA556" s="7" t="str">
        <f t="shared" si="779"/>
        <v/>
      </c>
      <c r="AB556" s="7" t="str">
        <f t="shared" si="780"/>
        <v/>
      </c>
      <c r="AD556" s="7" t="str">
        <f t="shared" si="781"/>
        <v/>
      </c>
      <c r="AE556" s="7" t="str">
        <f t="shared" si="782"/>
        <v/>
      </c>
      <c r="AF556" s="7" t="str">
        <f t="shared" si="783"/>
        <v/>
      </c>
      <c r="AG556" s="7" t="str">
        <f t="shared" si="784"/>
        <v/>
      </c>
      <c r="AH556" s="7" t="str">
        <f t="shared" si="785"/>
        <v/>
      </c>
      <c r="AJ556" s="7" t="str">
        <f t="shared" si="786"/>
        <v/>
      </c>
      <c r="AK556" s="7" t="str">
        <f t="shared" si="787"/>
        <v/>
      </c>
      <c r="AL556" s="7" t="str">
        <f t="shared" si="788"/>
        <v/>
      </c>
      <c r="AM556" s="7" t="str">
        <f t="shared" si="789"/>
        <v/>
      </c>
      <c r="AO556" s="7" t="str">
        <f t="shared" si="790"/>
        <v/>
      </c>
      <c r="AP556" s="7" t="str">
        <f t="shared" si="791"/>
        <v/>
      </c>
      <c r="AQ556" s="7" t="str">
        <f t="shared" si="792"/>
        <v/>
      </c>
      <c r="AS556" s="7" t="str">
        <f t="shared" si="793"/>
        <v/>
      </c>
      <c r="AT556" s="7" t="str">
        <f t="shared" si="794"/>
        <v/>
      </c>
      <c r="AU556" s="7" t="str">
        <f t="shared" si="795"/>
        <v/>
      </c>
      <c r="AW556" s="7" t="str">
        <f t="shared" si="796"/>
        <v/>
      </c>
      <c r="AY556" s="7" t="str">
        <f t="shared" si="797"/>
        <v/>
      </c>
      <c r="AZ556" s="7" t="str">
        <f t="shared" si="798"/>
        <v/>
      </c>
      <c r="BA556" s="7" t="str">
        <f t="shared" si="799"/>
        <v/>
      </c>
    </row>
    <row r="557" spans="1:53">
      <c r="A557" s="23"/>
      <c r="B557" s="24"/>
      <c r="C557" s="25"/>
      <c r="D557" s="26"/>
      <c r="E557" s="27"/>
      <c r="F557" s="28"/>
      <c r="G557" s="28"/>
      <c r="H557" s="27"/>
      <c r="I557" s="29"/>
      <c r="J557" s="30"/>
      <c r="K557" s="31"/>
      <c r="L557" s="32"/>
      <c r="M557" s="223"/>
      <c r="N557" s="12" t="str">
        <f>IF(ISBLANK(I557),"",IF(COUNTIF(I557,"*bombe*"),(G557-1)*SUMIF('base de donnée JCO '!C$3:C$10,K557,'base de donnée JCO '!D$3:D$10)+SUMIF(entete,L557,'base de donnée JCO '!D$14:D$20),SUMIFS('base de donnée JCO '!I$173:I$1080,'base de donnée JCO '!F$173:F$1080,I557,'base de donnée JCO '!G$173:G$1080,J557)))</f>
        <v/>
      </c>
      <c r="O557" s="12" t="str">
        <f t="shared" si="800"/>
        <v/>
      </c>
      <c r="P557" s="223"/>
      <c r="Q557" s="28"/>
      <c r="R557" s="28"/>
      <c r="S557" s="28"/>
      <c r="T557" s="28"/>
      <c r="U557" s="28"/>
      <c r="V557" s="2">
        <f>W557*SUMIFS('base de donnée JCO '!H$173:H$1080,'base de donnée JCO '!F$173:F$1080,I557,'base de donnée JCO '!G$173:G$1080,J557)</f>
        <v>0</v>
      </c>
      <c r="W557" s="2">
        <f t="shared" si="777"/>
        <v>0</v>
      </c>
      <c r="X557" s="2">
        <f>W557*SUMIFS('base de donnée JCO '!J$173:J$1080,'base de donnée JCO '!F$173:F$1080,I557,'base de donnée JCO '!G$173:G$1080,J557)</f>
        <v>0</v>
      </c>
      <c r="Z557" s="7" t="str">
        <f t="shared" si="778"/>
        <v/>
      </c>
      <c r="AA557" s="7" t="str">
        <f t="shared" si="779"/>
        <v/>
      </c>
      <c r="AB557" s="7" t="str">
        <f t="shared" si="780"/>
        <v/>
      </c>
      <c r="AD557" s="7" t="str">
        <f t="shared" si="781"/>
        <v/>
      </c>
      <c r="AE557" s="7" t="str">
        <f t="shared" si="782"/>
        <v/>
      </c>
      <c r="AF557" s="7" t="str">
        <f t="shared" si="783"/>
        <v/>
      </c>
      <c r="AG557" s="7" t="str">
        <f t="shared" si="784"/>
        <v/>
      </c>
      <c r="AH557" s="7" t="str">
        <f t="shared" si="785"/>
        <v/>
      </c>
      <c r="AJ557" s="7" t="str">
        <f t="shared" si="786"/>
        <v/>
      </c>
      <c r="AK557" s="7" t="str">
        <f t="shared" si="787"/>
        <v/>
      </c>
      <c r="AL557" s="7" t="str">
        <f t="shared" si="788"/>
        <v/>
      </c>
      <c r="AM557" s="7" t="str">
        <f t="shared" si="789"/>
        <v/>
      </c>
      <c r="AO557" s="7" t="str">
        <f t="shared" si="790"/>
        <v/>
      </c>
      <c r="AP557" s="7" t="str">
        <f t="shared" si="791"/>
        <v/>
      </c>
      <c r="AQ557" s="7" t="str">
        <f t="shared" si="792"/>
        <v/>
      </c>
      <c r="AS557" s="7" t="str">
        <f t="shared" si="793"/>
        <v/>
      </c>
      <c r="AT557" s="7" t="str">
        <f t="shared" si="794"/>
        <v/>
      </c>
      <c r="AU557" s="7" t="str">
        <f t="shared" si="795"/>
        <v/>
      </c>
      <c r="AW557" s="7" t="str">
        <f t="shared" si="796"/>
        <v/>
      </c>
      <c r="AY557" s="7" t="str">
        <f t="shared" si="797"/>
        <v/>
      </c>
      <c r="AZ557" s="7" t="str">
        <f t="shared" si="798"/>
        <v/>
      </c>
      <c r="BA557" s="7" t="str">
        <f t="shared" si="799"/>
        <v/>
      </c>
    </row>
    <row r="558" spans="1:53">
      <c r="A558" s="23"/>
      <c r="B558" s="24"/>
      <c r="C558" s="25"/>
      <c r="D558" s="26"/>
      <c r="E558" s="27"/>
      <c r="F558" s="28"/>
      <c r="G558" s="28"/>
      <c r="H558" s="27"/>
      <c r="I558" s="29"/>
      <c r="J558" s="30"/>
      <c r="K558" s="31"/>
      <c r="L558" s="32"/>
      <c r="M558" s="223"/>
      <c r="N558" s="12" t="str">
        <f>IF(ISBLANK(I558),"",IF(COUNTIF(I558,"*bombe*"),(G558-1)*SUMIF('base de donnée JCO '!C$3:C$10,K558,'base de donnée JCO '!D$3:D$10)+SUMIF(entete,L558,'base de donnée JCO '!D$14:D$20),SUMIFS('base de donnée JCO '!I$173:I$1080,'base de donnée JCO '!F$173:F$1080,I558,'base de donnée JCO '!G$173:G$1080,J558)))</f>
        <v/>
      </c>
      <c r="O558" s="12" t="str">
        <f t="shared" si="800"/>
        <v/>
      </c>
      <c r="P558" s="223"/>
      <c r="Q558" s="28"/>
      <c r="R558" s="28"/>
      <c r="S558" s="28"/>
      <c r="T558" s="28"/>
      <c r="U558" s="28"/>
      <c r="V558" s="2">
        <f>W558*SUMIFS('base de donnée JCO '!H$173:H$1080,'base de donnée JCO '!F$173:F$1080,I558,'base de donnée JCO '!G$173:G$1080,J558)</f>
        <v>0</v>
      </c>
      <c r="W558" s="2">
        <f t="shared" si="777"/>
        <v>0</v>
      </c>
      <c r="X558" s="2">
        <f>W558*SUMIFS('base de donnée JCO '!J$173:J$1080,'base de donnée JCO '!F$173:F$1080,I558,'base de donnée JCO '!G$173:G$1080,J558)</f>
        <v>0</v>
      </c>
      <c r="Z558" s="7" t="str">
        <f t="shared" si="778"/>
        <v/>
      </c>
      <c r="AA558" s="7" t="str">
        <f t="shared" si="779"/>
        <v/>
      </c>
      <c r="AB558" s="7" t="str">
        <f t="shared" si="780"/>
        <v/>
      </c>
      <c r="AD558" s="7" t="str">
        <f t="shared" si="781"/>
        <v/>
      </c>
      <c r="AE558" s="7" t="str">
        <f t="shared" si="782"/>
        <v/>
      </c>
      <c r="AF558" s="7" t="str">
        <f t="shared" si="783"/>
        <v/>
      </c>
      <c r="AG558" s="7" t="str">
        <f t="shared" si="784"/>
        <v/>
      </c>
      <c r="AH558" s="7" t="str">
        <f t="shared" si="785"/>
        <v/>
      </c>
      <c r="AJ558" s="7" t="str">
        <f t="shared" si="786"/>
        <v/>
      </c>
      <c r="AK558" s="7" t="str">
        <f t="shared" si="787"/>
        <v/>
      </c>
      <c r="AL558" s="7" t="str">
        <f t="shared" si="788"/>
        <v/>
      </c>
      <c r="AM558" s="7" t="str">
        <f t="shared" si="789"/>
        <v/>
      </c>
      <c r="AO558" s="7" t="str">
        <f t="shared" si="790"/>
        <v/>
      </c>
      <c r="AP558" s="7" t="str">
        <f t="shared" si="791"/>
        <v/>
      </c>
      <c r="AQ558" s="7" t="str">
        <f t="shared" si="792"/>
        <v/>
      </c>
      <c r="AS558" s="7" t="str">
        <f t="shared" si="793"/>
        <v/>
      </c>
      <c r="AT558" s="7" t="str">
        <f t="shared" si="794"/>
        <v/>
      </c>
      <c r="AU558" s="7" t="str">
        <f t="shared" si="795"/>
        <v/>
      </c>
      <c r="AW558" s="7" t="str">
        <f t="shared" si="796"/>
        <v/>
      </c>
      <c r="AY558" s="7" t="str">
        <f t="shared" si="797"/>
        <v/>
      </c>
      <c r="AZ558" s="7" t="str">
        <f t="shared" si="798"/>
        <v/>
      </c>
      <c r="BA558" s="7" t="str">
        <f t="shared" si="799"/>
        <v/>
      </c>
    </row>
    <row r="559" spans="1:53">
      <c r="A559" s="23"/>
      <c r="B559" s="24"/>
      <c r="C559" s="25"/>
      <c r="D559" s="26"/>
      <c r="E559" s="27"/>
      <c r="F559" s="28"/>
      <c r="G559" s="28"/>
      <c r="H559" s="27"/>
      <c r="I559" s="29"/>
      <c r="J559" s="30"/>
      <c r="K559" s="31"/>
      <c r="L559" s="32"/>
      <c r="M559" s="223"/>
      <c r="N559" s="12" t="str">
        <f>IF(ISBLANK(I559),"",IF(COUNTIF(I559,"*bombe*"),(G559-1)*SUMIF('base de donnée JCO '!C$3:C$10,K559,'base de donnée JCO '!D$3:D$10)+SUMIF(entete,L559,'base de donnée JCO '!D$14:D$20),SUMIFS('base de donnée JCO '!I$173:I$1080,'base de donnée JCO '!F$173:F$1080,I559,'base de donnée JCO '!G$173:G$1080,J559)))</f>
        <v/>
      </c>
      <c r="O559" s="12" t="str">
        <f t="shared" si="800"/>
        <v/>
      </c>
      <c r="P559" s="223"/>
      <c r="Q559" s="28"/>
      <c r="R559" s="28"/>
      <c r="S559" s="28"/>
      <c r="T559" s="28"/>
      <c r="U559" s="28"/>
      <c r="V559" s="2">
        <f>W559*SUMIFS('base de donnée JCO '!H$173:H$1080,'base de donnée JCO '!F$173:F$1080,I559,'base de donnée JCO '!G$173:G$1080,J559)</f>
        <v>0</v>
      </c>
      <c r="W559" s="2">
        <f t="shared" si="777"/>
        <v>0</v>
      </c>
      <c r="X559" s="2">
        <f>W559*SUMIFS('base de donnée JCO '!J$173:J$1080,'base de donnée JCO '!F$173:F$1080,I559,'base de donnée JCO '!G$173:G$1080,J559)</f>
        <v>0</v>
      </c>
      <c r="Z559" s="7" t="str">
        <f t="shared" si="778"/>
        <v/>
      </c>
      <c r="AA559" s="7" t="str">
        <f t="shared" si="779"/>
        <v/>
      </c>
      <c r="AB559" s="7" t="str">
        <f t="shared" si="780"/>
        <v/>
      </c>
      <c r="AD559" s="7" t="str">
        <f t="shared" si="781"/>
        <v/>
      </c>
      <c r="AE559" s="7" t="str">
        <f t="shared" si="782"/>
        <v/>
      </c>
      <c r="AF559" s="7" t="str">
        <f t="shared" si="783"/>
        <v/>
      </c>
      <c r="AG559" s="7" t="str">
        <f t="shared" si="784"/>
        <v/>
      </c>
      <c r="AH559" s="7" t="str">
        <f t="shared" si="785"/>
        <v/>
      </c>
      <c r="AJ559" s="7" t="str">
        <f t="shared" si="786"/>
        <v/>
      </c>
      <c r="AK559" s="7" t="str">
        <f t="shared" si="787"/>
        <v/>
      </c>
      <c r="AL559" s="7" t="str">
        <f t="shared" si="788"/>
        <v/>
      </c>
      <c r="AM559" s="7" t="str">
        <f t="shared" si="789"/>
        <v/>
      </c>
      <c r="AO559" s="7" t="str">
        <f t="shared" si="790"/>
        <v/>
      </c>
      <c r="AP559" s="7" t="str">
        <f t="shared" si="791"/>
        <v/>
      </c>
      <c r="AQ559" s="7" t="str">
        <f t="shared" si="792"/>
        <v/>
      </c>
      <c r="AS559" s="7" t="str">
        <f t="shared" si="793"/>
        <v/>
      </c>
      <c r="AT559" s="7" t="str">
        <f t="shared" si="794"/>
        <v/>
      </c>
      <c r="AU559" s="7" t="str">
        <f t="shared" si="795"/>
        <v/>
      </c>
      <c r="AW559" s="7" t="str">
        <f t="shared" si="796"/>
        <v/>
      </c>
      <c r="AY559" s="7" t="str">
        <f t="shared" si="797"/>
        <v/>
      </c>
      <c r="AZ559" s="7" t="str">
        <f t="shared" si="798"/>
        <v/>
      </c>
      <c r="BA559" s="7" t="str">
        <f t="shared" si="799"/>
        <v/>
      </c>
    </row>
    <row r="560" spans="1:53">
      <c r="A560" s="23"/>
      <c r="B560" s="24"/>
      <c r="C560" s="25"/>
      <c r="D560" s="26"/>
      <c r="E560" s="27"/>
      <c r="F560" s="28"/>
      <c r="G560" s="28"/>
      <c r="H560" s="27"/>
      <c r="I560" s="29"/>
      <c r="J560" s="30"/>
      <c r="K560" s="31"/>
      <c r="L560" s="32"/>
      <c r="M560" s="223"/>
      <c r="N560" s="12" t="str">
        <f>IF(ISBLANK(I560),"",IF(COUNTIF(I560,"*bombe*"),(G560-1)*SUMIF('base de donnée JCO '!C$3:C$10,K560,'base de donnée JCO '!D$3:D$10)+SUMIF(entete,L560,'base de donnée JCO '!D$14:D$20),SUMIFS('base de donnée JCO '!I$173:I$1080,'base de donnée JCO '!F$173:F$1080,I560,'base de donnée JCO '!G$173:G$1080,J560)))</f>
        <v/>
      </c>
      <c r="O560" s="12" t="str">
        <f t="shared" si="800"/>
        <v/>
      </c>
      <c r="P560" s="223"/>
      <c r="Q560" s="28"/>
      <c r="R560" s="28"/>
      <c r="S560" s="28"/>
      <c r="T560" s="28"/>
      <c r="U560" s="28"/>
      <c r="V560" s="2">
        <f>W560*SUMIFS('base de donnée JCO '!H$173:H$1080,'base de donnée JCO '!F$173:F$1080,I560,'base de donnée JCO '!G$173:G$1080,J560)</f>
        <v>0</v>
      </c>
      <c r="W560" s="2">
        <f t="shared" si="777"/>
        <v>0</v>
      </c>
      <c r="X560" s="2">
        <f>W560*SUMIFS('base de donnée JCO '!J$173:J$1080,'base de donnée JCO '!F$173:F$1080,I560,'base de donnée JCO '!G$173:G$1080,J560)</f>
        <v>0</v>
      </c>
      <c r="Z560" s="7" t="str">
        <f t="shared" si="778"/>
        <v/>
      </c>
      <c r="AA560" s="7" t="str">
        <f t="shared" si="779"/>
        <v/>
      </c>
      <c r="AB560" s="7" t="str">
        <f t="shared" si="780"/>
        <v/>
      </c>
      <c r="AD560" s="7" t="str">
        <f t="shared" si="781"/>
        <v/>
      </c>
      <c r="AE560" s="7" t="str">
        <f t="shared" si="782"/>
        <v/>
      </c>
      <c r="AF560" s="7" t="str">
        <f t="shared" si="783"/>
        <v/>
      </c>
      <c r="AG560" s="7" t="str">
        <f t="shared" si="784"/>
        <v/>
      </c>
      <c r="AH560" s="7" t="str">
        <f t="shared" si="785"/>
        <v/>
      </c>
      <c r="AJ560" s="7" t="str">
        <f t="shared" si="786"/>
        <v/>
      </c>
      <c r="AK560" s="7" t="str">
        <f t="shared" si="787"/>
        <v/>
      </c>
      <c r="AL560" s="7" t="str">
        <f t="shared" si="788"/>
        <v/>
      </c>
      <c r="AM560" s="7" t="str">
        <f t="shared" si="789"/>
        <v/>
      </c>
      <c r="AO560" s="7" t="str">
        <f t="shared" si="790"/>
        <v/>
      </c>
      <c r="AP560" s="7" t="str">
        <f t="shared" si="791"/>
        <v/>
      </c>
      <c r="AQ560" s="7" t="str">
        <f t="shared" si="792"/>
        <v/>
      </c>
      <c r="AS560" s="7" t="str">
        <f t="shared" si="793"/>
        <v/>
      </c>
      <c r="AT560" s="7" t="str">
        <f t="shared" si="794"/>
        <v/>
      </c>
      <c r="AU560" s="7" t="str">
        <f t="shared" si="795"/>
        <v/>
      </c>
      <c r="AW560" s="7" t="str">
        <f t="shared" si="796"/>
        <v/>
      </c>
      <c r="AY560" s="7" t="str">
        <f t="shared" si="797"/>
        <v/>
      </c>
      <c r="AZ560" s="7" t="str">
        <f t="shared" si="798"/>
        <v/>
      </c>
      <c r="BA560" s="7" t="str">
        <f t="shared" si="799"/>
        <v/>
      </c>
    </row>
    <row r="561" spans="1:53">
      <c r="A561" s="23"/>
      <c r="B561" s="24"/>
      <c r="C561" s="25"/>
      <c r="D561" s="26"/>
      <c r="E561" s="27"/>
      <c r="F561" s="28"/>
      <c r="G561" s="28"/>
      <c r="H561" s="27"/>
      <c r="I561" s="29"/>
      <c r="J561" s="30"/>
      <c r="K561" s="31"/>
      <c r="L561" s="32"/>
      <c r="M561" s="223"/>
      <c r="N561" s="12" t="str">
        <f>IF(ISBLANK(I561),"",IF(COUNTIF(I561,"*bombe*"),(G561-1)*SUMIF('base de donnée JCO '!C$3:C$10,K561,'base de donnée JCO '!D$3:D$10)+SUMIF(entete,L561,'base de donnée JCO '!D$14:D$20),SUMIFS('base de donnée JCO '!I$173:I$1080,'base de donnée JCO '!F$173:F$1080,I561,'base de donnée JCO '!G$173:G$1080,J561)))</f>
        <v/>
      </c>
      <c r="O561" s="12" t="str">
        <f t="shared" si="800"/>
        <v/>
      </c>
      <c r="P561" s="223"/>
      <c r="Q561" s="28"/>
      <c r="R561" s="28"/>
      <c r="S561" s="28"/>
      <c r="T561" s="28"/>
      <c r="U561" s="28"/>
      <c r="V561" s="2">
        <f>W561*SUMIFS('base de donnée JCO '!H$173:H$1080,'base de donnée JCO '!F$173:F$1080,I561,'base de donnée JCO '!G$173:G$1080,J561)</f>
        <v>0</v>
      </c>
      <c r="W561" s="2">
        <f t="shared" si="777"/>
        <v>0</v>
      </c>
      <c r="X561" s="2">
        <f>W561*SUMIFS('base de donnée JCO '!J$173:J$1080,'base de donnée JCO '!F$173:F$1080,I561,'base de donnée JCO '!G$173:G$1080,J561)</f>
        <v>0</v>
      </c>
      <c r="Z561" s="7" t="str">
        <f t="shared" si="778"/>
        <v/>
      </c>
      <c r="AA561" s="7" t="str">
        <f t="shared" si="779"/>
        <v/>
      </c>
      <c r="AB561" s="7" t="str">
        <f t="shared" si="780"/>
        <v/>
      </c>
      <c r="AD561" s="7" t="str">
        <f t="shared" si="781"/>
        <v/>
      </c>
      <c r="AE561" s="7" t="str">
        <f t="shared" si="782"/>
        <v/>
      </c>
      <c r="AF561" s="7" t="str">
        <f t="shared" si="783"/>
        <v/>
      </c>
      <c r="AG561" s="7" t="str">
        <f t="shared" si="784"/>
        <v/>
      </c>
      <c r="AH561" s="7" t="str">
        <f t="shared" si="785"/>
        <v/>
      </c>
      <c r="AJ561" s="7" t="str">
        <f t="shared" si="786"/>
        <v/>
      </c>
      <c r="AK561" s="7" t="str">
        <f t="shared" si="787"/>
        <v/>
      </c>
      <c r="AL561" s="7" t="str">
        <f t="shared" si="788"/>
        <v/>
      </c>
      <c r="AM561" s="7" t="str">
        <f t="shared" si="789"/>
        <v/>
      </c>
      <c r="AO561" s="7" t="str">
        <f t="shared" si="790"/>
        <v/>
      </c>
      <c r="AP561" s="7" t="str">
        <f t="shared" si="791"/>
        <v/>
      </c>
      <c r="AQ561" s="7" t="str">
        <f t="shared" si="792"/>
        <v/>
      </c>
      <c r="AS561" s="7" t="str">
        <f t="shared" si="793"/>
        <v/>
      </c>
      <c r="AT561" s="7" t="str">
        <f t="shared" si="794"/>
        <v/>
      </c>
      <c r="AU561" s="7" t="str">
        <f t="shared" si="795"/>
        <v/>
      </c>
      <c r="AW561" s="7" t="str">
        <f t="shared" si="796"/>
        <v/>
      </c>
      <c r="AY561" s="7" t="str">
        <f t="shared" si="797"/>
        <v/>
      </c>
      <c r="AZ561" s="7" t="str">
        <f t="shared" si="798"/>
        <v/>
      </c>
      <c r="BA561" s="7" t="str">
        <f t="shared" si="799"/>
        <v/>
      </c>
    </row>
    <row r="562" spans="1:53">
      <c r="A562" s="23"/>
      <c r="B562" s="24"/>
      <c r="C562" s="25"/>
      <c r="D562" s="26"/>
      <c r="E562" s="27"/>
      <c r="F562" s="28"/>
      <c r="G562" s="28"/>
      <c r="H562" s="27"/>
      <c r="I562" s="29"/>
      <c r="J562" s="30"/>
      <c r="K562" s="31"/>
      <c r="L562" s="32"/>
      <c r="M562" s="223"/>
      <c r="N562" s="12" t="str">
        <f>IF(ISBLANK(I562),"",IF(COUNTIF(I562,"*bombe*"),(G562-1)*SUMIF('base de donnée JCO '!C$3:C$10,K562,'base de donnée JCO '!D$3:D$10)+SUMIF(entete,L562,'base de donnée JCO '!D$14:D$20),SUMIFS('base de donnée JCO '!I$173:I$1080,'base de donnée JCO '!F$173:F$1080,I562,'base de donnée JCO '!G$173:G$1080,J562)))</f>
        <v/>
      </c>
      <c r="O562" s="12" t="str">
        <f t="shared" si="800"/>
        <v/>
      </c>
      <c r="P562" s="223"/>
      <c r="Q562" s="28"/>
      <c r="R562" s="28"/>
      <c r="S562" s="28"/>
      <c r="T562" s="28"/>
      <c r="U562" s="28"/>
      <c r="V562" s="2">
        <f>W562*SUMIFS('base de donnée JCO '!H$173:H$1080,'base de donnée JCO '!F$173:F$1080,I562,'base de donnée JCO '!G$173:G$1080,J562)</f>
        <v>0</v>
      </c>
      <c r="W562" s="2">
        <f t="shared" ref="W562:W625" si="801">F562*G562</f>
        <v>0</v>
      </c>
      <c r="X562" s="2">
        <f>W562*SUMIFS('base de donnée JCO '!J$173:J$1080,'base de donnée JCO '!F$173:F$1080,I562,'base de donnée JCO '!G$173:G$1080,J562)</f>
        <v>0</v>
      </c>
      <c r="Z562" s="7" t="str">
        <f t="shared" ref="Z562:Z625" si="802">IF(ISBLANK(I562),"",IF(COUNTIF(I562,"*BOMBE_50MM*"),IF(COUNTIF(K562,"*TR*"),IF(G562&gt;=6,F562*1,0.5*F562),""),""))</f>
        <v/>
      </c>
      <c r="AA562" s="7" t="str">
        <f t="shared" ref="AA562:AA625" si="803">IF(ISBLANK(I562),"",IF(COUNTIF(I562,"*BOMBE_50MM*"),IF(COUNTIF(K562,"*\*"),IF(G562&gt;1,F562*1,""),""),""))</f>
        <v/>
      </c>
      <c r="AB562" s="7" t="str">
        <f t="shared" ref="AB562:AB625" si="804">IF(ISBLANK(I562),"",IF(COUNTIF(I562,"*BOMBE_50MM*"),IF(G562=1,F562,""),""))</f>
        <v/>
      </c>
      <c r="AD562" s="7" t="str">
        <f t="shared" ref="AD562:AD625" si="805">IF(ISBLANK(I562),"",IF(COUNTIF(I562,"*BOMBE_75MM*"),IF(G562=1,F562,""),""))</f>
        <v/>
      </c>
      <c r="AE562" s="7" t="str">
        <f t="shared" ref="AE562:AE625" si="806">IF(ISBLANK(I562),"",IF(COUNTIF(I562,"*BOMBE_75MM*"),IF(COUNTIF(K562,"*TR*"),IF(G562&lt;=5,F562,""),""),""))</f>
        <v/>
      </c>
      <c r="AF562" s="7" t="str">
        <f t="shared" ref="AF562:AF625" si="807">IF(ISBLANK(I562),"",IF(COUNTIF(I562,"*BOMBE_75MM*"),IF(COUNTIF(K562,"*TR*"),IF(G562&gt;5,F562,""),""),""))</f>
        <v/>
      </c>
      <c r="AG562" s="7" t="str">
        <f t="shared" ref="AG562:AG625" si="808">IF(ISBLANK(I562),"",IF(COUNTIF(I562,"*BOMBE_75MM*"),IF(COUNTIF(K562,"*\*"),IF(AND(G562&lt;=3,G562&gt;=2),F562,""),""),""))</f>
        <v/>
      </c>
      <c r="AH562" s="7" t="str">
        <f t="shared" ref="AH562:AH625" si="809">IF(ISBLANK(I562),"",IF(COUNTIF(I562,"*BOMBE_75MM*"),IF(COUNTIF(K562,"*\*"),IF(AND(G562&lt;=7,G562&gt;=4),F562,""),""),""))</f>
        <v/>
      </c>
      <c r="AJ562" s="7" t="str">
        <f t="shared" ref="AJ562:AJ625" si="810">IF(ISBLANK(I562),"",IF(COUNTIF(I562,"*BOMBE_100MM*"),IF(G562=1,F562,""),""))</f>
        <v/>
      </c>
      <c r="AK562" s="7" t="str">
        <f t="shared" ref="AK562:AK625" si="811">IF(ISBLANK(I562),"",IF(COUNTIF(I562,"*BOMBE_100MM*"),IF(COUNTIF(K562,"*TR*"),IF(G562&lt;=5,F562,F562*2),""),""))</f>
        <v/>
      </c>
      <c r="AL562" s="7" t="str">
        <f t="shared" ref="AL562:AL625" si="812">IF(ISBLANK(I562),"",IF(COUNTIF(I562,"*BOMBE_100MM*"),IF(COUNTIF(K562,"*\*"),IF(AND(G562&lt;=3,G562&gt;=2),F562,""),""),""))</f>
        <v/>
      </c>
      <c r="AM562" s="7" t="str">
        <f t="shared" ref="AM562:AM625" si="813">IF(ISBLANK(I562),"",IF(COUNTIF(I562,"*BOMBE_100MM*"),IF(COUNTIF(K562,"*\*"),IF(AND(G562&lt;=5,G562&gt;=4),F562,""),""),""))</f>
        <v/>
      </c>
      <c r="AO562" s="7" t="str">
        <f t="shared" ref="AO562:AO625" si="814">IF(ISBLANK(I562),"",IF(COUNTIF(I562,"*BOMBE_125MM*"),IF(G562=1,F562,""),""))</f>
        <v/>
      </c>
      <c r="AP562" s="7" t="str">
        <f t="shared" ref="AP562:AP625" si="815">IF(ISBLANK(I562),"",IF(COUNTIF(I562,"*BOMBE_125MM*"),IF(COUNTIF(K562,"*TR*"),IF(G562&lt;=5,F562,""),""),""))</f>
        <v/>
      </c>
      <c r="AQ562" s="7" t="str">
        <f t="shared" ref="AQ562:AQ625" si="816">IF(ISBLANK(I562),"",IF(COUNTIF(I562,"*BOMBE_125MM*"),IF(COUNTIF(K562,"*\*"),IF(AND(G562&lt;=3,G562&gt;=2),F562,""),""),""))</f>
        <v/>
      </c>
      <c r="AS562" s="7" t="str">
        <f t="shared" ref="AS562:AS625" si="817">IF(ISBLANK(I562),"",IF(COUNTIF(I562,"*BOMBE_150MM*"),IF(G562=1,F562,""),""))</f>
        <v/>
      </c>
      <c r="AT562" s="7" t="str">
        <f t="shared" ref="AT562:AT625" si="818">IF(ISBLANK(I562),"",IF(COUNTIF(I562,"*BOMBE_150MM*"),IF(COUNTIF(K562,"*TR*"),IF(G562&lt;=4,F562,""),""),""))</f>
        <v/>
      </c>
      <c r="AU562" s="7" t="str">
        <f t="shared" ref="AU562:AU625" si="819">IF(ISBLANK(I562),"",IF(COUNTIF(I562,"*BOMBE_150MM*"),IF(COUNTIF(K562,"*\*"),IF(AND(G562&lt;=3,G562&gt;=2),F562,""),""),""))</f>
        <v/>
      </c>
      <c r="AW562" s="7" t="str">
        <f t="shared" ref="AW562:AW625" si="820">IF(ISBLANK(I562),"",IF(COUNTIF(I562,"*BOMBE_200MM*"),F562*G562,""))</f>
        <v/>
      </c>
      <c r="AY562" s="7" t="str">
        <f t="shared" ref="AY562:AY625" si="821">IF(ISBLANK(I562),"",IF(COUNTIF(I562,"*BOMBE_*"),F562*20,F562*15))</f>
        <v/>
      </c>
      <c r="AZ562" s="7" t="str">
        <f t="shared" ref="AZ562:AZ625" si="822">IF(ISBLANK(I562),"",IF(COUNTIF(I562,"*BOMBE_*"),F562*15,F562*10))</f>
        <v/>
      </c>
      <c r="BA562" s="7" t="str">
        <f t="shared" ref="BA562:BA625" si="823">IF(ISBLANK(I562),"",IF(COUNTIF(I562,"*BOMBE_*"),F562*10,F562*5))</f>
        <v/>
      </c>
    </row>
    <row r="563" spans="1:53">
      <c r="A563" s="23"/>
      <c r="B563" s="24"/>
      <c r="C563" s="25"/>
      <c r="D563" s="26"/>
      <c r="E563" s="27"/>
      <c r="F563" s="28"/>
      <c r="G563" s="28"/>
      <c r="H563" s="27"/>
      <c r="I563" s="29"/>
      <c r="J563" s="30"/>
      <c r="K563" s="31"/>
      <c r="L563" s="32"/>
      <c r="M563" s="223"/>
      <c r="N563" s="12" t="str">
        <f>IF(ISBLANK(I563),"",IF(COUNTIF(I563,"*bombe*"),(G563-1)*SUMIF('base de donnée JCO '!C$3:C$10,K563,'base de donnée JCO '!D$3:D$10)+SUMIF(entete,L563,'base de donnée JCO '!D$14:D$20),SUMIFS('base de donnée JCO '!I$173:I$1080,'base de donnée JCO '!F$173:F$1080,I563,'base de donnée JCO '!G$173:G$1080,J563)))</f>
        <v/>
      </c>
      <c r="O563" s="12" t="str">
        <f t="shared" si="800"/>
        <v/>
      </c>
      <c r="P563" s="223"/>
      <c r="Q563" s="28"/>
      <c r="R563" s="28"/>
      <c r="S563" s="28"/>
      <c r="T563" s="28"/>
      <c r="U563" s="28"/>
      <c r="V563" s="2">
        <f>W563*SUMIFS('base de donnée JCO '!H$173:H$1080,'base de donnée JCO '!F$173:F$1080,I563,'base de donnée JCO '!G$173:G$1080,J563)</f>
        <v>0</v>
      </c>
      <c r="W563" s="2">
        <f t="shared" si="801"/>
        <v>0</v>
      </c>
      <c r="X563" s="2">
        <f>W563*SUMIFS('base de donnée JCO '!J$173:J$1080,'base de donnée JCO '!F$173:F$1080,I563,'base de donnée JCO '!G$173:G$1080,J563)</f>
        <v>0</v>
      </c>
      <c r="Z563" s="7" t="str">
        <f t="shared" si="802"/>
        <v/>
      </c>
      <c r="AA563" s="7" t="str">
        <f t="shared" si="803"/>
        <v/>
      </c>
      <c r="AB563" s="7" t="str">
        <f t="shared" si="804"/>
        <v/>
      </c>
      <c r="AD563" s="7" t="str">
        <f t="shared" si="805"/>
        <v/>
      </c>
      <c r="AE563" s="7" t="str">
        <f t="shared" si="806"/>
        <v/>
      </c>
      <c r="AF563" s="7" t="str">
        <f t="shared" si="807"/>
        <v/>
      </c>
      <c r="AG563" s="7" t="str">
        <f t="shared" si="808"/>
        <v/>
      </c>
      <c r="AH563" s="7" t="str">
        <f t="shared" si="809"/>
        <v/>
      </c>
      <c r="AJ563" s="7" t="str">
        <f t="shared" si="810"/>
        <v/>
      </c>
      <c r="AK563" s="7" t="str">
        <f t="shared" si="811"/>
        <v/>
      </c>
      <c r="AL563" s="7" t="str">
        <f t="shared" si="812"/>
        <v/>
      </c>
      <c r="AM563" s="7" t="str">
        <f t="shared" si="813"/>
        <v/>
      </c>
      <c r="AO563" s="7" t="str">
        <f t="shared" si="814"/>
        <v/>
      </c>
      <c r="AP563" s="7" t="str">
        <f t="shared" si="815"/>
        <v/>
      </c>
      <c r="AQ563" s="7" t="str">
        <f t="shared" si="816"/>
        <v/>
      </c>
      <c r="AS563" s="7" t="str">
        <f t="shared" si="817"/>
        <v/>
      </c>
      <c r="AT563" s="7" t="str">
        <f t="shared" si="818"/>
        <v/>
      </c>
      <c r="AU563" s="7" t="str">
        <f t="shared" si="819"/>
        <v/>
      </c>
      <c r="AW563" s="7" t="str">
        <f t="shared" si="820"/>
        <v/>
      </c>
      <c r="AY563" s="7" t="str">
        <f t="shared" si="821"/>
        <v/>
      </c>
      <c r="AZ563" s="7" t="str">
        <f t="shared" si="822"/>
        <v/>
      </c>
      <c r="BA563" s="7" t="str">
        <f t="shared" si="823"/>
        <v/>
      </c>
    </row>
    <row r="564" spans="1:53">
      <c r="A564" s="23"/>
      <c r="B564" s="24"/>
      <c r="C564" s="25"/>
      <c r="D564" s="26"/>
      <c r="E564" s="27"/>
      <c r="F564" s="28"/>
      <c r="G564" s="28"/>
      <c r="H564" s="27"/>
      <c r="I564" s="29"/>
      <c r="J564" s="30"/>
      <c r="K564" s="31"/>
      <c r="L564" s="32"/>
      <c r="M564" s="223"/>
      <c r="N564" s="12" t="str">
        <f>IF(ISBLANK(I564),"",IF(COUNTIF(I564,"*bombe*"),(G564-1)*SUMIF('base de donnée JCO '!C$3:C$10,K564,'base de donnée JCO '!D$3:D$10)+SUMIF(entete,L564,'base de donnée JCO '!D$14:D$20),SUMIFS('base de donnée JCO '!I$173:I$1080,'base de donnée JCO '!F$173:F$1080,I564,'base de donnée JCO '!G$173:G$1080,J564)))</f>
        <v/>
      </c>
      <c r="O564" s="12" t="str">
        <f t="shared" si="800"/>
        <v/>
      </c>
      <c r="P564" s="223"/>
      <c r="Q564" s="28"/>
      <c r="R564" s="28"/>
      <c r="S564" s="28"/>
      <c r="T564" s="28"/>
      <c r="U564" s="28"/>
      <c r="V564" s="2">
        <f>W564*SUMIFS('base de donnée JCO '!H$173:H$1080,'base de donnée JCO '!F$173:F$1080,I564,'base de donnée JCO '!G$173:G$1080,J564)</f>
        <v>0</v>
      </c>
      <c r="W564" s="2">
        <f t="shared" si="801"/>
        <v>0</v>
      </c>
      <c r="X564" s="2">
        <f>W564*SUMIFS('base de donnée JCO '!J$173:J$1080,'base de donnée JCO '!F$173:F$1080,I564,'base de donnée JCO '!G$173:G$1080,J564)</f>
        <v>0</v>
      </c>
      <c r="Z564" s="7" t="str">
        <f t="shared" si="802"/>
        <v/>
      </c>
      <c r="AA564" s="7" t="str">
        <f t="shared" si="803"/>
        <v/>
      </c>
      <c r="AB564" s="7" t="str">
        <f t="shared" si="804"/>
        <v/>
      </c>
      <c r="AD564" s="7" t="str">
        <f t="shared" si="805"/>
        <v/>
      </c>
      <c r="AE564" s="7" t="str">
        <f t="shared" si="806"/>
        <v/>
      </c>
      <c r="AF564" s="7" t="str">
        <f t="shared" si="807"/>
        <v/>
      </c>
      <c r="AG564" s="7" t="str">
        <f t="shared" si="808"/>
        <v/>
      </c>
      <c r="AH564" s="7" t="str">
        <f t="shared" si="809"/>
        <v/>
      </c>
      <c r="AJ564" s="7" t="str">
        <f t="shared" si="810"/>
        <v/>
      </c>
      <c r="AK564" s="7" t="str">
        <f t="shared" si="811"/>
        <v/>
      </c>
      <c r="AL564" s="7" t="str">
        <f t="shared" si="812"/>
        <v/>
      </c>
      <c r="AM564" s="7" t="str">
        <f t="shared" si="813"/>
        <v/>
      </c>
      <c r="AO564" s="7" t="str">
        <f t="shared" si="814"/>
        <v/>
      </c>
      <c r="AP564" s="7" t="str">
        <f t="shared" si="815"/>
        <v/>
      </c>
      <c r="AQ564" s="7" t="str">
        <f t="shared" si="816"/>
        <v/>
      </c>
      <c r="AS564" s="7" t="str">
        <f t="shared" si="817"/>
        <v/>
      </c>
      <c r="AT564" s="7" t="str">
        <f t="shared" si="818"/>
        <v/>
      </c>
      <c r="AU564" s="7" t="str">
        <f t="shared" si="819"/>
        <v/>
      </c>
      <c r="AW564" s="7" t="str">
        <f t="shared" si="820"/>
        <v/>
      </c>
      <c r="AY564" s="7" t="str">
        <f t="shared" si="821"/>
        <v/>
      </c>
      <c r="AZ564" s="7" t="str">
        <f t="shared" si="822"/>
        <v/>
      </c>
      <c r="BA564" s="7" t="str">
        <f t="shared" si="823"/>
        <v/>
      </c>
    </row>
    <row r="565" spans="1:53">
      <c r="A565" s="23"/>
      <c r="B565" s="24"/>
      <c r="C565" s="25"/>
      <c r="D565" s="26"/>
      <c r="E565" s="27"/>
      <c r="F565" s="28"/>
      <c r="G565" s="28"/>
      <c r="H565" s="27"/>
      <c r="I565" s="29"/>
      <c r="J565" s="30"/>
      <c r="K565" s="31"/>
      <c r="L565" s="32"/>
      <c r="M565" s="223"/>
      <c r="N565" s="12" t="str">
        <f>IF(ISBLANK(I565),"",IF(COUNTIF(I565,"*bombe*"),(G565-1)*SUMIF('base de donnée JCO '!C$3:C$10,K565,'base de donnée JCO '!D$3:D$10)+SUMIF(entete,L565,'base de donnée JCO '!D$14:D$20),SUMIFS('base de donnée JCO '!I$173:I$1080,'base de donnée JCO '!F$173:F$1080,I565,'base de donnée JCO '!G$173:G$1080,J565)))</f>
        <v/>
      </c>
      <c r="O565" s="12" t="str">
        <f t="shared" si="800"/>
        <v/>
      </c>
      <c r="P565" s="223"/>
      <c r="Q565" s="28"/>
      <c r="R565" s="28"/>
      <c r="S565" s="28"/>
      <c r="T565" s="28"/>
      <c r="U565" s="28"/>
      <c r="V565" s="2">
        <f>W565*SUMIFS('base de donnée JCO '!H$173:H$1080,'base de donnée JCO '!F$173:F$1080,I565,'base de donnée JCO '!G$173:G$1080,J565)</f>
        <v>0</v>
      </c>
      <c r="W565" s="2">
        <f t="shared" si="801"/>
        <v>0</v>
      </c>
      <c r="X565" s="2">
        <f>W565*SUMIFS('base de donnée JCO '!J$173:J$1080,'base de donnée JCO '!F$173:F$1080,I565,'base de donnée JCO '!G$173:G$1080,J565)</f>
        <v>0</v>
      </c>
      <c r="Z565" s="7" t="str">
        <f t="shared" si="802"/>
        <v/>
      </c>
      <c r="AA565" s="7" t="str">
        <f t="shared" si="803"/>
        <v/>
      </c>
      <c r="AB565" s="7" t="str">
        <f t="shared" si="804"/>
        <v/>
      </c>
      <c r="AD565" s="7" t="str">
        <f t="shared" si="805"/>
        <v/>
      </c>
      <c r="AE565" s="7" t="str">
        <f t="shared" si="806"/>
        <v/>
      </c>
      <c r="AF565" s="7" t="str">
        <f t="shared" si="807"/>
        <v/>
      </c>
      <c r="AG565" s="7" t="str">
        <f t="shared" si="808"/>
        <v/>
      </c>
      <c r="AH565" s="7" t="str">
        <f t="shared" si="809"/>
        <v/>
      </c>
      <c r="AJ565" s="7" t="str">
        <f t="shared" si="810"/>
        <v/>
      </c>
      <c r="AK565" s="7" t="str">
        <f t="shared" si="811"/>
        <v/>
      </c>
      <c r="AL565" s="7" t="str">
        <f t="shared" si="812"/>
        <v/>
      </c>
      <c r="AM565" s="7" t="str">
        <f t="shared" si="813"/>
        <v/>
      </c>
      <c r="AO565" s="7" t="str">
        <f t="shared" si="814"/>
        <v/>
      </c>
      <c r="AP565" s="7" t="str">
        <f t="shared" si="815"/>
        <v/>
      </c>
      <c r="AQ565" s="7" t="str">
        <f t="shared" si="816"/>
        <v/>
      </c>
      <c r="AS565" s="7" t="str">
        <f t="shared" si="817"/>
        <v/>
      </c>
      <c r="AT565" s="7" t="str">
        <f t="shared" si="818"/>
        <v/>
      </c>
      <c r="AU565" s="7" t="str">
        <f t="shared" si="819"/>
        <v/>
      </c>
      <c r="AW565" s="7" t="str">
        <f t="shared" si="820"/>
        <v/>
      </c>
      <c r="AY565" s="7" t="str">
        <f t="shared" si="821"/>
        <v/>
      </c>
      <c r="AZ565" s="7" t="str">
        <f t="shared" si="822"/>
        <v/>
      </c>
      <c r="BA565" s="7" t="str">
        <f t="shared" si="823"/>
        <v/>
      </c>
    </row>
    <row r="566" spans="1:53">
      <c r="A566" s="23"/>
      <c r="B566" s="24"/>
      <c r="C566" s="25"/>
      <c r="D566" s="26"/>
      <c r="E566" s="27"/>
      <c r="F566" s="28"/>
      <c r="G566" s="28"/>
      <c r="H566" s="27"/>
      <c r="I566" s="29"/>
      <c r="J566" s="30"/>
      <c r="K566" s="31"/>
      <c r="L566" s="32"/>
      <c r="M566" s="223"/>
      <c r="N566" s="12" t="str">
        <f>IF(ISBLANK(I566),"",IF(COUNTIF(I566,"*bombe*"),(G566-1)*SUMIF('base de donnée JCO '!C$3:C$10,K566,'base de donnée JCO '!D$3:D$10)+SUMIF(entete,L566,'base de donnée JCO '!D$14:D$20),SUMIFS('base de donnée JCO '!I$173:I$1080,'base de donnée JCO '!F$173:F$1080,I566,'base de donnée JCO '!G$173:G$1080,J566)))</f>
        <v/>
      </c>
      <c r="O566" s="12" t="str">
        <f t="shared" si="800"/>
        <v/>
      </c>
      <c r="P566" s="223"/>
      <c r="Q566" s="28"/>
      <c r="R566" s="28"/>
      <c r="S566" s="28"/>
      <c r="T566" s="28"/>
      <c r="U566" s="28"/>
      <c r="V566" s="2">
        <f>W566*SUMIFS('base de donnée JCO '!H$173:H$1080,'base de donnée JCO '!F$173:F$1080,I566,'base de donnée JCO '!G$173:G$1080,J566)</f>
        <v>0</v>
      </c>
      <c r="W566" s="2">
        <f t="shared" si="801"/>
        <v>0</v>
      </c>
      <c r="X566" s="2">
        <f>W566*SUMIFS('base de donnée JCO '!J$173:J$1080,'base de donnée JCO '!F$173:F$1080,I566,'base de donnée JCO '!G$173:G$1080,J566)</f>
        <v>0</v>
      </c>
      <c r="Z566" s="7" t="str">
        <f t="shared" si="802"/>
        <v/>
      </c>
      <c r="AA566" s="7" t="str">
        <f t="shared" si="803"/>
        <v/>
      </c>
      <c r="AB566" s="7" t="str">
        <f t="shared" si="804"/>
        <v/>
      </c>
      <c r="AD566" s="7" t="str">
        <f t="shared" si="805"/>
        <v/>
      </c>
      <c r="AE566" s="7" t="str">
        <f t="shared" si="806"/>
        <v/>
      </c>
      <c r="AF566" s="7" t="str">
        <f t="shared" si="807"/>
        <v/>
      </c>
      <c r="AG566" s="7" t="str">
        <f t="shared" si="808"/>
        <v/>
      </c>
      <c r="AH566" s="7" t="str">
        <f t="shared" si="809"/>
        <v/>
      </c>
      <c r="AJ566" s="7" t="str">
        <f t="shared" si="810"/>
        <v/>
      </c>
      <c r="AK566" s="7" t="str">
        <f t="shared" si="811"/>
        <v/>
      </c>
      <c r="AL566" s="7" t="str">
        <f t="shared" si="812"/>
        <v/>
      </c>
      <c r="AM566" s="7" t="str">
        <f t="shared" si="813"/>
        <v/>
      </c>
      <c r="AO566" s="7" t="str">
        <f t="shared" si="814"/>
        <v/>
      </c>
      <c r="AP566" s="7" t="str">
        <f t="shared" si="815"/>
        <v/>
      </c>
      <c r="AQ566" s="7" t="str">
        <f t="shared" si="816"/>
        <v/>
      </c>
      <c r="AS566" s="7" t="str">
        <f t="shared" si="817"/>
        <v/>
      </c>
      <c r="AT566" s="7" t="str">
        <f t="shared" si="818"/>
        <v/>
      </c>
      <c r="AU566" s="7" t="str">
        <f t="shared" si="819"/>
        <v/>
      </c>
      <c r="AW566" s="7" t="str">
        <f t="shared" si="820"/>
        <v/>
      </c>
      <c r="AY566" s="7" t="str">
        <f t="shared" si="821"/>
        <v/>
      </c>
      <c r="AZ566" s="7" t="str">
        <f t="shared" si="822"/>
        <v/>
      </c>
      <c r="BA566" s="7" t="str">
        <f t="shared" si="823"/>
        <v/>
      </c>
    </row>
    <row r="567" spans="1:53">
      <c r="A567" s="23"/>
      <c r="B567" s="24"/>
      <c r="C567" s="25"/>
      <c r="D567" s="26"/>
      <c r="E567" s="27"/>
      <c r="F567" s="28"/>
      <c r="G567" s="28"/>
      <c r="H567" s="27"/>
      <c r="I567" s="29"/>
      <c r="J567" s="30"/>
      <c r="K567" s="31"/>
      <c r="L567" s="32"/>
      <c r="M567" s="223"/>
      <c r="N567" s="12" t="str">
        <f>IF(ISBLANK(I567),"",IF(COUNTIF(I567,"*bombe*"),(G567-1)*SUMIF('base de donnée JCO '!C$3:C$10,K567,'base de donnée JCO '!D$3:D$10)+SUMIF(entete,L567,'base de donnée JCO '!D$14:D$20),SUMIFS('base de donnée JCO '!I$173:I$1080,'base de donnée JCO '!F$173:F$1080,I567,'base de donnée JCO '!G$173:G$1080,J567)))</f>
        <v/>
      </c>
      <c r="O567" s="12" t="str">
        <f t="shared" si="800"/>
        <v/>
      </c>
      <c r="P567" s="223"/>
      <c r="Q567" s="28"/>
      <c r="R567" s="28"/>
      <c r="S567" s="28"/>
      <c r="T567" s="28"/>
      <c r="U567" s="28"/>
      <c r="V567" s="2">
        <f>W567*SUMIFS('base de donnée JCO '!H$173:H$1080,'base de donnée JCO '!F$173:F$1080,I567,'base de donnée JCO '!G$173:G$1080,J567)</f>
        <v>0</v>
      </c>
      <c r="W567" s="2">
        <f t="shared" si="801"/>
        <v>0</v>
      </c>
      <c r="X567" s="2">
        <f>W567*SUMIFS('base de donnée JCO '!J$173:J$1080,'base de donnée JCO '!F$173:F$1080,I567,'base de donnée JCO '!G$173:G$1080,J567)</f>
        <v>0</v>
      </c>
      <c r="Z567" s="7" t="str">
        <f t="shared" si="802"/>
        <v/>
      </c>
      <c r="AA567" s="7" t="str">
        <f t="shared" si="803"/>
        <v/>
      </c>
      <c r="AB567" s="7" t="str">
        <f t="shared" si="804"/>
        <v/>
      </c>
      <c r="AD567" s="7" t="str">
        <f t="shared" si="805"/>
        <v/>
      </c>
      <c r="AE567" s="7" t="str">
        <f t="shared" si="806"/>
        <v/>
      </c>
      <c r="AF567" s="7" t="str">
        <f t="shared" si="807"/>
        <v/>
      </c>
      <c r="AG567" s="7" t="str">
        <f t="shared" si="808"/>
        <v/>
      </c>
      <c r="AH567" s="7" t="str">
        <f t="shared" si="809"/>
        <v/>
      </c>
      <c r="AJ567" s="7" t="str">
        <f t="shared" si="810"/>
        <v/>
      </c>
      <c r="AK567" s="7" t="str">
        <f t="shared" si="811"/>
        <v/>
      </c>
      <c r="AL567" s="7" t="str">
        <f t="shared" si="812"/>
        <v/>
      </c>
      <c r="AM567" s="7" t="str">
        <f t="shared" si="813"/>
        <v/>
      </c>
      <c r="AO567" s="7" t="str">
        <f t="shared" si="814"/>
        <v/>
      </c>
      <c r="AP567" s="7" t="str">
        <f t="shared" si="815"/>
        <v/>
      </c>
      <c r="AQ567" s="7" t="str">
        <f t="shared" si="816"/>
        <v/>
      </c>
      <c r="AS567" s="7" t="str">
        <f t="shared" si="817"/>
        <v/>
      </c>
      <c r="AT567" s="7" t="str">
        <f t="shared" si="818"/>
        <v/>
      </c>
      <c r="AU567" s="7" t="str">
        <f t="shared" si="819"/>
        <v/>
      </c>
      <c r="AW567" s="7" t="str">
        <f t="shared" si="820"/>
        <v/>
      </c>
      <c r="AY567" s="7" t="str">
        <f t="shared" si="821"/>
        <v/>
      </c>
      <c r="AZ567" s="7" t="str">
        <f t="shared" si="822"/>
        <v/>
      </c>
      <c r="BA567" s="7" t="str">
        <f t="shared" si="823"/>
        <v/>
      </c>
    </row>
    <row r="568" spans="1:53">
      <c r="A568" s="23"/>
      <c r="B568" s="24"/>
      <c r="C568" s="25"/>
      <c r="D568" s="26"/>
      <c r="E568" s="27"/>
      <c r="F568" s="28"/>
      <c r="G568" s="28"/>
      <c r="H568" s="27"/>
      <c r="I568" s="29"/>
      <c r="J568" s="30"/>
      <c r="K568" s="31"/>
      <c r="L568" s="32"/>
      <c r="M568" s="223"/>
      <c r="N568" s="12" t="str">
        <f>IF(ISBLANK(I568),"",IF(COUNTIF(I568,"*bombe*"),(G568-1)*SUMIF('base de donnée JCO '!C$3:C$10,K568,'base de donnée JCO '!D$3:D$10)+SUMIF(entete,L568,'base de donnée JCO '!D$14:D$20),SUMIFS('base de donnée JCO '!I$173:I$1080,'base de donnée JCO '!F$173:F$1080,I568,'base de donnée JCO '!G$173:G$1080,J568)))</f>
        <v/>
      </c>
      <c r="O568" s="12" t="str">
        <f t="shared" si="800"/>
        <v/>
      </c>
      <c r="P568" s="223"/>
      <c r="Q568" s="28"/>
      <c r="R568" s="28"/>
      <c r="S568" s="28"/>
      <c r="T568" s="28"/>
      <c r="U568" s="28"/>
      <c r="V568" s="2">
        <f>W568*SUMIFS('base de donnée JCO '!H$173:H$1080,'base de donnée JCO '!F$173:F$1080,I568,'base de donnée JCO '!G$173:G$1080,J568)</f>
        <v>0</v>
      </c>
      <c r="W568" s="2">
        <f t="shared" si="801"/>
        <v>0</v>
      </c>
      <c r="X568" s="2">
        <f>W568*SUMIFS('base de donnée JCO '!J$173:J$1080,'base de donnée JCO '!F$173:F$1080,I568,'base de donnée JCO '!G$173:G$1080,J568)</f>
        <v>0</v>
      </c>
      <c r="Z568" s="7" t="str">
        <f t="shared" si="802"/>
        <v/>
      </c>
      <c r="AA568" s="7" t="str">
        <f t="shared" si="803"/>
        <v/>
      </c>
      <c r="AB568" s="7" t="str">
        <f t="shared" si="804"/>
        <v/>
      </c>
      <c r="AD568" s="7" t="str">
        <f t="shared" si="805"/>
        <v/>
      </c>
      <c r="AE568" s="7" t="str">
        <f t="shared" si="806"/>
        <v/>
      </c>
      <c r="AF568" s="7" t="str">
        <f t="shared" si="807"/>
        <v/>
      </c>
      <c r="AG568" s="7" t="str">
        <f t="shared" si="808"/>
        <v/>
      </c>
      <c r="AH568" s="7" t="str">
        <f t="shared" si="809"/>
        <v/>
      </c>
      <c r="AJ568" s="7" t="str">
        <f t="shared" si="810"/>
        <v/>
      </c>
      <c r="AK568" s="7" t="str">
        <f t="shared" si="811"/>
        <v/>
      </c>
      <c r="AL568" s="7" t="str">
        <f t="shared" si="812"/>
        <v/>
      </c>
      <c r="AM568" s="7" t="str">
        <f t="shared" si="813"/>
        <v/>
      </c>
      <c r="AO568" s="7" t="str">
        <f t="shared" si="814"/>
        <v/>
      </c>
      <c r="AP568" s="7" t="str">
        <f t="shared" si="815"/>
        <v/>
      </c>
      <c r="AQ568" s="7" t="str">
        <f t="shared" si="816"/>
        <v/>
      </c>
      <c r="AS568" s="7" t="str">
        <f t="shared" si="817"/>
        <v/>
      </c>
      <c r="AT568" s="7" t="str">
        <f t="shared" si="818"/>
        <v/>
      </c>
      <c r="AU568" s="7" t="str">
        <f t="shared" si="819"/>
        <v/>
      </c>
      <c r="AW568" s="7" t="str">
        <f t="shared" si="820"/>
        <v/>
      </c>
      <c r="AY568" s="7" t="str">
        <f t="shared" si="821"/>
        <v/>
      </c>
      <c r="AZ568" s="7" t="str">
        <f t="shared" si="822"/>
        <v/>
      </c>
      <c r="BA568" s="7" t="str">
        <f t="shared" si="823"/>
        <v/>
      </c>
    </row>
    <row r="569" spans="1:53">
      <c r="A569" s="23"/>
      <c r="B569" s="24"/>
      <c r="C569" s="25"/>
      <c r="D569" s="26"/>
      <c r="E569" s="27"/>
      <c r="F569" s="28"/>
      <c r="G569" s="28"/>
      <c r="H569" s="27"/>
      <c r="I569" s="29"/>
      <c r="J569" s="30"/>
      <c r="K569" s="31"/>
      <c r="L569" s="32"/>
      <c r="M569" s="223"/>
      <c r="N569" s="12" t="str">
        <f>IF(ISBLANK(I569),"",IF(COUNTIF(I569,"*bombe*"),(G569-1)*SUMIF('base de donnée JCO '!C$3:C$10,K569,'base de donnée JCO '!D$3:D$10)+SUMIF(entete,L569,'base de donnée JCO '!D$14:D$20),SUMIFS('base de donnée JCO '!I$173:I$1080,'base de donnée JCO '!F$173:F$1080,I569,'base de donnée JCO '!G$173:G$1080,J569)))</f>
        <v/>
      </c>
      <c r="O569" s="12" t="str">
        <f t="shared" si="800"/>
        <v/>
      </c>
      <c r="P569" s="223"/>
      <c r="Q569" s="28"/>
      <c r="R569" s="28"/>
      <c r="S569" s="28"/>
      <c r="T569" s="28"/>
      <c r="U569" s="28"/>
      <c r="V569" s="2">
        <f>W569*SUMIFS('base de donnée JCO '!H$173:H$1080,'base de donnée JCO '!F$173:F$1080,I569,'base de donnée JCO '!G$173:G$1080,J569)</f>
        <v>0</v>
      </c>
      <c r="W569" s="2">
        <f t="shared" si="801"/>
        <v>0</v>
      </c>
      <c r="X569" s="2">
        <f>W569*SUMIFS('base de donnée JCO '!J$173:J$1080,'base de donnée JCO '!F$173:F$1080,I569,'base de donnée JCO '!G$173:G$1080,J569)</f>
        <v>0</v>
      </c>
      <c r="Z569" s="7" t="str">
        <f t="shared" si="802"/>
        <v/>
      </c>
      <c r="AA569" s="7" t="str">
        <f t="shared" si="803"/>
        <v/>
      </c>
      <c r="AB569" s="7" t="str">
        <f t="shared" si="804"/>
        <v/>
      </c>
      <c r="AD569" s="7" t="str">
        <f t="shared" si="805"/>
        <v/>
      </c>
      <c r="AE569" s="7" t="str">
        <f t="shared" si="806"/>
        <v/>
      </c>
      <c r="AF569" s="7" t="str">
        <f t="shared" si="807"/>
        <v/>
      </c>
      <c r="AG569" s="7" t="str">
        <f t="shared" si="808"/>
        <v/>
      </c>
      <c r="AH569" s="7" t="str">
        <f t="shared" si="809"/>
        <v/>
      </c>
      <c r="AJ569" s="7" t="str">
        <f t="shared" si="810"/>
        <v/>
      </c>
      <c r="AK569" s="7" t="str">
        <f t="shared" si="811"/>
        <v/>
      </c>
      <c r="AL569" s="7" t="str">
        <f t="shared" si="812"/>
        <v/>
      </c>
      <c r="AM569" s="7" t="str">
        <f t="shared" si="813"/>
        <v/>
      </c>
      <c r="AO569" s="7" t="str">
        <f t="shared" si="814"/>
        <v/>
      </c>
      <c r="AP569" s="7" t="str">
        <f t="shared" si="815"/>
        <v/>
      </c>
      <c r="AQ569" s="7" t="str">
        <f t="shared" si="816"/>
        <v/>
      </c>
      <c r="AS569" s="7" t="str">
        <f t="shared" si="817"/>
        <v/>
      </c>
      <c r="AT569" s="7" t="str">
        <f t="shared" si="818"/>
        <v/>
      </c>
      <c r="AU569" s="7" t="str">
        <f t="shared" si="819"/>
        <v/>
      </c>
      <c r="AW569" s="7" t="str">
        <f t="shared" si="820"/>
        <v/>
      </c>
      <c r="AY569" s="7" t="str">
        <f t="shared" si="821"/>
        <v/>
      </c>
      <c r="AZ569" s="7" t="str">
        <f t="shared" si="822"/>
        <v/>
      </c>
      <c r="BA569" s="7" t="str">
        <f t="shared" si="823"/>
        <v/>
      </c>
    </row>
    <row r="570" spans="1:53">
      <c r="A570" s="23"/>
      <c r="B570" s="24"/>
      <c r="C570" s="25"/>
      <c r="D570" s="26"/>
      <c r="E570" s="27"/>
      <c r="F570" s="28"/>
      <c r="G570" s="28"/>
      <c r="H570" s="27"/>
      <c r="I570" s="29"/>
      <c r="J570" s="30"/>
      <c r="K570" s="31"/>
      <c r="L570" s="32"/>
      <c r="M570" s="223"/>
      <c r="N570" s="12" t="str">
        <f>IF(ISBLANK(I570),"",IF(COUNTIF(I570,"*bombe*"),(G570-1)*SUMIF('base de donnée JCO '!C$3:C$10,K570,'base de donnée JCO '!D$3:D$10)+SUMIF(entete,L570,'base de donnée JCO '!D$14:D$20),SUMIFS('base de donnée JCO '!I$173:I$1080,'base de donnée JCO '!F$173:F$1080,I570,'base de donnée JCO '!G$173:G$1080,J570)))</f>
        <v/>
      </c>
      <c r="O570" s="12" t="str">
        <f t="shared" si="800"/>
        <v/>
      </c>
      <c r="P570" s="223"/>
      <c r="Q570" s="28"/>
      <c r="R570" s="28"/>
      <c r="S570" s="28"/>
      <c r="T570" s="28"/>
      <c r="U570" s="28"/>
      <c r="V570" s="2">
        <f>W570*SUMIFS('base de donnée JCO '!H$173:H$1080,'base de donnée JCO '!F$173:F$1080,I570,'base de donnée JCO '!G$173:G$1080,J570)</f>
        <v>0</v>
      </c>
      <c r="W570" s="2">
        <f t="shared" si="801"/>
        <v>0</v>
      </c>
      <c r="X570" s="2">
        <f>W570*SUMIFS('base de donnée JCO '!J$173:J$1080,'base de donnée JCO '!F$173:F$1080,I570,'base de donnée JCO '!G$173:G$1080,J570)</f>
        <v>0</v>
      </c>
      <c r="Z570" s="7" t="str">
        <f t="shared" si="802"/>
        <v/>
      </c>
      <c r="AA570" s="7" t="str">
        <f t="shared" si="803"/>
        <v/>
      </c>
      <c r="AB570" s="7" t="str">
        <f t="shared" si="804"/>
        <v/>
      </c>
      <c r="AD570" s="7" t="str">
        <f t="shared" si="805"/>
        <v/>
      </c>
      <c r="AE570" s="7" t="str">
        <f t="shared" si="806"/>
        <v/>
      </c>
      <c r="AF570" s="7" t="str">
        <f t="shared" si="807"/>
        <v/>
      </c>
      <c r="AG570" s="7" t="str">
        <f t="shared" si="808"/>
        <v/>
      </c>
      <c r="AH570" s="7" t="str">
        <f t="shared" si="809"/>
        <v/>
      </c>
      <c r="AJ570" s="7" t="str">
        <f t="shared" si="810"/>
        <v/>
      </c>
      <c r="AK570" s="7" t="str">
        <f t="shared" si="811"/>
        <v/>
      </c>
      <c r="AL570" s="7" t="str">
        <f t="shared" si="812"/>
        <v/>
      </c>
      <c r="AM570" s="7" t="str">
        <f t="shared" si="813"/>
        <v/>
      </c>
      <c r="AO570" s="7" t="str">
        <f t="shared" si="814"/>
        <v/>
      </c>
      <c r="AP570" s="7" t="str">
        <f t="shared" si="815"/>
        <v/>
      </c>
      <c r="AQ570" s="7" t="str">
        <f t="shared" si="816"/>
        <v/>
      </c>
      <c r="AS570" s="7" t="str">
        <f t="shared" si="817"/>
        <v/>
      </c>
      <c r="AT570" s="7" t="str">
        <f t="shared" si="818"/>
        <v/>
      </c>
      <c r="AU570" s="7" t="str">
        <f t="shared" si="819"/>
        <v/>
      </c>
      <c r="AW570" s="7" t="str">
        <f t="shared" si="820"/>
        <v/>
      </c>
      <c r="AY570" s="7" t="str">
        <f t="shared" si="821"/>
        <v/>
      </c>
      <c r="AZ570" s="7" t="str">
        <f t="shared" si="822"/>
        <v/>
      </c>
      <c r="BA570" s="7" t="str">
        <f t="shared" si="823"/>
        <v/>
      </c>
    </row>
    <row r="571" spans="1:53">
      <c r="A571" s="23"/>
      <c r="B571" s="24"/>
      <c r="C571" s="25"/>
      <c r="D571" s="26"/>
      <c r="E571" s="27"/>
      <c r="F571" s="28"/>
      <c r="G571" s="28"/>
      <c r="H571" s="27"/>
      <c r="I571" s="29"/>
      <c r="J571" s="30"/>
      <c r="K571" s="31"/>
      <c r="L571" s="32"/>
      <c r="M571" s="223"/>
      <c r="N571" s="12" t="str">
        <f>IF(ISBLANK(I571),"",IF(COUNTIF(I571,"*bombe*"),(G571-1)*SUMIF('base de donnée JCO '!C$3:C$10,K571,'base de donnée JCO '!D$3:D$10)+SUMIF(entete,L571,'base de donnée JCO '!D$14:D$20),SUMIFS('base de donnée JCO '!I$173:I$1080,'base de donnée JCO '!F$173:F$1080,I571,'base de donnée JCO '!G$173:G$1080,J571)))</f>
        <v/>
      </c>
      <c r="O571" s="12" t="str">
        <f t="shared" ref="O571:O634" si="824">IF(ISBLANK(I571),"",IF(ISBLANK(D571),D570+N571,D571+N571))</f>
        <v/>
      </c>
      <c r="P571" s="223"/>
      <c r="Q571" s="28"/>
      <c r="R571" s="28"/>
      <c r="S571" s="28"/>
      <c r="T571" s="28"/>
      <c r="U571" s="28"/>
      <c r="V571" s="2">
        <f>W571*SUMIFS('base de donnée JCO '!H$173:H$1080,'base de donnée JCO '!F$173:F$1080,I571,'base de donnée JCO '!G$173:G$1080,J571)</f>
        <v>0</v>
      </c>
      <c r="W571" s="2">
        <f t="shared" si="801"/>
        <v>0</v>
      </c>
      <c r="X571" s="2">
        <f>W571*SUMIFS('base de donnée JCO '!J$173:J$1080,'base de donnée JCO '!F$173:F$1080,I571,'base de donnée JCO '!G$173:G$1080,J571)</f>
        <v>0</v>
      </c>
      <c r="Z571" s="7" t="str">
        <f t="shared" si="802"/>
        <v/>
      </c>
      <c r="AA571" s="7" t="str">
        <f t="shared" si="803"/>
        <v/>
      </c>
      <c r="AB571" s="7" t="str">
        <f t="shared" si="804"/>
        <v/>
      </c>
      <c r="AD571" s="7" t="str">
        <f t="shared" si="805"/>
        <v/>
      </c>
      <c r="AE571" s="7" t="str">
        <f t="shared" si="806"/>
        <v/>
      </c>
      <c r="AF571" s="7" t="str">
        <f t="shared" si="807"/>
        <v/>
      </c>
      <c r="AG571" s="7" t="str">
        <f t="shared" si="808"/>
        <v/>
      </c>
      <c r="AH571" s="7" t="str">
        <f t="shared" si="809"/>
        <v/>
      </c>
      <c r="AJ571" s="7" t="str">
        <f t="shared" si="810"/>
        <v/>
      </c>
      <c r="AK571" s="7" t="str">
        <f t="shared" si="811"/>
        <v/>
      </c>
      <c r="AL571" s="7" t="str">
        <f t="shared" si="812"/>
        <v/>
      </c>
      <c r="AM571" s="7" t="str">
        <f t="shared" si="813"/>
        <v/>
      </c>
      <c r="AO571" s="7" t="str">
        <f t="shared" si="814"/>
        <v/>
      </c>
      <c r="AP571" s="7" t="str">
        <f t="shared" si="815"/>
        <v/>
      </c>
      <c r="AQ571" s="7" t="str">
        <f t="shared" si="816"/>
        <v/>
      </c>
      <c r="AS571" s="7" t="str">
        <f t="shared" si="817"/>
        <v/>
      </c>
      <c r="AT571" s="7" t="str">
        <f t="shared" si="818"/>
        <v/>
      </c>
      <c r="AU571" s="7" t="str">
        <f t="shared" si="819"/>
        <v/>
      </c>
      <c r="AW571" s="7" t="str">
        <f t="shared" si="820"/>
        <v/>
      </c>
      <c r="AY571" s="7" t="str">
        <f t="shared" si="821"/>
        <v/>
      </c>
      <c r="AZ571" s="7" t="str">
        <f t="shared" si="822"/>
        <v/>
      </c>
      <c r="BA571" s="7" t="str">
        <f t="shared" si="823"/>
        <v/>
      </c>
    </row>
    <row r="572" spans="1:53">
      <c r="A572" s="23"/>
      <c r="B572" s="24"/>
      <c r="C572" s="25"/>
      <c r="D572" s="26"/>
      <c r="E572" s="27"/>
      <c r="F572" s="28"/>
      <c r="G572" s="28"/>
      <c r="H572" s="27"/>
      <c r="I572" s="29"/>
      <c r="J572" s="30"/>
      <c r="K572" s="31"/>
      <c r="L572" s="32"/>
      <c r="M572" s="223"/>
      <c r="N572" s="12" t="str">
        <f>IF(ISBLANK(I572),"",IF(COUNTIF(I572,"*bombe*"),(G572-1)*SUMIF('base de donnée JCO '!C$3:C$10,K572,'base de donnée JCO '!D$3:D$10)+SUMIF(entete,L572,'base de donnée JCO '!D$14:D$20),SUMIFS('base de donnée JCO '!I$173:I$1080,'base de donnée JCO '!F$173:F$1080,I572,'base de donnée JCO '!G$173:G$1080,J572)))</f>
        <v/>
      </c>
      <c r="O572" s="12" t="str">
        <f t="shared" si="824"/>
        <v/>
      </c>
      <c r="P572" s="223"/>
      <c r="Q572" s="28"/>
      <c r="R572" s="28"/>
      <c r="S572" s="28"/>
      <c r="T572" s="28"/>
      <c r="U572" s="28"/>
      <c r="V572" s="2">
        <f>W572*SUMIFS('base de donnée JCO '!H$173:H$1080,'base de donnée JCO '!F$173:F$1080,I572,'base de donnée JCO '!G$173:G$1080,J572)</f>
        <v>0</v>
      </c>
      <c r="W572" s="2">
        <f t="shared" si="801"/>
        <v>0</v>
      </c>
      <c r="X572" s="2">
        <f>W572*SUMIFS('base de donnée JCO '!J$173:J$1080,'base de donnée JCO '!F$173:F$1080,I572,'base de donnée JCO '!G$173:G$1080,J572)</f>
        <v>0</v>
      </c>
      <c r="Z572" s="7" t="str">
        <f t="shared" si="802"/>
        <v/>
      </c>
      <c r="AA572" s="7" t="str">
        <f t="shared" si="803"/>
        <v/>
      </c>
      <c r="AB572" s="7" t="str">
        <f t="shared" si="804"/>
        <v/>
      </c>
      <c r="AD572" s="7" t="str">
        <f t="shared" si="805"/>
        <v/>
      </c>
      <c r="AE572" s="7" t="str">
        <f t="shared" si="806"/>
        <v/>
      </c>
      <c r="AF572" s="7" t="str">
        <f t="shared" si="807"/>
        <v/>
      </c>
      <c r="AG572" s="7" t="str">
        <f t="shared" si="808"/>
        <v/>
      </c>
      <c r="AH572" s="7" t="str">
        <f t="shared" si="809"/>
        <v/>
      </c>
      <c r="AJ572" s="7" t="str">
        <f t="shared" si="810"/>
        <v/>
      </c>
      <c r="AK572" s="7" t="str">
        <f t="shared" si="811"/>
        <v/>
      </c>
      <c r="AL572" s="7" t="str">
        <f t="shared" si="812"/>
        <v/>
      </c>
      <c r="AM572" s="7" t="str">
        <f t="shared" si="813"/>
        <v/>
      </c>
      <c r="AO572" s="7" t="str">
        <f t="shared" si="814"/>
        <v/>
      </c>
      <c r="AP572" s="7" t="str">
        <f t="shared" si="815"/>
        <v/>
      </c>
      <c r="AQ572" s="7" t="str">
        <f t="shared" si="816"/>
        <v/>
      </c>
      <c r="AS572" s="7" t="str">
        <f t="shared" si="817"/>
        <v/>
      </c>
      <c r="AT572" s="7" t="str">
        <f t="shared" si="818"/>
        <v/>
      </c>
      <c r="AU572" s="7" t="str">
        <f t="shared" si="819"/>
        <v/>
      </c>
      <c r="AW572" s="7" t="str">
        <f t="shared" si="820"/>
        <v/>
      </c>
      <c r="AY572" s="7" t="str">
        <f t="shared" si="821"/>
        <v/>
      </c>
      <c r="AZ572" s="7" t="str">
        <f t="shared" si="822"/>
        <v/>
      </c>
      <c r="BA572" s="7" t="str">
        <f t="shared" si="823"/>
        <v/>
      </c>
    </row>
    <row r="573" spans="1:53">
      <c r="A573" s="23"/>
      <c r="B573" s="24"/>
      <c r="C573" s="25"/>
      <c r="D573" s="26"/>
      <c r="E573" s="27"/>
      <c r="F573" s="28"/>
      <c r="G573" s="28"/>
      <c r="H573" s="27"/>
      <c r="I573" s="29"/>
      <c r="J573" s="30"/>
      <c r="K573" s="31"/>
      <c r="L573" s="32"/>
      <c r="M573" s="223"/>
      <c r="N573" s="12" t="str">
        <f>IF(ISBLANK(I573),"",IF(COUNTIF(I573,"*bombe*"),(G573-1)*SUMIF('base de donnée JCO '!C$3:C$10,K573,'base de donnée JCO '!D$3:D$10)+SUMIF(entete,L573,'base de donnée JCO '!D$14:D$20),SUMIFS('base de donnée JCO '!I$173:I$1080,'base de donnée JCO '!F$173:F$1080,I573,'base de donnée JCO '!G$173:G$1080,J573)))</f>
        <v/>
      </c>
      <c r="O573" s="12" t="str">
        <f t="shared" si="824"/>
        <v/>
      </c>
      <c r="P573" s="223"/>
      <c r="Q573" s="28"/>
      <c r="R573" s="28"/>
      <c r="S573" s="28"/>
      <c r="T573" s="28"/>
      <c r="U573" s="28"/>
      <c r="V573" s="2">
        <f>W573*SUMIFS('base de donnée JCO '!H$173:H$1080,'base de donnée JCO '!F$173:F$1080,I573,'base de donnée JCO '!G$173:G$1080,J573)</f>
        <v>0</v>
      </c>
      <c r="W573" s="2">
        <f t="shared" si="801"/>
        <v>0</v>
      </c>
      <c r="X573" s="2">
        <f>W573*SUMIFS('base de donnée JCO '!J$173:J$1080,'base de donnée JCO '!F$173:F$1080,I573,'base de donnée JCO '!G$173:G$1080,J573)</f>
        <v>0</v>
      </c>
      <c r="Z573" s="7" t="str">
        <f t="shared" si="802"/>
        <v/>
      </c>
      <c r="AA573" s="7" t="str">
        <f t="shared" si="803"/>
        <v/>
      </c>
      <c r="AB573" s="7" t="str">
        <f t="shared" si="804"/>
        <v/>
      </c>
      <c r="AD573" s="7" t="str">
        <f t="shared" si="805"/>
        <v/>
      </c>
      <c r="AE573" s="7" t="str">
        <f t="shared" si="806"/>
        <v/>
      </c>
      <c r="AF573" s="7" t="str">
        <f t="shared" si="807"/>
        <v/>
      </c>
      <c r="AG573" s="7" t="str">
        <f t="shared" si="808"/>
        <v/>
      </c>
      <c r="AH573" s="7" t="str">
        <f t="shared" si="809"/>
        <v/>
      </c>
      <c r="AJ573" s="7" t="str">
        <f t="shared" si="810"/>
        <v/>
      </c>
      <c r="AK573" s="7" t="str">
        <f t="shared" si="811"/>
        <v/>
      </c>
      <c r="AL573" s="7" t="str">
        <f t="shared" si="812"/>
        <v/>
      </c>
      <c r="AM573" s="7" t="str">
        <f t="shared" si="813"/>
        <v/>
      </c>
      <c r="AO573" s="7" t="str">
        <f t="shared" si="814"/>
        <v/>
      </c>
      <c r="AP573" s="7" t="str">
        <f t="shared" si="815"/>
        <v/>
      </c>
      <c r="AQ573" s="7" t="str">
        <f t="shared" si="816"/>
        <v/>
      </c>
      <c r="AS573" s="7" t="str">
        <f t="shared" si="817"/>
        <v/>
      </c>
      <c r="AT573" s="7" t="str">
        <f t="shared" si="818"/>
        <v/>
      </c>
      <c r="AU573" s="7" t="str">
        <f t="shared" si="819"/>
        <v/>
      </c>
      <c r="AW573" s="7" t="str">
        <f t="shared" si="820"/>
        <v/>
      </c>
      <c r="AY573" s="7" t="str">
        <f t="shared" si="821"/>
        <v/>
      </c>
      <c r="AZ573" s="7" t="str">
        <f t="shared" si="822"/>
        <v/>
      </c>
      <c r="BA573" s="7" t="str">
        <f t="shared" si="823"/>
        <v/>
      </c>
    </row>
    <row r="574" spans="1:53">
      <c r="A574" s="23"/>
      <c r="B574" s="24"/>
      <c r="C574" s="25"/>
      <c r="D574" s="26"/>
      <c r="E574" s="27"/>
      <c r="F574" s="28"/>
      <c r="G574" s="28"/>
      <c r="H574" s="27"/>
      <c r="I574" s="29"/>
      <c r="J574" s="30"/>
      <c r="K574" s="31"/>
      <c r="L574" s="32"/>
      <c r="M574" s="223"/>
      <c r="N574" s="12" t="str">
        <f>IF(ISBLANK(I574),"",IF(COUNTIF(I574,"*bombe*"),(G574-1)*SUMIF('base de donnée JCO '!C$3:C$10,K574,'base de donnée JCO '!D$3:D$10)+SUMIF(entete,L574,'base de donnée JCO '!D$14:D$20),SUMIFS('base de donnée JCO '!I$173:I$1080,'base de donnée JCO '!F$173:F$1080,I574,'base de donnée JCO '!G$173:G$1080,J574)))</f>
        <v/>
      </c>
      <c r="O574" s="12" t="str">
        <f t="shared" si="824"/>
        <v/>
      </c>
      <c r="P574" s="223"/>
      <c r="Q574" s="28"/>
      <c r="R574" s="28"/>
      <c r="S574" s="28"/>
      <c r="T574" s="28"/>
      <c r="U574" s="28"/>
      <c r="V574" s="2">
        <f>W574*SUMIFS('base de donnée JCO '!H$173:H$1080,'base de donnée JCO '!F$173:F$1080,I574,'base de donnée JCO '!G$173:G$1080,J574)</f>
        <v>0</v>
      </c>
      <c r="W574" s="2">
        <f t="shared" si="801"/>
        <v>0</v>
      </c>
      <c r="X574" s="2">
        <f>W574*SUMIFS('base de donnée JCO '!J$173:J$1080,'base de donnée JCO '!F$173:F$1080,I574,'base de donnée JCO '!G$173:G$1080,J574)</f>
        <v>0</v>
      </c>
      <c r="Z574" s="7" t="str">
        <f t="shared" si="802"/>
        <v/>
      </c>
      <c r="AA574" s="7" t="str">
        <f t="shared" si="803"/>
        <v/>
      </c>
      <c r="AB574" s="7" t="str">
        <f t="shared" si="804"/>
        <v/>
      </c>
      <c r="AD574" s="7" t="str">
        <f t="shared" si="805"/>
        <v/>
      </c>
      <c r="AE574" s="7" t="str">
        <f t="shared" si="806"/>
        <v/>
      </c>
      <c r="AF574" s="7" t="str">
        <f t="shared" si="807"/>
        <v/>
      </c>
      <c r="AG574" s="7" t="str">
        <f t="shared" si="808"/>
        <v/>
      </c>
      <c r="AH574" s="7" t="str">
        <f t="shared" si="809"/>
        <v/>
      </c>
      <c r="AJ574" s="7" t="str">
        <f t="shared" si="810"/>
        <v/>
      </c>
      <c r="AK574" s="7" t="str">
        <f t="shared" si="811"/>
        <v/>
      </c>
      <c r="AL574" s="7" t="str">
        <f t="shared" si="812"/>
        <v/>
      </c>
      <c r="AM574" s="7" t="str">
        <f t="shared" si="813"/>
        <v/>
      </c>
      <c r="AO574" s="7" t="str">
        <f t="shared" si="814"/>
        <v/>
      </c>
      <c r="AP574" s="7" t="str">
        <f t="shared" si="815"/>
        <v/>
      </c>
      <c r="AQ574" s="7" t="str">
        <f t="shared" si="816"/>
        <v/>
      </c>
      <c r="AS574" s="7" t="str">
        <f t="shared" si="817"/>
        <v/>
      </c>
      <c r="AT574" s="7" t="str">
        <f t="shared" si="818"/>
        <v/>
      </c>
      <c r="AU574" s="7" t="str">
        <f t="shared" si="819"/>
        <v/>
      </c>
      <c r="AW574" s="7" t="str">
        <f t="shared" si="820"/>
        <v/>
      </c>
      <c r="AY574" s="7" t="str">
        <f t="shared" si="821"/>
        <v/>
      </c>
      <c r="AZ574" s="7" t="str">
        <f t="shared" si="822"/>
        <v/>
      </c>
      <c r="BA574" s="7" t="str">
        <f t="shared" si="823"/>
        <v/>
      </c>
    </row>
    <row r="575" spans="1:53">
      <c r="A575" s="23"/>
      <c r="B575" s="24"/>
      <c r="C575" s="25"/>
      <c r="D575" s="26"/>
      <c r="E575" s="27"/>
      <c r="F575" s="28"/>
      <c r="G575" s="28"/>
      <c r="H575" s="27"/>
      <c r="I575" s="29"/>
      <c r="J575" s="30"/>
      <c r="K575" s="31"/>
      <c r="L575" s="32"/>
      <c r="M575" s="223"/>
      <c r="N575" s="12" t="str">
        <f>IF(ISBLANK(I575),"",IF(COUNTIF(I575,"*bombe*"),(G575-1)*SUMIF('base de donnée JCO '!C$3:C$10,K575,'base de donnée JCO '!D$3:D$10)+SUMIF(entete,L575,'base de donnée JCO '!D$14:D$20),SUMIFS('base de donnée JCO '!I$173:I$1080,'base de donnée JCO '!F$173:F$1080,I575,'base de donnée JCO '!G$173:G$1080,J575)))</f>
        <v/>
      </c>
      <c r="O575" s="12" t="str">
        <f t="shared" si="824"/>
        <v/>
      </c>
      <c r="P575" s="223"/>
      <c r="Q575" s="28"/>
      <c r="R575" s="28"/>
      <c r="S575" s="28"/>
      <c r="T575" s="28"/>
      <c r="U575" s="28"/>
      <c r="V575" s="2">
        <f>W575*SUMIFS('base de donnée JCO '!H$173:H$1080,'base de donnée JCO '!F$173:F$1080,I575,'base de donnée JCO '!G$173:G$1080,J575)</f>
        <v>0</v>
      </c>
      <c r="W575" s="2">
        <f t="shared" si="801"/>
        <v>0</v>
      </c>
      <c r="X575" s="2">
        <f>W575*SUMIFS('base de donnée JCO '!J$173:J$1080,'base de donnée JCO '!F$173:F$1080,I575,'base de donnée JCO '!G$173:G$1080,J575)</f>
        <v>0</v>
      </c>
      <c r="Z575" s="7" t="str">
        <f t="shared" si="802"/>
        <v/>
      </c>
      <c r="AA575" s="7" t="str">
        <f t="shared" si="803"/>
        <v/>
      </c>
      <c r="AB575" s="7" t="str">
        <f t="shared" si="804"/>
        <v/>
      </c>
      <c r="AD575" s="7" t="str">
        <f t="shared" si="805"/>
        <v/>
      </c>
      <c r="AE575" s="7" t="str">
        <f t="shared" si="806"/>
        <v/>
      </c>
      <c r="AF575" s="7" t="str">
        <f t="shared" si="807"/>
        <v/>
      </c>
      <c r="AG575" s="7" t="str">
        <f t="shared" si="808"/>
        <v/>
      </c>
      <c r="AH575" s="7" t="str">
        <f t="shared" si="809"/>
        <v/>
      </c>
      <c r="AJ575" s="7" t="str">
        <f t="shared" si="810"/>
        <v/>
      </c>
      <c r="AK575" s="7" t="str">
        <f t="shared" si="811"/>
        <v/>
      </c>
      <c r="AL575" s="7" t="str">
        <f t="shared" si="812"/>
        <v/>
      </c>
      <c r="AM575" s="7" t="str">
        <f t="shared" si="813"/>
        <v/>
      </c>
      <c r="AO575" s="7" t="str">
        <f t="shared" si="814"/>
        <v/>
      </c>
      <c r="AP575" s="7" t="str">
        <f t="shared" si="815"/>
        <v/>
      </c>
      <c r="AQ575" s="7" t="str">
        <f t="shared" si="816"/>
        <v/>
      </c>
      <c r="AS575" s="7" t="str">
        <f t="shared" si="817"/>
        <v/>
      </c>
      <c r="AT575" s="7" t="str">
        <f t="shared" si="818"/>
        <v/>
      </c>
      <c r="AU575" s="7" t="str">
        <f t="shared" si="819"/>
        <v/>
      </c>
      <c r="AW575" s="7" t="str">
        <f t="shared" si="820"/>
        <v/>
      </c>
      <c r="AY575" s="7" t="str">
        <f t="shared" si="821"/>
        <v/>
      </c>
      <c r="AZ575" s="7" t="str">
        <f t="shared" si="822"/>
        <v/>
      </c>
      <c r="BA575" s="7" t="str">
        <f t="shared" si="823"/>
        <v/>
      </c>
    </row>
    <row r="576" spans="1:53">
      <c r="A576" s="23"/>
      <c r="B576" s="24"/>
      <c r="C576" s="25"/>
      <c r="D576" s="26"/>
      <c r="E576" s="27"/>
      <c r="F576" s="28"/>
      <c r="G576" s="28"/>
      <c r="H576" s="27"/>
      <c r="I576" s="29"/>
      <c r="J576" s="30"/>
      <c r="K576" s="31"/>
      <c r="L576" s="32"/>
      <c r="M576" s="223"/>
      <c r="N576" s="12" t="str">
        <f>IF(ISBLANK(I576),"",IF(COUNTIF(I576,"*bombe*"),(G576-1)*SUMIF('base de donnée JCO '!C$3:C$10,K576,'base de donnée JCO '!D$3:D$10)+SUMIF(entete,L576,'base de donnée JCO '!D$14:D$20),SUMIFS('base de donnée JCO '!I$173:I$1080,'base de donnée JCO '!F$173:F$1080,I576,'base de donnée JCO '!G$173:G$1080,J576)))</f>
        <v/>
      </c>
      <c r="O576" s="12" t="str">
        <f t="shared" si="824"/>
        <v/>
      </c>
      <c r="P576" s="223"/>
      <c r="Q576" s="28"/>
      <c r="R576" s="28"/>
      <c r="S576" s="28"/>
      <c r="T576" s="28"/>
      <c r="U576" s="28"/>
      <c r="V576" s="2">
        <f>W576*SUMIFS('base de donnée JCO '!H$173:H$1080,'base de donnée JCO '!F$173:F$1080,I576,'base de donnée JCO '!G$173:G$1080,J576)</f>
        <v>0</v>
      </c>
      <c r="W576" s="2">
        <f t="shared" si="801"/>
        <v>0</v>
      </c>
      <c r="X576" s="2">
        <f>W576*SUMIFS('base de donnée JCO '!J$173:J$1080,'base de donnée JCO '!F$173:F$1080,I576,'base de donnée JCO '!G$173:G$1080,J576)</f>
        <v>0</v>
      </c>
      <c r="Z576" s="7" t="str">
        <f t="shared" si="802"/>
        <v/>
      </c>
      <c r="AA576" s="7" t="str">
        <f t="shared" si="803"/>
        <v/>
      </c>
      <c r="AB576" s="7" t="str">
        <f t="shared" si="804"/>
        <v/>
      </c>
      <c r="AD576" s="7" t="str">
        <f t="shared" si="805"/>
        <v/>
      </c>
      <c r="AE576" s="7" t="str">
        <f t="shared" si="806"/>
        <v/>
      </c>
      <c r="AF576" s="7" t="str">
        <f t="shared" si="807"/>
        <v/>
      </c>
      <c r="AG576" s="7" t="str">
        <f t="shared" si="808"/>
        <v/>
      </c>
      <c r="AH576" s="7" t="str">
        <f t="shared" si="809"/>
        <v/>
      </c>
      <c r="AJ576" s="7" t="str">
        <f t="shared" si="810"/>
        <v/>
      </c>
      <c r="AK576" s="7" t="str">
        <f t="shared" si="811"/>
        <v/>
      </c>
      <c r="AL576" s="7" t="str">
        <f t="shared" si="812"/>
        <v/>
      </c>
      <c r="AM576" s="7" t="str">
        <f t="shared" si="813"/>
        <v/>
      </c>
      <c r="AO576" s="7" t="str">
        <f t="shared" si="814"/>
        <v/>
      </c>
      <c r="AP576" s="7" t="str">
        <f t="shared" si="815"/>
        <v/>
      </c>
      <c r="AQ576" s="7" t="str">
        <f t="shared" si="816"/>
        <v/>
      </c>
      <c r="AS576" s="7" t="str">
        <f t="shared" si="817"/>
        <v/>
      </c>
      <c r="AT576" s="7" t="str">
        <f t="shared" si="818"/>
        <v/>
      </c>
      <c r="AU576" s="7" t="str">
        <f t="shared" si="819"/>
        <v/>
      </c>
      <c r="AW576" s="7" t="str">
        <f t="shared" si="820"/>
        <v/>
      </c>
      <c r="AY576" s="7" t="str">
        <f t="shared" si="821"/>
        <v/>
      </c>
      <c r="AZ576" s="7" t="str">
        <f t="shared" si="822"/>
        <v/>
      </c>
      <c r="BA576" s="7" t="str">
        <f t="shared" si="823"/>
        <v/>
      </c>
    </row>
    <row r="577" spans="1:53">
      <c r="A577" s="23"/>
      <c r="B577" s="24"/>
      <c r="C577" s="25"/>
      <c r="D577" s="26"/>
      <c r="E577" s="27"/>
      <c r="F577" s="28"/>
      <c r="G577" s="28"/>
      <c r="H577" s="27"/>
      <c r="I577" s="29"/>
      <c r="J577" s="30"/>
      <c r="K577" s="31"/>
      <c r="L577" s="32"/>
      <c r="M577" s="223"/>
      <c r="N577" s="12" t="str">
        <f>IF(ISBLANK(I577),"",IF(COUNTIF(I577,"*bombe*"),(G577-1)*SUMIF('base de donnée JCO '!C$3:C$10,K577,'base de donnée JCO '!D$3:D$10)+SUMIF(entete,L577,'base de donnée JCO '!D$14:D$20),SUMIFS('base de donnée JCO '!I$173:I$1080,'base de donnée JCO '!F$173:F$1080,I577,'base de donnée JCO '!G$173:G$1080,J577)))</f>
        <v/>
      </c>
      <c r="O577" s="12" t="str">
        <f t="shared" si="824"/>
        <v/>
      </c>
      <c r="P577" s="223"/>
      <c r="Q577" s="28"/>
      <c r="R577" s="28"/>
      <c r="S577" s="28"/>
      <c r="T577" s="28"/>
      <c r="U577" s="28"/>
      <c r="V577" s="2">
        <f>W577*SUMIFS('base de donnée JCO '!H$173:H$1080,'base de donnée JCO '!F$173:F$1080,I577,'base de donnée JCO '!G$173:G$1080,J577)</f>
        <v>0</v>
      </c>
      <c r="W577" s="2">
        <f t="shared" si="801"/>
        <v>0</v>
      </c>
      <c r="X577" s="2">
        <f>W577*SUMIFS('base de donnée JCO '!J$173:J$1080,'base de donnée JCO '!F$173:F$1080,I577,'base de donnée JCO '!G$173:G$1080,J577)</f>
        <v>0</v>
      </c>
      <c r="Z577" s="7" t="str">
        <f t="shared" si="802"/>
        <v/>
      </c>
      <c r="AA577" s="7" t="str">
        <f t="shared" si="803"/>
        <v/>
      </c>
      <c r="AB577" s="7" t="str">
        <f t="shared" si="804"/>
        <v/>
      </c>
      <c r="AD577" s="7" t="str">
        <f t="shared" si="805"/>
        <v/>
      </c>
      <c r="AE577" s="7" t="str">
        <f t="shared" si="806"/>
        <v/>
      </c>
      <c r="AF577" s="7" t="str">
        <f t="shared" si="807"/>
        <v/>
      </c>
      <c r="AG577" s="7" t="str">
        <f t="shared" si="808"/>
        <v/>
      </c>
      <c r="AH577" s="7" t="str">
        <f t="shared" si="809"/>
        <v/>
      </c>
      <c r="AJ577" s="7" t="str">
        <f t="shared" si="810"/>
        <v/>
      </c>
      <c r="AK577" s="7" t="str">
        <f t="shared" si="811"/>
        <v/>
      </c>
      <c r="AL577" s="7" t="str">
        <f t="shared" si="812"/>
        <v/>
      </c>
      <c r="AM577" s="7" t="str">
        <f t="shared" si="813"/>
        <v/>
      </c>
      <c r="AO577" s="7" t="str">
        <f t="shared" si="814"/>
        <v/>
      </c>
      <c r="AP577" s="7" t="str">
        <f t="shared" si="815"/>
        <v/>
      </c>
      <c r="AQ577" s="7" t="str">
        <f t="shared" si="816"/>
        <v/>
      </c>
      <c r="AS577" s="7" t="str">
        <f t="shared" si="817"/>
        <v/>
      </c>
      <c r="AT577" s="7" t="str">
        <f t="shared" si="818"/>
        <v/>
      </c>
      <c r="AU577" s="7" t="str">
        <f t="shared" si="819"/>
        <v/>
      </c>
      <c r="AW577" s="7" t="str">
        <f t="shared" si="820"/>
        <v/>
      </c>
      <c r="AY577" s="7" t="str">
        <f t="shared" si="821"/>
        <v/>
      </c>
      <c r="AZ577" s="7" t="str">
        <f t="shared" si="822"/>
        <v/>
      </c>
      <c r="BA577" s="7" t="str">
        <f t="shared" si="823"/>
        <v/>
      </c>
    </row>
    <row r="578" spans="1:53">
      <c r="A578" s="23"/>
      <c r="B578" s="24"/>
      <c r="C578" s="25"/>
      <c r="D578" s="26"/>
      <c r="E578" s="27"/>
      <c r="F578" s="28"/>
      <c r="G578" s="28"/>
      <c r="H578" s="27"/>
      <c r="I578" s="29"/>
      <c r="J578" s="30"/>
      <c r="K578" s="31"/>
      <c r="L578" s="32"/>
      <c r="M578" s="223"/>
      <c r="N578" s="12" t="str">
        <f>IF(ISBLANK(I578),"",IF(COUNTIF(I578,"*bombe*"),(G578-1)*SUMIF('base de donnée JCO '!C$3:C$10,K578,'base de donnée JCO '!D$3:D$10)+SUMIF(entete,L578,'base de donnée JCO '!D$14:D$20),SUMIFS('base de donnée JCO '!I$173:I$1080,'base de donnée JCO '!F$173:F$1080,I578,'base de donnée JCO '!G$173:G$1080,J578)))</f>
        <v/>
      </c>
      <c r="O578" s="12" t="str">
        <f t="shared" si="824"/>
        <v/>
      </c>
      <c r="P578" s="223"/>
      <c r="Q578" s="28"/>
      <c r="R578" s="28"/>
      <c r="S578" s="28"/>
      <c r="T578" s="28"/>
      <c r="U578" s="28"/>
      <c r="V578" s="2">
        <f>W578*SUMIFS('base de donnée JCO '!H$173:H$1080,'base de donnée JCO '!F$173:F$1080,I578,'base de donnée JCO '!G$173:G$1080,J578)</f>
        <v>0</v>
      </c>
      <c r="W578" s="2">
        <f t="shared" si="801"/>
        <v>0</v>
      </c>
      <c r="X578" s="2">
        <f>W578*SUMIFS('base de donnée JCO '!J$173:J$1080,'base de donnée JCO '!F$173:F$1080,I578,'base de donnée JCO '!G$173:G$1080,J578)</f>
        <v>0</v>
      </c>
      <c r="Z578" s="7" t="str">
        <f t="shared" si="802"/>
        <v/>
      </c>
      <c r="AA578" s="7" t="str">
        <f t="shared" si="803"/>
        <v/>
      </c>
      <c r="AB578" s="7" t="str">
        <f t="shared" si="804"/>
        <v/>
      </c>
      <c r="AD578" s="7" t="str">
        <f t="shared" si="805"/>
        <v/>
      </c>
      <c r="AE578" s="7" t="str">
        <f t="shared" si="806"/>
        <v/>
      </c>
      <c r="AF578" s="7" t="str">
        <f t="shared" si="807"/>
        <v/>
      </c>
      <c r="AG578" s="7" t="str">
        <f t="shared" si="808"/>
        <v/>
      </c>
      <c r="AH578" s="7" t="str">
        <f t="shared" si="809"/>
        <v/>
      </c>
      <c r="AJ578" s="7" t="str">
        <f t="shared" si="810"/>
        <v/>
      </c>
      <c r="AK578" s="7" t="str">
        <f t="shared" si="811"/>
        <v/>
      </c>
      <c r="AL578" s="7" t="str">
        <f t="shared" si="812"/>
        <v/>
      </c>
      <c r="AM578" s="7" t="str">
        <f t="shared" si="813"/>
        <v/>
      </c>
      <c r="AO578" s="7" t="str">
        <f t="shared" si="814"/>
        <v/>
      </c>
      <c r="AP578" s="7" t="str">
        <f t="shared" si="815"/>
        <v/>
      </c>
      <c r="AQ578" s="7" t="str">
        <f t="shared" si="816"/>
        <v/>
      </c>
      <c r="AS578" s="7" t="str">
        <f t="shared" si="817"/>
        <v/>
      </c>
      <c r="AT578" s="7" t="str">
        <f t="shared" si="818"/>
        <v/>
      </c>
      <c r="AU578" s="7" t="str">
        <f t="shared" si="819"/>
        <v/>
      </c>
      <c r="AW578" s="7" t="str">
        <f t="shared" si="820"/>
        <v/>
      </c>
      <c r="AY578" s="7" t="str">
        <f t="shared" si="821"/>
        <v/>
      </c>
      <c r="AZ578" s="7" t="str">
        <f t="shared" si="822"/>
        <v/>
      </c>
      <c r="BA578" s="7" t="str">
        <f t="shared" si="823"/>
        <v/>
      </c>
    </row>
    <row r="579" spans="1:53">
      <c r="A579" s="23"/>
      <c r="B579" s="24"/>
      <c r="C579" s="25"/>
      <c r="D579" s="26"/>
      <c r="E579" s="27"/>
      <c r="F579" s="28"/>
      <c r="G579" s="28"/>
      <c r="H579" s="27"/>
      <c r="I579" s="29"/>
      <c r="J579" s="30"/>
      <c r="K579" s="31"/>
      <c r="L579" s="32"/>
      <c r="M579" s="223"/>
      <c r="N579" s="12" t="str">
        <f>IF(ISBLANK(I579),"",IF(COUNTIF(I579,"*bombe*"),(G579-1)*SUMIF('base de donnée JCO '!C$3:C$10,K579,'base de donnée JCO '!D$3:D$10)+SUMIF(entete,L579,'base de donnée JCO '!D$14:D$20),SUMIFS('base de donnée JCO '!I$173:I$1080,'base de donnée JCO '!F$173:F$1080,I579,'base de donnée JCO '!G$173:G$1080,J579)))</f>
        <v/>
      </c>
      <c r="O579" s="12" t="str">
        <f t="shared" si="824"/>
        <v/>
      </c>
      <c r="P579" s="223"/>
      <c r="Q579" s="28"/>
      <c r="R579" s="28"/>
      <c r="S579" s="28"/>
      <c r="T579" s="28"/>
      <c r="U579" s="28"/>
      <c r="V579" s="2">
        <f>W579*SUMIFS('base de donnée JCO '!H$173:H$1080,'base de donnée JCO '!F$173:F$1080,I579,'base de donnée JCO '!G$173:G$1080,J579)</f>
        <v>0</v>
      </c>
      <c r="W579" s="2">
        <f t="shared" si="801"/>
        <v>0</v>
      </c>
      <c r="X579" s="2">
        <f>W579*SUMIFS('base de donnée JCO '!J$173:J$1080,'base de donnée JCO '!F$173:F$1080,I579,'base de donnée JCO '!G$173:G$1080,J579)</f>
        <v>0</v>
      </c>
      <c r="Z579" s="7" t="str">
        <f t="shared" si="802"/>
        <v/>
      </c>
      <c r="AA579" s="7" t="str">
        <f t="shared" si="803"/>
        <v/>
      </c>
      <c r="AB579" s="7" t="str">
        <f t="shared" si="804"/>
        <v/>
      </c>
      <c r="AD579" s="7" t="str">
        <f t="shared" si="805"/>
        <v/>
      </c>
      <c r="AE579" s="7" t="str">
        <f t="shared" si="806"/>
        <v/>
      </c>
      <c r="AF579" s="7" t="str">
        <f t="shared" si="807"/>
        <v/>
      </c>
      <c r="AG579" s="7" t="str">
        <f t="shared" si="808"/>
        <v/>
      </c>
      <c r="AH579" s="7" t="str">
        <f t="shared" si="809"/>
        <v/>
      </c>
      <c r="AJ579" s="7" t="str">
        <f t="shared" si="810"/>
        <v/>
      </c>
      <c r="AK579" s="7" t="str">
        <f t="shared" si="811"/>
        <v/>
      </c>
      <c r="AL579" s="7" t="str">
        <f t="shared" si="812"/>
        <v/>
      </c>
      <c r="AM579" s="7" t="str">
        <f t="shared" si="813"/>
        <v/>
      </c>
      <c r="AO579" s="7" t="str">
        <f t="shared" si="814"/>
        <v/>
      </c>
      <c r="AP579" s="7" t="str">
        <f t="shared" si="815"/>
        <v/>
      </c>
      <c r="AQ579" s="7" t="str">
        <f t="shared" si="816"/>
        <v/>
      </c>
      <c r="AS579" s="7" t="str">
        <f t="shared" si="817"/>
        <v/>
      </c>
      <c r="AT579" s="7" t="str">
        <f t="shared" si="818"/>
        <v/>
      </c>
      <c r="AU579" s="7" t="str">
        <f t="shared" si="819"/>
        <v/>
      </c>
      <c r="AW579" s="7" t="str">
        <f t="shared" si="820"/>
        <v/>
      </c>
      <c r="AY579" s="7" t="str">
        <f t="shared" si="821"/>
        <v/>
      </c>
      <c r="AZ579" s="7" t="str">
        <f t="shared" si="822"/>
        <v/>
      </c>
      <c r="BA579" s="7" t="str">
        <f t="shared" si="823"/>
        <v/>
      </c>
    </row>
    <row r="580" spans="1:53">
      <c r="A580" s="23"/>
      <c r="B580" s="24"/>
      <c r="C580" s="25"/>
      <c r="D580" s="26"/>
      <c r="E580" s="27"/>
      <c r="F580" s="28"/>
      <c r="G580" s="28"/>
      <c r="H580" s="27"/>
      <c r="I580" s="29"/>
      <c r="J580" s="30"/>
      <c r="K580" s="31"/>
      <c r="L580" s="32"/>
      <c r="M580" s="223"/>
      <c r="N580" s="12" t="str">
        <f>IF(ISBLANK(I580),"",IF(COUNTIF(I580,"*bombe*"),(G580-1)*SUMIF('base de donnée JCO '!C$3:C$10,K580,'base de donnée JCO '!D$3:D$10)+SUMIF(entete,L580,'base de donnée JCO '!D$14:D$20),SUMIFS('base de donnée JCO '!I$173:I$1080,'base de donnée JCO '!F$173:F$1080,I580,'base de donnée JCO '!G$173:G$1080,J580)))</f>
        <v/>
      </c>
      <c r="O580" s="12" t="str">
        <f t="shared" si="824"/>
        <v/>
      </c>
      <c r="P580" s="223"/>
      <c r="Q580" s="28"/>
      <c r="R580" s="28"/>
      <c r="S580" s="28"/>
      <c r="T580" s="28"/>
      <c r="U580" s="28"/>
      <c r="V580" s="2">
        <f>W580*SUMIFS('base de donnée JCO '!H$173:H$1080,'base de donnée JCO '!F$173:F$1080,I580,'base de donnée JCO '!G$173:G$1080,J580)</f>
        <v>0</v>
      </c>
      <c r="W580" s="2">
        <f t="shared" si="801"/>
        <v>0</v>
      </c>
      <c r="X580" s="2">
        <f>W580*SUMIFS('base de donnée JCO '!J$173:J$1080,'base de donnée JCO '!F$173:F$1080,I580,'base de donnée JCO '!G$173:G$1080,J580)</f>
        <v>0</v>
      </c>
      <c r="Z580" s="7" t="str">
        <f t="shared" si="802"/>
        <v/>
      </c>
      <c r="AA580" s="7" t="str">
        <f t="shared" si="803"/>
        <v/>
      </c>
      <c r="AB580" s="7" t="str">
        <f t="shared" si="804"/>
        <v/>
      </c>
      <c r="AD580" s="7" t="str">
        <f t="shared" si="805"/>
        <v/>
      </c>
      <c r="AE580" s="7" t="str">
        <f t="shared" si="806"/>
        <v/>
      </c>
      <c r="AF580" s="7" t="str">
        <f t="shared" si="807"/>
        <v/>
      </c>
      <c r="AG580" s="7" t="str">
        <f t="shared" si="808"/>
        <v/>
      </c>
      <c r="AH580" s="7" t="str">
        <f t="shared" si="809"/>
        <v/>
      </c>
      <c r="AJ580" s="7" t="str">
        <f t="shared" si="810"/>
        <v/>
      </c>
      <c r="AK580" s="7" t="str">
        <f t="shared" si="811"/>
        <v/>
      </c>
      <c r="AL580" s="7" t="str">
        <f t="shared" si="812"/>
        <v/>
      </c>
      <c r="AM580" s="7" t="str">
        <f t="shared" si="813"/>
        <v/>
      </c>
      <c r="AO580" s="7" t="str">
        <f t="shared" si="814"/>
        <v/>
      </c>
      <c r="AP580" s="7" t="str">
        <f t="shared" si="815"/>
        <v/>
      </c>
      <c r="AQ580" s="7" t="str">
        <f t="shared" si="816"/>
        <v/>
      </c>
      <c r="AS580" s="7" t="str">
        <f t="shared" si="817"/>
        <v/>
      </c>
      <c r="AT580" s="7" t="str">
        <f t="shared" si="818"/>
        <v/>
      </c>
      <c r="AU580" s="7" t="str">
        <f t="shared" si="819"/>
        <v/>
      </c>
      <c r="AW580" s="7" t="str">
        <f t="shared" si="820"/>
        <v/>
      </c>
      <c r="AY580" s="7" t="str">
        <f t="shared" si="821"/>
        <v/>
      </c>
      <c r="AZ580" s="7" t="str">
        <f t="shared" si="822"/>
        <v/>
      </c>
      <c r="BA580" s="7" t="str">
        <f t="shared" si="823"/>
        <v/>
      </c>
    </row>
    <row r="581" spans="1:53">
      <c r="A581" s="23"/>
      <c r="B581" s="24"/>
      <c r="C581" s="25"/>
      <c r="D581" s="26"/>
      <c r="E581" s="27"/>
      <c r="F581" s="28"/>
      <c r="G581" s="28"/>
      <c r="H581" s="27"/>
      <c r="I581" s="29"/>
      <c r="J581" s="30"/>
      <c r="K581" s="31"/>
      <c r="L581" s="32"/>
      <c r="M581" s="223"/>
      <c r="N581" s="12" t="str">
        <f>IF(ISBLANK(I581),"",IF(COUNTIF(I581,"*bombe*"),(G581-1)*SUMIF('base de donnée JCO '!C$3:C$10,K581,'base de donnée JCO '!D$3:D$10)+SUMIF(entete,L581,'base de donnée JCO '!D$14:D$20),SUMIFS('base de donnée JCO '!I$173:I$1080,'base de donnée JCO '!F$173:F$1080,I581,'base de donnée JCO '!G$173:G$1080,J581)))</f>
        <v/>
      </c>
      <c r="O581" s="12" t="str">
        <f t="shared" si="824"/>
        <v/>
      </c>
      <c r="P581" s="223"/>
      <c r="Q581" s="28"/>
      <c r="R581" s="28"/>
      <c r="S581" s="28"/>
      <c r="T581" s="28"/>
      <c r="U581" s="28"/>
      <c r="V581" s="2">
        <f>W581*SUMIFS('base de donnée JCO '!H$173:H$1080,'base de donnée JCO '!F$173:F$1080,I581,'base de donnée JCO '!G$173:G$1080,J581)</f>
        <v>0</v>
      </c>
      <c r="W581" s="2">
        <f t="shared" si="801"/>
        <v>0</v>
      </c>
      <c r="X581" s="2">
        <f>W581*SUMIFS('base de donnée JCO '!J$173:J$1080,'base de donnée JCO '!F$173:F$1080,I581,'base de donnée JCO '!G$173:G$1080,J581)</f>
        <v>0</v>
      </c>
      <c r="Z581" s="7" t="str">
        <f t="shared" si="802"/>
        <v/>
      </c>
      <c r="AA581" s="7" t="str">
        <f t="shared" si="803"/>
        <v/>
      </c>
      <c r="AB581" s="7" t="str">
        <f t="shared" si="804"/>
        <v/>
      </c>
      <c r="AD581" s="7" t="str">
        <f t="shared" si="805"/>
        <v/>
      </c>
      <c r="AE581" s="7" t="str">
        <f t="shared" si="806"/>
        <v/>
      </c>
      <c r="AF581" s="7" t="str">
        <f t="shared" si="807"/>
        <v/>
      </c>
      <c r="AG581" s="7" t="str">
        <f t="shared" si="808"/>
        <v/>
      </c>
      <c r="AH581" s="7" t="str">
        <f t="shared" si="809"/>
        <v/>
      </c>
      <c r="AJ581" s="7" t="str">
        <f t="shared" si="810"/>
        <v/>
      </c>
      <c r="AK581" s="7" t="str">
        <f t="shared" si="811"/>
        <v/>
      </c>
      <c r="AL581" s="7" t="str">
        <f t="shared" si="812"/>
        <v/>
      </c>
      <c r="AM581" s="7" t="str">
        <f t="shared" si="813"/>
        <v/>
      </c>
      <c r="AO581" s="7" t="str">
        <f t="shared" si="814"/>
        <v/>
      </c>
      <c r="AP581" s="7" t="str">
        <f t="shared" si="815"/>
        <v/>
      </c>
      <c r="AQ581" s="7" t="str">
        <f t="shared" si="816"/>
        <v/>
      </c>
      <c r="AS581" s="7" t="str">
        <f t="shared" si="817"/>
        <v/>
      </c>
      <c r="AT581" s="7" t="str">
        <f t="shared" si="818"/>
        <v/>
      </c>
      <c r="AU581" s="7" t="str">
        <f t="shared" si="819"/>
        <v/>
      </c>
      <c r="AW581" s="7" t="str">
        <f t="shared" si="820"/>
        <v/>
      </c>
      <c r="AY581" s="7" t="str">
        <f t="shared" si="821"/>
        <v/>
      </c>
      <c r="AZ581" s="7" t="str">
        <f t="shared" si="822"/>
        <v/>
      </c>
      <c r="BA581" s="7" t="str">
        <f t="shared" si="823"/>
        <v/>
      </c>
    </row>
    <row r="582" spans="1:53">
      <c r="A582" s="23"/>
      <c r="B582" s="24"/>
      <c r="C582" s="25"/>
      <c r="D582" s="26"/>
      <c r="E582" s="27"/>
      <c r="F582" s="28"/>
      <c r="G582" s="28"/>
      <c r="H582" s="27"/>
      <c r="I582" s="29"/>
      <c r="J582" s="30"/>
      <c r="K582" s="31"/>
      <c r="L582" s="32"/>
      <c r="M582" s="223"/>
      <c r="N582" s="12" t="str">
        <f>IF(ISBLANK(I582),"",IF(COUNTIF(I582,"*bombe*"),(G582-1)*SUMIF('base de donnée JCO '!C$3:C$10,K582,'base de donnée JCO '!D$3:D$10)+SUMIF(entete,L582,'base de donnée JCO '!D$14:D$20),SUMIFS('base de donnée JCO '!I$173:I$1080,'base de donnée JCO '!F$173:F$1080,I582,'base de donnée JCO '!G$173:G$1080,J582)))</f>
        <v/>
      </c>
      <c r="O582" s="12" t="str">
        <f t="shared" si="824"/>
        <v/>
      </c>
      <c r="P582" s="223"/>
      <c r="Q582" s="28"/>
      <c r="R582" s="28"/>
      <c r="S582" s="28"/>
      <c r="T582" s="28"/>
      <c r="U582" s="28"/>
      <c r="V582" s="2">
        <f>W582*SUMIFS('base de donnée JCO '!H$173:H$1080,'base de donnée JCO '!F$173:F$1080,I582,'base de donnée JCO '!G$173:G$1080,J582)</f>
        <v>0</v>
      </c>
      <c r="W582" s="2">
        <f t="shared" si="801"/>
        <v>0</v>
      </c>
      <c r="X582" s="2">
        <f>W582*SUMIFS('base de donnée JCO '!J$173:J$1080,'base de donnée JCO '!F$173:F$1080,I582,'base de donnée JCO '!G$173:G$1080,J582)</f>
        <v>0</v>
      </c>
      <c r="Z582" s="7" t="str">
        <f t="shared" si="802"/>
        <v/>
      </c>
      <c r="AA582" s="7" t="str">
        <f t="shared" si="803"/>
        <v/>
      </c>
      <c r="AB582" s="7" t="str">
        <f t="shared" si="804"/>
        <v/>
      </c>
      <c r="AD582" s="7" t="str">
        <f t="shared" si="805"/>
        <v/>
      </c>
      <c r="AE582" s="7" t="str">
        <f t="shared" si="806"/>
        <v/>
      </c>
      <c r="AF582" s="7" t="str">
        <f t="shared" si="807"/>
        <v/>
      </c>
      <c r="AG582" s="7" t="str">
        <f t="shared" si="808"/>
        <v/>
      </c>
      <c r="AH582" s="7" t="str">
        <f t="shared" si="809"/>
        <v/>
      </c>
      <c r="AJ582" s="7" t="str">
        <f t="shared" si="810"/>
        <v/>
      </c>
      <c r="AK582" s="7" t="str">
        <f t="shared" si="811"/>
        <v/>
      </c>
      <c r="AL582" s="7" t="str">
        <f t="shared" si="812"/>
        <v/>
      </c>
      <c r="AM582" s="7" t="str">
        <f t="shared" si="813"/>
        <v/>
      </c>
      <c r="AO582" s="7" t="str">
        <f t="shared" si="814"/>
        <v/>
      </c>
      <c r="AP582" s="7" t="str">
        <f t="shared" si="815"/>
        <v/>
      </c>
      <c r="AQ582" s="7" t="str">
        <f t="shared" si="816"/>
        <v/>
      </c>
      <c r="AS582" s="7" t="str">
        <f t="shared" si="817"/>
        <v/>
      </c>
      <c r="AT582" s="7" t="str">
        <f t="shared" si="818"/>
        <v/>
      </c>
      <c r="AU582" s="7" t="str">
        <f t="shared" si="819"/>
        <v/>
      </c>
      <c r="AW582" s="7" t="str">
        <f t="shared" si="820"/>
        <v/>
      </c>
      <c r="AY582" s="7" t="str">
        <f t="shared" si="821"/>
        <v/>
      </c>
      <c r="AZ582" s="7" t="str">
        <f t="shared" si="822"/>
        <v/>
      </c>
      <c r="BA582" s="7" t="str">
        <f t="shared" si="823"/>
        <v/>
      </c>
    </row>
    <row r="583" spans="1:53">
      <c r="A583" s="23"/>
      <c r="B583" s="24"/>
      <c r="C583" s="25"/>
      <c r="D583" s="26"/>
      <c r="E583" s="27"/>
      <c r="F583" s="28"/>
      <c r="G583" s="28"/>
      <c r="H583" s="27"/>
      <c r="I583" s="29"/>
      <c r="J583" s="30"/>
      <c r="K583" s="31"/>
      <c r="L583" s="32"/>
      <c r="M583" s="223"/>
      <c r="N583" s="12" t="str">
        <f>IF(ISBLANK(I583),"",IF(COUNTIF(I583,"*bombe*"),(G583-1)*SUMIF('base de donnée JCO '!C$3:C$10,K583,'base de donnée JCO '!D$3:D$10)+SUMIF(entete,L583,'base de donnée JCO '!D$14:D$20),SUMIFS('base de donnée JCO '!I$173:I$1080,'base de donnée JCO '!F$173:F$1080,I583,'base de donnée JCO '!G$173:G$1080,J583)))</f>
        <v/>
      </c>
      <c r="O583" s="12" t="str">
        <f t="shared" si="824"/>
        <v/>
      </c>
      <c r="P583" s="223"/>
      <c r="Q583" s="28"/>
      <c r="R583" s="28"/>
      <c r="S583" s="28"/>
      <c r="T583" s="28"/>
      <c r="U583" s="28"/>
      <c r="V583" s="2">
        <f>W583*SUMIFS('base de donnée JCO '!H$173:H$1080,'base de donnée JCO '!F$173:F$1080,I583,'base de donnée JCO '!G$173:G$1080,J583)</f>
        <v>0</v>
      </c>
      <c r="W583" s="2">
        <f t="shared" si="801"/>
        <v>0</v>
      </c>
      <c r="X583" s="2">
        <f>W583*SUMIFS('base de donnée JCO '!J$173:J$1080,'base de donnée JCO '!F$173:F$1080,I583,'base de donnée JCO '!G$173:G$1080,J583)</f>
        <v>0</v>
      </c>
      <c r="Z583" s="7" t="str">
        <f t="shared" si="802"/>
        <v/>
      </c>
      <c r="AA583" s="7" t="str">
        <f t="shared" si="803"/>
        <v/>
      </c>
      <c r="AB583" s="7" t="str">
        <f t="shared" si="804"/>
        <v/>
      </c>
      <c r="AD583" s="7" t="str">
        <f t="shared" si="805"/>
        <v/>
      </c>
      <c r="AE583" s="7" t="str">
        <f t="shared" si="806"/>
        <v/>
      </c>
      <c r="AF583" s="7" t="str">
        <f t="shared" si="807"/>
        <v/>
      </c>
      <c r="AG583" s="7" t="str">
        <f t="shared" si="808"/>
        <v/>
      </c>
      <c r="AH583" s="7" t="str">
        <f t="shared" si="809"/>
        <v/>
      </c>
      <c r="AJ583" s="7" t="str">
        <f t="shared" si="810"/>
        <v/>
      </c>
      <c r="AK583" s="7" t="str">
        <f t="shared" si="811"/>
        <v/>
      </c>
      <c r="AL583" s="7" t="str">
        <f t="shared" si="812"/>
        <v/>
      </c>
      <c r="AM583" s="7" t="str">
        <f t="shared" si="813"/>
        <v/>
      </c>
      <c r="AO583" s="7" t="str">
        <f t="shared" si="814"/>
        <v/>
      </c>
      <c r="AP583" s="7" t="str">
        <f t="shared" si="815"/>
        <v/>
      </c>
      <c r="AQ583" s="7" t="str">
        <f t="shared" si="816"/>
        <v/>
      </c>
      <c r="AS583" s="7" t="str">
        <f t="shared" si="817"/>
        <v/>
      </c>
      <c r="AT583" s="7" t="str">
        <f t="shared" si="818"/>
        <v/>
      </c>
      <c r="AU583" s="7" t="str">
        <f t="shared" si="819"/>
        <v/>
      </c>
      <c r="AW583" s="7" t="str">
        <f t="shared" si="820"/>
        <v/>
      </c>
      <c r="AY583" s="7" t="str">
        <f t="shared" si="821"/>
        <v/>
      </c>
      <c r="AZ583" s="7" t="str">
        <f t="shared" si="822"/>
        <v/>
      </c>
      <c r="BA583" s="7" t="str">
        <f t="shared" si="823"/>
        <v/>
      </c>
    </row>
    <row r="584" spans="1:53">
      <c r="A584" s="23"/>
      <c r="B584" s="24"/>
      <c r="C584" s="25"/>
      <c r="D584" s="26"/>
      <c r="E584" s="27"/>
      <c r="F584" s="28"/>
      <c r="G584" s="28"/>
      <c r="H584" s="27"/>
      <c r="I584" s="29"/>
      <c r="J584" s="30"/>
      <c r="K584" s="31"/>
      <c r="L584" s="32"/>
      <c r="M584" s="223"/>
      <c r="N584" s="12" t="str">
        <f>IF(ISBLANK(I584),"",IF(COUNTIF(I584,"*bombe*"),(G584-1)*SUMIF('base de donnée JCO '!C$3:C$10,K584,'base de donnée JCO '!D$3:D$10)+SUMIF(entete,L584,'base de donnée JCO '!D$14:D$20),SUMIFS('base de donnée JCO '!I$173:I$1080,'base de donnée JCO '!F$173:F$1080,I584,'base de donnée JCO '!G$173:G$1080,J584)))</f>
        <v/>
      </c>
      <c r="O584" s="12" t="str">
        <f t="shared" si="824"/>
        <v/>
      </c>
      <c r="P584" s="223"/>
      <c r="Q584" s="28"/>
      <c r="R584" s="28"/>
      <c r="S584" s="28"/>
      <c r="T584" s="28"/>
      <c r="U584" s="28"/>
      <c r="V584" s="2">
        <f>W584*SUMIFS('base de donnée JCO '!H$173:H$1080,'base de donnée JCO '!F$173:F$1080,I584,'base de donnée JCO '!G$173:G$1080,J584)</f>
        <v>0</v>
      </c>
      <c r="W584" s="2">
        <f t="shared" si="801"/>
        <v>0</v>
      </c>
      <c r="X584" s="2">
        <f>W584*SUMIFS('base de donnée JCO '!J$173:J$1080,'base de donnée JCO '!F$173:F$1080,I584,'base de donnée JCO '!G$173:G$1080,J584)</f>
        <v>0</v>
      </c>
      <c r="Z584" s="7" t="str">
        <f t="shared" si="802"/>
        <v/>
      </c>
      <c r="AA584" s="7" t="str">
        <f t="shared" si="803"/>
        <v/>
      </c>
      <c r="AB584" s="7" t="str">
        <f t="shared" si="804"/>
        <v/>
      </c>
      <c r="AD584" s="7" t="str">
        <f t="shared" si="805"/>
        <v/>
      </c>
      <c r="AE584" s="7" t="str">
        <f t="shared" si="806"/>
        <v/>
      </c>
      <c r="AF584" s="7" t="str">
        <f t="shared" si="807"/>
        <v/>
      </c>
      <c r="AG584" s="7" t="str">
        <f t="shared" si="808"/>
        <v/>
      </c>
      <c r="AH584" s="7" t="str">
        <f t="shared" si="809"/>
        <v/>
      </c>
      <c r="AJ584" s="7" t="str">
        <f t="shared" si="810"/>
        <v/>
      </c>
      <c r="AK584" s="7" t="str">
        <f t="shared" si="811"/>
        <v/>
      </c>
      <c r="AL584" s="7" t="str">
        <f t="shared" si="812"/>
        <v/>
      </c>
      <c r="AM584" s="7" t="str">
        <f t="shared" si="813"/>
        <v/>
      </c>
      <c r="AO584" s="7" t="str">
        <f t="shared" si="814"/>
        <v/>
      </c>
      <c r="AP584" s="7" t="str">
        <f t="shared" si="815"/>
        <v/>
      </c>
      <c r="AQ584" s="7" t="str">
        <f t="shared" si="816"/>
        <v/>
      </c>
      <c r="AS584" s="7" t="str">
        <f t="shared" si="817"/>
        <v/>
      </c>
      <c r="AT584" s="7" t="str">
        <f t="shared" si="818"/>
        <v/>
      </c>
      <c r="AU584" s="7" t="str">
        <f t="shared" si="819"/>
        <v/>
      </c>
      <c r="AW584" s="7" t="str">
        <f t="shared" si="820"/>
        <v/>
      </c>
      <c r="AY584" s="7" t="str">
        <f t="shared" si="821"/>
        <v/>
      </c>
      <c r="AZ584" s="7" t="str">
        <f t="shared" si="822"/>
        <v/>
      </c>
      <c r="BA584" s="7" t="str">
        <f t="shared" si="823"/>
        <v/>
      </c>
    </row>
    <row r="585" spans="1:53">
      <c r="A585" s="23"/>
      <c r="B585" s="24"/>
      <c r="C585" s="25"/>
      <c r="D585" s="26"/>
      <c r="E585" s="27"/>
      <c r="F585" s="28"/>
      <c r="G585" s="28"/>
      <c r="H585" s="27"/>
      <c r="I585" s="29"/>
      <c r="J585" s="30"/>
      <c r="K585" s="31"/>
      <c r="L585" s="32"/>
      <c r="M585" s="223"/>
      <c r="N585" s="12" t="str">
        <f>IF(ISBLANK(I585),"",IF(COUNTIF(I585,"*bombe*"),(G585-1)*SUMIF('base de donnée JCO '!C$3:C$10,K585,'base de donnée JCO '!D$3:D$10)+SUMIF(entete,L585,'base de donnée JCO '!D$14:D$20),SUMIFS('base de donnée JCO '!I$173:I$1080,'base de donnée JCO '!F$173:F$1080,I585,'base de donnée JCO '!G$173:G$1080,J585)))</f>
        <v/>
      </c>
      <c r="O585" s="12" t="str">
        <f t="shared" si="824"/>
        <v/>
      </c>
      <c r="P585" s="223"/>
      <c r="Q585" s="28"/>
      <c r="R585" s="28"/>
      <c r="S585" s="28"/>
      <c r="T585" s="28"/>
      <c r="U585" s="28"/>
      <c r="V585" s="2">
        <f>W585*SUMIFS('base de donnée JCO '!H$173:H$1080,'base de donnée JCO '!F$173:F$1080,I585,'base de donnée JCO '!G$173:G$1080,J585)</f>
        <v>0</v>
      </c>
      <c r="W585" s="2">
        <f t="shared" si="801"/>
        <v>0</v>
      </c>
      <c r="X585" s="2">
        <f>W585*SUMIFS('base de donnée JCO '!J$173:J$1080,'base de donnée JCO '!F$173:F$1080,I585,'base de donnée JCO '!G$173:G$1080,J585)</f>
        <v>0</v>
      </c>
      <c r="Z585" s="7" t="str">
        <f t="shared" si="802"/>
        <v/>
      </c>
      <c r="AA585" s="7" t="str">
        <f t="shared" si="803"/>
        <v/>
      </c>
      <c r="AB585" s="7" t="str">
        <f t="shared" si="804"/>
        <v/>
      </c>
      <c r="AD585" s="7" t="str">
        <f t="shared" si="805"/>
        <v/>
      </c>
      <c r="AE585" s="7" t="str">
        <f t="shared" si="806"/>
        <v/>
      </c>
      <c r="AF585" s="7" t="str">
        <f t="shared" si="807"/>
        <v/>
      </c>
      <c r="AG585" s="7" t="str">
        <f t="shared" si="808"/>
        <v/>
      </c>
      <c r="AH585" s="7" t="str">
        <f t="shared" si="809"/>
        <v/>
      </c>
      <c r="AJ585" s="7" t="str">
        <f t="shared" si="810"/>
        <v/>
      </c>
      <c r="AK585" s="7" t="str">
        <f t="shared" si="811"/>
        <v/>
      </c>
      <c r="AL585" s="7" t="str">
        <f t="shared" si="812"/>
        <v/>
      </c>
      <c r="AM585" s="7" t="str">
        <f t="shared" si="813"/>
        <v/>
      </c>
      <c r="AO585" s="7" t="str">
        <f t="shared" si="814"/>
        <v/>
      </c>
      <c r="AP585" s="7" t="str">
        <f t="shared" si="815"/>
        <v/>
      </c>
      <c r="AQ585" s="7" t="str">
        <f t="shared" si="816"/>
        <v/>
      </c>
      <c r="AS585" s="7" t="str">
        <f t="shared" si="817"/>
        <v/>
      </c>
      <c r="AT585" s="7" t="str">
        <f t="shared" si="818"/>
        <v/>
      </c>
      <c r="AU585" s="7" t="str">
        <f t="shared" si="819"/>
        <v/>
      </c>
      <c r="AW585" s="7" t="str">
        <f t="shared" si="820"/>
        <v/>
      </c>
      <c r="AY585" s="7" t="str">
        <f t="shared" si="821"/>
        <v/>
      </c>
      <c r="AZ585" s="7" t="str">
        <f t="shared" si="822"/>
        <v/>
      </c>
      <c r="BA585" s="7" t="str">
        <f t="shared" si="823"/>
        <v/>
      </c>
    </row>
    <row r="586" spans="1:53">
      <c r="A586" s="23"/>
      <c r="B586" s="24"/>
      <c r="C586" s="25"/>
      <c r="D586" s="26"/>
      <c r="E586" s="27"/>
      <c r="F586" s="28"/>
      <c r="G586" s="28"/>
      <c r="H586" s="27"/>
      <c r="I586" s="29"/>
      <c r="J586" s="30"/>
      <c r="K586" s="31"/>
      <c r="L586" s="32"/>
      <c r="M586" s="223"/>
      <c r="N586" s="12" t="str">
        <f>IF(ISBLANK(I586),"",IF(COUNTIF(I586,"*bombe*"),(G586-1)*SUMIF('base de donnée JCO '!C$3:C$10,K586,'base de donnée JCO '!D$3:D$10)+SUMIF(entete,L586,'base de donnée JCO '!D$14:D$20),SUMIFS('base de donnée JCO '!I$173:I$1080,'base de donnée JCO '!F$173:F$1080,I586,'base de donnée JCO '!G$173:G$1080,J586)))</f>
        <v/>
      </c>
      <c r="O586" s="12" t="str">
        <f t="shared" si="824"/>
        <v/>
      </c>
      <c r="P586" s="223"/>
      <c r="Q586" s="28"/>
      <c r="R586" s="28"/>
      <c r="S586" s="28"/>
      <c r="T586" s="28"/>
      <c r="U586" s="28"/>
      <c r="V586" s="2">
        <f>W586*SUMIFS('base de donnée JCO '!H$173:H$1080,'base de donnée JCO '!F$173:F$1080,I586,'base de donnée JCO '!G$173:G$1080,J586)</f>
        <v>0</v>
      </c>
      <c r="W586" s="2">
        <f t="shared" si="801"/>
        <v>0</v>
      </c>
      <c r="X586" s="2">
        <f>W586*SUMIFS('base de donnée JCO '!J$173:J$1080,'base de donnée JCO '!F$173:F$1080,I586,'base de donnée JCO '!G$173:G$1080,J586)</f>
        <v>0</v>
      </c>
      <c r="Z586" s="7" t="str">
        <f t="shared" si="802"/>
        <v/>
      </c>
      <c r="AA586" s="7" t="str">
        <f t="shared" si="803"/>
        <v/>
      </c>
      <c r="AB586" s="7" t="str">
        <f t="shared" si="804"/>
        <v/>
      </c>
      <c r="AD586" s="7" t="str">
        <f t="shared" si="805"/>
        <v/>
      </c>
      <c r="AE586" s="7" t="str">
        <f t="shared" si="806"/>
        <v/>
      </c>
      <c r="AF586" s="7" t="str">
        <f t="shared" si="807"/>
        <v/>
      </c>
      <c r="AG586" s="7" t="str">
        <f t="shared" si="808"/>
        <v/>
      </c>
      <c r="AH586" s="7" t="str">
        <f t="shared" si="809"/>
        <v/>
      </c>
      <c r="AJ586" s="7" t="str">
        <f t="shared" si="810"/>
        <v/>
      </c>
      <c r="AK586" s="7" t="str">
        <f t="shared" si="811"/>
        <v/>
      </c>
      <c r="AL586" s="7" t="str">
        <f t="shared" si="812"/>
        <v/>
      </c>
      <c r="AM586" s="7" t="str">
        <f t="shared" si="813"/>
        <v/>
      </c>
      <c r="AO586" s="7" t="str">
        <f t="shared" si="814"/>
        <v/>
      </c>
      <c r="AP586" s="7" t="str">
        <f t="shared" si="815"/>
        <v/>
      </c>
      <c r="AQ586" s="7" t="str">
        <f t="shared" si="816"/>
        <v/>
      </c>
      <c r="AS586" s="7" t="str">
        <f t="shared" si="817"/>
        <v/>
      </c>
      <c r="AT586" s="7" t="str">
        <f t="shared" si="818"/>
        <v/>
      </c>
      <c r="AU586" s="7" t="str">
        <f t="shared" si="819"/>
        <v/>
      </c>
      <c r="AW586" s="7" t="str">
        <f t="shared" si="820"/>
        <v/>
      </c>
      <c r="AY586" s="7" t="str">
        <f t="shared" si="821"/>
        <v/>
      </c>
      <c r="AZ586" s="7" t="str">
        <f t="shared" si="822"/>
        <v/>
      </c>
      <c r="BA586" s="7" t="str">
        <f t="shared" si="823"/>
        <v/>
      </c>
    </row>
    <row r="587" spans="1:53">
      <c r="A587" s="23"/>
      <c r="B587" s="24"/>
      <c r="C587" s="25"/>
      <c r="D587" s="26"/>
      <c r="E587" s="27"/>
      <c r="F587" s="28"/>
      <c r="G587" s="28"/>
      <c r="H587" s="27"/>
      <c r="I587" s="29"/>
      <c r="J587" s="30"/>
      <c r="K587" s="31"/>
      <c r="L587" s="32"/>
      <c r="M587" s="223"/>
      <c r="N587" s="12" t="str">
        <f>IF(ISBLANK(I587),"",IF(COUNTIF(I587,"*bombe*"),(G587-1)*SUMIF('base de donnée JCO '!C$3:C$10,K587,'base de donnée JCO '!D$3:D$10)+SUMIF(entete,L587,'base de donnée JCO '!D$14:D$20),SUMIFS('base de donnée JCO '!I$173:I$1080,'base de donnée JCO '!F$173:F$1080,I587,'base de donnée JCO '!G$173:G$1080,J587)))</f>
        <v/>
      </c>
      <c r="O587" s="12" t="str">
        <f t="shared" si="824"/>
        <v/>
      </c>
      <c r="P587" s="223"/>
      <c r="Q587" s="28"/>
      <c r="R587" s="28"/>
      <c r="S587" s="28"/>
      <c r="T587" s="28"/>
      <c r="U587" s="28"/>
      <c r="V587" s="2">
        <f>W587*SUMIFS('base de donnée JCO '!H$173:H$1080,'base de donnée JCO '!F$173:F$1080,I587,'base de donnée JCO '!G$173:G$1080,J587)</f>
        <v>0</v>
      </c>
      <c r="W587" s="2">
        <f t="shared" si="801"/>
        <v>0</v>
      </c>
      <c r="X587" s="2">
        <f>W587*SUMIFS('base de donnée JCO '!J$173:J$1080,'base de donnée JCO '!F$173:F$1080,I587,'base de donnée JCO '!G$173:G$1080,J587)</f>
        <v>0</v>
      </c>
      <c r="Z587" s="7" t="str">
        <f t="shared" si="802"/>
        <v/>
      </c>
      <c r="AA587" s="7" t="str">
        <f t="shared" si="803"/>
        <v/>
      </c>
      <c r="AB587" s="7" t="str">
        <f t="shared" si="804"/>
        <v/>
      </c>
      <c r="AD587" s="7" t="str">
        <f t="shared" si="805"/>
        <v/>
      </c>
      <c r="AE587" s="7" t="str">
        <f t="shared" si="806"/>
        <v/>
      </c>
      <c r="AF587" s="7" t="str">
        <f t="shared" si="807"/>
        <v/>
      </c>
      <c r="AG587" s="7" t="str">
        <f t="shared" si="808"/>
        <v/>
      </c>
      <c r="AH587" s="7" t="str">
        <f t="shared" si="809"/>
        <v/>
      </c>
      <c r="AJ587" s="7" t="str">
        <f t="shared" si="810"/>
        <v/>
      </c>
      <c r="AK587" s="7" t="str">
        <f t="shared" si="811"/>
        <v/>
      </c>
      <c r="AL587" s="7" t="str">
        <f t="shared" si="812"/>
        <v/>
      </c>
      <c r="AM587" s="7" t="str">
        <f t="shared" si="813"/>
        <v/>
      </c>
      <c r="AO587" s="7" t="str">
        <f t="shared" si="814"/>
        <v/>
      </c>
      <c r="AP587" s="7" t="str">
        <f t="shared" si="815"/>
        <v/>
      </c>
      <c r="AQ587" s="7" t="str">
        <f t="shared" si="816"/>
        <v/>
      </c>
      <c r="AS587" s="7" t="str">
        <f t="shared" si="817"/>
        <v/>
      </c>
      <c r="AT587" s="7" t="str">
        <f t="shared" si="818"/>
        <v/>
      </c>
      <c r="AU587" s="7" t="str">
        <f t="shared" si="819"/>
        <v/>
      </c>
      <c r="AW587" s="7" t="str">
        <f t="shared" si="820"/>
        <v/>
      </c>
      <c r="AY587" s="7" t="str">
        <f t="shared" si="821"/>
        <v/>
      </c>
      <c r="AZ587" s="7" t="str">
        <f t="shared" si="822"/>
        <v/>
      </c>
      <c r="BA587" s="7" t="str">
        <f t="shared" si="823"/>
        <v/>
      </c>
    </row>
    <row r="588" spans="1:53">
      <c r="A588" s="23"/>
      <c r="B588" s="24"/>
      <c r="C588" s="25"/>
      <c r="D588" s="26"/>
      <c r="E588" s="27"/>
      <c r="F588" s="28"/>
      <c r="G588" s="28"/>
      <c r="H588" s="27"/>
      <c r="I588" s="29"/>
      <c r="J588" s="30"/>
      <c r="K588" s="31"/>
      <c r="L588" s="32"/>
      <c r="M588" s="223"/>
      <c r="N588" s="12" t="str">
        <f>IF(ISBLANK(I588),"",IF(COUNTIF(I588,"*bombe*"),(G588-1)*SUMIF('base de donnée JCO '!C$3:C$10,K588,'base de donnée JCO '!D$3:D$10)+SUMIF(entete,L588,'base de donnée JCO '!D$14:D$20),SUMIFS('base de donnée JCO '!I$173:I$1080,'base de donnée JCO '!F$173:F$1080,I588,'base de donnée JCO '!G$173:G$1080,J588)))</f>
        <v/>
      </c>
      <c r="O588" s="12" t="str">
        <f t="shared" si="824"/>
        <v/>
      </c>
      <c r="P588" s="223"/>
      <c r="Q588" s="28"/>
      <c r="R588" s="28"/>
      <c r="S588" s="28"/>
      <c r="T588" s="28"/>
      <c r="U588" s="28"/>
      <c r="V588" s="2">
        <f>W588*SUMIFS('base de donnée JCO '!H$173:H$1080,'base de donnée JCO '!F$173:F$1080,I588,'base de donnée JCO '!G$173:G$1080,J588)</f>
        <v>0</v>
      </c>
      <c r="W588" s="2">
        <f t="shared" si="801"/>
        <v>0</v>
      </c>
      <c r="X588" s="2">
        <f>W588*SUMIFS('base de donnée JCO '!J$173:J$1080,'base de donnée JCO '!F$173:F$1080,I588,'base de donnée JCO '!G$173:G$1080,J588)</f>
        <v>0</v>
      </c>
      <c r="Z588" s="7" t="str">
        <f t="shared" si="802"/>
        <v/>
      </c>
      <c r="AA588" s="7" t="str">
        <f t="shared" si="803"/>
        <v/>
      </c>
      <c r="AB588" s="7" t="str">
        <f t="shared" si="804"/>
        <v/>
      </c>
      <c r="AD588" s="7" t="str">
        <f t="shared" si="805"/>
        <v/>
      </c>
      <c r="AE588" s="7" t="str">
        <f t="shared" si="806"/>
        <v/>
      </c>
      <c r="AF588" s="7" t="str">
        <f t="shared" si="807"/>
        <v/>
      </c>
      <c r="AG588" s="7" t="str">
        <f t="shared" si="808"/>
        <v/>
      </c>
      <c r="AH588" s="7" t="str">
        <f t="shared" si="809"/>
        <v/>
      </c>
      <c r="AJ588" s="7" t="str">
        <f t="shared" si="810"/>
        <v/>
      </c>
      <c r="AK588" s="7" t="str">
        <f t="shared" si="811"/>
        <v/>
      </c>
      <c r="AL588" s="7" t="str">
        <f t="shared" si="812"/>
        <v/>
      </c>
      <c r="AM588" s="7" t="str">
        <f t="shared" si="813"/>
        <v/>
      </c>
      <c r="AO588" s="7" t="str">
        <f t="shared" si="814"/>
        <v/>
      </c>
      <c r="AP588" s="7" t="str">
        <f t="shared" si="815"/>
        <v/>
      </c>
      <c r="AQ588" s="7" t="str">
        <f t="shared" si="816"/>
        <v/>
      </c>
      <c r="AS588" s="7" t="str">
        <f t="shared" si="817"/>
        <v/>
      </c>
      <c r="AT588" s="7" t="str">
        <f t="shared" si="818"/>
        <v/>
      </c>
      <c r="AU588" s="7" t="str">
        <f t="shared" si="819"/>
        <v/>
      </c>
      <c r="AW588" s="7" t="str">
        <f t="shared" si="820"/>
        <v/>
      </c>
      <c r="AY588" s="7" t="str">
        <f t="shared" si="821"/>
        <v/>
      </c>
      <c r="AZ588" s="7" t="str">
        <f t="shared" si="822"/>
        <v/>
      </c>
      <c r="BA588" s="7" t="str">
        <f t="shared" si="823"/>
        <v/>
      </c>
    </row>
    <row r="589" spans="1:53">
      <c r="A589" s="23"/>
      <c r="B589" s="24"/>
      <c r="C589" s="25"/>
      <c r="D589" s="26"/>
      <c r="E589" s="27"/>
      <c r="F589" s="28"/>
      <c r="G589" s="28"/>
      <c r="H589" s="27"/>
      <c r="I589" s="29"/>
      <c r="J589" s="30"/>
      <c r="K589" s="31"/>
      <c r="L589" s="32"/>
      <c r="M589" s="223"/>
      <c r="N589" s="12" t="str">
        <f>IF(ISBLANK(I589),"",IF(COUNTIF(I589,"*bombe*"),(G589-1)*SUMIF('base de donnée JCO '!C$3:C$10,K589,'base de donnée JCO '!D$3:D$10)+SUMIF(entete,L589,'base de donnée JCO '!D$14:D$20),SUMIFS('base de donnée JCO '!I$173:I$1080,'base de donnée JCO '!F$173:F$1080,I589,'base de donnée JCO '!G$173:G$1080,J589)))</f>
        <v/>
      </c>
      <c r="O589" s="12" t="str">
        <f t="shared" si="824"/>
        <v/>
      </c>
      <c r="P589" s="223"/>
      <c r="Q589" s="28"/>
      <c r="R589" s="28"/>
      <c r="S589" s="28"/>
      <c r="T589" s="28"/>
      <c r="U589" s="28"/>
      <c r="V589" s="2">
        <f>W589*SUMIFS('base de donnée JCO '!H$173:H$1080,'base de donnée JCO '!F$173:F$1080,I589,'base de donnée JCO '!G$173:G$1080,J589)</f>
        <v>0</v>
      </c>
      <c r="W589" s="2">
        <f t="shared" si="801"/>
        <v>0</v>
      </c>
      <c r="X589" s="2">
        <f>W589*SUMIFS('base de donnée JCO '!J$173:J$1080,'base de donnée JCO '!F$173:F$1080,I589,'base de donnée JCO '!G$173:G$1080,J589)</f>
        <v>0</v>
      </c>
      <c r="Z589" s="7" t="str">
        <f t="shared" si="802"/>
        <v/>
      </c>
      <c r="AA589" s="7" t="str">
        <f t="shared" si="803"/>
        <v/>
      </c>
      <c r="AB589" s="7" t="str">
        <f t="shared" si="804"/>
        <v/>
      </c>
      <c r="AD589" s="7" t="str">
        <f t="shared" si="805"/>
        <v/>
      </c>
      <c r="AE589" s="7" t="str">
        <f t="shared" si="806"/>
        <v/>
      </c>
      <c r="AF589" s="7" t="str">
        <f t="shared" si="807"/>
        <v/>
      </c>
      <c r="AG589" s="7" t="str">
        <f t="shared" si="808"/>
        <v/>
      </c>
      <c r="AH589" s="7" t="str">
        <f t="shared" si="809"/>
        <v/>
      </c>
      <c r="AJ589" s="7" t="str">
        <f t="shared" si="810"/>
        <v/>
      </c>
      <c r="AK589" s="7" t="str">
        <f t="shared" si="811"/>
        <v/>
      </c>
      <c r="AL589" s="7" t="str">
        <f t="shared" si="812"/>
        <v/>
      </c>
      <c r="AM589" s="7" t="str">
        <f t="shared" si="813"/>
        <v/>
      </c>
      <c r="AO589" s="7" t="str">
        <f t="shared" si="814"/>
        <v/>
      </c>
      <c r="AP589" s="7" t="str">
        <f t="shared" si="815"/>
        <v/>
      </c>
      <c r="AQ589" s="7" t="str">
        <f t="shared" si="816"/>
        <v/>
      </c>
      <c r="AS589" s="7" t="str">
        <f t="shared" si="817"/>
        <v/>
      </c>
      <c r="AT589" s="7" t="str">
        <f t="shared" si="818"/>
        <v/>
      </c>
      <c r="AU589" s="7" t="str">
        <f t="shared" si="819"/>
        <v/>
      </c>
      <c r="AW589" s="7" t="str">
        <f t="shared" si="820"/>
        <v/>
      </c>
      <c r="AY589" s="7" t="str">
        <f t="shared" si="821"/>
        <v/>
      </c>
      <c r="AZ589" s="7" t="str">
        <f t="shared" si="822"/>
        <v/>
      </c>
      <c r="BA589" s="7" t="str">
        <f t="shared" si="823"/>
        <v/>
      </c>
    </row>
    <row r="590" spans="1:53">
      <c r="A590" s="23">
        <v>450</v>
      </c>
      <c r="B590" s="24"/>
      <c r="C590" s="25"/>
      <c r="D590" s="26"/>
      <c r="E590" s="27"/>
      <c r="F590" s="28">
        <v>10</v>
      </c>
      <c r="G590" s="28">
        <v>1</v>
      </c>
      <c r="H590" s="27"/>
      <c r="I590" s="29" t="s">
        <v>56</v>
      </c>
      <c r="J590" s="30" t="s">
        <v>614</v>
      </c>
      <c r="K590" s="31"/>
      <c r="L590" s="32"/>
      <c r="M590" s="223"/>
      <c r="N590" s="12">
        <f>IF(ISBLANK(I590),"",IF(COUNTIF(I590,"*bombe*"),(G590-1)*SUMIF('base de donnée JCO '!C$3:C$10,K590,'base de donnée JCO '!D$3:D$10)+SUMIF(entete,L590,'base de donnée JCO '!D$14:D$20),SUMIFS('base de donnée JCO '!I$173:I$1080,'base de donnée JCO '!F$173:F$1080,I590,'base de donnée JCO '!G$173:G$1080,J590)))</f>
        <v>0</v>
      </c>
      <c r="O590" s="12">
        <f t="shared" si="824"/>
        <v>0</v>
      </c>
      <c r="P590" s="223"/>
      <c r="Q590" s="28"/>
      <c r="R590" s="28"/>
      <c r="S590" s="28"/>
      <c r="T590" s="28"/>
      <c r="U590" s="28"/>
      <c r="V590" s="2">
        <f>W590*SUMIFS('base de donnée JCO '!H$173:H$1080,'base de donnée JCO '!F$173:F$1080,I590,'base de donnée JCO '!G$173:G$1080,J590)</f>
        <v>0</v>
      </c>
      <c r="W590" s="2">
        <f t="shared" si="801"/>
        <v>10</v>
      </c>
      <c r="X590" s="2">
        <f>W590*SUMIFS('base de donnée JCO '!J$173:J$1080,'base de donnée JCO '!F$173:F$1080,I590,'base de donnée JCO '!G$173:G$1080,J590)</f>
        <v>0</v>
      </c>
      <c r="Z590" s="7" t="str">
        <f t="shared" si="802"/>
        <v/>
      </c>
      <c r="AA590" s="7" t="str">
        <f t="shared" si="803"/>
        <v/>
      </c>
      <c r="AB590" s="7" t="str">
        <f t="shared" si="804"/>
        <v/>
      </c>
      <c r="AD590" s="7" t="str">
        <f t="shared" si="805"/>
        <v/>
      </c>
      <c r="AE590" s="7" t="str">
        <f t="shared" si="806"/>
        <v/>
      </c>
      <c r="AF590" s="7" t="str">
        <f t="shared" si="807"/>
        <v/>
      </c>
      <c r="AG590" s="7" t="str">
        <f t="shared" si="808"/>
        <v/>
      </c>
      <c r="AH590" s="7" t="str">
        <f t="shared" si="809"/>
        <v/>
      </c>
      <c r="AJ590" s="7" t="str">
        <f t="shared" si="810"/>
        <v/>
      </c>
      <c r="AK590" s="7" t="str">
        <f t="shared" si="811"/>
        <v/>
      </c>
      <c r="AL590" s="7" t="str">
        <f t="shared" si="812"/>
        <v/>
      </c>
      <c r="AM590" s="7" t="str">
        <f t="shared" si="813"/>
        <v/>
      </c>
      <c r="AO590" s="7" t="str">
        <f t="shared" si="814"/>
        <v/>
      </c>
      <c r="AP590" s="7" t="str">
        <f t="shared" si="815"/>
        <v/>
      </c>
      <c r="AQ590" s="7" t="str">
        <f t="shared" si="816"/>
        <v/>
      </c>
      <c r="AS590" s="7" t="str">
        <f t="shared" si="817"/>
        <v/>
      </c>
      <c r="AT590" s="7" t="str">
        <f t="shared" si="818"/>
        <v/>
      </c>
      <c r="AU590" s="7" t="str">
        <f t="shared" si="819"/>
        <v/>
      </c>
      <c r="AW590" s="7">
        <f t="shared" si="820"/>
        <v>10</v>
      </c>
      <c r="AY590" s="7">
        <f t="shared" si="821"/>
        <v>200</v>
      </c>
      <c r="AZ590" s="7">
        <f t="shared" si="822"/>
        <v>150</v>
      </c>
      <c r="BA590" s="7">
        <f t="shared" si="823"/>
        <v>100</v>
      </c>
    </row>
    <row r="591" spans="1:53">
      <c r="A591" s="23"/>
      <c r="B591" s="24"/>
      <c r="C591" s="25"/>
      <c r="D591" s="26"/>
      <c r="E591" s="27"/>
      <c r="F591" s="28"/>
      <c r="G591" s="28"/>
      <c r="H591" s="27"/>
      <c r="I591" s="29"/>
      <c r="J591" s="30"/>
      <c r="K591" s="31"/>
      <c r="L591" s="32"/>
      <c r="M591" s="223"/>
      <c r="N591" s="12" t="str">
        <f>IF(ISBLANK(I591),"",IF(COUNTIF(I591,"*bombe*"),(G591-1)*SUMIF('base de donnée JCO '!C$3:C$10,K591,'base de donnée JCO '!D$3:D$10)+SUMIF(entete,L591,'base de donnée JCO '!D$14:D$20),SUMIFS('base de donnée JCO '!I$173:I$1080,'base de donnée JCO '!F$173:F$1080,I591,'base de donnée JCO '!G$173:G$1080,J591)))</f>
        <v/>
      </c>
      <c r="O591" s="12" t="str">
        <f t="shared" si="824"/>
        <v/>
      </c>
      <c r="P591" s="223"/>
      <c r="Q591" s="28"/>
      <c r="R591" s="28"/>
      <c r="S591" s="28"/>
      <c r="T591" s="28"/>
      <c r="U591" s="28"/>
      <c r="V591" s="2">
        <f>W591*SUMIFS('base de donnée JCO '!H$173:H$1080,'base de donnée JCO '!F$173:F$1080,I591,'base de donnée JCO '!G$173:G$1080,J591)</f>
        <v>0</v>
      </c>
      <c r="W591" s="2">
        <f t="shared" si="801"/>
        <v>0</v>
      </c>
      <c r="X591" s="2">
        <f>W591*SUMIFS('base de donnée JCO '!J$173:J$1080,'base de donnée JCO '!F$173:F$1080,I591,'base de donnée JCO '!G$173:G$1080,J591)</f>
        <v>0</v>
      </c>
      <c r="Z591" s="7" t="str">
        <f t="shared" si="802"/>
        <v/>
      </c>
      <c r="AA591" s="7" t="str">
        <f t="shared" si="803"/>
        <v/>
      </c>
      <c r="AB591" s="7" t="str">
        <f t="shared" si="804"/>
        <v/>
      </c>
      <c r="AD591" s="7" t="str">
        <f t="shared" si="805"/>
        <v/>
      </c>
      <c r="AE591" s="7" t="str">
        <f t="shared" si="806"/>
        <v/>
      </c>
      <c r="AF591" s="7" t="str">
        <f t="shared" si="807"/>
        <v/>
      </c>
      <c r="AG591" s="7" t="str">
        <f t="shared" si="808"/>
        <v/>
      </c>
      <c r="AH591" s="7" t="str">
        <f t="shared" si="809"/>
        <v/>
      </c>
      <c r="AJ591" s="7" t="str">
        <f t="shared" si="810"/>
        <v/>
      </c>
      <c r="AK591" s="7" t="str">
        <f t="shared" si="811"/>
        <v/>
      </c>
      <c r="AL591" s="7" t="str">
        <f t="shared" si="812"/>
        <v/>
      </c>
      <c r="AM591" s="7" t="str">
        <f t="shared" si="813"/>
        <v/>
      </c>
      <c r="AO591" s="7" t="str">
        <f t="shared" si="814"/>
        <v/>
      </c>
      <c r="AP591" s="7" t="str">
        <f t="shared" si="815"/>
        <v/>
      </c>
      <c r="AQ591" s="7" t="str">
        <f t="shared" si="816"/>
        <v/>
      </c>
      <c r="AS591" s="7" t="str">
        <f t="shared" si="817"/>
        <v/>
      </c>
      <c r="AT591" s="7" t="str">
        <f t="shared" si="818"/>
        <v/>
      </c>
      <c r="AU591" s="7" t="str">
        <f t="shared" si="819"/>
        <v/>
      </c>
      <c r="AW591" s="7" t="str">
        <f t="shared" si="820"/>
        <v/>
      </c>
      <c r="AY591" s="7" t="str">
        <f t="shared" si="821"/>
        <v/>
      </c>
      <c r="AZ591" s="7" t="str">
        <f t="shared" si="822"/>
        <v/>
      </c>
      <c r="BA591" s="7" t="str">
        <f t="shared" si="823"/>
        <v/>
      </c>
    </row>
    <row r="592" spans="1:53">
      <c r="A592" s="23"/>
      <c r="B592" s="24"/>
      <c r="C592" s="25"/>
      <c r="D592" s="26"/>
      <c r="E592" s="27"/>
      <c r="F592" s="28"/>
      <c r="G592" s="28"/>
      <c r="H592" s="27"/>
      <c r="I592" s="29"/>
      <c r="J592" s="30"/>
      <c r="K592" s="31"/>
      <c r="L592" s="32"/>
      <c r="M592" s="223"/>
      <c r="N592" s="12" t="str">
        <f>IF(ISBLANK(I592),"",IF(COUNTIF(I592,"*bombe*"),(G592-1)*SUMIF('base de donnée JCO '!C$3:C$10,K592,'base de donnée JCO '!D$3:D$10)+SUMIF(entete,L592,'base de donnée JCO '!D$14:D$20),SUMIFS('base de donnée JCO '!I$173:I$1080,'base de donnée JCO '!F$173:F$1080,I592,'base de donnée JCO '!G$173:G$1080,J592)))</f>
        <v/>
      </c>
      <c r="O592" s="12" t="str">
        <f t="shared" si="824"/>
        <v/>
      </c>
      <c r="P592" s="223"/>
      <c r="Q592" s="28"/>
      <c r="R592" s="28"/>
      <c r="S592" s="28"/>
      <c r="T592" s="28"/>
      <c r="U592" s="28"/>
      <c r="V592" s="2">
        <f>W592*SUMIFS('base de donnée JCO '!H$173:H$1080,'base de donnée JCO '!F$173:F$1080,I592,'base de donnée JCO '!G$173:G$1080,J592)</f>
        <v>0</v>
      </c>
      <c r="W592" s="2">
        <f t="shared" si="801"/>
        <v>0</v>
      </c>
      <c r="X592" s="2">
        <f>W592*SUMIFS('base de donnée JCO '!J$173:J$1080,'base de donnée JCO '!F$173:F$1080,I592,'base de donnée JCO '!G$173:G$1080,J592)</f>
        <v>0</v>
      </c>
      <c r="Z592" s="7" t="str">
        <f t="shared" si="802"/>
        <v/>
      </c>
      <c r="AA592" s="7" t="str">
        <f t="shared" si="803"/>
        <v/>
      </c>
      <c r="AB592" s="7" t="str">
        <f t="shared" si="804"/>
        <v/>
      </c>
      <c r="AD592" s="7" t="str">
        <f t="shared" si="805"/>
        <v/>
      </c>
      <c r="AE592" s="7" t="str">
        <f t="shared" si="806"/>
        <v/>
      </c>
      <c r="AF592" s="7" t="str">
        <f t="shared" si="807"/>
        <v/>
      </c>
      <c r="AG592" s="7" t="str">
        <f t="shared" si="808"/>
        <v/>
      </c>
      <c r="AH592" s="7" t="str">
        <f t="shared" si="809"/>
        <v/>
      </c>
      <c r="AJ592" s="7" t="str">
        <f t="shared" si="810"/>
        <v/>
      </c>
      <c r="AK592" s="7" t="str">
        <f t="shared" si="811"/>
        <v/>
      </c>
      <c r="AL592" s="7" t="str">
        <f t="shared" si="812"/>
        <v/>
      </c>
      <c r="AM592" s="7" t="str">
        <f t="shared" si="813"/>
        <v/>
      </c>
      <c r="AO592" s="7" t="str">
        <f t="shared" si="814"/>
        <v/>
      </c>
      <c r="AP592" s="7" t="str">
        <f t="shared" si="815"/>
        <v/>
      </c>
      <c r="AQ592" s="7" t="str">
        <f t="shared" si="816"/>
        <v/>
      </c>
      <c r="AS592" s="7" t="str">
        <f t="shared" si="817"/>
        <v/>
      </c>
      <c r="AT592" s="7" t="str">
        <f t="shared" si="818"/>
        <v/>
      </c>
      <c r="AU592" s="7" t="str">
        <f t="shared" si="819"/>
        <v/>
      </c>
      <c r="AW592" s="7" t="str">
        <f t="shared" si="820"/>
        <v/>
      </c>
      <c r="AY592" s="7" t="str">
        <f t="shared" si="821"/>
        <v/>
      </c>
      <c r="AZ592" s="7" t="str">
        <f t="shared" si="822"/>
        <v/>
      </c>
      <c r="BA592" s="7" t="str">
        <f t="shared" si="823"/>
        <v/>
      </c>
    </row>
    <row r="593" spans="1:53">
      <c r="A593" s="23"/>
      <c r="B593" s="24"/>
      <c r="C593" s="25"/>
      <c r="D593" s="26"/>
      <c r="E593" s="27"/>
      <c r="F593" s="28"/>
      <c r="G593" s="28"/>
      <c r="H593" s="27"/>
      <c r="I593" s="29"/>
      <c r="J593" s="30"/>
      <c r="K593" s="31"/>
      <c r="L593" s="32"/>
      <c r="M593" s="223"/>
      <c r="N593" s="12" t="str">
        <f>IF(ISBLANK(I593),"",IF(COUNTIF(I593,"*bombe*"),(G593-1)*SUMIF('base de donnée JCO '!C$3:C$10,K593,'base de donnée JCO '!D$3:D$10)+SUMIF(entete,L593,'base de donnée JCO '!D$14:D$20),SUMIFS('base de donnée JCO '!I$173:I$1080,'base de donnée JCO '!F$173:F$1080,I593,'base de donnée JCO '!G$173:G$1080,J593)))</f>
        <v/>
      </c>
      <c r="O593" s="12" t="str">
        <f t="shared" si="824"/>
        <v/>
      </c>
      <c r="P593" s="223"/>
      <c r="Q593" s="28"/>
      <c r="R593" s="28"/>
      <c r="S593" s="28"/>
      <c r="T593" s="28"/>
      <c r="U593" s="28"/>
      <c r="V593" s="2">
        <f>W593*SUMIFS('base de donnée JCO '!H$173:H$1080,'base de donnée JCO '!F$173:F$1080,I593,'base de donnée JCO '!G$173:G$1080,J593)</f>
        <v>0</v>
      </c>
      <c r="W593" s="2">
        <f t="shared" si="801"/>
        <v>0</v>
      </c>
      <c r="X593" s="2">
        <f>W593*SUMIFS('base de donnée JCO '!J$173:J$1080,'base de donnée JCO '!F$173:F$1080,I593,'base de donnée JCO '!G$173:G$1080,J593)</f>
        <v>0</v>
      </c>
      <c r="Z593" s="7" t="str">
        <f t="shared" si="802"/>
        <v/>
      </c>
      <c r="AA593" s="7" t="str">
        <f t="shared" si="803"/>
        <v/>
      </c>
      <c r="AB593" s="7" t="str">
        <f t="shared" si="804"/>
        <v/>
      </c>
      <c r="AD593" s="7" t="str">
        <f t="shared" si="805"/>
        <v/>
      </c>
      <c r="AE593" s="7" t="str">
        <f t="shared" si="806"/>
        <v/>
      </c>
      <c r="AF593" s="7" t="str">
        <f t="shared" si="807"/>
        <v/>
      </c>
      <c r="AG593" s="7" t="str">
        <f t="shared" si="808"/>
        <v/>
      </c>
      <c r="AH593" s="7" t="str">
        <f t="shared" si="809"/>
        <v/>
      </c>
      <c r="AJ593" s="7" t="str">
        <f t="shared" si="810"/>
        <v/>
      </c>
      <c r="AK593" s="7" t="str">
        <f t="shared" si="811"/>
        <v/>
      </c>
      <c r="AL593" s="7" t="str">
        <f t="shared" si="812"/>
        <v/>
      </c>
      <c r="AM593" s="7" t="str">
        <f t="shared" si="813"/>
        <v/>
      </c>
      <c r="AO593" s="7" t="str">
        <f t="shared" si="814"/>
        <v/>
      </c>
      <c r="AP593" s="7" t="str">
        <f t="shared" si="815"/>
        <v/>
      </c>
      <c r="AQ593" s="7" t="str">
        <f t="shared" si="816"/>
        <v/>
      </c>
      <c r="AS593" s="7" t="str">
        <f t="shared" si="817"/>
        <v/>
      </c>
      <c r="AT593" s="7" t="str">
        <f t="shared" si="818"/>
        <v/>
      </c>
      <c r="AU593" s="7" t="str">
        <f t="shared" si="819"/>
        <v/>
      </c>
      <c r="AW593" s="7" t="str">
        <f t="shared" si="820"/>
        <v/>
      </c>
      <c r="AY593" s="7" t="str">
        <f t="shared" si="821"/>
        <v/>
      </c>
      <c r="AZ593" s="7" t="str">
        <f t="shared" si="822"/>
        <v/>
      </c>
      <c r="BA593" s="7" t="str">
        <f t="shared" si="823"/>
        <v/>
      </c>
    </row>
    <row r="594" spans="1:53">
      <c r="A594" s="23"/>
      <c r="B594" s="24"/>
      <c r="C594" s="25"/>
      <c r="D594" s="26"/>
      <c r="E594" s="27"/>
      <c r="F594" s="28"/>
      <c r="G594" s="28"/>
      <c r="H594" s="27"/>
      <c r="I594" s="29"/>
      <c r="J594" s="30"/>
      <c r="K594" s="31"/>
      <c r="L594" s="32"/>
      <c r="M594" s="223"/>
      <c r="N594" s="12" t="str">
        <f>IF(ISBLANK(I594),"",IF(COUNTIF(I594,"*bombe*"),(G594-1)*SUMIF('base de donnée JCO '!C$3:C$10,K594,'base de donnée JCO '!D$3:D$10)+SUMIF(entete,L594,'base de donnée JCO '!D$14:D$20),SUMIFS('base de donnée JCO '!I$173:I$1080,'base de donnée JCO '!F$173:F$1080,I594,'base de donnée JCO '!G$173:G$1080,J594)))</f>
        <v/>
      </c>
      <c r="O594" s="12" t="str">
        <f t="shared" si="824"/>
        <v/>
      </c>
      <c r="P594" s="223"/>
      <c r="Q594" s="28"/>
      <c r="R594" s="28"/>
      <c r="S594" s="28"/>
      <c r="T594" s="28"/>
      <c r="U594" s="28"/>
      <c r="V594" s="2">
        <f>W594*SUMIFS('base de donnée JCO '!H$173:H$1080,'base de donnée JCO '!F$173:F$1080,I594,'base de donnée JCO '!G$173:G$1080,J594)</f>
        <v>0</v>
      </c>
      <c r="W594" s="2">
        <f t="shared" si="801"/>
        <v>0</v>
      </c>
      <c r="X594" s="2">
        <f>W594*SUMIFS('base de donnée JCO '!J$173:J$1080,'base de donnée JCO '!F$173:F$1080,I594,'base de donnée JCO '!G$173:G$1080,J594)</f>
        <v>0</v>
      </c>
      <c r="Z594" s="7" t="str">
        <f t="shared" si="802"/>
        <v/>
      </c>
      <c r="AA594" s="7" t="str">
        <f t="shared" si="803"/>
        <v/>
      </c>
      <c r="AB594" s="7" t="str">
        <f t="shared" si="804"/>
        <v/>
      </c>
      <c r="AD594" s="7" t="str">
        <f t="shared" si="805"/>
        <v/>
      </c>
      <c r="AE594" s="7" t="str">
        <f t="shared" si="806"/>
        <v/>
      </c>
      <c r="AF594" s="7" t="str">
        <f t="shared" si="807"/>
        <v/>
      </c>
      <c r="AG594" s="7" t="str">
        <f t="shared" si="808"/>
        <v/>
      </c>
      <c r="AH594" s="7" t="str">
        <f t="shared" si="809"/>
        <v/>
      </c>
      <c r="AJ594" s="7" t="str">
        <f t="shared" si="810"/>
        <v/>
      </c>
      <c r="AK594" s="7" t="str">
        <f t="shared" si="811"/>
        <v/>
      </c>
      <c r="AL594" s="7" t="str">
        <f t="shared" si="812"/>
        <v/>
      </c>
      <c r="AM594" s="7" t="str">
        <f t="shared" si="813"/>
        <v/>
      </c>
      <c r="AO594" s="7" t="str">
        <f t="shared" si="814"/>
        <v/>
      </c>
      <c r="AP594" s="7" t="str">
        <f t="shared" si="815"/>
        <v/>
      </c>
      <c r="AQ594" s="7" t="str">
        <f t="shared" si="816"/>
        <v/>
      </c>
      <c r="AS594" s="7" t="str">
        <f t="shared" si="817"/>
        <v/>
      </c>
      <c r="AT594" s="7" t="str">
        <f t="shared" si="818"/>
        <v/>
      </c>
      <c r="AU594" s="7" t="str">
        <f t="shared" si="819"/>
        <v/>
      </c>
      <c r="AW594" s="7" t="str">
        <f t="shared" si="820"/>
        <v/>
      </c>
      <c r="AY594" s="7" t="str">
        <f t="shared" si="821"/>
        <v/>
      </c>
      <c r="AZ594" s="7" t="str">
        <f t="shared" si="822"/>
        <v/>
      </c>
      <c r="BA594" s="7" t="str">
        <f t="shared" si="823"/>
        <v/>
      </c>
    </row>
    <row r="595" spans="1:53">
      <c r="A595" s="23"/>
      <c r="B595" s="24"/>
      <c r="C595" s="25"/>
      <c r="D595" s="26"/>
      <c r="E595" s="27"/>
      <c r="F595" s="28"/>
      <c r="G595" s="28"/>
      <c r="H595" s="27"/>
      <c r="I595" s="29"/>
      <c r="J595" s="30"/>
      <c r="K595" s="31"/>
      <c r="L595" s="32"/>
      <c r="M595" s="223"/>
      <c r="N595" s="12" t="str">
        <f>IF(ISBLANK(I595),"",IF(COUNTIF(I595,"*bombe*"),(G595-1)*SUMIF('base de donnée JCO '!C$3:C$10,K595,'base de donnée JCO '!D$3:D$10)+SUMIF(entete,L595,'base de donnée JCO '!D$14:D$20),SUMIFS('base de donnée JCO '!I$173:I$1080,'base de donnée JCO '!F$173:F$1080,I595,'base de donnée JCO '!G$173:G$1080,J595)))</f>
        <v/>
      </c>
      <c r="O595" s="12" t="str">
        <f t="shared" si="824"/>
        <v/>
      </c>
      <c r="P595" s="223"/>
      <c r="Q595" s="28"/>
      <c r="R595" s="28"/>
      <c r="S595" s="28"/>
      <c r="T595" s="28"/>
      <c r="U595" s="28"/>
      <c r="V595" s="2">
        <f>W595*SUMIFS('base de donnée JCO '!H$173:H$1080,'base de donnée JCO '!F$173:F$1080,I595,'base de donnée JCO '!G$173:G$1080,J595)</f>
        <v>0</v>
      </c>
      <c r="W595" s="2">
        <f t="shared" si="801"/>
        <v>0</v>
      </c>
      <c r="X595" s="2">
        <f>W595*SUMIFS('base de donnée JCO '!J$173:J$1080,'base de donnée JCO '!F$173:F$1080,I595,'base de donnée JCO '!G$173:G$1080,J595)</f>
        <v>0</v>
      </c>
      <c r="Z595" s="7" t="str">
        <f t="shared" si="802"/>
        <v/>
      </c>
      <c r="AA595" s="7" t="str">
        <f t="shared" si="803"/>
        <v/>
      </c>
      <c r="AB595" s="7" t="str">
        <f t="shared" si="804"/>
        <v/>
      </c>
      <c r="AD595" s="7" t="str">
        <f t="shared" si="805"/>
        <v/>
      </c>
      <c r="AE595" s="7" t="str">
        <f t="shared" si="806"/>
        <v/>
      </c>
      <c r="AF595" s="7" t="str">
        <f t="shared" si="807"/>
        <v/>
      </c>
      <c r="AG595" s="7" t="str">
        <f t="shared" si="808"/>
        <v/>
      </c>
      <c r="AH595" s="7" t="str">
        <f t="shared" si="809"/>
        <v/>
      </c>
      <c r="AJ595" s="7" t="str">
        <f t="shared" si="810"/>
        <v/>
      </c>
      <c r="AK595" s="7" t="str">
        <f t="shared" si="811"/>
        <v/>
      </c>
      <c r="AL595" s="7" t="str">
        <f t="shared" si="812"/>
        <v/>
      </c>
      <c r="AM595" s="7" t="str">
        <f t="shared" si="813"/>
        <v/>
      </c>
      <c r="AO595" s="7" t="str">
        <f t="shared" si="814"/>
        <v/>
      </c>
      <c r="AP595" s="7" t="str">
        <f t="shared" si="815"/>
        <v/>
      </c>
      <c r="AQ595" s="7" t="str">
        <f t="shared" si="816"/>
        <v/>
      </c>
      <c r="AS595" s="7" t="str">
        <f t="shared" si="817"/>
        <v/>
      </c>
      <c r="AT595" s="7" t="str">
        <f t="shared" si="818"/>
        <v/>
      </c>
      <c r="AU595" s="7" t="str">
        <f t="shared" si="819"/>
        <v/>
      </c>
      <c r="AW595" s="7" t="str">
        <f t="shared" si="820"/>
        <v/>
      </c>
      <c r="AY595" s="7" t="str">
        <f t="shared" si="821"/>
        <v/>
      </c>
      <c r="AZ595" s="7" t="str">
        <f t="shared" si="822"/>
        <v/>
      </c>
      <c r="BA595" s="7" t="str">
        <f t="shared" si="823"/>
        <v/>
      </c>
    </row>
    <row r="596" spans="1:53">
      <c r="A596" s="23"/>
      <c r="B596" s="24"/>
      <c r="C596" s="25"/>
      <c r="D596" s="26"/>
      <c r="E596" s="27"/>
      <c r="F596" s="28"/>
      <c r="G596" s="28"/>
      <c r="H596" s="27"/>
      <c r="I596" s="29"/>
      <c r="J596" s="30"/>
      <c r="K596" s="31"/>
      <c r="L596" s="32"/>
      <c r="M596" s="223"/>
      <c r="N596" s="12" t="str">
        <f>IF(ISBLANK(I596),"",IF(COUNTIF(I596,"*bombe*"),(G596-1)*SUMIF('base de donnée JCO '!C$3:C$10,K596,'base de donnée JCO '!D$3:D$10)+SUMIF(entete,L596,'base de donnée JCO '!D$14:D$20),SUMIFS('base de donnée JCO '!I$173:I$1080,'base de donnée JCO '!F$173:F$1080,I596,'base de donnée JCO '!G$173:G$1080,J596)))</f>
        <v/>
      </c>
      <c r="O596" s="12" t="str">
        <f t="shared" si="824"/>
        <v/>
      </c>
      <c r="P596" s="223"/>
      <c r="Q596" s="28"/>
      <c r="R596" s="28"/>
      <c r="S596" s="28"/>
      <c r="T596" s="28"/>
      <c r="U596" s="28"/>
      <c r="V596" s="2">
        <f>W596*SUMIFS('base de donnée JCO '!H$173:H$1080,'base de donnée JCO '!F$173:F$1080,I596,'base de donnée JCO '!G$173:G$1080,J596)</f>
        <v>0</v>
      </c>
      <c r="W596" s="2">
        <f t="shared" si="801"/>
        <v>0</v>
      </c>
      <c r="X596" s="2">
        <f>W596*SUMIFS('base de donnée JCO '!J$173:J$1080,'base de donnée JCO '!F$173:F$1080,I596,'base de donnée JCO '!G$173:G$1080,J596)</f>
        <v>0</v>
      </c>
      <c r="Z596" s="7" t="str">
        <f t="shared" si="802"/>
        <v/>
      </c>
      <c r="AA596" s="7" t="str">
        <f t="shared" si="803"/>
        <v/>
      </c>
      <c r="AB596" s="7" t="str">
        <f t="shared" si="804"/>
        <v/>
      </c>
      <c r="AD596" s="7" t="str">
        <f t="shared" si="805"/>
        <v/>
      </c>
      <c r="AE596" s="7" t="str">
        <f t="shared" si="806"/>
        <v/>
      </c>
      <c r="AF596" s="7" t="str">
        <f t="shared" si="807"/>
        <v/>
      </c>
      <c r="AG596" s="7" t="str">
        <f t="shared" si="808"/>
        <v/>
      </c>
      <c r="AH596" s="7" t="str">
        <f t="shared" si="809"/>
        <v/>
      </c>
      <c r="AJ596" s="7" t="str">
        <f t="shared" si="810"/>
        <v/>
      </c>
      <c r="AK596" s="7" t="str">
        <f t="shared" si="811"/>
        <v/>
      </c>
      <c r="AL596" s="7" t="str">
        <f t="shared" si="812"/>
        <v/>
      </c>
      <c r="AM596" s="7" t="str">
        <f t="shared" si="813"/>
        <v/>
      </c>
      <c r="AO596" s="7" t="str">
        <f t="shared" si="814"/>
        <v/>
      </c>
      <c r="AP596" s="7" t="str">
        <f t="shared" si="815"/>
        <v/>
      </c>
      <c r="AQ596" s="7" t="str">
        <f t="shared" si="816"/>
        <v/>
      </c>
      <c r="AS596" s="7" t="str">
        <f t="shared" si="817"/>
        <v/>
      </c>
      <c r="AT596" s="7" t="str">
        <f t="shared" si="818"/>
        <v/>
      </c>
      <c r="AU596" s="7" t="str">
        <f t="shared" si="819"/>
        <v/>
      </c>
      <c r="AW596" s="7" t="str">
        <f t="shared" si="820"/>
        <v/>
      </c>
      <c r="AY596" s="7" t="str">
        <f t="shared" si="821"/>
        <v/>
      </c>
      <c r="AZ596" s="7" t="str">
        <f t="shared" si="822"/>
        <v/>
      </c>
      <c r="BA596" s="7" t="str">
        <f t="shared" si="823"/>
        <v/>
      </c>
    </row>
    <row r="597" spans="1:53">
      <c r="A597" s="23"/>
      <c r="B597" s="24"/>
      <c r="C597" s="25"/>
      <c r="D597" s="26"/>
      <c r="E597" s="27"/>
      <c r="F597" s="28"/>
      <c r="G597" s="28"/>
      <c r="H597" s="27"/>
      <c r="I597" s="29"/>
      <c r="J597" s="30"/>
      <c r="K597" s="31"/>
      <c r="L597" s="32"/>
      <c r="M597" s="223"/>
      <c r="N597" s="12" t="str">
        <f>IF(ISBLANK(I597),"",IF(COUNTIF(I597,"*bombe*"),(G597-1)*SUMIF('base de donnée JCO '!C$3:C$10,K597,'base de donnée JCO '!D$3:D$10)+SUMIF(entete,L597,'base de donnée JCO '!D$14:D$20),SUMIFS('base de donnée JCO '!I$173:I$1080,'base de donnée JCO '!F$173:F$1080,I597,'base de donnée JCO '!G$173:G$1080,J597)))</f>
        <v/>
      </c>
      <c r="O597" s="12" t="str">
        <f t="shared" si="824"/>
        <v/>
      </c>
      <c r="P597" s="223"/>
      <c r="Q597" s="28"/>
      <c r="R597" s="28"/>
      <c r="S597" s="28"/>
      <c r="T597" s="28"/>
      <c r="U597" s="28"/>
      <c r="V597" s="2">
        <f>W597*SUMIFS('base de donnée JCO '!H$173:H$1080,'base de donnée JCO '!F$173:F$1080,I597,'base de donnée JCO '!G$173:G$1080,J597)</f>
        <v>0</v>
      </c>
      <c r="W597" s="2">
        <f t="shared" si="801"/>
        <v>0</v>
      </c>
      <c r="X597" s="2">
        <f>W597*SUMIFS('base de donnée JCO '!J$173:J$1080,'base de donnée JCO '!F$173:F$1080,I597,'base de donnée JCO '!G$173:G$1080,J597)</f>
        <v>0</v>
      </c>
      <c r="Z597" s="7" t="str">
        <f t="shared" si="802"/>
        <v/>
      </c>
      <c r="AA597" s="7" t="str">
        <f t="shared" si="803"/>
        <v/>
      </c>
      <c r="AB597" s="7" t="str">
        <f t="shared" si="804"/>
        <v/>
      </c>
      <c r="AD597" s="7" t="str">
        <f t="shared" si="805"/>
        <v/>
      </c>
      <c r="AE597" s="7" t="str">
        <f t="shared" si="806"/>
        <v/>
      </c>
      <c r="AF597" s="7" t="str">
        <f t="shared" si="807"/>
        <v/>
      </c>
      <c r="AG597" s="7" t="str">
        <f t="shared" si="808"/>
        <v/>
      </c>
      <c r="AH597" s="7" t="str">
        <f t="shared" si="809"/>
        <v/>
      </c>
      <c r="AJ597" s="7" t="str">
        <f t="shared" si="810"/>
        <v/>
      </c>
      <c r="AK597" s="7" t="str">
        <f t="shared" si="811"/>
        <v/>
      </c>
      <c r="AL597" s="7" t="str">
        <f t="shared" si="812"/>
        <v/>
      </c>
      <c r="AM597" s="7" t="str">
        <f t="shared" si="813"/>
        <v/>
      </c>
      <c r="AO597" s="7" t="str">
        <f t="shared" si="814"/>
        <v/>
      </c>
      <c r="AP597" s="7" t="str">
        <f t="shared" si="815"/>
        <v/>
      </c>
      <c r="AQ597" s="7" t="str">
        <f t="shared" si="816"/>
        <v/>
      </c>
      <c r="AS597" s="7" t="str">
        <f t="shared" si="817"/>
        <v/>
      </c>
      <c r="AT597" s="7" t="str">
        <f t="shared" si="818"/>
        <v/>
      </c>
      <c r="AU597" s="7" t="str">
        <f t="shared" si="819"/>
        <v/>
      </c>
      <c r="AW597" s="7" t="str">
        <f t="shared" si="820"/>
        <v/>
      </c>
      <c r="AY597" s="7" t="str">
        <f t="shared" si="821"/>
        <v/>
      </c>
      <c r="AZ597" s="7" t="str">
        <f t="shared" si="822"/>
        <v/>
      </c>
      <c r="BA597" s="7" t="str">
        <f t="shared" si="823"/>
        <v/>
      </c>
    </row>
    <row r="598" spans="1:53">
      <c r="A598" s="23"/>
      <c r="B598" s="24"/>
      <c r="C598" s="25"/>
      <c r="D598" s="26"/>
      <c r="E598" s="27"/>
      <c r="F598" s="28"/>
      <c r="G598" s="28"/>
      <c r="H598" s="27"/>
      <c r="I598" s="29"/>
      <c r="J598" s="30"/>
      <c r="K598" s="31"/>
      <c r="L598" s="32"/>
      <c r="M598" s="223"/>
      <c r="N598" s="12" t="str">
        <f>IF(ISBLANK(I598),"",IF(COUNTIF(I598,"*bombe*"),(G598-1)*SUMIF('base de donnée JCO '!C$3:C$10,K598,'base de donnée JCO '!D$3:D$10)+SUMIF(entete,L598,'base de donnée JCO '!D$14:D$20),SUMIFS('base de donnée JCO '!I$173:I$1080,'base de donnée JCO '!F$173:F$1080,I598,'base de donnée JCO '!G$173:G$1080,J598)))</f>
        <v/>
      </c>
      <c r="O598" s="12" t="str">
        <f t="shared" si="824"/>
        <v/>
      </c>
      <c r="P598" s="223"/>
      <c r="Q598" s="28"/>
      <c r="R598" s="28"/>
      <c r="S598" s="28"/>
      <c r="T598" s="28"/>
      <c r="U598" s="28"/>
      <c r="V598" s="2">
        <f>W598*SUMIFS('base de donnée JCO '!H$173:H$1080,'base de donnée JCO '!F$173:F$1080,I598,'base de donnée JCO '!G$173:G$1080,J598)</f>
        <v>0</v>
      </c>
      <c r="W598" s="2">
        <f t="shared" si="801"/>
        <v>0</v>
      </c>
      <c r="X598" s="2">
        <f>W598*SUMIFS('base de donnée JCO '!J$173:J$1080,'base de donnée JCO '!F$173:F$1080,I598,'base de donnée JCO '!G$173:G$1080,J598)</f>
        <v>0</v>
      </c>
      <c r="Z598" s="7" t="str">
        <f t="shared" si="802"/>
        <v/>
      </c>
      <c r="AA598" s="7" t="str">
        <f t="shared" si="803"/>
        <v/>
      </c>
      <c r="AB598" s="7" t="str">
        <f t="shared" si="804"/>
        <v/>
      </c>
      <c r="AD598" s="7" t="str">
        <f t="shared" si="805"/>
        <v/>
      </c>
      <c r="AE598" s="7" t="str">
        <f t="shared" si="806"/>
        <v/>
      </c>
      <c r="AF598" s="7" t="str">
        <f t="shared" si="807"/>
        <v/>
      </c>
      <c r="AG598" s="7" t="str">
        <f t="shared" si="808"/>
        <v/>
      </c>
      <c r="AH598" s="7" t="str">
        <f t="shared" si="809"/>
        <v/>
      </c>
      <c r="AJ598" s="7" t="str">
        <f t="shared" si="810"/>
        <v/>
      </c>
      <c r="AK598" s="7" t="str">
        <f t="shared" si="811"/>
        <v/>
      </c>
      <c r="AL598" s="7" t="str">
        <f t="shared" si="812"/>
        <v/>
      </c>
      <c r="AM598" s="7" t="str">
        <f t="shared" si="813"/>
        <v/>
      </c>
      <c r="AO598" s="7" t="str">
        <f t="shared" si="814"/>
        <v/>
      </c>
      <c r="AP598" s="7" t="str">
        <f t="shared" si="815"/>
        <v/>
      </c>
      <c r="AQ598" s="7" t="str">
        <f t="shared" si="816"/>
        <v/>
      </c>
      <c r="AS598" s="7" t="str">
        <f t="shared" si="817"/>
        <v/>
      </c>
      <c r="AT598" s="7" t="str">
        <f t="shared" si="818"/>
        <v/>
      </c>
      <c r="AU598" s="7" t="str">
        <f t="shared" si="819"/>
        <v/>
      </c>
      <c r="AW598" s="7" t="str">
        <f t="shared" si="820"/>
        <v/>
      </c>
      <c r="AY598" s="7" t="str">
        <f t="shared" si="821"/>
        <v/>
      </c>
      <c r="AZ598" s="7" t="str">
        <f t="shared" si="822"/>
        <v/>
      </c>
      <c r="BA598" s="7" t="str">
        <f t="shared" si="823"/>
        <v/>
      </c>
    </row>
    <row r="599" spans="1:53">
      <c r="A599" s="23"/>
      <c r="B599" s="24"/>
      <c r="C599" s="25"/>
      <c r="D599" s="26"/>
      <c r="E599" s="27"/>
      <c r="F599" s="28"/>
      <c r="G599" s="28"/>
      <c r="H599" s="27"/>
      <c r="I599" s="29"/>
      <c r="J599" s="30"/>
      <c r="K599" s="31"/>
      <c r="L599" s="32"/>
      <c r="M599" s="223"/>
      <c r="N599" s="12" t="str">
        <f>IF(ISBLANK(I599),"",IF(COUNTIF(I599,"*bombe*"),(G599-1)*SUMIF('base de donnée JCO '!C$3:C$10,K599,'base de donnée JCO '!D$3:D$10)+SUMIF(entete,L599,'base de donnée JCO '!D$14:D$20),SUMIFS('base de donnée JCO '!I$173:I$1080,'base de donnée JCO '!F$173:F$1080,I599,'base de donnée JCO '!G$173:G$1080,J599)))</f>
        <v/>
      </c>
      <c r="O599" s="12" t="str">
        <f t="shared" si="824"/>
        <v/>
      </c>
      <c r="P599" s="223"/>
      <c r="Q599" s="28"/>
      <c r="R599" s="28"/>
      <c r="S599" s="28"/>
      <c r="T599" s="28"/>
      <c r="U599" s="28"/>
      <c r="V599" s="2">
        <f>W599*SUMIFS('base de donnée JCO '!H$173:H$1080,'base de donnée JCO '!F$173:F$1080,I599,'base de donnée JCO '!G$173:G$1080,J599)</f>
        <v>0</v>
      </c>
      <c r="W599" s="2">
        <f t="shared" si="801"/>
        <v>0</v>
      </c>
      <c r="X599" s="2">
        <f>W599*SUMIFS('base de donnée JCO '!J$173:J$1080,'base de donnée JCO '!F$173:F$1080,I599,'base de donnée JCO '!G$173:G$1080,J599)</f>
        <v>0</v>
      </c>
      <c r="Z599" s="7" t="str">
        <f t="shared" si="802"/>
        <v/>
      </c>
      <c r="AA599" s="7" t="str">
        <f t="shared" si="803"/>
        <v/>
      </c>
      <c r="AB599" s="7" t="str">
        <f t="shared" si="804"/>
        <v/>
      </c>
      <c r="AD599" s="7" t="str">
        <f t="shared" si="805"/>
        <v/>
      </c>
      <c r="AE599" s="7" t="str">
        <f t="shared" si="806"/>
        <v/>
      </c>
      <c r="AF599" s="7" t="str">
        <f t="shared" si="807"/>
        <v/>
      </c>
      <c r="AG599" s="7" t="str">
        <f t="shared" si="808"/>
        <v/>
      </c>
      <c r="AH599" s="7" t="str">
        <f t="shared" si="809"/>
        <v/>
      </c>
      <c r="AJ599" s="7" t="str">
        <f t="shared" si="810"/>
        <v/>
      </c>
      <c r="AK599" s="7" t="str">
        <f t="shared" si="811"/>
        <v/>
      </c>
      <c r="AL599" s="7" t="str">
        <f t="shared" si="812"/>
        <v/>
      </c>
      <c r="AM599" s="7" t="str">
        <f t="shared" si="813"/>
        <v/>
      </c>
      <c r="AO599" s="7" t="str">
        <f t="shared" si="814"/>
        <v/>
      </c>
      <c r="AP599" s="7" t="str">
        <f t="shared" si="815"/>
        <v/>
      </c>
      <c r="AQ599" s="7" t="str">
        <f t="shared" si="816"/>
        <v/>
      </c>
      <c r="AS599" s="7" t="str">
        <f t="shared" si="817"/>
        <v/>
      </c>
      <c r="AT599" s="7" t="str">
        <f t="shared" si="818"/>
        <v/>
      </c>
      <c r="AU599" s="7" t="str">
        <f t="shared" si="819"/>
        <v/>
      </c>
      <c r="AW599" s="7" t="str">
        <f t="shared" si="820"/>
        <v/>
      </c>
      <c r="AY599" s="7" t="str">
        <f t="shared" si="821"/>
        <v/>
      </c>
      <c r="AZ599" s="7" t="str">
        <f t="shared" si="822"/>
        <v/>
      </c>
      <c r="BA599" s="7" t="str">
        <f t="shared" si="823"/>
        <v/>
      </c>
    </row>
    <row r="600" spans="1:53">
      <c r="A600" s="23"/>
      <c r="B600" s="24"/>
      <c r="C600" s="25"/>
      <c r="D600" s="26"/>
      <c r="E600" s="27"/>
      <c r="F600" s="28"/>
      <c r="G600" s="28"/>
      <c r="H600" s="27"/>
      <c r="I600" s="29"/>
      <c r="J600" s="30"/>
      <c r="K600" s="31"/>
      <c r="L600" s="32"/>
      <c r="M600" s="223"/>
      <c r="N600" s="12" t="str">
        <f>IF(ISBLANK(I600),"",IF(COUNTIF(I600,"*bombe*"),(G600-1)*SUMIF('base de donnée JCO '!C$3:C$10,K600,'base de donnée JCO '!D$3:D$10)+SUMIF(entete,L600,'base de donnée JCO '!D$14:D$20),SUMIFS('base de donnée JCO '!I$173:I$1080,'base de donnée JCO '!F$173:F$1080,I600,'base de donnée JCO '!G$173:G$1080,J600)))</f>
        <v/>
      </c>
      <c r="O600" s="12" t="str">
        <f t="shared" si="824"/>
        <v/>
      </c>
      <c r="P600" s="223"/>
      <c r="Q600" s="28"/>
      <c r="R600" s="28"/>
      <c r="S600" s="28"/>
      <c r="T600" s="28"/>
      <c r="U600" s="28"/>
      <c r="V600" s="2">
        <f>W600*SUMIFS('base de donnée JCO '!H$173:H$1080,'base de donnée JCO '!F$173:F$1080,I600,'base de donnée JCO '!G$173:G$1080,J600)</f>
        <v>0</v>
      </c>
      <c r="W600" s="2">
        <f t="shared" si="801"/>
        <v>0</v>
      </c>
      <c r="X600" s="2">
        <f>W600*SUMIFS('base de donnée JCO '!J$173:J$1080,'base de donnée JCO '!F$173:F$1080,I600,'base de donnée JCO '!G$173:G$1080,J600)</f>
        <v>0</v>
      </c>
      <c r="Z600" s="7" t="str">
        <f t="shared" si="802"/>
        <v/>
      </c>
      <c r="AA600" s="7" t="str">
        <f t="shared" si="803"/>
        <v/>
      </c>
      <c r="AB600" s="7" t="str">
        <f t="shared" si="804"/>
        <v/>
      </c>
      <c r="AD600" s="7" t="str">
        <f t="shared" si="805"/>
        <v/>
      </c>
      <c r="AE600" s="7" t="str">
        <f t="shared" si="806"/>
        <v/>
      </c>
      <c r="AF600" s="7" t="str">
        <f t="shared" si="807"/>
        <v/>
      </c>
      <c r="AG600" s="7" t="str">
        <f t="shared" si="808"/>
        <v/>
      </c>
      <c r="AH600" s="7" t="str">
        <f t="shared" si="809"/>
        <v/>
      </c>
      <c r="AJ600" s="7" t="str">
        <f t="shared" si="810"/>
        <v/>
      </c>
      <c r="AK600" s="7" t="str">
        <f t="shared" si="811"/>
        <v/>
      </c>
      <c r="AL600" s="7" t="str">
        <f t="shared" si="812"/>
        <v/>
      </c>
      <c r="AM600" s="7" t="str">
        <f t="shared" si="813"/>
        <v/>
      </c>
      <c r="AO600" s="7" t="str">
        <f t="shared" si="814"/>
        <v/>
      </c>
      <c r="AP600" s="7" t="str">
        <f t="shared" si="815"/>
        <v/>
      </c>
      <c r="AQ600" s="7" t="str">
        <f t="shared" si="816"/>
        <v/>
      </c>
      <c r="AS600" s="7" t="str">
        <f t="shared" si="817"/>
        <v/>
      </c>
      <c r="AT600" s="7" t="str">
        <f t="shared" si="818"/>
        <v/>
      </c>
      <c r="AU600" s="7" t="str">
        <f t="shared" si="819"/>
        <v/>
      </c>
      <c r="AW600" s="7" t="str">
        <f t="shared" si="820"/>
        <v/>
      </c>
      <c r="AY600" s="7" t="str">
        <f t="shared" si="821"/>
        <v/>
      </c>
      <c r="AZ600" s="7" t="str">
        <f t="shared" si="822"/>
        <v/>
      </c>
      <c r="BA600" s="7" t="str">
        <f t="shared" si="823"/>
        <v/>
      </c>
    </row>
    <row r="601" spans="1:53">
      <c r="A601" s="23"/>
      <c r="B601" s="24"/>
      <c r="C601" s="25"/>
      <c r="D601" s="26"/>
      <c r="E601" s="27"/>
      <c r="F601" s="28"/>
      <c r="G601" s="28"/>
      <c r="H601" s="27"/>
      <c r="I601" s="29"/>
      <c r="J601" s="30"/>
      <c r="K601" s="31"/>
      <c r="L601" s="32"/>
      <c r="M601" s="223"/>
      <c r="N601" s="12" t="str">
        <f>IF(ISBLANK(I601),"",IF(COUNTIF(I601,"*bombe*"),(G601-1)*SUMIF('base de donnée JCO '!C$3:C$10,K601,'base de donnée JCO '!D$3:D$10)+SUMIF(entete,L601,'base de donnée JCO '!D$14:D$20),SUMIFS('base de donnée JCO '!I$173:I$1080,'base de donnée JCO '!F$173:F$1080,I601,'base de donnée JCO '!G$173:G$1080,J601)))</f>
        <v/>
      </c>
      <c r="O601" s="12" t="str">
        <f t="shared" si="824"/>
        <v/>
      </c>
      <c r="P601" s="223"/>
      <c r="Q601" s="28"/>
      <c r="R601" s="28"/>
      <c r="S601" s="28"/>
      <c r="T601" s="28"/>
      <c r="U601" s="28"/>
      <c r="V601" s="2">
        <f>W601*SUMIFS('base de donnée JCO '!H$173:H$1080,'base de donnée JCO '!F$173:F$1080,I601,'base de donnée JCO '!G$173:G$1080,J601)</f>
        <v>0</v>
      </c>
      <c r="W601" s="2">
        <f t="shared" si="801"/>
        <v>0</v>
      </c>
      <c r="X601" s="2">
        <f>W601*SUMIFS('base de donnée JCO '!J$173:J$1080,'base de donnée JCO '!F$173:F$1080,I601,'base de donnée JCO '!G$173:G$1080,J601)</f>
        <v>0</v>
      </c>
      <c r="Z601" s="7" t="str">
        <f t="shared" si="802"/>
        <v/>
      </c>
      <c r="AA601" s="7" t="str">
        <f t="shared" si="803"/>
        <v/>
      </c>
      <c r="AB601" s="7" t="str">
        <f t="shared" si="804"/>
        <v/>
      </c>
      <c r="AD601" s="7" t="str">
        <f t="shared" si="805"/>
        <v/>
      </c>
      <c r="AE601" s="7" t="str">
        <f t="shared" si="806"/>
        <v/>
      </c>
      <c r="AF601" s="7" t="str">
        <f t="shared" si="807"/>
        <v/>
      </c>
      <c r="AG601" s="7" t="str">
        <f t="shared" si="808"/>
        <v/>
      </c>
      <c r="AH601" s="7" t="str">
        <f t="shared" si="809"/>
        <v/>
      </c>
      <c r="AJ601" s="7" t="str">
        <f t="shared" si="810"/>
        <v/>
      </c>
      <c r="AK601" s="7" t="str">
        <f t="shared" si="811"/>
        <v/>
      </c>
      <c r="AL601" s="7" t="str">
        <f t="shared" si="812"/>
        <v/>
      </c>
      <c r="AM601" s="7" t="str">
        <f t="shared" si="813"/>
        <v/>
      </c>
      <c r="AO601" s="7" t="str">
        <f t="shared" si="814"/>
        <v/>
      </c>
      <c r="AP601" s="7" t="str">
        <f t="shared" si="815"/>
        <v/>
      </c>
      <c r="AQ601" s="7" t="str">
        <f t="shared" si="816"/>
        <v/>
      </c>
      <c r="AS601" s="7" t="str">
        <f t="shared" si="817"/>
        <v/>
      </c>
      <c r="AT601" s="7" t="str">
        <f t="shared" si="818"/>
        <v/>
      </c>
      <c r="AU601" s="7" t="str">
        <f t="shared" si="819"/>
        <v/>
      </c>
      <c r="AW601" s="7" t="str">
        <f t="shared" si="820"/>
        <v/>
      </c>
      <c r="AY601" s="7" t="str">
        <f t="shared" si="821"/>
        <v/>
      </c>
      <c r="AZ601" s="7" t="str">
        <f t="shared" si="822"/>
        <v/>
      </c>
      <c r="BA601" s="7" t="str">
        <f t="shared" si="823"/>
        <v/>
      </c>
    </row>
    <row r="602" spans="1:53">
      <c r="A602" s="23"/>
      <c r="B602" s="24"/>
      <c r="C602" s="25"/>
      <c r="D602" s="26"/>
      <c r="E602" s="27"/>
      <c r="F602" s="28"/>
      <c r="G602" s="28"/>
      <c r="H602" s="27"/>
      <c r="I602" s="29"/>
      <c r="J602" s="30"/>
      <c r="K602" s="31"/>
      <c r="L602" s="32"/>
      <c r="M602" s="223"/>
      <c r="N602" s="12" t="str">
        <f>IF(ISBLANK(I602),"",IF(COUNTIF(I602,"*bombe*"),(G602-1)*SUMIF('base de donnée JCO '!C$3:C$10,K602,'base de donnée JCO '!D$3:D$10)+SUMIF(entete,L602,'base de donnée JCO '!D$14:D$20),SUMIFS('base de donnée JCO '!I$173:I$1080,'base de donnée JCO '!F$173:F$1080,I602,'base de donnée JCO '!G$173:G$1080,J602)))</f>
        <v/>
      </c>
      <c r="O602" s="12" t="str">
        <f t="shared" si="824"/>
        <v/>
      </c>
      <c r="P602" s="223"/>
      <c r="Q602" s="28"/>
      <c r="R602" s="28"/>
      <c r="S602" s="28"/>
      <c r="T602" s="28"/>
      <c r="U602" s="28"/>
      <c r="V602" s="2">
        <f>W602*SUMIFS('base de donnée JCO '!H$173:H$1080,'base de donnée JCO '!F$173:F$1080,I602,'base de donnée JCO '!G$173:G$1080,J602)</f>
        <v>0</v>
      </c>
      <c r="W602" s="2">
        <f t="shared" si="801"/>
        <v>0</v>
      </c>
      <c r="X602" s="2">
        <f>W602*SUMIFS('base de donnée JCO '!J$173:J$1080,'base de donnée JCO '!F$173:F$1080,I602,'base de donnée JCO '!G$173:G$1080,J602)</f>
        <v>0</v>
      </c>
      <c r="Z602" s="7" t="str">
        <f t="shared" si="802"/>
        <v/>
      </c>
      <c r="AA602" s="7" t="str">
        <f t="shared" si="803"/>
        <v/>
      </c>
      <c r="AB602" s="7" t="str">
        <f t="shared" si="804"/>
        <v/>
      </c>
      <c r="AD602" s="7" t="str">
        <f t="shared" si="805"/>
        <v/>
      </c>
      <c r="AE602" s="7" t="str">
        <f t="shared" si="806"/>
        <v/>
      </c>
      <c r="AF602" s="7" t="str">
        <f t="shared" si="807"/>
        <v/>
      </c>
      <c r="AG602" s="7" t="str">
        <f t="shared" si="808"/>
        <v/>
      </c>
      <c r="AH602" s="7" t="str">
        <f t="shared" si="809"/>
        <v/>
      </c>
      <c r="AJ602" s="7" t="str">
        <f t="shared" si="810"/>
        <v/>
      </c>
      <c r="AK602" s="7" t="str">
        <f t="shared" si="811"/>
        <v/>
      </c>
      <c r="AL602" s="7" t="str">
        <f t="shared" si="812"/>
        <v/>
      </c>
      <c r="AM602" s="7" t="str">
        <f t="shared" si="813"/>
        <v/>
      </c>
      <c r="AO602" s="7" t="str">
        <f t="shared" si="814"/>
        <v/>
      </c>
      <c r="AP602" s="7" t="str">
        <f t="shared" si="815"/>
        <v/>
      </c>
      <c r="AQ602" s="7" t="str">
        <f t="shared" si="816"/>
        <v/>
      </c>
      <c r="AS602" s="7" t="str">
        <f t="shared" si="817"/>
        <v/>
      </c>
      <c r="AT602" s="7" t="str">
        <f t="shared" si="818"/>
        <v/>
      </c>
      <c r="AU602" s="7" t="str">
        <f t="shared" si="819"/>
        <v/>
      </c>
      <c r="AW602" s="7" t="str">
        <f t="shared" si="820"/>
        <v/>
      </c>
      <c r="AY602" s="7" t="str">
        <f t="shared" si="821"/>
        <v/>
      </c>
      <c r="AZ602" s="7" t="str">
        <f t="shared" si="822"/>
        <v/>
      </c>
      <c r="BA602" s="7" t="str">
        <f t="shared" si="823"/>
        <v/>
      </c>
    </row>
    <row r="603" spans="1:53">
      <c r="A603" s="23"/>
      <c r="B603" s="24"/>
      <c r="C603" s="25"/>
      <c r="D603" s="26"/>
      <c r="E603" s="27"/>
      <c r="F603" s="28"/>
      <c r="G603" s="28"/>
      <c r="H603" s="27"/>
      <c r="I603" s="29"/>
      <c r="J603" s="30"/>
      <c r="K603" s="31"/>
      <c r="L603" s="32"/>
      <c r="M603" s="223"/>
      <c r="N603" s="12" t="str">
        <f>IF(ISBLANK(I603),"",IF(COUNTIF(I603,"*bombe*"),(G603-1)*SUMIF('base de donnée JCO '!C$3:C$10,K603,'base de donnée JCO '!D$3:D$10)+SUMIF(entete,L603,'base de donnée JCO '!D$14:D$20),SUMIFS('base de donnée JCO '!I$173:I$1080,'base de donnée JCO '!F$173:F$1080,I603,'base de donnée JCO '!G$173:G$1080,J603)))</f>
        <v/>
      </c>
      <c r="O603" s="12" t="str">
        <f t="shared" si="824"/>
        <v/>
      </c>
      <c r="P603" s="223"/>
      <c r="Q603" s="28"/>
      <c r="R603" s="28"/>
      <c r="S603" s="28"/>
      <c r="T603" s="28"/>
      <c r="U603" s="28"/>
      <c r="V603" s="2">
        <f>W603*SUMIFS('base de donnée JCO '!H$173:H$1080,'base de donnée JCO '!F$173:F$1080,I603,'base de donnée JCO '!G$173:G$1080,J603)</f>
        <v>0</v>
      </c>
      <c r="W603" s="2">
        <f t="shared" si="801"/>
        <v>0</v>
      </c>
      <c r="X603" s="2">
        <f>W603*SUMIFS('base de donnée JCO '!J$173:J$1080,'base de donnée JCO '!F$173:F$1080,I603,'base de donnée JCO '!G$173:G$1080,J603)</f>
        <v>0</v>
      </c>
      <c r="Z603" s="7" t="str">
        <f t="shared" si="802"/>
        <v/>
      </c>
      <c r="AA603" s="7" t="str">
        <f t="shared" si="803"/>
        <v/>
      </c>
      <c r="AB603" s="7" t="str">
        <f t="shared" si="804"/>
        <v/>
      </c>
      <c r="AD603" s="7" t="str">
        <f t="shared" si="805"/>
        <v/>
      </c>
      <c r="AE603" s="7" t="str">
        <f t="shared" si="806"/>
        <v/>
      </c>
      <c r="AF603" s="7" t="str">
        <f t="shared" si="807"/>
        <v/>
      </c>
      <c r="AG603" s="7" t="str">
        <f t="shared" si="808"/>
        <v/>
      </c>
      <c r="AH603" s="7" t="str">
        <f t="shared" si="809"/>
        <v/>
      </c>
      <c r="AJ603" s="7" t="str">
        <f t="shared" si="810"/>
        <v/>
      </c>
      <c r="AK603" s="7" t="str">
        <f t="shared" si="811"/>
        <v/>
      </c>
      <c r="AL603" s="7" t="str">
        <f t="shared" si="812"/>
        <v/>
      </c>
      <c r="AM603" s="7" t="str">
        <f t="shared" si="813"/>
        <v/>
      </c>
      <c r="AO603" s="7" t="str">
        <f t="shared" si="814"/>
        <v/>
      </c>
      <c r="AP603" s="7" t="str">
        <f t="shared" si="815"/>
        <v/>
      </c>
      <c r="AQ603" s="7" t="str">
        <f t="shared" si="816"/>
        <v/>
      </c>
      <c r="AS603" s="7" t="str">
        <f t="shared" si="817"/>
        <v/>
      </c>
      <c r="AT603" s="7" t="str">
        <f t="shared" si="818"/>
        <v/>
      </c>
      <c r="AU603" s="7" t="str">
        <f t="shared" si="819"/>
        <v/>
      </c>
      <c r="AW603" s="7" t="str">
        <f t="shared" si="820"/>
        <v/>
      </c>
      <c r="AY603" s="7" t="str">
        <f t="shared" si="821"/>
        <v/>
      </c>
      <c r="AZ603" s="7" t="str">
        <f t="shared" si="822"/>
        <v/>
      </c>
      <c r="BA603" s="7" t="str">
        <f t="shared" si="823"/>
        <v/>
      </c>
    </row>
    <row r="604" spans="1:53">
      <c r="A604" s="23"/>
      <c r="B604" s="24"/>
      <c r="C604" s="25"/>
      <c r="D604" s="26"/>
      <c r="E604" s="27"/>
      <c r="F604" s="28"/>
      <c r="G604" s="28"/>
      <c r="H604" s="27"/>
      <c r="I604" s="29"/>
      <c r="J604" s="30"/>
      <c r="K604" s="31"/>
      <c r="L604" s="32"/>
      <c r="M604" s="223"/>
      <c r="N604" s="12" t="str">
        <f>IF(ISBLANK(I604),"",IF(COUNTIF(I604,"*bombe*"),(G604-1)*SUMIF('base de donnée JCO '!C$3:C$10,K604,'base de donnée JCO '!D$3:D$10)+SUMIF(entete,L604,'base de donnée JCO '!D$14:D$20),SUMIFS('base de donnée JCO '!I$173:I$1080,'base de donnée JCO '!F$173:F$1080,I604,'base de donnée JCO '!G$173:G$1080,J604)))</f>
        <v/>
      </c>
      <c r="O604" s="12" t="str">
        <f t="shared" si="824"/>
        <v/>
      </c>
      <c r="P604" s="223"/>
      <c r="Q604" s="28"/>
      <c r="R604" s="28"/>
      <c r="S604" s="28"/>
      <c r="T604" s="28"/>
      <c r="U604" s="28"/>
      <c r="V604" s="2">
        <f>W604*SUMIFS('base de donnée JCO '!H$173:H$1080,'base de donnée JCO '!F$173:F$1080,I604,'base de donnée JCO '!G$173:G$1080,J604)</f>
        <v>0</v>
      </c>
      <c r="W604" s="2">
        <f t="shared" si="801"/>
        <v>0</v>
      </c>
      <c r="X604" s="2">
        <f>W604*SUMIFS('base de donnée JCO '!J$173:J$1080,'base de donnée JCO '!F$173:F$1080,I604,'base de donnée JCO '!G$173:G$1080,J604)</f>
        <v>0</v>
      </c>
      <c r="Z604" s="7" t="str">
        <f t="shared" si="802"/>
        <v/>
      </c>
      <c r="AA604" s="7" t="str">
        <f t="shared" si="803"/>
        <v/>
      </c>
      <c r="AB604" s="7" t="str">
        <f t="shared" si="804"/>
        <v/>
      </c>
      <c r="AD604" s="7" t="str">
        <f t="shared" si="805"/>
        <v/>
      </c>
      <c r="AE604" s="7" t="str">
        <f t="shared" si="806"/>
        <v/>
      </c>
      <c r="AF604" s="7" t="str">
        <f t="shared" si="807"/>
        <v/>
      </c>
      <c r="AG604" s="7" t="str">
        <f t="shared" si="808"/>
        <v/>
      </c>
      <c r="AH604" s="7" t="str">
        <f t="shared" si="809"/>
        <v/>
      </c>
      <c r="AJ604" s="7" t="str">
        <f t="shared" si="810"/>
        <v/>
      </c>
      <c r="AK604" s="7" t="str">
        <f t="shared" si="811"/>
        <v/>
      </c>
      <c r="AL604" s="7" t="str">
        <f t="shared" si="812"/>
        <v/>
      </c>
      <c r="AM604" s="7" t="str">
        <f t="shared" si="813"/>
        <v/>
      </c>
      <c r="AO604" s="7" t="str">
        <f t="shared" si="814"/>
        <v/>
      </c>
      <c r="AP604" s="7" t="str">
        <f t="shared" si="815"/>
        <v/>
      </c>
      <c r="AQ604" s="7" t="str">
        <f t="shared" si="816"/>
        <v/>
      </c>
      <c r="AS604" s="7" t="str">
        <f t="shared" si="817"/>
        <v/>
      </c>
      <c r="AT604" s="7" t="str">
        <f t="shared" si="818"/>
        <v/>
      </c>
      <c r="AU604" s="7" t="str">
        <f t="shared" si="819"/>
        <v/>
      </c>
      <c r="AW604" s="7" t="str">
        <f t="shared" si="820"/>
        <v/>
      </c>
      <c r="AY604" s="7" t="str">
        <f t="shared" si="821"/>
        <v/>
      </c>
      <c r="AZ604" s="7" t="str">
        <f t="shared" si="822"/>
        <v/>
      </c>
      <c r="BA604" s="7" t="str">
        <f t="shared" si="823"/>
        <v/>
      </c>
    </row>
    <row r="605" spans="1:53">
      <c r="A605" s="23"/>
      <c r="B605" s="24"/>
      <c r="C605" s="25"/>
      <c r="D605" s="26"/>
      <c r="E605" s="27"/>
      <c r="F605" s="28"/>
      <c r="G605" s="28"/>
      <c r="H605" s="27"/>
      <c r="I605" s="29"/>
      <c r="J605" s="30"/>
      <c r="K605" s="31"/>
      <c r="L605" s="32"/>
      <c r="M605" s="223"/>
      <c r="N605" s="12" t="str">
        <f>IF(ISBLANK(I605),"",IF(COUNTIF(I605,"*bombe*"),(G605-1)*SUMIF('base de donnée JCO '!C$3:C$10,K605,'base de donnée JCO '!D$3:D$10)+SUMIF(entete,L605,'base de donnée JCO '!D$14:D$20),SUMIFS('base de donnée JCO '!I$173:I$1080,'base de donnée JCO '!F$173:F$1080,I605,'base de donnée JCO '!G$173:G$1080,J605)))</f>
        <v/>
      </c>
      <c r="O605" s="12" t="str">
        <f t="shared" si="824"/>
        <v/>
      </c>
      <c r="P605" s="223"/>
      <c r="Q605" s="28"/>
      <c r="R605" s="28"/>
      <c r="S605" s="28"/>
      <c r="T605" s="28"/>
      <c r="U605" s="28"/>
      <c r="V605" s="2">
        <f>W605*SUMIFS('base de donnée JCO '!H$173:H$1080,'base de donnée JCO '!F$173:F$1080,I605,'base de donnée JCO '!G$173:G$1080,J605)</f>
        <v>0</v>
      </c>
      <c r="W605" s="2">
        <f t="shared" si="801"/>
        <v>0</v>
      </c>
      <c r="X605" s="2">
        <f>W605*SUMIFS('base de donnée JCO '!J$173:J$1080,'base de donnée JCO '!F$173:F$1080,I605,'base de donnée JCO '!G$173:G$1080,J605)</f>
        <v>0</v>
      </c>
      <c r="Z605" s="7" t="str">
        <f t="shared" si="802"/>
        <v/>
      </c>
      <c r="AA605" s="7" t="str">
        <f t="shared" si="803"/>
        <v/>
      </c>
      <c r="AB605" s="7" t="str">
        <f t="shared" si="804"/>
        <v/>
      </c>
      <c r="AD605" s="7" t="str">
        <f t="shared" si="805"/>
        <v/>
      </c>
      <c r="AE605" s="7" t="str">
        <f t="shared" si="806"/>
        <v/>
      </c>
      <c r="AF605" s="7" t="str">
        <f t="shared" si="807"/>
        <v/>
      </c>
      <c r="AG605" s="7" t="str">
        <f t="shared" si="808"/>
        <v/>
      </c>
      <c r="AH605" s="7" t="str">
        <f t="shared" si="809"/>
        <v/>
      </c>
      <c r="AJ605" s="7" t="str">
        <f t="shared" si="810"/>
        <v/>
      </c>
      <c r="AK605" s="7" t="str">
        <f t="shared" si="811"/>
        <v/>
      </c>
      <c r="AL605" s="7" t="str">
        <f t="shared" si="812"/>
        <v/>
      </c>
      <c r="AM605" s="7" t="str">
        <f t="shared" si="813"/>
        <v/>
      </c>
      <c r="AO605" s="7" t="str">
        <f t="shared" si="814"/>
        <v/>
      </c>
      <c r="AP605" s="7" t="str">
        <f t="shared" si="815"/>
        <v/>
      </c>
      <c r="AQ605" s="7" t="str">
        <f t="shared" si="816"/>
        <v/>
      </c>
      <c r="AS605" s="7" t="str">
        <f t="shared" si="817"/>
        <v/>
      </c>
      <c r="AT605" s="7" t="str">
        <f t="shared" si="818"/>
        <v/>
      </c>
      <c r="AU605" s="7" t="str">
        <f t="shared" si="819"/>
        <v/>
      </c>
      <c r="AW605" s="7" t="str">
        <f t="shared" si="820"/>
        <v/>
      </c>
      <c r="AY605" s="7" t="str">
        <f t="shared" si="821"/>
        <v/>
      </c>
      <c r="AZ605" s="7" t="str">
        <f t="shared" si="822"/>
        <v/>
      </c>
      <c r="BA605" s="7" t="str">
        <f t="shared" si="823"/>
        <v/>
      </c>
    </row>
    <row r="606" spans="1:53">
      <c r="A606" s="23"/>
      <c r="B606" s="24"/>
      <c r="C606" s="25"/>
      <c r="D606" s="26"/>
      <c r="E606" s="27"/>
      <c r="F606" s="28"/>
      <c r="G606" s="28"/>
      <c r="H606" s="27"/>
      <c r="I606" s="29"/>
      <c r="J606" s="30"/>
      <c r="K606" s="31"/>
      <c r="L606" s="32"/>
      <c r="M606" s="223"/>
      <c r="N606" s="12" t="str">
        <f>IF(ISBLANK(I606),"",IF(COUNTIF(I606,"*bombe*"),(G606-1)*SUMIF('base de donnée JCO '!C$3:C$10,K606,'base de donnée JCO '!D$3:D$10)+SUMIF(entete,L606,'base de donnée JCO '!D$14:D$20),SUMIFS('base de donnée JCO '!I$173:I$1080,'base de donnée JCO '!F$173:F$1080,I606,'base de donnée JCO '!G$173:G$1080,J606)))</f>
        <v/>
      </c>
      <c r="O606" s="12" t="str">
        <f t="shared" si="824"/>
        <v/>
      </c>
      <c r="P606" s="223"/>
      <c r="Q606" s="28"/>
      <c r="R606" s="28"/>
      <c r="S606" s="28"/>
      <c r="T606" s="28"/>
      <c r="U606" s="28"/>
      <c r="V606" s="2">
        <f>W606*SUMIFS('base de donnée JCO '!H$173:H$1080,'base de donnée JCO '!F$173:F$1080,I606,'base de donnée JCO '!G$173:G$1080,J606)</f>
        <v>0</v>
      </c>
      <c r="W606" s="2">
        <f t="shared" si="801"/>
        <v>0</v>
      </c>
      <c r="X606" s="2">
        <f>W606*SUMIFS('base de donnée JCO '!J$173:J$1080,'base de donnée JCO '!F$173:F$1080,I606,'base de donnée JCO '!G$173:G$1080,J606)</f>
        <v>0</v>
      </c>
      <c r="Z606" s="7" t="str">
        <f t="shared" si="802"/>
        <v/>
      </c>
      <c r="AA606" s="7" t="str">
        <f t="shared" si="803"/>
        <v/>
      </c>
      <c r="AB606" s="7" t="str">
        <f t="shared" si="804"/>
        <v/>
      </c>
      <c r="AD606" s="7" t="str">
        <f t="shared" si="805"/>
        <v/>
      </c>
      <c r="AE606" s="7" t="str">
        <f t="shared" si="806"/>
        <v/>
      </c>
      <c r="AF606" s="7" t="str">
        <f t="shared" si="807"/>
        <v/>
      </c>
      <c r="AG606" s="7" t="str">
        <f t="shared" si="808"/>
        <v/>
      </c>
      <c r="AH606" s="7" t="str">
        <f t="shared" si="809"/>
        <v/>
      </c>
      <c r="AJ606" s="7" t="str">
        <f t="shared" si="810"/>
        <v/>
      </c>
      <c r="AK606" s="7" t="str">
        <f t="shared" si="811"/>
        <v/>
      </c>
      <c r="AL606" s="7" t="str">
        <f t="shared" si="812"/>
        <v/>
      </c>
      <c r="AM606" s="7" t="str">
        <f t="shared" si="813"/>
        <v/>
      </c>
      <c r="AO606" s="7" t="str">
        <f t="shared" si="814"/>
        <v/>
      </c>
      <c r="AP606" s="7" t="str">
        <f t="shared" si="815"/>
        <v/>
      </c>
      <c r="AQ606" s="7" t="str">
        <f t="shared" si="816"/>
        <v/>
      </c>
      <c r="AS606" s="7" t="str">
        <f t="shared" si="817"/>
        <v/>
      </c>
      <c r="AT606" s="7" t="str">
        <f t="shared" si="818"/>
        <v/>
      </c>
      <c r="AU606" s="7" t="str">
        <f t="shared" si="819"/>
        <v/>
      </c>
      <c r="AW606" s="7" t="str">
        <f t="shared" si="820"/>
        <v/>
      </c>
      <c r="AY606" s="7" t="str">
        <f t="shared" si="821"/>
        <v/>
      </c>
      <c r="AZ606" s="7" t="str">
        <f t="shared" si="822"/>
        <v/>
      </c>
      <c r="BA606" s="7" t="str">
        <f t="shared" si="823"/>
        <v/>
      </c>
    </row>
    <row r="607" spans="1:53">
      <c r="A607" s="23"/>
      <c r="B607" s="24"/>
      <c r="C607" s="25"/>
      <c r="D607" s="26"/>
      <c r="E607" s="27"/>
      <c r="F607" s="28"/>
      <c r="G607" s="28"/>
      <c r="H607" s="27"/>
      <c r="I607" s="29"/>
      <c r="J607" s="30"/>
      <c r="K607" s="31"/>
      <c r="L607" s="32"/>
      <c r="M607" s="223"/>
      <c r="N607" s="12" t="str">
        <f>IF(ISBLANK(I607),"",IF(COUNTIF(I607,"*bombe*"),(G607-1)*SUMIF('base de donnée JCO '!C$3:C$10,K607,'base de donnée JCO '!D$3:D$10)+SUMIF(entete,L607,'base de donnée JCO '!D$14:D$20),SUMIFS('base de donnée JCO '!I$173:I$1080,'base de donnée JCO '!F$173:F$1080,I607,'base de donnée JCO '!G$173:G$1080,J607)))</f>
        <v/>
      </c>
      <c r="O607" s="12" t="str">
        <f t="shared" si="824"/>
        <v/>
      </c>
      <c r="P607" s="223"/>
      <c r="Q607" s="28"/>
      <c r="R607" s="28"/>
      <c r="S607" s="28"/>
      <c r="T607" s="28"/>
      <c r="U607" s="28"/>
      <c r="V607" s="2">
        <f>W607*SUMIFS('base de donnée JCO '!H$173:H$1080,'base de donnée JCO '!F$173:F$1080,I607,'base de donnée JCO '!G$173:G$1080,J607)</f>
        <v>0</v>
      </c>
      <c r="W607" s="2">
        <f t="shared" si="801"/>
        <v>0</v>
      </c>
      <c r="X607" s="2">
        <f>W607*SUMIFS('base de donnée JCO '!J$173:J$1080,'base de donnée JCO '!F$173:F$1080,I607,'base de donnée JCO '!G$173:G$1080,J607)</f>
        <v>0</v>
      </c>
      <c r="Z607" s="7" t="str">
        <f t="shared" si="802"/>
        <v/>
      </c>
      <c r="AA607" s="7" t="str">
        <f t="shared" si="803"/>
        <v/>
      </c>
      <c r="AB607" s="7" t="str">
        <f t="shared" si="804"/>
        <v/>
      </c>
      <c r="AD607" s="7" t="str">
        <f t="shared" si="805"/>
        <v/>
      </c>
      <c r="AE607" s="7" t="str">
        <f t="shared" si="806"/>
        <v/>
      </c>
      <c r="AF607" s="7" t="str">
        <f t="shared" si="807"/>
        <v/>
      </c>
      <c r="AG607" s="7" t="str">
        <f t="shared" si="808"/>
        <v/>
      </c>
      <c r="AH607" s="7" t="str">
        <f t="shared" si="809"/>
        <v/>
      </c>
      <c r="AJ607" s="7" t="str">
        <f t="shared" si="810"/>
        <v/>
      </c>
      <c r="AK607" s="7" t="str">
        <f t="shared" si="811"/>
        <v/>
      </c>
      <c r="AL607" s="7" t="str">
        <f t="shared" si="812"/>
        <v/>
      </c>
      <c r="AM607" s="7" t="str">
        <f t="shared" si="813"/>
        <v/>
      </c>
      <c r="AO607" s="7" t="str">
        <f t="shared" si="814"/>
        <v/>
      </c>
      <c r="AP607" s="7" t="str">
        <f t="shared" si="815"/>
        <v/>
      </c>
      <c r="AQ607" s="7" t="str">
        <f t="shared" si="816"/>
        <v/>
      </c>
      <c r="AS607" s="7" t="str">
        <f t="shared" si="817"/>
        <v/>
      </c>
      <c r="AT607" s="7" t="str">
        <f t="shared" si="818"/>
        <v/>
      </c>
      <c r="AU607" s="7" t="str">
        <f t="shared" si="819"/>
        <v/>
      </c>
      <c r="AW607" s="7" t="str">
        <f t="shared" si="820"/>
        <v/>
      </c>
      <c r="AY607" s="7" t="str">
        <f t="shared" si="821"/>
        <v/>
      </c>
      <c r="AZ607" s="7" t="str">
        <f t="shared" si="822"/>
        <v/>
      </c>
      <c r="BA607" s="7" t="str">
        <f t="shared" si="823"/>
        <v/>
      </c>
    </row>
    <row r="608" spans="1:53">
      <c r="A608" s="23"/>
      <c r="B608" s="24"/>
      <c r="C608" s="25"/>
      <c r="D608" s="26"/>
      <c r="E608" s="27"/>
      <c r="F608" s="28"/>
      <c r="G608" s="28"/>
      <c r="H608" s="27"/>
      <c r="I608" s="29"/>
      <c r="J608" s="30"/>
      <c r="K608" s="31"/>
      <c r="L608" s="32"/>
      <c r="M608" s="223"/>
      <c r="N608" s="12" t="str">
        <f>IF(ISBLANK(I608),"",IF(COUNTIF(I608,"*bombe*"),(G608-1)*SUMIF('base de donnée JCO '!C$3:C$10,K608,'base de donnée JCO '!D$3:D$10)+SUMIF(entete,L608,'base de donnée JCO '!D$14:D$20),SUMIFS('base de donnée JCO '!I$173:I$1080,'base de donnée JCO '!F$173:F$1080,I608,'base de donnée JCO '!G$173:G$1080,J608)))</f>
        <v/>
      </c>
      <c r="O608" s="12" t="str">
        <f t="shared" si="824"/>
        <v/>
      </c>
      <c r="P608" s="223"/>
      <c r="Q608" s="28"/>
      <c r="R608" s="28"/>
      <c r="S608" s="28"/>
      <c r="T608" s="28"/>
      <c r="U608" s="28"/>
      <c r="V608" s="2">
        <f>W608*SUMIFS('base de donnée JCO '!H$173:H$1080,'base de donnée JCO '!F$173:F$1080,I608,'base de donnée JCO '!G$173:G$1080,J608)</f>
        <v>0</v>
      </c>
      <c r="W608" s="2">
        <f t="shared" si="801"/>
        <v>0</v>
      </c>
      <c r="X608" s="2">
        <f>W608*SUMIFS('base de donnée JCO '!J$173:J$1080,'base de donnée JCO '!F$173:F$1080,I608,'base de donnée JCO '!G$173:G$1080,J608)</f>
        <v>0</v>
      </c>
      <c r="Z608" s="7" t="str">
        <f t="shared" si="802"/>
        <v/>
      </c>
      <c r="AA608" s="7" t="str">
        <f t="shared" si="803"/>
        <v/>
      </c>
      <c r="AB608" s="7" t="str">
        <f t="shared" si="804"/>
        <v/>
      </c>
      <c r="AD608" s="7" t="str">
        <f t="shared" si="805"/>
        <v/>
      </c>
      <c r="AE608" s="7" t="str">
        <f t="shared" si="806"/>
        <v/>
      </c>
      <c r="AF608" s="7" t="str">
        <f t="shared" si="807"/>
        <v/>
      </c>
      <c r="AG608" s="7" t="str">
        <f t="shared" si="808"/>
        <v/>
      </c>
      <c r="AH608" s="7" t="str">
        <f t="shared" si="809"/>
        <v/>
      </c>
      <c r="AJ608" s="7" t="str">
        <f t="shared" si="810"/>
        <v/>
      </c>
      <c r="AK608" s="7" t="str">
        <f t="shared" si="811"/>
        <v/>
      </c>
      <c r="AL608" s="7" t="str">
        <f t="shared" si="812"/>
        <v/>
      </c>
      <c r="AM608" s="7" t="str">
        <f t="shared" si="813"/>
        <v/>
      </c>
      <c r="AO608" s="7" t="str">
        <f t="shared" si="814"/>
        <v/>
      </c>
      <c r="AP608" s="7" t="str">
        <f t="shared" si="815"/>
        <v/>
      </c>
      <c r="AQ608" s="7" t="str">
        <f t="shared" si="816"/>
        <v/>
      </c>
      <c r="AS608" s="7" t="str">
        <f t="shared" si="817"/>
        <v/>
      </c>
      <c r="AT608" s="7" t="str">
        <f t="shared" si="818"/>
        <v/>
      </c>
      <c r="AU608" s="7" t="str">
        <f t="shared" si="819"/>
        <v/>
      </c>
      <c r="AW608" s="7" t="str">
        <f t="shared" si="820"/>
        <v/>
      </c>
      <c r="AY608" s="7" t="str">
        <f t="shared" si="821"/>
        <v/>
      </c>
      <c r="AZ608" s="7" t="str">
        <f t="shared" si="822"/>
        <v/>
      </c>
      <c r="BA608" s="7" t="str">
        <f t="shared" si="823"/>
        <v/>
      </c>
    </row>
    <row r="609" spans="1:53">
      <c r="A609" s="23"/>
      <c r="B609" s="24"/>
      <c r="C609" s="25"/>
      <c r="D609" s="26"/>
      <c r="E609" s="27"/>
      <c r="F609" s="28"/>
      <c r="G609" s="28"/>
      <c r="H609" s="27"/>
      <c r="I609" s="29"/>
      <c r="J609" s="30"/>
      <c r="K609" s="31"/>
      <c r="L609" s="32"/>
      <c r="M609" s="223"/>
      <c r="N609" s="12" t="str">
        <f>IF(ISBLANK(I609),"",IF(COUNTIF(I609,"*bombe*"),(G609-1)*SUMIF('base de donnée JCO '!C$3:C$10,K609,'base de donnée JCO '!D$3:D$10)+SUMIF(entete,L609,'base de donnée JCO '!D$14:D$20),SUMIFS('base de donnée JCO '!I$173:I$1080,'base de donnée JCO '!F$173:F$1080,I609,'base de donnée JCO '!G$173:G$1080,J609)))</f>
        <v/>
      </c>
      <c r="O609" s="12" t="str">
        <f t="shared" si="824"/>
        <v/>
      </c>
      <c r="P609" s="223"/>
      <c r="Q609" s="28"/>
      <c r="R609" s="28"/>
      <c r="S609" s="28"/>
      <c r="T609" s="28"/>
      <c r="U609" s="28"/>
      <c r="V609" s="2">
        <f>W609*SUMIFS('base de donnée JCO '!H$173:H$1080,'base de donnée JCO '!F$173:F$1080,I609,'base de donnée JCO '!G$173:G$1080,J609)</f>
        <v>0</v>
      </c>
      <c r="W609" s="2">
        <f t="shared" si="801"/>
        <v>0</v>
      </c>
      <c r="X609" s="2">
        <f>W609*SUMIFS('base de donnée JCO '!J$173:J$1080,'base de donnée JCO '!F$173:F$1080,I609,'base de donnée JCO '!G$173:G$1080,J609)</f>
        <v>0</v>
      </c>
      <c r="Z609" s="7" t="str">
        <f t="shared" si="802"/>
        <v/>
      </c>
      <c r="AA609" s="7" t="str">
        <f t="shared" si="803"/>
        <v/>
      </c>
      <c r="AB609" s="7" t="str">
        <f t="shared" si="804"/>
        <v/>
      </c>
      <c r="AD609" s="7" t="str">
        <f t="shared" si="805"/>
        <v/>
      </c>
      <c r="AE609" s="7" t="str">
        <f t="shared" si="806"/>
        <v/>
      </c>
      <c r="AF609" s="7" t="str">
        <f t="shared" si="807"/>
        <v/>
      </c>
      <c r="AG609" s="7" t="str">
        <f t="shared" si="808"/>
        <v/>
      </c>
      <c r="AH609" s="7" t="str">
        <f t="shared" si="809"/>
        <v/>
      </c>
      <c r="AJ609" s="7" t="str">
        <f t="shared" si="810"/>
        <v/>
      </c>
      <c r="AK609" s="7" t="str">
        <f t="shared" si="811"/>
        <v/>
      </c>
      <c r="AL609" s="7" t="str">
        <f t="shared" si="812"/>
        <v/>
      </c>
      <c r="AM609" s="7" t="str">
        <f t="shared" si="813"/>
        <v/>
      </c>
      <c r="AO609" s="7" t="str">
        <f t="shared" si="814"/>
        <v/>
      </c>
      <c r="AP609" s="7" t="str">
        <f t="shared" si="815"/>
        <v/>
      </c>
      <c r="AQ609" s="7" t="str">
        <f t="shared" si="816"/>
        <v/>
      </c>
      <c r="AS609" s="7" t="str">
        <f t="shared" si="817"/>
        <v/>
      </c>
      <c r="AT609" s="7" t="str">
        <f t="shared" si="818"/>
        <v/>
      </c>
      <c r="AU609" s="7" t="str">
        <f t="shared" si="819"/>
        <v/>
      </c>
      <c r="AW609" s="7" t="str">
        <f t="shared" si="820"/>
        <v/>
      </c>
      <c r="AY609" s="7" t="str">
        <f t="shared" si="821"/>
        <v/>
      </c>
      <c r="AZ609" s="7" t="str">
        <f t="shared" si="822"/>
        <v/>
      </c>
      <c r="BA609" s="7" t="str">
        <f t="shared" si="823"/>
        <v/>
      </c>
    </row>
    <row r="610" spans="1:53">
      <c r="A610" s="23"/>
      <c r="B610" s="24"/>
      <c r="C610" s="25"/>
      <c r="D610" s="26"/>
      <c r="E610" s="27"/>
      <c r="F610" s="28"/>
      <c r="G610" s="28"/>
      <c r="H610" s="27"/>
      <c r="I610" s="29"/>
      <c r="J610" s="30"/>
      <c r="K610" s="31"/>
      <c r="L610" s="32"/>
      <c r="M610" s="223"/>
      <c r="N610" s="12" t="str">
        <f>IF(ISBLANK(I610),"",IF(COUNTIF(I610,"*bombe*"),(G610-1)*SUMIF('base de donnée JCO '!C$3:C$10,K610,'base de donnée JCO '!D$3:D$10)+SUMIF(entete,L610,'base de donnée JCO '!D$14:D$20),SUMIFS('base de donnée JCO '!I$173:I$1080,'base de donnée JCO '!F$173:F$1080,I610,'base de donnée JCO '!G$173:G$1080,J610)))</f>
        <v/>
      </c>
      <c r="O610" s="12" t="str">
        <f t="shared" si="824"/>
        <v/>
      </c>
      <c r="P610" s="223"/>
      <c r="Q610" s="28"/>
      <c r="R610" s="28"/>
      <c r="S610" s="28"/>
      <c r="T610" s="28"/>
      <c r="U610" s="28"/>
      <c r="V610" s="2">
        <f>W610*SUMIFS('base de donnée JCO '!H$173:H$1080,'base de donnée JCO '!F$173:F$1080,I610,'base de donnée JCO '!G$173:G$1080,J610)</f>
        <v>0</v>
      </c>
      <c r="W610" s="2">
        <f t="shared" si="801"/>
        <v>0</v>
      </c>
      <c r="X610" s="2">
        <f>W610*SUMIFS('base de donnée JCO '!J$173:J$1080,'base de donnée JCO '!F$173:F$1080,I610,'base de donnée JCO '!G$173:G$1080,J610)</f>
        <v>0</v>
      </c>
      <c r="Z610" s="7" t="str">
        <f t="shared" si="802"/>
        <v/>
      </c>
      <c r="AA610" s="7" t="str">
        <f t="shared" si="803"/>
        <v/>
      </c>
      <c r="AB610" s="7" t="str">
        <f t="shared" si="804"/>
        <v/>
      </c>
      <c r="AD610" s="7" t="str">
        <f t="shared" si="805"/>
        <v/>
      </c>
      <c r="AE610" s="7" t="str">
        <f t="shared" si="806"/>
        <v/>
      </c>
      <c r="AF610" s="7" t="str">
        <f t="shared" si="807"/>
        <v/>
      </c>
      <c r="AG610" s="7" t="str">
        <f t="shared" si="808"/>
        <v/>
      </c>
      <c r="AH610" s="7" t="str">
        <f t="shared" si="809"/>
        <v/>
      </c>
      <c r="AJ610" s="7" t="str">
        <f t="shared" si="810"/>
        <v/>
      </c>
      <c r="AK610" s="7" t="str">
        <f t="shared" si="811"/>
        <v/>
      </c>
      <c r="AL610" s="7" t="str">
        <f t="shared" si="812"/>
        <v/>
      </c>
      <c r="AM610" s="7" t="str">
        <f t="shared" si="813"/>
        <v/>
      </c>
      <c r="AO610" s="7" t="str">
        <f t="shared" si="814"/>
        <v/>
      </c>
      <c r="AP610" s="7" t="str">
        <f t="shared" si="815"/>
        <v/>
      </c>
      <c r="AQ610" s="7" t="str">
        <f t="shared" si="816"/>
        <v/>
      </c>
      <c r="AS610" s="7" t="str">
        <f t="shared" si="817"/>
        <v/>
      </c>
      <c r="AT610" s="7" t="str">
        <f t="shared" si="818"/>
        <v/>
      </c>
      <c r="AU610" s="7" t="str">
        <f t="shared" si="819"/>
        <v/>
      </c>
      <c r="AW610" s="7" t="str">
        <f t="shared" si="820"/>
        <v/>
      </c>
      <c r="AY610" s="7" t="str">
        <f t="shared" si="821"/>
        <v/>
      </c>
      <c r="AZ610" s="7" t="str">
        <f t="shared" si="822"/>
        <v/>
      </c>
      <c r="BA610" s="7" t="str">
        <f t="shared" si="823"/>
        <v/>
      </c>
    </row>
    <row r="611" spans="1:53">
      <c r="A611" s="23"/>
      <c r="B611" s="24"/>
      <c r="C611" s="25"/>
      <c r="D611" s="26"/>
      <c r="E611" s="27"/>
      <c r="F611" s="28"/>
      <c r="G611" s="28"/>
      <c r="H611" s="27"/>
      <c r="I611" s="29"/>
      <c r="J611" s="30"/>
      <c r="K611" s="31"/>
      <c r="L611" s="32"/>
      <c r="M611" s="223"/>
      <c r="N611" s="12" t="str">
        <f>IF(ISBLANK(I611),"",IF(COUNTIF(I611,"*bombe*"),(G611-1)*SUMIF('base de donnée JCO '!C$3:C$10,K611,'base de donnée JCO '!D$3:D$10)+SUMIF(entete,L611,'base de donnée JCO '!D$14:D$20),SUMIFS('base de donnée JCO '!I$173:I$1080,'base de donnée JCO '!F$173:F$1080,I611,'base de donnée JCO '!G$173:G$1080,J611)))</f>
        <v/>
      </c>
      <c r="O611" s="12" t="str">
        <f t="shared" si="824"/>
        <v/>
      </c>
      <c r="P611" s="223"/>
      <c r="Q611" s="28"/>
      <c r="R611" s="28"/>
      <c r="S611" s="28"/>
      <c r="T611" s="28"/>
      <c r="U611" s="28"/>
      <c r="V611" s="2">
        <f>W611*SUMIFS('base de donnée JCO '!H$173:H$1080,'base de donnée JCO '!F$173:F$1080,I611,'base de donnée JCO '!G$173:G$1080,J611)</f>
        <v>0</v>
      </c>
      <c r="W611" s="2">
        <f t="shared" si="801"/>
        <v>0</v>
      </c>
      <c r="X611" s="2">
        <f>W611*SUMIFS('base de donnée JCO '!J$173:J$1080,'base de donnée JCO '!F$173:F$1080,I611,'base de donnée JCO '!G$173:G$1080,J611)</f>
        <v>0</v>
      </c>
      <c r="Z611" s="7" t="str">
        <f t="shared" si="802"/>
        <v/>
      </c>
      <c r="AA611" s="7" t="str">
        <f t="shared" si="803"/>
        <v/>
      </c>
      <c r="AB611" s="7" t="str">
        <f t="shared" si="804"/>
        <v/>
      </c>
      <c r="AD611" s="7" t="str">
        <f t="shared" si="805"/>
        <v/>
      </c>
      <c r="AE611" s="7" t="str">
        <f t="shared" si="806"/>
        <v/>
      </c>
      <c r="AF611" s="7" t="str">
        <f t="shared" si="807"/>
        <v/>
      </c>
      <c r="AG611" s="7" t="str">
        <f t="shared" si="808"/>
        <v/>
      </c>
      <c r="AH611" s="7" t="str">
        <f t="shared" si="809"/>
        <v/>
      </c>
      <c r="AJ611" s="7" t="str">
        <f t="shared" si="810"/>
        <v/>
      </c>
      <c r="AK611" s="7" t="str">
        <f t="shared" si="811"/>
        <v/>
      </c>
      <c r="AL611" s="7" t="str">
        <f t="shared" si="812"/>
        <v/>
      </c>
      <c r="AM611" s="7" t="str">
        <f t="shared" si="813"/>
        <v/>
      </c>
      <c r="AO611" s="7" t="str">
        <f t="shared" si="814"/>
        <v/>
      </c>
      <c r="AP611" s="7" t="str">
        <f t="shared" si="815"/>
        <v/>
      </c>
      <c r="AQ611" s="7" t="str">
        <f t="shared" si="816"/>
        <v/>
      </c>
      <c r="AS611" s="7" t="str">
        <f t="shared" si="817"/>
        <v/>
      </c>
      <c r="AT611" s="7" t="str">
        <f t="shared" si="818"/>
        <v/>
      </c>
      <c r="AU611" s="7" t="str">
        <f t="shared" si="819"/>
        <v/>
      </c>
      <c r="AW611" s="7" t="str">
        <f t="shared" si="820"/>
        <v/>
      </c>
      <c r="AY611" s="7" t="str">
        <f t="shared" si="821"/>
        <v/>
      </c>
      <c r="AZ611" s="7" t="str">
        <f t="shared" si="822"/>
        <v/>
      </c>
      <c r="BA611" s="7" t="str">
        <f t="shared" si="823"/>
        <v/>
      </c>
    </row>
    <row r="612" spans="1:53">
      <c r="A612" s="23"/>
      <c r="B612" s="24"/>
      <c r="C612" s="25"/>
      <c r="D612" s="26"/>
      <c r="E612" s="27"/>
      <c r="F612" s="28"/>
      <c r="G612" s="28"/>
      <c r="H612" s="27"/>
      <c r="I612" s="29"/>
      <c r="J612" s="30"/>
      <c r="K612" s="31"/>
      <c r="L612" s="32"/>
      <c r="M612" s="223"/>
      <c r="N612" s="12" t="str">
        <f>IF(ISBLANK(I612),"",IF(COUNTIF(I612,"*bombe*"),(G612-1)*SUMIF('base de donnée JCO '!C$3:C$10,K612,'base de donnée JCO '!D$3:D$10)+SUMIF(entete,L612,'base de donnée JCO '!D$14:D$20),SUMIFS('base de donnée JCO '!I$173:I$1080,'base de donnée JCO '!F$173:F$1080,I612,'base de donnée JCO '!G$173:G$1080,J612)))</f>
        <v/>
      </c>
      <c r="O612" s="12" t="str">
        <f t="shared" si="824"/>
        <v/>
      </c>
      <c r="P612" s="223"/>
      <c r="Q612" s="28"/>
      <c r="R612" s="28"/>
      <c r="S612" s="28"/>
      <c r="T612" s="28"/>
      <c r="U612" s="28"/>
      <c r="V612" s="2">
        <f>W612*SUMIFS('base de donnée JCO '!H$173:H$1080,'base de donnée JCO '!F$173:F$1080,I612,'base de donnée JCO '!G$173:G$1080,J612)</f>
        <v>0</v>
      </c>
      <c r="W612" s="2">
        <f t="shared" si="801"/>
        <v>0</v>
      </c>
      <c r="X612" s="2">
        <f>W612*SUMIFS('base de donnée JCO '!J$173:J$1080,'base de donnée JCO '!F$173:F$1080,I612,'base de donnée JCO '!G$173:G$1080,J612)</f>
        <v>0</v>
      </c>
      <c r="Z612" s="7" t="str">
        <f t="shared" si="802"/>
        <v/>
      </c>
      <c r="AA612" s="7" t="str">
        <f t="shared" si="803"/>
        <v/>
      </c>
      <c r="AB612" s="7" t="str">
        <f t="shared" si="804"/>
        <v/>
      </c>
      <c r="AD612" s="7" t="str">
        <f t="shared" si="805"/>
        <v/>
      </c>
      <c r="AE612" s="7" t="str">
        <f t="shared" si="806"/>
        <v/>
      </c>
      <c r="AF612" s="7" t="str">
        <f t="shared" si="807"/>
        <v/>
      </c>
      <c r="AG612" s="7" t="str">
        <f t="shared" si="808"/>
        <v/>
      </c>
      <c r="AH612" s="7" t="str">
        <f t="shared" si="809"/>
        <v/>
      </c>
      <c r="AJ612" s="7" t="str">
        <f t="shared" si="810"/>
        <v/>
      </c>
      <c r="AK612" s="7" t="str">
        <f t="shared" si="811"/>
        <v/>
      </c>
      <c r="AL612" s="7" t="str">
        <f t="shared" si="812"/>
        <v/>
      </c>
      <c r="AM612" s="7" t="str">
        <f t="shared" si="813"/>
        <v/>
      </c>
      <c r="AO612" s="7" t="str">
        <f t="shared" si="814"/>
        <v/>
      </c>
      <c r="AP612" s="7" t="str">
        <f t="shared" si="815"/>
        <v/>
      </c>
      <c r="AQ612" s="7" t="str">
        <f t="shared" si="816"/>
        <v/>
      </c>
      <c r="AS612" s="7" t="str">
        <f t="shared" si="817"/>
        <v/>
      </c>
      <c r="AT612" s="7" t="str">
        <f t="shared" si="818"/>
        <v/>
      </c>
      <c r="AU612" s="7" t="str">
        <f t="shared" si="819"/>
        <v/>
      </c>
      <c r="AW612" s="7" t="str">
        <f t="shared" si="820"/>
        <v/>
      </c>
      <c r="AY612" s="7" t="str">
        <f t="shared" si="821"/>
        <v/>
      </c>
      <c r="AZ612" s="7" t="str">
        <f t="shared" si="822"/>
        <v/>
      </c>
      <c r="BA612" s="7" t="str">
        <f t="shared" si="823"/>
        <v/>
      </c>
    </row>
    <row r="613" spans="1:53">
      <c r="A613" s="23"/>
      <c r="B613" s="24"/>
      <c r="C613" s="25"/>
      <c r="D613" s="26"/>
      <c r="E613" s="27"/>
      <c r="F613" s="28"/>
      <c r="G613" s="28"/>
      <c r="H613" s="27"/>
      <c r="I613" s="29"/>
      <c r="J613" s="30"/>
      <c r="K613" s="31"/>
      <c r="L613" s="32"/>
      <c r="M613" s="223"/>
      <c r="N613" s="12" t="str">
        <f>IF(ISBLANK(I613),"",IF(COUNTIF(I613,"*bombe*"),(G613-1)*SUMIF('base de donnée JCO '!C$3:C$10,K613,'base de donnée JCO '!D$3:D$10)+SUMIF(entete,L613,'base de donnée JCO '!D$14:D$20),SUMIFS('base de donnée JCO '!I$173:I$1080,'base de donnée JCO '!F$173:F$1080,I613,'base de donnée JCO '!G$173:G$1080,J613)))</f>
        <v/>
      </c>
      <c r="O613" s="12" t="str">
        <f t="shared" si="824"/>
        <v/>
      </c>
      <c r="P613" s="223"/>
      <c r="Q613" s="28"/>
      <c r="R613" s="28"/>
      <c r="S613" s="28"/>
      <c r="T613" s="28"/>
      <c r="U613" s="28"/>
      <c r="V613" s="2">
        <f>W613*SUMIFS('base de donnée JCO '!H$173:H$1080,'base de donnée JCO '!F$173:F$1080,I613,'base de donnée JCO '!G$173:G$1080,J613)</f>
        <v>0</v>
      </c>
      <c r="W613" s="2">
        <f t="shared" si="801"/>
        <v>0</v>
      </c>
      <c r="X613" s="2">
        <f>W613*SUMIFS('base de donnée JCO '!J$173:J$1080,'base de donnée JCO '!F$173:F$1080,I613,'base de donnée JCO '!G$173:G$1080,J613)</f>
        <v>0</v>
      </c>
      <c r="Z613" s="7" t="str">
        <f t="shared" si="802"/>
        <v/>
      </c>
      <c r="AA613" s="7" t="str">
        <f t="shared" si="803"/>
        <v/>
      </c>
      <c r="AB613" s="7" t="str">
        <f t="shared" si="804"/>
        <v/>
      </c>
      <c r="AD613" s="7" t="str">
        <f t="shared" si="805"/>
        <v/>
      </c>
      <c r="AE613" s="7" t="str">
        <f t="shared" si="806"/>
        <v/>
      </c>
      <c r="AF613" s="7" t="str">
        <f t="shared" si="807"/>
        <v/>
      </c>
      <c r="AG613" s="7" t="str">
        <f t="shared" si="808"/>
        <v/>
      </c>
      <c r="AH613" s="7" t="str">
        <f t="shared" si="809"/>
        <v/>
      </c>
      <c r="AJ613" s="7" t="str">
        <f t="shared" si="810"/>
        <v/>
      </c>
      <c r="AK613" s="7" t="str">
        <f t="shared" si="811"/>
        <v/>
      </c>
      <c r="AL613" s="7" t="str">
        <f t="shared" si="812"/>
        <v/>
      </c>
      <c r="AM613" s="7" t="str">
        <f t="shared" si="813"/>
        <v/>
      </c>
      <c r="AO613" s="7" t="str">
        <f t="shared" si="814"/>
        <v/>
      </c>
      <c r="AP613" s="7" t="str">
        <f t="shared" si="815"/>
        <v/>
      </c>
      <c r="AQ613" s="7" t="str">
        <f t="shared" si="816"/>
        <v/>
      </c>
      <c r="AS613" s="7" t="str">
        <f t="shared" si="817"/>
        <v/>
      </c>
      <c r="AT613" s="7" t="str">
        <f t="shared" si="818"/>
        <v/>
      </c>
      <c r="AU613" s="7" t="str">
        <f t="shared" si="819"/>
        <v/>
      </c>
      <c r="AW613" s="7" t="str">
        <f t="shared" si="820"/>
        <v/>
      </c>
      <c r="AY613" s="7" t="str">
        <f t="shared" si="821"/>
        <v/>
      </c>
      <c r="AZ613" s="7" t="str">
        <f t="shared" si="822"/>
        <v/>
      </c>
      <c r="BA613" s="7" t="str">
        <f t="shared" si="823"/>
        <v/>
      </c>
    </row>
    <row r="614" spans="1:53">
      <c r="A614" s="23"/>
      <c r="B614" s="24"/>
      <c r="C614" s="25"/>
      <c r="D614" s="26"/>
      <c r="E614" s="27"/>
      <c r="F614" s="28"/>
      <c r="G614" s="28"/>
      <c r="H614" s="27"/>
      <c r="I614" s="29"/>
      <c r="J614" s="30"/>
      <c r="K614" s="31"/>
      <c r="L614" s="32"/>
      <c r="M614" s="223"/>
      <c r="N614" s="12" t="str">
        <f>IF(ISBLANK(I614),"",IF(COUNTIF(I614,"*bombe*"),(G614-1)*SUMIF('base de donnée JCO '!C$3:C$10,K614,'base de donnée JCO '!D$3:D$10)+SUMIF(entete,L614,'base de donnée JCO '!D$14:D$20),SUMIFS('base de donnée JCO '!I$173:I$1080,'base de donnée JCO '!F$173:F$1080,I614,'base de donnée JCO '!G$173:G$1080,J614)))</f>
        <v/>
      </c>
      <c r="O614" s="12" t="str">
        <f t="shared" si="824"/>
        <v/>
      </c>
      <c r="P614" s="223"/>
      <c r="Q614" s="28"/>
      <c r="R614" s="28"/>
      <c r="S614" s="28"/>
      <c r="T614" s="28"/>
      <c r="U614" s="28"/>
      <c r="V614" s="2">
        <f>W614*SUMIFS('base de donnée JCO '!H$173:H$1080,'base de donnée JCO '!F$173:F$1080,I614,'base de donnée JCO '!G$173:G$1080,J614)</f>
        <v>0</v>
      </c>
      <c r="W614" s="2">
        <f t="shared" si="801"/>
        <v>0</v>
      </c>
      <c r="X614" s="2">
        <f>W614*SUMIFS('base de donnée JCO '!J$173:J$1080,'base de donnée JCO '!F$173:F$1080,I614,'base de donnée JCO '!G$173:G$1080,J614)</f>
        <v>0</v>
      </c>
      <c r="Z614" s="7" t="str">
        <f t="shared" si="802"/>
        <v/>
      </c>
      <c r="AA614" s="7" t="str">
        <f t="shared" si="803"/>
        <v/>
      </c>
      <c r="AB614" s="7" t="str">
        <f t="shared" si="804"/>
        <v/>
      </c>
      <c r="AD614" s="7" t="str">
        <f t="shared" si="805"/>
        <v/>
      </c>
      <c r="AE614" s="7" t="str">
        <f t="shared" si="806"/>
        <v/>
      </c>
      <c r="AF614" s="7" t="str">
        <f t="shared" si="807"/>
        <v/>
      </c>
      <c r="AG614" s="7" t="str">
        <f t="shared" si="808"/>
        <v/>
      </c>
      <c r="AH614" s="7" t="str">
        <f t="shared" si="809"/>
        <v/>
      </c>
      <c r="AJ614" s="7" t="str">
        <f t="shared" si="810"/>
        <v/>
      </c>
      <c r="AK614" s="7" t="str">
        <f t="shared" si="811"/>
        <v/>
      </c>
      <c r="AL614" s="7" t="str">
        <f t="shared" si="812"/>
        <v/>
      </c>
      <c r="AM614" s="7" t="str">
        <f t="shared" si="813"/>
        <v/>
      </c>
      <c r="AO614" s="7" t="str">
        <f t="shared" si="814"/>
        <v/>
      </c>
      <c r="AP614" s="7" t="str">
        <f t="shared" si="815"/>
        <v/>
      </c>
      <c r="AQ614" s="7" t="str">
        <f t="shared" si="816"/>
        <v/>
      </c>
      <c r="AS614" s="7" t="str">
        <f t="shared" si="817"/>
        <v/>
      </c>
      <c r="AT614" s="7" t="str">
        <f t="shared" si="818"/>
        <v/>
      </c>
      <c r="AU614" s="7" t="str">
        <f t="shared" si="819"/>
        <v/>
      </c>
      <c r="AW614" s="7" t="str">
        <f t="shared" si="820"/>
        <v/>
      </c>
      <c r="AY614" s="7" t="str">
        <f t="shared" si="821"/>
        <v/>
      </c>
      <c r="AZ614" s="7" t="str">
        <f t="shared" si="822"/>
        <v/>
      </c>
      <c r="BA614" s="7" t="str">
        <f t="shared" si="823"/>
        <v/>
      </c>
    </row>
    <row r="615" spans="1:53">
      <c r="A615" s="23"/>
      <c r="B615" s="24"/>
      <c r="C615" s="25"/>
      <c r="D615" s="26"/>
      <c r="E615" s="27"/>
      <c r="F615" s="28"/>
      <c r="G615" s="28"/>
      <c r="H615" s="27"/>
      <c r="I615" s="29"/>
      <c r="J615" s="30"/>
      <c r="K615" s="31"/>
      <c r="L615" s="32"/>
      <c r="M615" s="223"/>
      <c r="N615" s="12" t="str">
        <f>IF(ISBLANK(I615),"",IF(COUNTIF(I615,"*bombe*"),(G615-1)*SUMIF('base de donnée JCO '!C$3:C$10,K615,'base de donnée JCO '!D$3:D$10)+SUMIF(entete,L615,'base de donnée JCO '!D$14:D$20),SUMIFS('base de donnée JCO '!I$173:I$1080,'base de donnée JCO '!F$173:F$1080,I615,'base de donnée JCO '!G$173:G$1080,J615)))</f>
        <v/>
      </c>
      <c r="O615" s="12" t="str">
        <f t="shared" si="824"/>
        <v/>
      </c>
      <c r="P615" s="223"/>
      <c r="Q615" s="28"/>
      <c r="R615" s="28"/>
      <c r="S615" s="28"/>
      <c r="T615" s="28"/>
      <c r="U615" s="28"/>
      <c r="V615" s="2">
        <f>W615*SUMIFS('base de donnée JCO '!H$173:H$1080,'base de donnée JCO '!F$173:F$1080,I615,'base de donnée JCO '!G$173:G$1080,J615)</f>
        <v>0</v>
      </c>
      <c r="W615" s="2">
        <f t="shared" si="801"/>
        <v>0</v>
      </c>
      <c r="X615" s="2">
        <f>W615*SUMIFS('base de donnée JCO '!J$173:J$1080,'base de donnée JCO '!F$173:F$1080,I615,'base de donnée JCO '!G$173:G$1080,J615)</f>
        <v>0</v>
      </c>
      <c r="Z615" s="7" t="str">
        <f t="shared" si="802"/>
        <v/>
      </c>
      <c r="AA615" s="7" t="str">
        <f t="shared" si="803"/>
        <v/>
      </c>
      <c r="AB615" s="7" t="str">
        <f t="shared" si="804"/>
        <v/>
      </c>
      <c r="AD615" s="7" t="str">
        <f t="shared" si="805"/>
        <v/>
      </c>
      <c r="AE615" s="7" t="str">
        <f t="shared" si="806"/>
        <v/>
      </c>
      <c r="AF615" s="7" t="str">
        <f t="shared" si="807"/>
        <v/>
      </c>
      <c r="AG615" s="7" t="str">
        <f t="shared" si="808"/>
        <v/>
      </c>
      <c r="AH615" s="7" t="str">
        <f t="shared" si="809"/>
        <v/>
      </c>
      <c r="AJ615" s="7" t="str">
        <f t="shared" si="810"/>
        <v/>
      </c>
      <c r="AK615" s="7" t="str">
        <f t="shared" si="811"/>
        <v/>
      </c>
      <c r="AL615" s="7" t="str">
        <f t="shared" si="812"/>
        <v/>
      </c>
      <c r="AM615" s="7" t="str">
        <f t="shared" si="813"/>
        <v/>
      </c>
      <c r="AO615" s="7" t="str">
        <f t="shared" si="814"/>
        <v/>
      </c>
      <c r="AP615" s="7" t="str">
        <f t="shared" si="815"/>
        <v/>
      </c>
      <c r="AQ615" s="7" t="str">
        <f t="shared" si="816"/>
        <v/>
      </c>
      <c r="AS615" s="7" t="str">
        <f t="shared" si="817"/>
        <v/>
      </c>
      <c r="AT615" s="7" t="str">
        <f t="shared" si="818"/>
        <v/>
      </c>
      <c r="AU615" s="7" t="str">
        <f t="shared" si="819"/>
        <v/>
      </c>
      <c r="AW615" s="7" t="str">
        <f t="shared" si="820"/>
        <v/>
      </c>
      <c r="AY615" s="7" t="str">
        <f t="shared" si="821"/>
        <v/>
      </c>
      <c r="AZ615" s="7" t="str">
        <f t="shared" si="822"/>
        <v/>
      </c>
      <c r="BA615" s="7" t="str">
        <f t="shared" si="823"/>
        <v/>
      </c>
    </row>
    <row r="616" spans="1:53">
      <c r="A616" s="23"/>
      <c r="B616" s="24"/>
      <c r="C616" s="25"/>
      <c r="D616" s="26"/>
      <c r="E616" s="27"/>
      <c r="F616" s="28"/>
      <c r="G616" s="28"/>
      <c r="H616" s="27"/>
      <c r="I616" s="29"/>
      <c r="J616" s="30"/>
      <c r="K616" s="31"/>
      <c r="L616" s="32"/>
      <c r="M616" s="223"/>
      <c r="N616" s="12" t="str">
        <f>IF(ISBLANK(I616),"",IF(COUNTIF(I616,"*bombe*"),(G616-1)*SUMIF('base de donnée JCO '!C$3:C$10,K616,'base de donnée JCO '!D$3:D$10)+SUMIF(entete,L616,'base de donnée JCO '!D$14:D$20),SUMIFS('base de donnée JCO '!I$173:I$1080,'base de donnée JCO '!F$173:F$1080,I616,'base de donnée JCO '!G$173:G$1080,J616)))</f>
        <v/>
      </c>
      <c r="O616" s="12" t="str">
        <f t="shared" si="824"/>
        <v/>
      </c>
      <c r="P616" s="223"/>
      <c r="Q616" s="28"/>
      <c r="R616" s="28"/>
      <c r="S616" s="28"/>
      <c r="T616" s="28"/>
      <c r="U616" s="28"/>
      <c r="V616" s="2">
        <f>W616*SUMIFS('base de donnée JCO '!H$173:H$1080,'base de donnée JCO '!F$173:F$1080,I616,'base de donnée JCO '!G$173:G$1080,J616)</f>
        <v>0</v>
      </c>
      <c r="W616" s="2">
        <f t="shared" si="801"/>
        <v>0</v>
      </c>
      <c r="X616" s="2">
        <f>W616*SUMIFS('base de donnée JCO '!J$173:J$1080,'base de donnée JCO '!F$173:F$1080,I616,'base de donnée JCO '!G$173:G$1080,J616)</f>
        <v>0</v>
      </c>
      <c r="Z616" s="7" t="str">
        <f t="shared" si="802"/>
        <v/>
      </c>
      <c r="AA616" s="7" t="str">
        <f t="shared" si="803"/>
        <v/>
      </c>
      <c r="AB616" s="7" t="str">
        <f t="shared" si="804"/>
        <v/>
      </c>
      <c r="AD616" s="7" t="str">
        <f t="shared" si="805"/>
        <v/>
      </c>
      <c r="AE616" s="7" t="str">
        <f t="shared" si="806"/>
        <v/>
      </c>
      <c r="AF616" s="7" t="str">
        <f t="shared" si="807"/>
        <v/>
      </c>
      <c r="AG616" s="7" t="str">
        <f t="shared" si="808"/>
        <v/>
      </c>
      <c r="AH616" s="7" t="str">
        <f t="shared" si="809"/>
        <v/>
      </c>
      <c r="AJ616" s="7" t="str">
        <f t="shared" si="810"/>
        <v/>
      </c>
      <c r="AK616" s="7" t="str">
        <f t="shared" si="811"/>
        <v/>
      </c>
      <c r="AL616" s="7" t="str">
        <f t="shared" si="812"/>
        <v/>
      </c>
      <c r="AM616" s="7" t="str">
        <f t="shared" si="813"/>
        <v/>
      </c>
      <c r="AO616" s="7" t="str">
        <f t="shared" si="814"/>
        <v/>
      </c>
      <c r="AP616" s="7" t="str">
        <f t="shared" si="815"/>
        <v/>
      </c>
      <c r="AQ616" s="7" t="str">
        <f t="shared" si="816"/>
        <v/>
      </c>
      <c r="AS616" s="7" t="str">
        <f t="shared" si="817"/>
        <v/>
      </c>
      <c r="AT616" s="7" t="str">
        <f t="shared" si="818"/>
        <v/>
      </c>
      <c r="AU616" s="7" t="str">
        <f t="shared" si="819"/>
        <v/>
      </c>
      <c r="AW616" s="7" t="str">
        <f t="shared" si="820"/>
        <v/>
      </c>
      <c r="AY616" s="7" t="str">
        <f t="shared" si="821"/>
        <v/>
      </c>
      <c r="AZ616" s="7" t="str">
        <f t="shared" si="822"/>
        <v/>
      </c>
      <c r="BA616" s="7" t="str">
        <f t="shared" si="823"/>
        <v/>
      </c>
    </row>
    <row r="617" spans="1:53">
      <c r="A617" s="23"/>
      <c r="B617" s="24"/>
      <c r="C617" s="25"/>
      <c r="D617" s="26"/>
      <c r="E617" s="27"/>
      <c r="F617" s="28"/>
      <c r="G617" s="28"/>
      <c r="H617" s="27"/>
      <c r="I617" s="29"/>
      <c r="J617" s="30"/>
      <c r="K617" s="31"/>
      <c r="L617" s="32"/>
      <c r="M617" s="223"/>
      <c r="N617" s="12" t="str">
        <f>IF(ISBLANK(I617),"",IF(COUNTIF(I617,"*bombe*"),(G617-1)*SUMIF('base de donnée JCO '!C$3:C$10,K617,'base de donnée JCO '!D$3:D$10)+SUMIF(entete,L617,'base de donnée JCO '!D$14:D$20),SUMIFS('base de donnée JCO '!I$173:I$1080,'base de donnée JCO '!F$173:F$1080,I617,'base de donnée JCO '!G$173:G$1080,J617)))</f>
        <v/>
      </c>
      <c r="O617" s="12" t="str">
        <f t="shared" si="824"/>
        <v/>
      </c>
      <c r="P617" s="223"/>
      <c r="Q617" s="28"/>
      <c r="R617" s="28"/>
      <c r="S617" s="28"/>
      <c r="T617" s="28"/>
      <c r="U617" s="28"/>
      <c r="V617" s="2">
        <f>W617*SUMIFS('base de donnée JCO '!H$173:H$1080,'base de donnée JCO '!F$173:F$1080,I617,'base de donnée JCO '!G$173:G$1080,J617)</f>
        <v>0</v>
      </c>
      <c r="W617" s="2">
        <f t="shared" si="801"/>
        <v>0</v>
      </c>
      <c r="X617" s="2">
        <f>W617*SUMIFS('base de donnée JCO '!J$173:J$1080,'base de donnée JCO '!F$173:F$1080,I617,'base de donnée JCO '!G$173:G$1080,J617)</f>
        <v>0</v>
      </c>
      <c r="Z617" s="7" t="str">
        <f t="shared" si="802"/>
        <v/>
      </c>
      <c r="AA617" s="7" t="str">
        <f t="shared" si="803"/>
        <v/>
      </c>
      <c r="AB617" s="7" t="str">
        <f t="shared" si="804"/>
        <v/>
      </c>
      <c r="AD617" s="7" t="str">
        <f t="shared" si="805"/>
        <v/>
      </c>
      <c r="AE617" s="7" t="str">
        <f t="shared" si="806"/>
        <v/>
      </c>
      <c r="AF617" s="7" t="str">
        <f t="shared" si="807"/>
        <v/>
      </c>
      <c r="AG617" s="7" t="str">
        <f t="shared" si="808"/>
        <v/>
      </c>
      <c r="AH617" s="7" t="str">
        <f t="shared" si="809"/>
        <v/>
      </c>
      <c r="AJ617" s="7" t="str">
        <f t="shared" si="810"/>
        <v/>
      </c>
      <c r="AK617" s="7" t="str">
        <f t="shared" si="811"/>
        <v/>
      </c>
      <c r="AL617" s="7" t="str">
        <f t="shared" si="812"/>
        <v/>
      </c>
      <c r="AM617" s="7" t="str">
        <f t="shared" si="813"/>
        <v/>
      </c>
      <c r="AO617" s="7" t="str">
        <f t="shared" si="814"/>
        <v/>
      </c>
      <c r="AP617" s="7" t="str">
        <f t="shared" si="815"/>
        <v/>
      </c>
      <c r="AQ617" s="7" t="str">
        <f t="shared" si="816"/>
        <v/>
      </c>
      <c r="AS617" s="7" t="str">
        <f t="shared" si="817"/>
        <v/>
      </c>
      <c r="AT617" s="7" t="str">
        <f t="shared" si="818"/>
        <v/>
      </c>
      <c r="AU617" s="7" t="str">
        <f t="shared" si="819"/>
        <v/>
      </c>
      <c r="AW617" s="7" t="str">
        <f t="shared" si="820"/>
        <v/>
      </c>
      <c r="AY617" s="7" t="str">
        <f t="shared" si="821"/>
        <v/>
      </c>
      <c r="AZ617" s="7" t="str">
        <f t="shared" si="822"/>
        <v/>
      </c>
      <c r="BA617" s="7" t="str">
        <f t="shared" si="823"/>
        <v/>
      </c>
    </row>
    <row r="618" spans="1:53">
      <c r="A618" s="23"/>
      <c r="B618" s="24"/>
      <c r="C618" s="25"/>
      <c r="D618" s="26"/>
      <c r="E618" s="27"/>
      <c r="F618" s="28"/>
      <c r="G618" s="28"/>
      <c r="H618" s="27"/>
      <c r="I618" s="29"/>
      <c r="J618" s="30"/>
      <c r="K618" s="31"/>
      <c r="L618" s="32"/>
      <c r="M618" s="223"/>
      <c r="N618" s="12" t="str">
        <f>IF(ISBLANK(I618),"",IF(COUNTIF(I618,"*bombe*"),(G618-1)*SUMIF('base de donnée JCO '!C$3:C$10,K618,'base de donnée JCO '!D$3:D$10)+SUMIF(entete,L618,'base de donnée JCO '!D$14:D$20),SUMIFS('base de donnée JCO '!I$173:I$1080,'base de donnée JCO '!F$173:F$1080,I618,'base de donnée JCO '!G$173:G$1080,J618)))</f>
        <v/>
      </c>
      <c r="O618" s="12" t="str">
        <f t="shared" si="824"/>
        <v/>
      </c>
      <c r="P618" s="223"/>
      <c r="Q618" s="28"/>
      <c r="R618" s="28"/>
      <c r="S618" s="28"/>
      <c r="T618" s="28"/>
      <c r="U618" s="28"/>
      <c r="V618" s="2">
        <f>W618*SUMIFS('base de donnée JCO '!H$173:H$1080,'base de donnée JCO '!F$173:F$1080,I618,'base de donnée JCO '!G$173:G$1080,J618)</f>
        <v>0</v>
      </c>
      <c r="W618" s="2">
        <f t="shared" si="801"/>
        <v>0</v>
      </c>
      <c r="X618" s="2">
        <f>W618*SUMIFS('base de donnée JCO '!J$173:J$1080,'base de donnée JCO '!F$173:F$1080,I618,'base de donnée JCO '!G$173:G$1080,J618)</f>
        <v>0</v>
      </c>
      <c r="Z618" s="7" t="str">
        <f t="shared" si="802"/>
        <v/>
      </c>
      <c r="AA618" s="7" t="str">
        <f t="shared" si="803"/>
        <v/>
      </c>
      <c r="AB618" s="7" t="str">
        <f t="shared" si="804"/>
        <v/>
      </c>
      <c r="AD618" s="7" t="str">
        <f t="shared" si="805"/>
        <v/>
      </c>
      <c r="AE618" s="7" t="str">
        <f t="shared" si="806"/>
        <v/>
      </c>
      <c r="AF618" s="7" t="str">
        <f t="shared" si="807"/>
        <v/>
      </c>
      <c r="AG618" s="7" t="str">
        <f t="shared" si="808"/>
        <v/>
      </c>
      <c r="AH618" s="7" t="str">
        <f t="shared" si="809"/>
        <v/>
      </c>
      <c r="AJ618" s="7" t="str">
        <f t="shared" si="810"/>
        <v/>
      </c>
      <c r="AK618" s="7" t="str">
        <f t="shared" si="811"/>
        <v/>
      </c>
      <c r="AL618" s="7" t="str">
        <f t="shared" si="812"/>
        <v/>
      </c>
      <c r="AM618" s="7" t="str">
        <f t="shared" si="813"/>
        <v/>
      </c>
      <c r="AO618" s="7" t="str">
        <f t="shared" si="814"/>
        <v/>
      </c>
      <c r="AP618" s="7" t="str">
        <f t="shared" si="815"/>
        <v/>
      </c>
      <c r="AQ618" s="7" t="str">
        <f t="shared" si="816"/>
        <v/>
      </c>
      <c r="AS618" s="7" t="str">
        <f t="shared" si="817"/>
        <v/>
      </c>
      <c r="AT618" s="7" t="str">
        <f t="shared" si="818"/>
        <v/>
      </c>
      <c r="AU618" s="7" t="str">
        <f t="shared" si="819"/>
        <v/>
      </c>
      <c r="AW618" s="7" t="str">
        <f t="shared" si="820"/>
        <v/>
      </c>
      <c r="AY618" s="7" t="str">
        <f t="shared" si="821"/>
        <v/>
      </c>
      <c r="AZ618" s="7" t="str">
        <f t="shared" si="822"/>
        <v/>
      </c>
      <c r="BA618" s="7" t="str">
        <f t="shared" si="823"/>
        <v/>
      </c>
    </row>
    <row r="619" spans="1:53">
      <c r="A619" s="23"/>
      <c r="B619" s="24"/>
      <c r="C619" s="25"/>
      <c r="D619" s="26"/>
      <c r="E619" s="27"/>
      <c r="F619" s="28"/>
      <c r="G619" s="28"/>
      <c r="H619" s="27"/>
      <c r="I619" s="29"/>
      <c r="J619" s="30"/>
      <c r="K619" s="31"/>
      <c r="L619" s="32"/>
      <c r="M619" s="223"/>
      <c r="N619" s="12" t="str">
        <f>IF(ISBLANK(I619),"",IF(COUNTIF(I619,"*bombe*"),(G619-1)*SUMIF('base de donnée JCO '!C$3:C$10,K619,'base de donnée JCO '!D$3:D$10)+SUMIF(entete,L619,'base de donnée JCO '!D$14:D$20),SUMIFS('base de donnée JCO '!I$173:I$1080,'base de donnée JCO '!F$173:F$1080,I619,'base de donnée JCO '!G$173:G$1080,J619)))</f>
        <v/>
      </c>
      <c r="O619" s="12" t="str">
        <f t="shared" si="824"/>
        <v/>
      </c>
      <c r="P619" s="223"/>
      <c r="Q619" s="28"/>
      <c r="R619" s="28"/>
      <c r="S619" s="28"/>
      <c r="T619" s="28"/>
      <c r="U619" s="28"/>
      <c r="V619" s="2">
        <f>W619*SUMIFS('base de donnée JCO '!H$173:H$1080,'base de donnée JCO '!F$173:F$1080,I619,'base de donnée JCO '!G$173:G$1080,J619)</f>
        <v>0</v>
      </c>
      <c r="W619" s="2">
        <f t="shared" si="801"/>
        <v>0</v>
      </c>
      <c r="X619" s="2">
        <f>W619*SUMIFS('base de donnée JCO '!J$173:J$1080,'base de donnée JCO '!F$173:F$1080,I619,'base de donnée JCO '!G$173:G$1080,J619)</f>
        <v>0</v>
      </c>
      <c r="Z619" s="7" t="str">
        <f t="shared" si="802"/>
        <v/>
      </c>
      <c r="AA619" s="7" t="str">
        <f t="shared" si="803"/>
        <v/>
      </c>
      <c r="AB619" s="7" t="str">
        <f t="shared" si="804"/>
        <v/>
      </c>
      <c r="AD619" s="7" t="str">
        <f t="shared" si="805"/>
        <v/>
      </c>
      <c r="AE619" s="7" t="str">
        <f t="shared" si="806"/>
        <v/>
      </c>
      <c r="AF619" s="7" t="str">
        <f t="shared" si="807"/>
        <v/>
      </c>
      <c r="AG619" s="7" t="str">
        <f t="shared" si="808"/>
        <v/>
      </c>
      <c r="AH619" s="7" t="str">
        <f t="shared" si="809"/>
        <v/>
      </c>
      <c r="AJ619" s="7" t="str">
        <f t="shared" si="810"/>
        <v/>
      </c>
      <c r="AK619" s="7" t="str">
        <f t="shared" si="811"/>
        <v/>
      </c>
      <c r="AL619" s="7" t="str">
        <f t="shared" si="812"/>
        <v/>
      </c>
      <c r="AM619" s="7" t="str">
        <f t="shared" si="813"/>
        <v/>
      </c>
      <c r="AO619" s="7" t="str">
        <f t="shared" si="814"/>
        <v/>
      </c>
      <c r="AP619" s="7" t="str">
        <f t="shared" si="815"/>
        <v/>
      </c>
      <c r="AQ619" s="7" t="str">
        <f t="shared" si="816"/>
        <v/>
      </c>
      <c r="AS619" s="7" t="str">
        <f t="shared" si="817"/>
        <v/>
      </c>
      <c r="AT619" s="7" t="str">
        <f t="shared" si="818"/>
        <v/>
      </c>
      <c r="AU619" s="7" t="str">
        <f t="shared" si="819"/>
        <v/>
      </c>
      <c r="AW619" s="7" t="str">
        <f t="shared" si="820"/>
        <v/>
      </c>
      <c r="AY619" s="7" t="str">
        <f t="shared" si="821"/>
        <v/>
      </c>
      <c r="AZ619" s="7" t="str">
        <f t="shared" si="822"/>
        <v/>
      </c>
      <c r="BA619" s="7" t="str">
        <f t="shared" si="823"/>
        <v/>
      </c>
    </row>
    <row r="620" spans="1:53">
      <c r="A620" s="23"/>
      <c r="B620" s="24"/>
      <c r="C620" s="25"/>
      <c r="D620" s="26"/>
      <c r="E620" s="27"/>
      <c r="F620" s="28"/>
      <c r="G620" s="28"/>
      <c r="H620" s="27"/>
      <c r="I620" s="29"/>
      <c r="J620" s="30"/>
      <c r="K620" s="31"/>
      <c r="L620" s="32"/>
      <c r="M620" s="223"/>
      <c r="N620" s="12" t="str">
        <f>IF(ISBLANK(I620),"",IF(COUNTIF(I620,"*bombe*"),(G620-1)*SUMIF('base de donnée JCO '!C$3:C$10,K620,'base de donnée JCO '!D$3:D$10)+SUMIF(entete,L620,'base de donnée JCO '!D$14:D$20),SUMIFS('base de donnée JCO '!I$173:I$1080,'base de donnée JCO '!F$173:F$1080,I620,'base de donnée JCO '!G$173:G$1080,J620)))</f>
        <v/>
      </c>
      <c r="O620" s="12" t="str">
        <f t="shared" si="824"/>
        <v/>
      </c>
      <c r="P620" s="223"/>
      <c r="Q620" s="28"/>
      <c r="R620" s="28"/>
      <c r="S620" s="28"/>
      <c r="T620" s="28"/>
      <c r="U620" s="28"/>
      <c r="V620" s="2">
        <f>W620*SUMIFS('base de donnée JCO '!H$173:H$1080,'base de donnée JCO '!F$173:F$1080,I620,'base de donnée JCO '!G$173:G$1080,J620)</f>
        <v>0</v>
      </c>
      <c r="W620" s="2">
        <f t="shared" si="801"/>
        <v>0</v>
      </c>
      <c r="X620" s="2">
        <f>W620*SUMIFS('base de donnée JCO '!J$173:J$1080,'base de donnée JCO '!F$173:F$1080,I620,'base de donnée JCO '!G$173:G$1080,J620)</f>
        <v>0</v>
      </c>
      <c r="Z620" s="7" t="str">
        <f t="shared" si="802"/>
        <v/>
      </c>
      <c r="AA620" s="7" t="str">
        <f t="shared" si="803"/>
        <v/>
      </c>
      <c r="AB620" s="7" t="str">
        <f t="shared" si="804"/>
        <v/>
      </c>
      <c r="AD620" s="7" t="str">
        <f t="shared" si="805"/>
        <v/>
      </c>
      <c r="AE620" s="7" t="str">
        <f t="shared" si="806"/>
        <v/>
      </c>
      <c r="AF620" s="7" t="str">
        <f t="shared" si="807"/>
        <v/>
      </c>
      <c r="AG620" s="7" t="str">
        <f t="shared" si="808"/>
        <v/>
      </c>
      <c r="AH620" s="7" t="str">
        <f t="shared" si="809"/>
        <v/>
      </c>
      <c r="AJ620" s="7" t="str">
        <f t="shared" si="810"/>
        <v/>
      </c>
      <c r="AK620" s="7" t="str">
        <f t="shared" si="811"/>
        <v/>
      </c>
      <c r="AL620" s="7" t="str">
        <f t="shared" si="812"/>
        <v/>
      </c>
      <c r="AM620" s="7" t="str">
        <f t="shared" si="813"/>
        <v/>
      </c>
      <c r="AO620" s="7" t="str">
        <f t="shared" si="814"/>
        <v/>
      </c>
      <c r="AP620" s="7" t="str">
        <f t="shared" si="815"/>
        <v/>
      </c>
      <c r="AQ620" s="7" t="str">
        <f t="shared" si="816"/>
        <v/>
      </c>
      <c r="AS620" s="7" t="str">
        <f t="shared" si="817"/>
        <v/>
      </c>
      <c r="AT620" s="7" t="str">
        <f t="shared" si="818"/>
        <v/>
      </c>
      <c r="AU620" s="7" t="str">
        <f t="shared" si="819"/>
        <v/>
      </c>
      <c r="AW620" s="7" t="str">
        <f t="shared" si="820"/>
        <v/>
      </c>
      <c r="AY620" s="7" t="str">
        <f t="shared" si="821"/>
        <v/>
      </c>
      <c r="AZ620" s="7" t="str">
        <f t="shared" si="822"/>
        <v/>
      </c>
      <c r="BA620" s="7" t="str">
        <f t="shared" si="823"/>
        <v/>
      </c>
    </row>
    <row r="621" spans="1:53">
      <c r="A621" s="23"/>
      <c r="B621" s="24"/>
      <c r="C621" s="25"/>
      <c r="D621" s="26"/>
      <c r="E621" s="27"/>
      <c r="F621" s="28"/>
      <c r="G621" s="28"/>
      <c r="H621" s="27"/>
      <c r="I621" s="29"/>
      <c r="J621" s="30"/>
      <c r="K621" s="31"/>
      <c r="L621" s="32"/>
      <c r="M621" s="223"/>
      <c r="N621" s="12" t="str">
        <f>IF(ISBLANK(I621),"",IF(COUNTIF(I621,"*bombe*"),(G621-1)*SUMIF('base de donnée JCO '!C$3:C$10,K621,'base de donnée JCO '!D$3:D$10)+SUMIF(entete,L621,'base de donnée JCO '!D$14:D$20),SUMIFS('base de donnée JCO '!I$173:I$1080,'base de donnée JCO '!F$173:F$1080,I621,'base de donnée JCO '!G$173:G$1080,J621)))</f>
        <v/>
      </c>
      <c r="O621" s="12" t="str">
        <f t="shared" si="824"/>
        <v/>
      </c>
      <c r="P621" s="223"/>
      <c r="Q621" s="28"/>
      <c r="R621" s="28"/>
      <c r="S621" s="28"/>
      <c r="T621" s="28"/>
      <c r="U621" s="28"/>
      <c r="V621" s="2">
        <f>W621*SUMIFS('base de donnée JCO '!H$173:H$1080,'base de donnée JCO '!F$173:F$1080,I621,'base de donnée JCO '!G$173:G$1080,J621)</f>
        <v>0</v>
      </c>
      <c r="W621" s="2">
        <f t="shared" si="801"/>
        <v>0</v>
      </c>
      <c r="X621" s="2">
        <f>W621*SUMIFS('base de donnée JCO '!J$173:J$1080,'base de donnée JCO '!F$173:F$1080,I621,'base de donnée JCO '!G$173:G$1080,J621)</f>
        <v>0</v>
      </c>
      <c r="Z621" s="7" t="str">
        <f t="shared" si="802"/>
        <v/>
      </c>
      <c r="AA621" s="7" t="str">
        <f t="shared" si="803"/>
        <v/>
      </c>
      <c r="AB621" s="7" t="str">
        <f t="shared" si="804"/>
        <v/>
      </c>
      <c r="AD621" s="7" t="str">
        <f t="shared" si="805"/>
        <v/>
      </c>
      <c r="AE621" s="7" t="str">
        <f t="shared" si="806"/>
        <v/>
      </c>
      <c r="AF621" s="7" t="str">
        <f t="shared" si="807"/>
        <v/>
      </c>
      <c r="AG621" s="7" t="str">
        <f t="shared" si="808"/>
        <v/>
      </c>
      <c r="AH621" s="7" t="str">
        <f t="shared" si="809"/>
        <v/>
      </c>
      <c r="AJ621" s="7" t="str">
        <f t="shared" si="810"/>
        <v/>
      </c>
      <c r="AK621" s="7" t="str">
        <f t="shared" si="811"/>
        <v/>
      </c>
      <c r="AL621" s="7" t="str">
        <f t="shared" si="812"/>
        <v/>
      </c>
      <c r="AM621" s="7" t="str">
        <f t="shared" si="813"/>
        <v/>
      </c>
      <c r="AO621" s="7" t="str">
        <f t="shared" si="814"/>
        <v/>
      </c>
      <c r="AP621" s="7" t="str">
        <f t="shared" si="815"/>
        <v/>
      </c>
      <c r="AQ621" s="7" t="str">
        <f t="shared" si="816"/>
        <v/>
      </c>
      <c r="AS621" s="7" t="str">
        <f t="shared" si="817"/>
        <v/>
      </c>
      <c r="AT621" s="7" t="str">
        <f t="shared" si="818"/>
        <v/>
      </c>
      <c r="AU621" s="7" t="str">
        <f t="shared" si="819"/>
        <v/>
      </c>
      <c r="AW621" s="7" t="str">
        <f t="shared" si="820"/>
        <v/>
      </c>
      <c r="AY621" s="7" t="str">
        <f t="shared" si="821"/>
        <v/>
      </c>
      <c r="AZ621" s="7" t="str">
        <f t="shared" si="822"/>
        <v/>
      </c>
      <c r="BA621" s="7" t="str">
        <f t="shared" si="823"/>
        <v/>
      </c>
    </row>
    <row r="622" spans="1:53">
      <c r="A622" s="23"/>
      <c r="B622" s="24"/>
      <c r="C622" s="25"/>
      <c r="D622" s="26"/>
      <c r="E622" s="27"/>
      <c r="F622" s="28"/>
      <c r="G622" s="28"/>
      <c r="H622" s="27"/>
      <c r="I622" s="29"/>
      <c r="J622" s="30"/>
      <c r="K622" s="31"/>
      <c r="L622" s="32"/>
      <c r="M622" s="223"/>
      <c r="N622" s="12" t="str">
        <f>IF(ISBLANK(I622),"",IF(COUNTIF(I622,"*bombe*"),(G622-1)*SUMIF('base de donnée JCO '!C$3:C$10,K622,'base de donnée JCO '!D$3:D$10)+SUMIF(entete,L622,'base de donnée JCO '!D$14:D$20),SUMIFS('base de donnée JCO '!I$173:I$1080,'base de donnée JCO '!F$173:F$1080,I622,'base de donnée JCO '!G$173:G$1080,J622)))</f>
        <v/>
      </c>
      <c r="O622" s="12" t="str">
        <f t="shared" si="824"/>
        <v/>
      </c>
      <c r="P622" s="223"/>
      <c r="Q622" s="28"/>
      <c r="R622" s="28"/>
      <c r="S622" s="28"/>
      <c r="T622" s="28"/>
      <c r="U622" s="28"/>
      <c r="V622" s="2">
        <f>W622*SUMIFS('base de donnée JCO '!H$173:H$1080,'base de donnée JCO '!F$173:F$1080,I622,'base de donnée JCO '!G$173:G$1080,J622)</f>
        <v>0</v>
      </c>
      <c r="W622" s="2">
        <f t="shared" si="801"/>
        <v>0</v>
      </c>
      <c r="X622" s="2">
        <f>W622*SUMIFS('base de donnée JCO '!J$173:J$1080,'base de donnée JCO '!F$173:F$1080,I622,'base de donnée JCO '!G$173:G$1080,J622)</f>
        <v>0</v>
      </c>
      <c r="Z622" s="7" t="str">
        <f t="shared" si="802"/>
        <v/>
      </c>
      <c r="AA622" s="7" t="str">
        <f t="shared" si="803"/>
        <v/>
      </c>
      <c r="AB622" s="7" t="str">
        <f t="shared" si="804"/>
        <v/>
      </c>
      <c r="AD622" s="7" t="str">
        <f t="shared" si="805"/>
        <v/>
      </c>
      <c r="AE622" s="7" t="str">
        <f t="shared" si="806"/>
        <v/>
      </c>
      <c r="AF622" s="7" t="str">
        <f t="shared" si="807"/>
        <v/>
      </c>
      <c r="AG622" s="7" t="str">
        <f t="shared" si="808"/>
        <v/>
      </c>
      <c r="AH622" s="7" t="str">
        <f t="shared" si="809"/>
        <v/>
      </c>
      <c r="AJ622" s="7" t="str">
        <f t="shared" si="810"/>
        <v/>
      </c>
      <c r="AK622" s="7" t="str">
        <f t="shared" si="811"/>
        <v/>
      </c>
      <c r="AL622" s="7" t="str">
        <f t="shared" si="812"/>
        <v/>
      </c>
      <c r="AM622" s="7" t="str">
        <f t="shared" si="813"/>
        <v/>
      </c>
      <c r="AO622" s="7" t="str">
        <f t="shared" si="814"/>
        <v/>
      </c>
      <c r="AP622" s="7" t="str">
        <f t="shared" si="815"/>
        <v/>
      </c>
      <c r="AQ622" s="7" t="str">
        <f t="shared" si="816"/>
        <v/>
      </c>
      <c r="AS622" s="7" t="str">
        <f t="shared" si="817"/>
        <v/>
      </c>
      <c r="AT622" s="7" t="str">
        <f t="shared" si="818"/>
        <v/>
      </c>
      <c r="AU622" s="7" t="str">
        <f t="shared" si="819"/>
        <v/>
      </c>
      <c r="AW622" s="7" t="str">
        <f t="shared" si="820"/>
        <v/>
      </c>
      <c r="AY622" s="7" t="str">
        <f t="shared" si="821"/>
        <v/>
      </c>
      <c r="AZ622" s="7" t="str">
        <f t="shared" si="822"/>
        <v/>
      </c>
      <c r="BA622" s="7" t="str">
        <f t="shared" si="823"/>
        <v/>
      </c>
    </row>
    <row r="623" spans="1:53">
      <c r="A623" s="23"/>
      <c r="B623" s="24"/>
      <c r="C623" s="25"/>
      <c r="D623" s="26"/>
      <c r="E623" s="27"/>
      <c r="F623" s="28"/>
      <c r="G623" s="28"/>
      <c r="H623" s="27"/>
      <c r="I623" s="29"/>
      <c r="J623" s="30"/>
      <c r="K623" s="31"/>
      <c r="L623" s="32"/>
      <c r="M623" s="223"/>
      <c r="N623" s="12" t="str">
        <f>IF(ISBLANK(I623),"",IF(COUNTIF(I623,"*bombe*"),(G623-1)*SUMIF('base de donnée JCO '!C$3:C$10,K623,'base de donnée JCO '!D$3:D$10)+SUMIF(entete,L623,'base de donnée JCO '!D$14:D$20),SUMIFS('base de donnée JCO '!I$173:I$1080,'base de donnée JCO '!F$173:F$1080,I623,'base de donnée JCO '!G$173:G$1080,J623)))</f>
        <v/>
      </c>
      <c r="O623" s="12" t="str">
        <f t="shared" si="824"/>
        <v/>
      </c>
      <c r="P623" s="223"/>
      <c r="Q623" s="28"/>
      <c r="R623" s="28"/>
      <c r="S623" s="28"/>
      <c r="T623" s="28"/>
      <c r="U623" s="28"/>
      <c r="V623" s="2">
        <f>W623*SUMIFS('base de donnée JCO '!H$173:H$1080,'base de donnée JCO '!F$173:F$1080,I623,'base de donnée JCO '!G$173:G$1080,J623)</f>
        <v>0</v>
      </c>
      <c r="W623" s="2">
        <f t="shared" si="801"/>
        <v>0</v>
      </c>
      <c r="X623" s="2">
        <f>W623*SUMIFS('base de donnée JCO '!J$173:J$1080,'base de donnée JCO '!F$173:F$1080,I623,'base de donnée JCO '!G$173:G$1080,J623)</f>
        <v>0</v>
      </c>
      <c r="Z623" s="7" t="str">
        <f t="shared" si="802"/>
        <v/>
      </c>
      <c r="AA623" s="7" t="str">
        <f t="shared" si="803"/>
        <v/>
      </c>
      <c r="AB623" s="7" t="str">
        <f t="shared" si="804"/>
        <v/>
      </c>
      <c r="AD623" s="7" t="str">
        <f t="shared" si="805"/>
        <v/>
      </c>
      <c r="AE623" s="7" t="str">
        <f t="shared" si="806"/>
        <v/>
      </c>
      <c r="AF623" s="7" t="str">
        <f t="shared" si="807"/>
        <v/>
      </c>
      <c r="AG623" s="7" t="str">
        <f t="shared" si="808"/>
        <v/>
      </c>
      <c r="AH623" s="7" t="str">
        <f t="shared" si="809"/>
        <v/>
      </c>
      <c r="AJ623" s="7" t="str">
        <f t="shared" si="810"/>
        <v/>
      </c>
      <c r="AK623" s="7" t="str">
        <f t="shared" si="811"/>
        <v/>
      </c>
      <c r="AL623" s="7" t="str">
        <f t="shared" si="812"/>
        <v/>
      </c>
      <c r="AM623" s="7" t="str">
        <f t="shared" si="813"/>
        <v/>
      </c>
      <c r="AO623" s="7" t="str">
        <f t="shared" si="814"/>
        <v/>
      </c>
      <c r="AP623" s="7" t="str">
        <f t="shared" si="815"/>
        <v/>
      </c>
      <c r="AQ623" s="7" t="str">
        <f t="shared" si="816"/>
        <v/>
      </c>
      <c r="AS623" s="7" t="str">
        <f t="shared" si="817"/>
        <v/>
      </c>
      <c r="AT623" s="7" t="str">
        <f t="shared" si="818"/>
        <v/>
      </c>
      <c r="AU623" s="7" t="str">
        <f t="shared" si="819"/>
        <v/>
      </c>
      <c r="AW623" s="7" t="str">
        <f t="shared" si="820"/>
        <v/>
      </c>
      <c r="AY623" s="7" t="str">
        <f t="shared" si="821"/>
        <v/>
      </c>
      <c r="AZ623" s="7" t="str">
        <f t="shared" si="822"/>
        <v/>
      </c>
      <c r="BA623" s="7" t="str">
        <f t="shared" si="823"/>
        <v/>
      </c>
    </row>
    <row r="624" spans="1:53">
      <c r="A624" s="23"/>
      <c r="B624" s="24"/>
      <c r="C624" s="25"/>
      <c r="D624" s="26"/>
      <c r="E624" s="27"/>
      <c r="F624" s="28"/>
      <c r="G624" s="28"/>
      <c r="H624" s="27"/>
      <c r="I624" s="29"/>
      <c r="J624" s="30"/>
      <c r="K624" s="31"/>
      <c r="L624" s="32"/>
      <c r="M624" s="223"/>
      <c r="N624" s="12" t="str">
        <f>IF(ISBLANK(I624),"",IF(COUNTIF(I624,"*bombe*"),(G624-1)*SUMIF('base de donnée JCO '!C$3:C$10,K624,'base de donnée JCO '!D$3:D$10)+SUMIF(entete,L624,'base de donnée JCO '!D$14:D$20),SUMIFS('base de donnée JCO '!I$173:I$1080,'base de donnée JCO '!F$173:F$1080,I624,'base de donnée JCO '!G$173:G$1080,J624)))</f>
        <v/>
      </c>
      <c r="O624" s="12" t="str">
        <f t="shared" si="824"/>
        <v/>
      </c>
      <c r="P624" s="223"/>
      <c r="Q624" s="28"/>
      <c r="R624" s="28"/>
      <c r="S624" s="28"/>
      <c r="T624" s="28"/>
      <c r="U624" s="28"/>
      <c r="V624" s="2">
        <f>W624*SUMIFS('base de donnée JCO '!H$173:H$1080,'base de donnée JCO '!F$173:F$1080,I624,'base de donnée JCO '!G$173:G$1080,J624)</f>
        <v>0</v>
      </c>
      <c r="W624" s="2">
        <f t="shared" si="801"/>
        <v>0</v>
      </c>
      <c r="X624" s="2">
        <f>W624*SUMIFS('base de donnée JCO '!J$173:J$1080,'base de donnée JCO '!F$173:F$1080,I624,'base de donnée JCO '!G$173:G$1080,J624)</f>
        <v>0</v>
      </c>
      <c r="Z624" s="7" t="str">
        <f t="shared" si="802"/>
        <v/>
      </c>
      <c r="AA624" s="7" t="str">
        <f t="shared" si="803"/>
        <v/>
      </c>
      <c r="AB624" s="7" t="str">
        <f t="shared" si="804"/>
        <v/>
      </c>
      <c r="AD624" s="7" t="str">
        <f t="shared" si="805"/>
        <v/>
      </c>
      <c r="AE624" s="7" t="str">
        <f t="shared" si="806"/>
        <v/>
      </c>
      <c r="AF624" s="7" t="str">
        <f t="shared" si="807"/>
        <v/>
      </c>
      <c r="AG624" s="7" t="str">
        <f t="shared" si="808"/>
        <v/>
      </c>
      <c r="AH624" s="7" t="str">
        <f t="shared" si="809"/>
        <v/>
      </c>
      <c r="AJ624" s="7" t="str">
        <f t="shared" si="810"/>
        <v/>
      </c>
      <c r="AK624" s="7" t="str">
        <f t="shared" si="811"/>
        <v/>
      </c>
      <c r="AL624" s="7" t="str">
        <f t="shared" si="812"/>
        <v/>
      </c>
      <c r="AM624" s="7" t="str">
        <f t="shared" si="813"/>
        <v/>
      </c>
      <c r="AO624" s="7" t="str">
        <f t="shared" si="814"/>
        <v/>
      </c>
      <c r="AP624" s="7" t="str">
        <f t="shared" si="815"/>
        <v/>
      </c>
      <c r="AQ624" s="7" t="str">
        <f t="shared" si="816"/>
        <v/>
      </c>
      <c r="AS624" s="7" t="str">
        <f t="shared" si="817"/>
        <v/>
      </c>
      <c r="AT624" s="7" t="str">
        <f t="shared" si="818"/>
        <v/>
      </c>
      <c r="AU624" s="7" t="str">
        <f t="shared" si="819"/>
        <v/>
      </c>
      <c r="AW624" s="7" t="str">
        <f t="shared" si="820"/>
        <v/>
      </c>
      <c r="AY624" s="7" t="str">
        <f t="shared" si="821"/>
        <v/>
      </c>
      <c r="AZ624" s="7" t="str">
        <f t="shared" si="822"/>
        <v/>
      </c>
      <c r="BA624" s="7" t="str">
        <f t="shared" si="823"/>
        <v/>
      </c>
    </row>
    <row r="625" spans="1:53">
      <c r="A625" s="23"/>
      <c r="B625" s="24"/>
      <c r="C625" s="25"/>
      <c r="D625" s="26"/>
      <c r="E625" s="27"/>
      <c r="F625" s="28"/>
      <c r="G625" s="28"/>
      <c r="H625" s="27"/>
      <c r="I625" s="29"/>
      <c r="J625" s="30"/>
      <c r="K625" s="31"/>
      <c r="L625" s="32"/>
      <c r="M625" s="223"/>
      <c r="N625" s="12" t="str">
        <f>IF(ISBLANK(I625),"",IF(COUNTIF(I625,"*bombe*"),(G625-1)*SUMIF('base de donnée JCO '!C$3:C$10,K625,'base de donnée JCO '!D$3:D$10)+SUMIF(entete,L625,'base de donnée JCO '!D$14:D$20),SUMIFS('base de donnée JCO '!I$173:I$1080,'base de donnée JCO '!F$173:F$1080,I625,'base de donnée JCO '!G$173:G$1080,J625)))</f>
        <v/>
      </c>
      <c r="O625" s="12" t="str">
        <f t="shared" si="824"/>
        <v/>
      </c>
      <c r="P625" s="223"/>
      <c r="Q625" s="28"/>
      <c r="R625" s="28"/>
      <c r="S625" s="28"/>
      <c r="T625" s="28"/>
      <c r="U625" s="28"/>
      <c r="V625" s="2">
        <f>W625*SUMIFS('base de donnée JCO '!H$173:H$1080,'base de donnée JCO '!F$173:F$1080,I625,'base de donnée JCO '!G$173:G$1080,J625)</f>
        <v>0</v>
      </c>
      <c r="W625" s="2">
        <f t="shared" si="801"/>
        <v>0</v>
      </c>
      <c r="X625" s="2">
        <f>W625*SUMIFS('base de donnée JCO '!J$173:J$1080,'base de donnée JCO '!F$173:F$1080,I625,'base de donnée JCO '!G$173:G$1080,J625)</f>
        <v>0</v>
      </c>
      <c r="Z625" s="7" t="str">
        <f t="shared" si="802"/>
        <v/>
      </c>
      <c r="AA625" s="7" t="str">
        <f t="shared" si="803"/>
        <v/>
      </c>
      <c r="AB625" s="7" t="str">
        <f t="shared" si="804"/>
        <v/>
      </c>
      <c r="AD625" s="7" t="str">
        <f t="shared" si="805"/>
        <v/>
      </c>
      <c r="AE625" s="7" t="str">
        <f t="shared" si="806"/>
        <v/>
      </c>
      <c r="AF625" s="7" t="str">
        <f t="shared" si="807"/>
        <v/>
      </c>
      <c r="AG625" s="7" t="str">
        <f t="shared" si="808"/>
        <v/>
      </c>
      <c r="AH625" s="7" t="str">
        <f t="shared" si="809"/>
        <v/>
      </c>
      <c r="AJ625" s="7" t="str">
        <f t="shared" si="810"/>
        <v/>
      </c>
      <c r="AK625" s="7" t="str">
        <f t="shared" si="811"/>
        <v/>
      </c>
      <c r="AL625" s="7" t="str">
        <f t="shared" si="812"/>
        <v/>
      </c>
      <c r="AM625" s="7" t="str">
        <f t="shared" si="813"/>
        <v/>
      </c>
      <c r="AO625" s="7" t="str">
        <f t="shared" si="814"/>
        <v/>
      </c>
      <c r="AP625" s="7" t="str">
        <f t="shared" si="815"/>
        <v/>
      </c>
      <c r="AQ625" s="7" t="str">
        <f t="shared" si="816"/>
        <v/>
      </c>
      <c r="AS625" s="7" t="str">
        <f t="shared" si="817"/>
        <v/>
      </c>
      <c r="AT625" s="7" t="str">
        <f t="shared" si="818"/>
        <v/>
      </c>
      <c r="AU625" s="7" t="str">
        <f t="shared" si="819"/>
        <v/>
      </c>
      <c r="AW625" s="7" t="str">
        <f t="shared" si="820"/>
        <v/>
      </c>
      <c r="AY625" s="7" t="str">
        <f t="shared" si="821"/>
        <v/>
      </c>
      <c r="AZ625" s="7" t="str">
        <f t="shared" si="822"/>
        <v/>
      </c>
      <c r="BA625" s="7" t="str">
        <f t="shared" si="823"/>
        <v/>
      </c>
    </row>
    <row r="626" spans="1:53">
      <c r="A626" s="23"/>
      <c r="B626" s="24"/>
      <c r="C626" s="25"/>
      <c r="D626" s="26"/>
      <c r="E626" s="27"/>
      <c r="F626" s="28"/>
      <c r="G626" s="28"/>
      <c r="H626" s="27"/>
      <c r="I626" s="29"/>
      <c r="J626" s="30"/>
      <c r="K626" s="31"/>
      <c r="L626" s="32"/>
      <c r="M626" s="223"/>
      <c r="N626" s="12" t="str">
        <f>IF(ISBLANK(I626),"",IF(COUNTIF(I626,"*bombe*"),(G626-1)*SUMIF('base de donnée JCO '!C$3:C$10,K626,'base de donnée JCO '!D$3:D$10)+SUMIF(entete,L626,'base de donnée JCO '!D$14:D$20),SUMIFS('base de donnée JCO '!I$173:I$1080,'base de donnée JCO '!F$173:F$1080,I626,'base de donnée JCO '!G$173:G$1080,J626)))</f>
        <v/>
      </c>
      <c r="O626" s="12" t="str">
        <f t="shared" si="824"/>
        <v/>
      </c>
      <c r="P626" s="223"/>
      <c r="Q626" s="28"/>
      <c r="R626" s="28"/>
      <c r="S626" s="28"/>
      <c r="T626" s="28"/>
      <c r="U626" s="28"/>
      <c r="V626" s="2">
        <f>W626*SUMIFS('base de donnée JCO '!H$173:H$1080,'base de donnée JCO '!F$173:F$1080,I626,'base de donnée JCO '!G$173:G$1080,J626)</f>
        <v>0</v>
      </c>
      <c r="W626" s="2">
        <f t="shared" ref="W626:W650" si="825">F626*G626</f>
        <v>0</v>
      </c>
      <c r="X626" s="2">
        <f>W626*SUMIFS('base de donnée JCO '!J$173:J$1080,'base de donnée JCO '!F$173:F$1080,I626,'base de donnée JCO '!G$173:G$1080,J626)</f>
        <v>0</v>
      </c>
      <c r="Z626" s="7" t="str">
        <f t="shared" ref="Z626:Z650" si="826">IF(ISBLANK(I626),"",IF(COUNTIF(I626,"*BOMBE_50MM*"),IF(COUNTIF(K626,"*TR*"),IF(G626&gt;=6,F626*1,0.5*F626),""),""))</f>
        <v/>
      </c>
      <c r="AA626" s="7" t="str">
        <f t="shared" ref="AA626:AA650" si="827">IF(ISBLANK(I626),"",IF(COUNTIF(I626,"*BOMBE_50MM*"),IF(COUNTIF(K626,"*\*"),IF(G626&gt;1,F626*1,""),""),""))</f>
        <v/>
      </c>
      <c r="AB626" s="7" t="str">
        <f t="shared" ref="AB626:AB650" si="828">IF(ISBLANK(I626),"",IF(COUNTIF(I626,"*BOMBE_50MM*"),IF(G626=1,F626,""),""))</f>
        <v/>
      </c>
      <c r="AD626" s="7" t="str">
        <f t="shared" ref="AD626:AD650" si="829">IF(ISBLANK(I626),"",IF(COUNTIF(I626,"*BOMBE_75MM*"),IF(G626=1,F626,""),""))</f>
        <v/>
      </c>
      <c r="AE626" s="7" t="str">
        <f t="shared" ref="AE626:AE650" si="830">IF(ISBLANK(I626),"",IF(COUNTIF(I626,"*BOMBE_75MM*"),IF(COUNTIF(K626,"*TR*"),IF(G626&lt;=5,F626,""),""),""))</f>
        <v/>
      </c>
      <c r="AF626" s="7" t="str">
        <f t="shared" ref="AF626:AF650" si="831">IF(ISBLANK(I626),"",IF(COUNTIF(I626,"*BOMBE_75MM*"),IF(COUNTIF(K626,"*TR*"),IF(G626&gt;5,F626,""),""),""))</f>
        <v/>
      </c>
      <c r="AG626" s="7" t="str">
        <f t="shared" ref="AG626:AG650" si="832">IF(ISBLANK(I626),"",IF(COUNTIF(I626,"*BOMBE_75MM*"),IF(COUNTIF(K626,"*\*"),IF(AND(G626&lt;=3,G626&gt;=2),F626,""),""),""))</f>
        <v/>
      </c>
      <c r="AH626" s="7" t="str">
        <f t="shared" ref="AH626:AH650" si="833">IF(ISBLANK(I626),"",IF(COUNTIF(I626,"*BOMBE_75MM*"),IF(COUNTIF(K626,"*\*"),IF(AND(G626&lt;=7,G626&gt;=4),F626,""),""),""))</f>
        <v/>
      </c>
      <c r="AJ626" s="7" t="str">
        <f t="shared" ref="AJ626:AJ650" si="834">IF(ISBLANK(I626),"",IF(COUNTIF(I626,"*BOMBE_100MM*"),IF(G626=1,F626,""),""))</f>
        <v/>
      </c>
      <c r="AK626" s="7" t="str">
        <f t="shared" ref="AK626:AK650" si="835">IF(ISBLANK(I626),"",IF(COUNTIF(I626,"*BOMBE_100MM*"),IF(COUNTIF(K626,"*TR*"),IF(G626&lt;=5,F626,F626*2),""),""))</f>
        <v/>
      </c>
      <c r="AL626" s="7" t="str">
        <f t="shared" ref="AL626:AL650" si="836">IF(ISBLANK(I626),"",IF(COUNTIF(I626,"*BOMBE_100MM*"),IF(COUNTIF(K626,"*\*"),IF(AND(G626&lt;=3,G626&gt;=2),F626,""),""),""))</f>
        <v/>
      </c>
      <c r="AM626" s="7" t="str">
        <f t="shared" ref="AM626:AM650" si="837">IF(ISBLANK(I626),"",IF(COUNTIF(I626,"*BOMBE_100MM*"),IF(COUNTIF(K626,"*\*"),IF(AND(G626&lt;=5,G626&gt;=4),F626,""),""),""))</f>
        <v/>
      </c>
      <c r="AO626" s="7" t="str">
        <f t="shared" ref="AO626:AO650" si="838">IF(ISBLANK(I626),"",IF(COUNTIF(I626,"*BOMBE_125MM*"),IF(G626=1,F626,""),""))</f>
        <v/>
      </c>
      <c r="AP626" s="7" t="str">
        <f t="shared" ref="AP626:AP650" si="839">IF(ISBLANK(I626),"",IF(COUNTIF(I626,"*BOMBE_125MM*"),IF(COUNTIF(K626,"*TR*"),IF(G626&lt;=5,F626,""),""),""))</f>
        <v/>
      </c>
      <c r="AQ626" s="7" t="str">
        <f t="shared" ref="AQ626:AQ650" si="840">IF(ISBLANK(I626),"",IF(COUNTIF(I626,"*BOMBE_125MM*"),IF(COUNTIF(K626,"*\*"),IF(AND(G626&lt;=3,G626&gt;=2),F626,""),""),""))</f>
        <v/>
      </c>
      <c r="AS626" s="7" t="str">
        <f t="shared" ref="AS626:AS650" si="841">IF(ISBLANK(I626),"",IF(COUNTIF(I626,"*BOMBE_150MM*"),IF(G626=1,F626,""),""))</f>
        <v/>
      </c>
      <c r="AT626" s="7" t="str">
        <f t="shared" ref="AT626:AT650" si="842">IF(ISBLANK(I626),"",IF(COUNTIF(I626,"*BOMBE_150MM*"),IF(COUNTIF(K626,"*TR*"),IF(G626&lt;=4,F626,""),""),""))</f>
        <v/>
      </c>
      <c r="AU626" s="7" t="str">
        <f t="shared" ref="AU626:AU650" si="843">IF(ISBLANK(I626),"",IF(COUNTIF(I626,"*BOMBE_150MM*"),IF(COUNTIF(K626,"*\*"),IF(AND(G626&lt;=3,G626&gt;=2),F626,""),""),""))</f>
        <v/>
      </c>
      <c r="AW626" s="7" t="str">
        <f t="shared" ref="AW626:AW650" si="844">IF(ISBLANK(I626),"",IF(COUNTIF(I626,"*BOMBE_200MM*"),F626*G626,""))</f>
        <v/>
      </c>
      <c r="AY626" s="7" t="str">
        <f t="shared" ref="AY626:AY650" si="845">IF(ISBLANK(I626),"",IF(COUNTIF(I626,"*BOMBE_*"),F626*20,F626*15))</f>
        <v/>
      </c>
      <c r="AZ626" s="7" t="str">
        <f t="shared" ref="AZ626:AZ650" si="846">IF(ISBLANK(I626),"",IF(COUNTIF(I626,"*BOMBE_*"),F626*15,F626*10))</f>
        <v/>
      </c>
      <c r="BA626" s="7" t="str">
        <f t="shared" ref="BA626:BA650" si="847">IF(ISBLANK(I626),"",IF(COUNTIF(I626,"*BOMBE_*"),F626*10,F626*5))</f>
        <v/>
      </c>
    </row>
    <row r="627" spans="1:53">
      <c r="A627" s="23"/>
      <c r="B627" s="24"/>
      <c r="C627" s="25"/>
      <c r="D627" s="26"/>
      <c r="E627" s="27"/>
      <c r="F627" s="28"/>
      <c r="G627" s="28"/>
      <c r="H627" s="27"/>
      <c r="I627" s="29"/>
      <c r="J627" s="30"/>
      <c r="K627" s="31"/>
      <c r="L627" s="32"/>
      <c r="M627" s="223"/>
      <c r="N627" s="12" t="str">
        <f>IF(ISBLANK(I627),"",IF(COUNTIF(I627,"*bombe*"),(G627-1)*SUMIF('base de donnée JCO '!C$3:C$10,K627,'base de donnée JCO '!D$3:D$10)+SUMIF(entete,L627,'base de donnée JCO '!D$14:D$20),SUMIFS('base de donnée JCO '!I$173:I$1080,'base de donnée JCO '!F$173:F$1080,I627,'base de donnée JCO '!G$173:G$1080,J627)))</f>
        <v/>
      </c>
      <c r="O627" s="12" t="str">
        <f t="shared" si="824"/>
        <v/>
      </c>
      <c r="P627" s="223"/>
      <c r="Q627" s="28"/>
      <c r="R627" s="28"/>
      <c r="S627" s="28"/>
      <c r="T627" s="28"/>
      <c r="U627" s="28"/>
      <c r="V627" s="2">
        <f>W627*SUMIFS('base de donnée JCO '!H$173:H$1080,'base de donnée JCO '!F$173:F$1080,I627,'base de donnée JCO '!G$173:G$1080,J627)</f>
        <v>0</v>
      </c>
      <c r="W627" s="2">
        <f t="shared" si="825"/>
        <v>0</v>
      </c>
      <c r="X627" s="2">
        <f>W627*SUMIFS('base de donnée JCO '!J$173:J$1080,'base de donnée JCO '!F$173:F$1080,I627,'base de donnée JCO '!G$173:G$1080,J627)</f>
        <v>0</v>
      </c>
      <c r="Z627" s="7" t="str">
        <f t="shared" si="826"/>
        <v/>
      </c>
      <c r="AA627" s="7" t="str">
        <f t="shared" si="827"/>
        <v/>
      </c>
      <c r="AB627" s="7" t="str">
        <f t="shared" si="828"/>
        <v/>
      </c>
      <c r="AD627" s="7" t="str">
        <f t="shared" si="829"/>
        <v/>
      </c>
      <c r="AE627" s="7" t="str">
        <f t="shared" si="830"/>
        <v/>
      </c>
      <c r="AF627" s="7" t="str">
        <f t="shared" si="831"/>
        <v/>
      </c>
      <c r="AG627" s="7" t="str">
        <f t="shared" si="832"/>
        <v/>
      </c>
      <c r="AH627" s="7" t="str">
        <f t="shared" si="833"/>
        <v/>
      </c>
      <c r="AJ627" s="7" t="str">
        <f t="shared" si="834"/>
        <v/>
      </c>
      <c r="AK627" s="7" t="str">
        <f t="shared" si="835"/>
        <v/>
      </c>
      <c r="AL627" s="7" t="str">
        <f t="shared" si="836"/>
        <v/>
      </c>
      <c r="AM627" s="7" t="str">
        <f t="shared" si="837"/>
        <v/>
      </c>
      <c r="AO627" s="7" t="str">
        <f t="shared" si="838"/>
        <v/>
      </c>
      <c r="AP627" s="7" t="str">
        <f t="shared" si="839"/>
        <v/>
      </c>
      <c r="AQ627" s="7" t="str">
        <f t="shared" si="840"/>
        <v/>
      </c>
      <c r="AS627" s="7" t="str">
        <f t="shared" si="841"/>
        <v/>
      </c>
      <c r="AT627" s="7" t="str">
        <f t="shared" si="842"/>
        <v/>
      </c>
      <c r="AU627" s="7" t="str">
        <f t="shared" si="843"/>
        <v/>
      </c>
      <c r="AW627" s="7" t="str">
        <f t="shared" si="844"/>
        <v/>
      </c>
      <c r="AY627" s="7" t="str">
        <f t="shared" si="845"/>
        <v/>
      </c>
      <c r="AZ627" s="7" t="str">
        <f t="shared" si="846"/>
        <v/>
      </c>
      <c r="BA627" s="7" t="str">
        <f t="shared" si="847"/>
        <v/>
      </c>
    </row>
    <row r="628" spans="1:53">
      <c r="A628" s="23"/>
      <c r="B628" s="24"/>
      <c r="C628" s="25"/>
      <c r="D628" s="26"/>
      <c r="E628" s="27"/>
      <c r="F628" s="28"/>
      <c r="G628" s="28"/>
      <c r="H628" s="27"/>
      <c r="I628" s="29"/>
      <c r="J628" s="30"/>
      <c r="K628" s="31"/>
      <c r="L628" s="32"/>
      <c r="M628" s="223"/>
      <c r="N628" s="12" t="str">
        <f>IF(ISBLANK(I628),"",IF(COUNTIF(I628,"*bombe*"),(G628-1)*SUMIF('base de donnée JCO '!C$3:C$10,K628,'base de donnée JCO '!D$3:D$10)+SUMIF(entete,L628,'base de donnée JCO '!D$14:D$20),SUMIFS('base de donnée JCO '!I$173:I$1080,'base de donnée JCO '!F$173:F$1080,I628,'base de donnée JCO '!G$173:G$1080,J628)))</f>
        <v/>
      </c>
      <c r="O628" s="12" t="str">
        <f t="shared" si="824"/>
        <v/>
      </c>
      <c r="P628" s="223"/>
      <c r="Q628" s="28"/>
      <c r="R628" s="28"/>
      <c r="S628" s="28"/>
      <c r="T628" s="28"/>
      <c r="U628" s="28"/>
      <c r="V628" s="2">
        <f>W628*SUMIFS('base de donnée JCO '!H$173:H$1080,'base de donnée JCO '!F$173:F$1080,I628,'base de donnée JCO '!G$173:G$1080,J628)</f>
        <v>0</v>
      </c>
      <c r="W628" s="2">
        <f t="shared" si="825"/>
        <v>0</v>
      </c>
      <c r="X628" s="2">
        <f>W628*SUMIFS('base de donnée JCO '!J$173:J$1080,'base de donnée JCO '!F$173:F$1080,I628,'base de donnée JCO '!G$173:G$1080,J628)</f>
        <v>0</v>
      </c>
      <c r="Z628" s="7" t="str">
        <f t="shared" si="826"/>
        <v/>
      </c>
      <c r="AA628" s="7" t="str">
        <f t="shared" si="827"/>
        <v/>
      </c>
      <c r="AB628" s="7" t="str">
        <f t="shared" si="828"/>
        <v/>
      </c>
      <c r="AD628" s="7" t="str">
        <f t="shared" si="829"/>
        <v/>
      </c>
      <c r="AE628" s="7" t="str">
        <f t="shared" si="830"/>
        <v/>
      </c>
      <c r="AF628" s="7" t="str">
        <f t="shared" si="831"/>
        <v/>
      </c>
      <c r="AG628" s="7" t="str">
        <f t="shared" si="832"/>
        <v/>
      </c>
      <c r="AH628" s="7" t="str">
        <f t="shared" si="833"/>
        <v/>
      </c>
      <c r="AJ628" s="7" t="str">
        <f t="shared" si="834"/>
        <v/>
      </c>
      <c r="AK628" s="7" t="str">
        <f t="shared" si="835"/>
        <v/>
      </c>
      <c r="AL628" s="7" t="str">
        <f t="shared" si="836"/>
        <v/>
      </c>
      <c r="AM628" s="7" t="str">
        <f t="shared" si="837"/>
        <v/>
      </c>
      <c r="AO628" s="7" t="str">
        <f t="shared" si="838"/>
        <v/>
      </c>
      <c r="AP628" s="7" t="str">
        <f t="shared" si="839"/>
        <v/>
      </c>
      <c r="AQ628" s="7" t="str">
        <f t="shared" si="840"/>
        <v/>
      </c>
      <c r="AS628" s="7" t="str">
        <f t="shared" si="841"/>
        <v/>
      </c>
      <c r="AT628" s="7" t="str">
        <f t="shared" si="842"/>
        <v/>
      </c>
      <c r="AU628" s="7" t="str">
        <f t="shared" si="843"/>
        <v/>
      </c>
      <c r="AW628" s="7" t="str">
        <f t="shared" si="844"/>
        <v/>
      </c>
      <c r="AY628" s="7" t="str">
        <f t="shared" si="845"/>
        <v/>
      </c>
      <c r="AZ628" s="7" t="str">
        <f t="shared" si="846"/>
        <v/>
      </c>
      <c r="BA628" s="7" t="str">
        <f t="shared" si="847"/>
        <v/>
      </c>
    </row>
    <row r="629" spans="1:53">
      <c r="A629" s="23"/>
      <c r="B629" s="24"/>
      <c r="C629" s="25"/>
      <c r="D629" s="26"/>
      <c r="E629" s="27"/>
      <c r="F629" s="28"/>
      <c r="G629" s="28"/>
      <c r="H629" s="27"/>
      <c r="I629" s="29"/>
      <c r="J629" s="30"/>
      <c r="K629" s="31"/>
      <c r="L629" s="32"/>
      <c r="M629" s="223"/>
      <c r="N629" s="12" t="str">
        <f>IF(ISBLANK(I629),"",IF(COUNTIF(I629,"*bombe*"),(G629-1)*SUMIF('base de donnée JCO '!C$3:C$10,K629,'base de donnée JCO '!D$3:D$10)+SUMIF(entete,L629,'base de donnée JCO '!D$14:D$20),SUMIFS('base de donnée JCO '!I$173:I$1080,'base de donnée JCO '!F$173:F$1080,I629,'base de donnée JCO '!G$173:G$1080,J629)))</f>
        <v/>
      </c>
      <c r="O629" s="12" t="str">
        <f t="shared" si="824"/>
        <v/>
      </c>
      <c r="P629" s="223"/>
      <c r="Q629" s="28"/>
      <c r="R629" s="28"/>
      <c r="S629" s="28"/>
      <c r="T629" s="28"/>
      <c r="U629" s="28"/>
      <c r="V629" s="2">
        <f>W629*SUMIFS('base de donnée JCO '!H$173:H$1080,'base de donnée JCO '!F$173:F$1080,I629,'base de donnée JCO '!G$173:G$1080,J629)</f>
        <v>0</v>
      </c>
      <c r="W629" s="2">
        <f t="shared" si="825"/>
        <v>0</v>
      </c>
      <c r="X629" s="2">
        <f>W629*SUMIFS('base de donnée JCO '!J$173:J$1080,'base de donnée JCO '!F$173:F$1080,I629,'base de donnée JCO '!G$173:G$1080,J629)</f>
        <v>0</v>
      </c>
      <c r="Z629" s="7" t="str">
        <f t="shared" si="826"/>
        <v/>
      </c>
      <c r="AA629" s="7" t="str">
        <f t="shared" si="827"/>
        <v/>
      </c>
      <c r="AB629" s="7" t="str">
        <f t="shared" si="828"/>
        <v/>
      </c>
      <c r="AD629" s="7" t="str">
        <f t="shared" si="829"/>
        <v/>
      </c>
      <c r="AE629" s="7" t="str">
        <f t="shared" si="830"/>
        <v/>
      </c>
      <c r="AF629" s="7" t="str">
        <f t="shared" si="831"/>
        <v/>
      </c>
      <c r="AG629" s="7" t="str">
        <f t="shared" si="832"/>
        <v/>
      </c>
      <c r="AH629" s="7" t="str">
        <f t="shared" si="833"/>
        <v/>
      </c>
      <c r="AJ629" s="7" t="str">
        <f t="shared" si="834"/>
        <v/>
      </c>
      <c r="AK629" s="7" t="str">
        <f t="shared" si="835"/>
        <v/>
      </c>
      <c r="AL629" s="7" t="str">
        <f t="shared" si="836"/>
        <v/>
      </c>
      <c r="AM629" s="7" t="str">
        <f t="shared" si="837"/>
        <v/>
      </c>
      <c r="AO629" s="7" t="str">
        <f t="shared" si="838"/>
        <v/>
      </c>
      <c r="AP629" s="7" t="str">
        <f t="shared" si="839"/>
        <v/>
      </c>
      <c r="AQ629" s="7" t="str">
        <f t="shared" si="840"/>
        <v/>
      </c>
      <c r="AS629" s="7" t="str">
        <f t="shared" si="841"/>
        <v/>
      </c>
      <c r="AT629" s="7" t="str">
        <f t="shared" si="842"/>
        <v/>
      </c>
      <c r="AU629" s="7" t="str">
        <f t="shared" si="843"/>
        <v/>
      </c>
      <c r="AW629" s="7" t="str">
        <f t="shared" si="844"/>
        <v/>
      </c>
      <c r="AY629" s="7" t="str">
        <f t="shared" si="845"/>
        <v/>
      </c>
      <c r="AZ629" s="7" t="str">
        <f t="shared" si="846"/>
        <v/>
      </c>
      <c r="BA629" s="7" t="str">
        <f t="shared" si="847"/>
        <v/>
      </c>
    </row>
    <row r="630" spans="1:53">
      <c r="A630" s="23"/>
      <c r="B630" s="24"/>
      <c r="C630" s="25"/>
      <c r="D630" s="26"/>
      <c r="E630" s="27"/>
      <c r="F630" s="28"/>
      <c r="G630" s="28"/>
      <c r="H630" s="27"/>
      <c r="I630" s="29"/>
      <c r="J630" s="30"/>
      <c r="K630" s="31"/>
      <c r="L630" s="32"/>
      <c r="M630" s="223"/>
      <c r="N630" s="12" t="str">
        <f>IF(ISBLANK(I630),"",IF(COUNTIF(I630,"*bombe*"),(G630-1)*SUMIF('base de donnée JCO '!C$3:C$10,K630,'base de donnée JCO '!D$3:D$10)+SUMIF(entete,L630,'base de donnée JCO '!D$14:D$20),SUMIFS('base de donnée JCO '!I$173:I$1080,'base de donnée JCO '!F$173:F$1080,I630,'base de donnée JCO '!G$173:G$1080,J630)))</f>
        <v/>
      </c>
      <c r="O630" s="12" t="str">
        <f t="shared" si="824"/>
        <v/>
      </c>
      <c r="P630" s="223"/>
      <c r="Q630" s="28"/>
      <c r="R630" s="28"/>
      <c r="S630" s="28"/>
      <c r="T630" s="28"/>
      <c r="U630" s="28"/>
      <c r="V630" s="2">
        <f>W630*SUMIFS('base de donnée JCO '!H$173:H$1080,'base de donnée JCO '!F$173:F$1080,I630,'base de donnée JCO '!G$173:G$1080,J630)</f>
        <v>0</v>
      </c>
      <c r="W630" s="2">
        <f t="shared" si="825"/>
        <v>0</v>
      </c>
      <c r="X630" s="2">
        <f>W630*SUMIFS('base de donnée JCO '!J$173:J$1080,'base de donnée JCO '!F$173:F$1080,I630,'base de donnée JCO '!G$173:G$1080,J630)</f>
        <v>0</v>
      </c>
      <c r="Z630" s="7" t="str">
        <f t="shared" si="826"/>
        <v/>
      </c>
      <c r="AA630" s="7" t="str">
        <f t="shared" si="827"/>
        <v/>
      </c>
      <c r="AB630" s="7" t="str">
        <f t="shared" si="828"/>
        <v/>
      </c>
      <c r="AD630" s="7" t="str">
        <f t="shared" si="829"/>
        <v/>
      </c>
      <c r="AE630" s="7" t="str">
        <f t="shared" si="830"/>
        <v/>
      </c>
      <c r="AF630" s="7" t="str">
        <f t="shared" si="831"/>
        <v/>
      </c>
      <c r="AG630" s="7" t="str">
        <f t="shared" si="832"/>
        <v/>
      </c>
      <c r="AH630" s="7" t="str">
        <f t="shared" si="833"/>
        <v/>
      </c>
      <c r="AJ630" s="7" t="str">
        <f t="shared" si="834"/>
        <v/>
      </c>
      <c r="AK630" s="7" t="str">
        <f t="shared" si="835"/>
        <v/>
      </c>
      <c r="AL630" s="7" t="str">
        <f t="shared" si="836"/>
        <v/>
      </c>
      <c r="AM630" s="7" t="str">
        <f t="shared" si="837"/>
        <v/>
      </c>
      <c r="AO630" s="7" t="str">
        <f t="shared" si="838"/>
        <v/>
      </c>
      <c r="AP630" s="7" t="str">
        <f t="shared" si="839"/>
        <v/>
      </c>
      <c r="AQ630" s="7" t="str">
        <f t="shared" si="840"/>
        <v/>
      </c>
      <c r="AS630" s="7" t="str">
        <f t="shared" si="841"/>
        <v/>
      </c>
      <c r="AT630" s="7" t="str">
        <f t="shared" si="842"/>
        <v/>
      </c>
      <c r="AU630" s="7" t="str">
        <f t="shared" si="843"/>
        <v/>
      </c>
      <c r="AW630" s="7" t="str">
        <f t="shared" si="844"/>
        <v/>
      </c>
      <c r="AY630" s="7" t="str">
        <f t="shared" si="845"/>
        <v/>
      </c>
      <c r="AZ630" s="7" t="str">
        <f t="shared" si="846"/>
        <v/>
      </c>
      <c r="BA630" s="7" t="str">
        <f t="shared" si="847"/>
        <v/>
      </c>
    </row>
    <row r="631" spans="1:53">
      <c r="A631" s="23"/>
      <c r="B631" s="24"/>
      <c r="C631" s="25"/>
      <c r="D631" s="26"/>
      <c r="E631" s="27"/>
      <c r="F631" s="28"/>
      <c r="G631" s="28"/>
      <c r="H631" s="27"/>
      <c r="I631" s="29"/>
      <c r="J631" s="30"/>
      <c r="K631" s="31"/>
      <c r="L631" s="32"/>
      <c r="M631" s="223"/>
      <c r="N631" s="12" t="str">
        <f>IF(ISBLANK(I631),"",IF(COUNTIF(I631,"*bombe*"),(G631-1)*SUMIF('base de donnée JCO '!C$3:C$10,K631,'base de donnée JCO '!D$3:D$10)+SUMIF(entete,L631,'base de donnée JCO '!D$14:D$20),SUMIFS('base de donnée JCO '!I$173:I$1080,'base de donnée JCO '!F$173:F$1080,I631,'base de donnée JCO '!G$173:G$1080,J631)))</f>
        <v/>
      </c>
      <c r="O631" s="12" t="str">
        <f t="shared" si="824"/>
        <v/>
      </c>
      <c r="P631" s="223"/>
      <c r="Q631" s="28"/>
      <c r="R631" s="28"/>
      <c r="S631" s="28"/>
      <c r="T631" s="28"/>
      <c r="U631" s="28"/>
      <c r="V631" s="2">
        <f>W631*SUMIFS('base de donnée JCO '!H$173:H$1080,'base de donnée JCO '!F$173:F$1080,I631,'base de donnée JCO '!G$173:G$1080,J631)</f>
        <v>0</v>
      </c>
      <c r="W631" s="2">
        <f t="shared" si="825"/>
        <v>0</v>
      </c>
      <c r="X631" s="2">
        <f>W631*SUMIFS('base de donnée JCO '!J$173:J$1080,'base de donnée JCO '!F$173:F$1080,I631,'base de donnée JCO '!G$173:G$1080,J631)</f>
        <v>0</v>
      </c>
      <c r="Z631" s="7" t="str">
        <f t="shared" si="826"/>
        <v/>
      </c>
      <c r="AA631" s="7" t="str">
        <f t="shared" si="827"/>
        <v/>
      </c>
      <c r="AB631" s="7" t="str">
        <f t="shared" si="828"/>
        <v/>
      </c>
      <c r="AD631" s="7" t="str">
        <f t="shared" si="829"/>
        <v/>
      </c>
      <c r="AE631" s="7" t="str">
        <f t="shared" si="830"/>
        <v/>
      </c>
      <c r="AF631" s="7" t="str">
        <f t="shared" si="831"/>
        <v/>
      </c>
      <c r="AG631" s="7" t="str">
        <f t="shared" si="832"/>
        <v/>
      </c>
      <c r="AH631" s="7" t="str">
        <f t="shared" si="833"/>
        <v/>
      </c>
      <c r="AJ631" s="7" t="str">
        <f t="shared" si="834"/>
        <v/>
      </c>
      <c r="AK631" s="7" t="str">
        <f t="shared" si="835"/>
        <v/>
      </c>
      <c r="AL631" s="7" t="str">
        <f t="shared" si="836"/>
        <v/>
      </c>
      <c r="AM631" s="7" t="str">
        <f t="shared" si="837"/>
        <v/>
      </c>
      <c r="AO631" s="7" t="str">
        <f t="shared" si="838"/>
        <v/>
      </c>
      <c r="AP631" s="7" t="str">
        <f t="shared" si="839"/>
        <v/>
      </c>
      <c r="AQ631" s="7" t="str">
        <f t="shared" si="840"/>
        <v/>
      </c>
      <c r="AS631" s="7" t="str">
        <f t="shared" si="841"/>
        <v/>
      </c>
      <c r="AT631" s="7" t="str">
        <f t="shared" si="842"/>
        <v/>
      </c>
      <c r="AU631" s="7" t="str">
        <f t="shared" si="843"/>
        <v/>
      </c>
      <c r="AW631" s="7" t="str">
        <f t="shared" si="844"/>
        <v/>
      </c>
      <c r="AY631" s="7" t="str">
        <f t="shared" si="845"/>
        <v/>
      </c>
      <c r="AZ631" s="7" t="str">
        <f t="shared" si="846"/>
        <v/>
      </c>
      <c r="BA631" s="7" t="str">
        <f t="shared" si="847"/>
        <v/>
      </c>
    </row>
    <row r="632" spans="1:53">
      <c r="A632" s="23"/>
      <c r="B632" s="24"/>
      <c r="C632" s="25"/>
      <c r="D632" s="26"/>
      <c r="E632" s="27"/>
      <c r="F632" s="28"/>
      <c r="G632" s="28"/>
      <c r="H632" s="27"/>
      <c r="I632" s="29"/>
      <c r="J632" s="30"/>
      <c r="K632" s="31"/>
      <c r="L632" s="32"/>
      <c r="M632" s="223"/>
      <c r="N632" s="12" t="str">
        <f>IF(ISBLANK(I632),"",IF(COUNTIF(I632,"*bombe*"),(G632-1)*SUMIF('base de donnée JCO '!C$3:C$10,K632,'base de donnée JCO '!D$3:D$10)+SUMIF(entete,L632,'base de donnée JCO '!D$14:D$20),SUMIFS('base de donnée JCO '!I$173:I$1080,'base de donnée JCO '!F$173:F$1080,I632,'base de donnée JCO '!G$173:G$1080,J632)))</f>
        <v/>
      </c>
      <c r="O632" s="12" t="str">
        <f t="shared" si="824"/>
        <v/>
      </c>
      <c r="P632" s="223"/>
      <c r="Q632" s="28"/>
      <c r="R632" s="28"/>
      <c r="S632" s="28"/>
      <c r="T632" s="28"/>
      <c r="U632" s="28"/>
      <c r="V632" s="2">
        <f>W632*SUMIFS('base de donnée JCO '!H$173:H$1080,'base de donnée JCO '!F$173:F$1080,I632,'base de donnée JCO '!G$173:G$1080,J632)</f>
        <v>0</v>
      </c>
      <c r="W632" s="2">
        <f t="shared" si="825"/>
        <v>0</v>
      </c>
      <c r="X632" s="2">
        <f>W632*SUMIFS('base de donnée JCO '!J$173:J$1080,'base de donnée JCO '!F$173:F$1080,I632,'base de donnée JCO '!G$173:G$1080,J632)</f>
        <v>0</v>
      </c>
      <c r="Z632" s="7" t="str">
        <f t="shared" si="826"/>
        <v/>
      </c>
      <c r="AA632" s="7" t="str">
        <f t="shared" si="827"/>
        <v/>
      </c>
      <c r="AB632" s="7" t="str">
        <f t="shared" si="828"/>
        <v/>
      </c>
      <c r="AD632" s="7" t="str">
        <f t="shared" si="829"/>
        <v/>
      </c>
      <c r="AE632" s="7" t="str">
        <f t="shared" si="830"/>
        <v/>
      </c>
      <c r="AF632" s="7" t="str">
        <f t="shared" si="831"/>
        <v/>
      </c>
      <c r="AG632" s="7" t="str">
        <f t="shared" si="832"/>
        <v/>
      </c>
      <c r="AH632" s="7" t="str">
        <f t="shared" si="833"/>
        <v/>
      </c>
      <c r="AJ632" s="7" t="str">
        <f t="shared" si="834"/>
        <v/>
      </c>
      <c r="AK632" s="7" t="str">
        <f t="shared" si="835"/>
        <v/>
      </c>
      <c r="AL632" s="7" t="str">
        <f t="shared" si="836"/>
        <v/>
      </c>
      <c r="AM632" s="7" t="str">
        <f t="shared" si="837"/>
        <v/>
      </c>
      <c r="AO632" s="7" t="str">
        <f t="shared" si="838"/>
        <v/>
      </c>
      <c r="AP632" s="7" t="str">
        <f t="shared" si="839"/>
        <v/>
      </c>
      <c r="AQ632" s="7" t="str">
        <f t="shared" si="840"/>
        <v/>
      </c>
      <c r="AS632" s="7" t="str">
        <f t="shared" si="841"/>
        <v/>
      </c>
      <c r="AT632" s="7" t="str">
        <f t="shared" si="842"/>
        <v/>
      </c>
      <c r="AU632" s="7" t="str">
        <f t="shared" si="843"/>
        <v/>
      </c>
      <c r="AW632" s="7" t="str">
        <f t="shared" si="844"/>
        <v/>
      </c>
      <c r="AY632" s="7" t="str">
        <f t="shared" si="845"/>
        <v/>
      </c>
      <c r="AZ632" s="7" t="str">
        <f t="shared" si="846"/>
        <v/>
      </c>
      <c r="BA632" s="7" t="str">
        <f t="shared" si="847"/>
        <v/>
      </c>
    </row>
    <row r="633" spans="1:53">
      <c r="A633" s="23"/>
      <c r="B633" s="24"/>
      <c r="C633" s="25"/>
      <c r="D633" s="26"/>
      <c r="E633" s="27"/>
      <c r="F633" s="28"/>
      <c r="G633" s="28"/>
      <c r="H633" s="27"/>
      <c r="I633" s="29"/>
      <c r="J633" s="30"/>
      <c r="K633" s="31"/>
      <c r="L633" s="32"/>
      <c r="M633" s="223"/>
      <c r="N633" s="12" t="str">
        <f>IF(ISBLANK(I633),"",IF(COUNTIF(I633,"*bombe*"),(G633-1)*SUMIF('base de donnée JCO '!C$3:C$10,K633,'base de donnée JCO '!D$3:D$10)+SUMIF(entete,L633,'base de donnée JCO '!D$14:D$20),SUMIFS('base de donnée JCO '!I$173:I$1080,'base de donnée JCO '!F$173:F$1080,I633,'base de donnée JCO '!G$173:G$1080,J633)))</f>
        <v/>
      </c>
      <c r="O633" s="12" t="str">
        <f t="shared" si="824"/>
        <v/>
      </c>
      <c r="P633" s="223"/>
      <c r="Q633" s="28"/>
      <c r="R633" s="28"/>
      <c r="S633" s="28"/>
      <c r="T633" s="28"/>
      <c r="U633" s="28"/>
      <c r="V633" s="2">
        <f>W633*SUMIFS('base de donnée JCO '!H$173:H$1080,'base de donnée JCO '!F$173:F$1080,I633,'base de donnée JCO '!G$173:G$1080,J633)</f>
        <v>0</v>
      </c>
      <c r="W633" s="2">
        <f t="shared" si="825"/>
        <v>0</v>
      </c>
      <c r="X633" s="2">
        <f>W633*SUMIFS('base de donnée JCO '!J$173:J$1080,'base de donnée JCO '!F$173:F$1080,I633,'base de donnée JCO '!G$173:G$1080,J633)</f>
        <v>0</v>
      </c>
      <c r="Z633" s="7" t="str">
        <f t="shared" si="826"/>
        <v/>
      </c>
      <c r="AA633" s="7" t="str">
        <f t="shared" si="827"/>
        <v/>
      </c>
      <c r="AB633" s="7" t="str">
        <f t="shared" si="828"/>
        <v/>
      </c>
      <c r="AD633" s="7" t="str">
        <f t="shared" si="829"/>
        <v/>
      </c>
      <c r="AE633" s="7" t="str">
        <f t="shared" si="830"/>
        <v/>
      </c>
      <c r="AF633" s="7" t="str">
        <f t="shared" si="831"/>
        <v/>
      </c>
      <c r="AG633" s="7" t="str">
        <f t="shared" si="832"/>
        <v/>
      </c>
      <c r="AH633" s="7" t="str">
        <f t="shared" si="833"/>
        <v/>
      </c>
      <c r="AJ633" s="7" t="str">
        <f t="shared" si="834"/>
        <v/>
      </c>
      <c r="AK633" s="7" t="str">
        <f t="shared" si="835"/>
        <v/>
      </c>
      <c r="AL633" s="7" t="str">
        <f t="shared" si="836"/>
        <v/>
      </c>
      <c r="AM633" s="7" t="str">
        <f t="shared" si="837"/>
        <v/>
      </c>
      <c r="AO633" s="7" t="str">
        <f t="shared" si="838"/>
        <v/>
      </c>
      <c r="AP633" s="7" t="str">
        <f t="shared" si="839"/>
        <v/>
      </c>
      <c r="AQ633" s="7" t="str">
        <f t="shared" si="840"/>
        <v/>
      </c>
      <c r="AS633" s="7" t="str">
        <f t="shared" si="841"/>
        <v/>
      </c>
      <c r="AT633" s="7" t="str">
        <f t="shared" si="842"/>
        <v/>
      </c>
      <c r="AU633" s="7" t="str">
        <f t="shared" si="843"/>
        <v/>
      </c>
      <c r="AW633" s="7" t="str">
        <f t="shared" si="844"/>
        <v/>
      </c>
      <c r="AY633" s="7" t="str">
        <f t="shared" si="845"/>
        <v/>
      </c>
      <c r="AZ633" s="7" t="str">
        <f t="shared" si="846"/>
        <v/>
      </c>
      <c r="BA633" s="7" t="str">
        <f t="shared" si="847"/>
        <v/>
      </c>
    </row>
    <row r="634" spans="1:53">
      <c r="A634" s="23"/>
      <c r="B634" s="24"/>
      <c r="C634" s="25"/>
      <c r="D634" s="26"/>
      <c r="E634" s="27"/>
      <c r="F634" s="28"/>
      <c r="G634" s="28"/>
      <c r="H634" s="27"/>
      <c r="I634" s="29"/>
      <c r="J634" s="30"/>
      <c r="K634" s="31"/>
      <c r="L634" s="32"/>
      <c r="M634" s="223"/>
      <c r="N634" s="12" t="str">
        <f>IF(ISBLANK(I634),"",IF(COUNTIF(I634,"*bombe*"),(G634-1)*SUMIF('base de donnée JCO '!C$3:C$10,K634,'base de donnée JCO '!D$3:D$10)+SUMIF(entete,L634,'base de donnée JCO '!D$14:D$20),SUMIFS('base de donnée JCO '!I$173:I$1080,'base de donnée JCO '!F$173:F$1080,I634,'base de donnée JCO '!G$173:G$1080,J634)))</f>
        <v/>
      </c>
      <c r="O634" s="12" t="str">
        <f t="shared" si="824"/>
        <v/>
      </c>
      <c r="P634" s="223"/>
      <c r="Q634" s="28"/>
      <c r="R634" s="28"/>
      <c r="S634" s="28"/>
      <c r="T634" s="28"/>
      <c r="U634" s="28"/>
      <c r="V634" s="2">
        <f>W634*SUMIFS('base de donnée JCO '!H$173:H$1080,'base de donnée JCO '!F$173:F$1080,I634,'base de donnée JCO '!G$173:G$1080,J634)</f>
        <v>0</v>
      </c>
      <c r="W634" s="2">
        <f t="shared" si="825"/>
        <v>0</v>
      </c>
      <c r="X634" s="2">
        <f>W634*SUMIFS('base de donnée JCO '!J$173:J$1080,'base de donnée JCO '!F$173:F$1080,I634,'base de donnée JCO '!G$173:G$1080,J634)</f>
        <v>0</v>
      </c>
      <c r="Z634" s="7" t="str">
        <f t="shared" si="826"/>
        <v/>
      </c>
      <c r="AA634" s="7" t="str">
        <f t="shared" si="827"/>
        <v/>
      </c>
      <c r="AB634" s="7" t="str">
        <f t="shared" si="828"/>
        <v/>
      </c>
      <c r="AD634" s="7" t="str">
        <f t="shared" si="829"/>
        <v/>
      </c>
      <c r="AE634" s="7" t="str">
        <f t="shared" si="830"/>
        <v/>
      </c>
      <c r="AF634" s="7" t="str">
        <f t="shared" si="831"/>
        <v/>
      </c>
      <c r="AG634" s="7" t="str">
        <f t="shared" si="832"/>
        <v/>
      </c>
      <c r="AH634" s="7" t="str">
        <f t="shared" si="833"/>
        <v/>
      </c>
      <c r="AJ634" s="7" t="str">
        <f t="shared" si="834"/>
        <v/>
      </c>
      <c r="AK634" s="7" t="str">
        <f t="shared" si="835"/>
        <v/>
      </c>
      <c r="AL634" s="7" t="str">
        <f t="shared" si="836"/>
        <v/>
      </c>
      <c r="AM634" s="7" t="str">
        <f t="shared" si="837"/>
        <v/>
      </c>
      <c r="AO634" s="7" t="str">
        <f t="shared" si="838"/>
        <v/>
      </c>
      <c r="AP634" s="7" t="str">
        <f t="shared" si="839"/>
        <v/>
      </c>
      <c r="AQ634" s="7" t="str">
        <f t="shared" si="840"/>
        <v/>
      </c>
      <c r="AS634" s="7" t="str">
        <f t="shared" si="841"/>
        <v/>
      </c>
      <c r="AT634" s="7" t="str">
        <f t="shared" si="842"/>
        <v/>
      </c>
      <c r="AU634" s="7" t="str">
        <f t="shared" si="843"/>
        <v/>
      </c>
      <c r="AW634" s="7" t="str">
        <f t="shared" si="844"/>
        <v/>
      </c>
      <c r="AY634" s="7" t="str">
        <f t="shared" si="845"/>
        <v/>
      </c>
      <c r="AZ634" s="7" t="str">
        <f t="shared" si="846"/>
        <v/>
      </c>
      <c r="BA634" s="7" t="str">
        <f t="shared" si="847"/>
        <v/>
      </c>
    </row>
    <row r="635" spans="1:53">
      <c r="A635" s="23"/>
      <c r="B635" s="24"/>
      <c r="C635" s="25"/>
      <c r="D635" s="26"/>
      <c r="E635" s="27"/>
      <c r="F635" s="28"/>
      <c r="G635" s="28"/>
      <c r="H635" s="27"/>
      <c r="I635" s="29"/>
      <c r="J635" s="30"/>
      <c r="K635" s="31"/>
      <c r="L635" s="32"/>
      <c r="M635" s="223"/>
      <c r="N635" s="12" t="str">
        <f>IF(ISBLANK(I635),"",IF(COUNTIF(I635,"*bombe*"),(G635-1)*SUMIF('base de donnée JCO '!C$3:C$10,K635,'base de donnée JCO '!D$3:D$10)+SUMIF(entete,L635,'base de donnée JCO '!D$14:D$20),SUMIFS('base de donnée JCO '!I$173:I$1080,'base de donnée JCO '!F$173:F$1080,I635,'base de donnée JCO '!G$173:G$1080,J635)))</f>
        <v/>
      </c>
      <c r="O635" s="12" t="str">
        <f t="shared" ref="O635:O698" si="848">IF(ISBLANK(I635),"",IF(ISBLANK(D635),D634+N635,D635+N635))</f>
        <v/>
      </c>
      <c r="P635" s="223"/>
      <c r="Q635" s="28"/>
      <c r="R635" s="28"/>
      <c r="S635" s="28"/>
      <c r="T635" s="28"/>
      <c r="U635" s="28"/>
      <c r="V635" s="2">
        <f>W635*SUMIFS('base de donnée JCO '!H$173:H$1080,'base de donnée JCO '!F$173:F$1080,I635,'base de donnée JCO '!G$173:G$1080,J635)</f>
        <v>0</v>
      </c>
      <c r="W635" s="2">
        <f t="shared" si="825"/>
        <v>0</v>
      </c>
      <c r="X635" s="2">
        <f>W635*SUMIFS('base de donnée JCO '!J$173:J$1080,'base de donnée JCO '!F$173:F$1080,I635,'base de donnée JCO '!G$173:G$1080,J635)</f>
        <v>0</v>
      </c>
      <c r="Z635" s="7" t="str">
        <f t="shared" si="826"/>
        <v/>
      </c>
      <c r="AA635" s="7" t="str">
        <f t="shared" si="827"/>
        <v/>
      </c>
      <c r="AB635" s="7" t="str">
        <f t="shared" si="828"/>
        <v/>
      </c>
      <c r="AD635" s="7" t="str">
        <f t="shared" si="829"/>
        <v/>
      </c>
      <c r="AE635" s="7" t="str">
        <f t="shared" si="830"/>
        <v/>
      </c>
      <c r="AF635" s="7" t="str">
        <f t="shared" si="831"/>
        <v/>
      </c>
      <c r="AG635" s="7" t="str">
        <f t="shared" si="832"/>
        <v/>
      </c>
      <c r="AH635" s="7" t="str">
        <f t="shared" si="833"/>
        <v/>
      </c>
      <c r="AJ635" s="7" t="str">
        <f t="shared" si="834"/>
        <v/>
      </c>
      <c r="AK635" s="7" t="str">
        <f t="shared" si="835"/>
        <v/>
      </c>
      <c r="AL635" s="7" t="str">
        <f t="shared" si="836"/>
        <v/>
      </c>
      <c r="AM635" s="7" t="str">
        <f t="shared" si="837"/>
        <v/>
      </c>
      <c r="AO635" s="7" t="str">
        <f t="shared" si="838"/>
        <v/>
      </c>
      <c r="AP635" s="7" t="str">
        <f t="shared" si="839"/>
        <v/>
      </c>
      <c r="AQ635" s="7" t="str">
        <f t="shared" si="840"/>
        <v/>
      </c>
      <c r="AS635" s="7" t="str">
        <f t="shared" si="841"/>
        <v/>
      </c>
      <c r="AT635" s="7" t="str">
        <f t="shared" si="842"/>
        <v/>
      </c>
      <c r="AU635" s="7" t="str">
        <f t="shared" si="843"/>
        <v/>
      </c>
      <c r="AW635" s="7" t="str">
        <f t="shared" si="844"/>
        <v/>
      </c>
      <c r="AY635" s="7" t="str">
        <f t="shared" si="845"/>
        <v/>
      </c>
      <c r="AZ635" s="7" t="str">
        <f t="shared" si="846"/>
        <v/>
      </c>
      <c r="BA635" s="7" t="str">
        <f t="shared" si="847"/>
        <v/>
      </c>
    </row>
    <row r="636" spans="1:53">
      <c r="A636" s="23"/>
      <c r="B636" s="24"/>
      <c r="C636" s="25"/>
      <c r="D636" s="26"/>
      <c r="E636" s="27"/>
      <c r="F636" s="28"/>
      <c r="G636" s="28"/>
      <c r="H636" s="27"/>
      <c r="I636" s="29"/>
      <c r="J636" s="30"/>
      <c r="K636" s="31"/>
      <c r="L636" s="32"/>
      <c r="M636" s="223"/>
      <c r="N636" s="12" t="str">
        <f>IF(ISBLANK(I636),"",IF(COUNTIF(I636,"*bombe*"),(G636-1)*SUMIF('base de donnée JCO '!C$3:C$10,K636,'base de donnée JCO '!D$3:D$10)+SUMIF(entete,L636,'base de donnée JCO '!D$14:D$20),SUMIFS('base de donnée JCO '!I$173:I$1080,'base de donnée JCO '!F$173:F$1080,I636,'base de donnée JCO '!G$173:G$1080,J636)))</f>
        <v/>
      </c>
      <c r="O636" s="12" t="str">
        <f t="shared" si="848"/>
        <v/>
      </c>
      <c r="P636" s="223"/>
      <c r="Q636" s="28"/>
      <c r="R636" s="28"/>
      <c r="S636" s="28"/>
      <c r="T636" s="28"/>
      <c r="U636" s="28"/>
      <c r="V636" s="2">
        <f>W636*SUMIFS('base de donnée JCO '!H$173:H$1080,'base de donnée JCO '!F$173:F$1080,I636,'base de donnée JCO '!G$173:G$1080,J636)</f>
        <v>0</v>
      </c>
      <c r="W636" s="2">
        <f t="shared" si="825"/>
        <v>0</v>
      </c>
      <c r="X636" s="2">
        <f>W636*SUMIFS('base de donnée JCO '!J$173:J$1080,'base de donnée JCO '!F$173:F$1080,I636,'base de donnée JCO '!G$173:G$1080,J636)</f>
        <v>0</v>
      </c>
      <c r="Z636" s="7" t="str">
        <f t="shared" si="826"/>
        <v/>
      </c>
      <c r="AA636" s="7" t="str">
        <f t="shared" si="827"/>
        <v/>
      </c>
      <c r="AB636" s="7" t="str">
        <f t="shared" si="828"/>
        <v/>
      </c>
      <c r="AD636" s="7" t="str">
        <f t="shared" si="829"/>
        <v/>
      </c>
      <c r="AE636" s="7" t="str">
        <f t="shared" si="830"/>
        <v/>
      </c>
      <c r="AF636" s="7" t="str">
        <f t="shared" si="831"/>
        <v/>
      </c>
      <c r="AG636" s="7" t="str">
        <f t="shared" si="832"/>
        <v/>
      </c>
      <c r="AH636" s="7" t="str">
        <f t="shared" si="833"/>
        <v/>
      </c>
      <c r="AJ636" s="7" t="str">
        <f t="shared" si="834"/>
        <v/>
      </c>
      <c r="AK636" s="7" t="str">
        <f t="shared" si="835"/>
        <v/>
      </c>
      <c r="AL636" s="7" t="str">
        <f t="shared" si="836"/>
        <v/>
      </c>
      <c r="AM636" s="7" t="str">
        <f t="shared" si="837"/>
        <v/>
      </c>
      <c r="AO636" s="7" t="str">
        <f t="shared" si="838"/>
        <v/>
      </c>
      <c r="AP636" s="7" t="str">
        <f t="shared" si="839"/>
        <v/>
      </c>
      <c r="AQ636" s="7" t="str">
        <f t="shared" si="840"/>
        <v/>
      </c>
      <c r="AS636" s="7" t="str">
        <f t="shared" si="841"/>
        <v/>
      </c>
      <c r="AT636" s="7" t="str">
        <f t="shared" si="842"/>
        <v/>
      </c>
      <c r="AU636" s="7" t="str">
        <f t="shared" si="843"/>
        <v/>
      </c>
      <c r="AW636" s="7" t="str">
        <f t="shared" si="844"/>
        <v/>
      </c>
      <c r="AY636" s="7" t="str">
        <f t="shared" si="845"/>
        <v/>
      </c>
      <c r="AZ636" s="7" t="str">
        <f t="shared" si="846"/>
        <v/>
      </c>
      <c r="BA636" s="7" t="str">
        <f t="shared" si="847"/>
        <v/>
      </c>
    </row>
    <row r="637" spans="1:53">
      <c r="A637" s="23"/>
      <c r="B637" s="24"/>
      <c r="C637" s="25"/>
      <c r="D637" s="26"/>
      <c r="E637" s="27"/>
      <c r="F637" s="28"/>
      <c r="G637" s="28"/>
      <c r="H637" s="27"/>
      <c r="I637" s="29"/>
      <c r="J637" s="30"/>
      <c r="K637" s="31"/>
      <c r="L637" s="32"/>
      <c r="M637" s="223"/>
      <c r="N637" s="12" t="str">
        <f>IF(ISBLANK(I637),"",IF(COUNTIF(I637,"*bombe*"),(G637-1)*SUMIF('base de donnée JCO '!C$3:C$10,K637,'base de donnée JCO '!D$3:D$10)+SUMIF(entete,L637,'base de donnée JCO '!D$14:D$20),SUMIFS('base de donnée JCO '!I$173:I$1080,'base de donnée JCO '!F$173:F$1080,I637,'base de donnée JCO '!G$173:G$1080,J637)))</f>
        <v/>
      </c>
      <c r="O637" s="12" t="str">
        <f t="shared" si="848"/>
        <v/>
      </c>
      <c r="P637" s="223"/>
      <c r="Q637" s="28"/>
      <c r="R637" s="28"/>
      <c r="S637" s="28"/>
      <c r="T637" s="28"/>
      <c r="U637" s="28"/>
      <c r="V637" s="2">
        <f>W637*SUMIFS('base de donnée JCO '!H$173:H$1080,'base de donnée JCO '!F$173:F$1080,I637,'base de donnée JCO '!G$173:G$1080,J637)</f>
        <v>0</v>
      </c>
      <c r="W637" s="2">
        <f t="shared" si="825"/>
        <v>0</v>
      </c>
      <c r="X637" s="2">
        <f>W637*SUMIFS('base de donnée JCO '!J$173:J$1080,'base de donnée JCO '!F$173:F$1080,I637,'base de donnée JCO '!G$173:G$1080,J637)</f>
        <v>0</v>
      </c>
      <c r="Z637" s="7" t="str">
        <f t="shared" si="826"/>
        <v/>
      </c>
      <c r="AA637" s="7" t="str">
        <f t="shared" si="827"/>
        <v/>
      </c>
      <c r="AB637" s="7" t="str">
        <f t="shared" si="828"/>
        <v/>
      </c>
      <c r="AD637" s="7" t="str">
        <f t="shared" si="829"/>
        <v/>
      </c>
      <c r="AE637" s="7" t="str">
        <f t="shared" si="830"/>
        <v/>
      </c>
      <c r="AF637" s="7" t="str">
        <f t="shared" si="831"/>
        <v/>
      </c>
      <c r="AG637" s="7" t="str">
        <f t="shared" si="832"/>
        <v/>
      </c>
      <c r="AH637" s="7" t="str">
        <f t="shared" si="833"/>
        <v/>
      </c>
      <c r="AJ637" s="7" t="str">
        <f t="shared" si="834"/>
        <v/>
      </c>
      <c r="AK637" s="7" t="str">
        <f t="shared" si="835"/>
        <v/>
      </c>
      <c r="AL637" s="7" t="str">
        <f t="shared" si="836"/>
        <v/>
      </c>
      <c r="AM637" s="7" t="str">
        <f t="shared" si="837"/>
        <v/>
      </c>
      <c r="AO637" s="7" t="str">
        <f t="shared" si="838"/>
        <v/>
      </c>
      <c r="AP637" s="7" t="str">
        <f t="shared" si="839"/>
        <v/>
      </c>
      <c r="AQ637" s="7" t="str">
        <f t="shared" si="840"/>
        <v/>
      </c>
      <c r="AS637" s="7" t="str">
        <f t="shared" si="841"/>
        <v/>
      </c>
      <c r="AT637" s="7" t="str">
        <f t="shared" si="842"/>
        <v/>
      </c>
      <c r="AU637" s="7" t="str">
        <f t="shared" si="843"/>
        <v/>
      </c>
      <c r="AW637" s="7" t="str">
        <f t="shared" si="844"/>
        <v/>
      </c>
      <c r="AY637" s="7" t="str">
        <f t="shared" si="845"/>
        <v/>
      </c>
      <c r="AZ637" s="7" t="str">
        <f t="shared" si="846"/>
        <v/>
      </c>
      <c r="BA637" s="7" t="str">
        <f t="shared" si="847"/>
        <v/>
      </c>
    </row>
    <row r="638" spans="1:53">
      <c r="A638" s="23"/>
      <c r="B638" s="24"/>
      <c r="C638" s="25"/>
      <c r="D638" s="26"/>
      <c r="E638" s="27"/>
      <c r="F638" s="28"/>
      <c r="G638" s="28"/>
      <c r="H638" s="27"/>
      <c r="I638" s="29"/>
      <c r="J638" s="30"/>
      <c r="K638" s="31"/>
      <c r="L638" s="32"/>
      <c r="M638" s="223"/>
      <c r="N638" s="12" t="str">
        <f>IF(ISBLANK(I638),"",IF(COUNTIF(I638,"*bombe*"),(G638-1)*SUMIF('base de donnée JCO '!C$3:C$10,K638,'base de donnée JCO '!D$3:D$10)+SUMIF(entete,L638,'base de donnée JCO '!D$14:D$20),SUMIFS('base de donnée JCO '!I$173:I$1080,'base de donnée JCO '!F$173:F$1080,I638,'base de donnée JCO '!G$173:G$1080,J638)))</f>
        <v/>
      </c>
      <c r="O638" s="12" t="str">
        <f t="shared" si="848"/>
        <v/>
      </c>
      <c r="P638" s="223"/>
      <c r="Q638" s="28"/>
      <c r="R638" s="28"/>
      <c r="S638" s="28"/>
      <c r="T638" s="28"/>
      <c r="U638" s="28"/>
      <c r="V638" s="2">
        <f>W638*SUMIFS('base de donnée JCO '!H$173:H$1080,'base de donnée JCO '!F$173:F$1080,I638,'base de donnée JCO '!G$173:G$1080,J638)</f>
        <v>0</v>
      </c>
      <c r="W638" s="2">
        <f t="shared" si="825"/>
        <v>0</v>
      </c>
      <c r="X638" s="2">
        <f>W638*SUMIFS('base de donnée JCO '!J$173:J$1080,'base de donnée JCO '!F$173:F$1080,I638,'base de donnée JCO '!G$173:G$1080,J638)</f>
        <v>0</v>
      </c>
      <c r="Z638" s="7" t="str">
        <f t="shared" si="826"/>
        <v/>
      </c>
      <c r="AA638" s="7" t="str">
        <f t="shared" si="827"/>
        <v/>
      </c>
      <c r="AB638" s="7" t="str">
        <f t="shared" si="828"/>
        <v/>
      </c>
      <c r="AD638" s="7" t="str">
        <f t="shared" si="829"/>
        <v/>
      </c>
      <c r="AE638" s="7" t="str">
        <f t="shared" si="830"/>
        <v/>
      </c>
      <c r="AF638" s="7" t="str">
        <f t="shared" si="831"/>
        <v/>
      </c>
      <c r="AG638" s="7" t="str">
        <f t="shared" si="832"/>
        <v/>
      </c>
      <c r="AH638" s="7" t="str">
        <f t="shared" si="833"/>
        <v/>
      </c>
      <c r="AJ638" s="7" t="str">
        <f t="shared" si="834"/>
        <v/>
      </c>
      <c r="AK638" s="7" t="str">
        <f t="shared" si="835"/>
        <v/>
      </c>
      <c r="AL638" s="7" t="str">
        <f t="shared" si="836"/>
        <v/>
      </c>
      <c r="AM638" s="7" t="str">
        <f t="shared" si="837"/>
        <v/>
      </c>
      <c r="AO638" s="7" t="str">
        <f t="shared" si="838"/>
        <v/>
      </c>
      <c r="AP638" s="7" t="str">
        <f t="shared" si="839"/>
        <v/>
      </c>
      <c r="AQ638" s="7" t="str">
        <f t="shared" si="840"/>
        <v/>
      </c>
      <c r="AS638" s="7" t="str">
        <f t="shared" si="841"/>
        <v/>
      </c>
      <c r="AT638" s="7" t="str">
        <f t="shared" si="842"/>
        <v/>
      </c>
      <c r="AU638" s="7" t="str">
        <f t="shared" si="843"/>
        <v/>
      </c>
      <c r="AW638" s="7" t="str">
        <f t="shared" si="844"/>
        <v/>
      </c>
      <c r="AY638" s="7" t="str">
        <f t="shared" si="845"/>
        <v/>
      </c>
      <c r="AZ638" s="7" t="str">
        <f t="shared" si="846"/>
        <v/>
      </c>
      <c r="BA638" s="7" t="str">
        <f t="shared" si="847"/>
        <v/>
      </c>
    </row>
    <row r="639" spans="1:53">
      <c r="A639" s="23"/>
      <c r="B639" s="24"/>
      <c r="C639" s="25"/>
      <c r="D639" s="26"/>
      <c r="E639" s="27"/>
      <c r="F639" s="28"/>
      <c r="G639" s="28"/>
      <c r="H639" s="27"/>
      <c r="I639" s="29"/>
      <c r="J639" s="30"/>
      <c r="K639" s="31"/>
      <c r="L639" s="32"/>
      <c r="M639" s="223"/>
      <c r="N639" s="12" t="str">
        <f>IF(ISBLANK(I639),"",IF(COUNTIF(I639,"*bombe*"),(G639-1)*SUMIF('base de donnée JCO '!C$3:C$10,K639,'base de donnée JCO '!D$3:D$10)+SUMIF(entete,L639,'base de donnée JCO '!D$14:D$20),SUMIFS('base de donnée JCO '!I$173:I$1080,'base de donnée JCO '!F$173:F$1080,I639,'base de donnée JCO '!G$173:G$1080,J639)))</f>
        <v/>
      </c>
      <c r="O639" s="12" t="str">
        <f t="shared" si="848"/>
        <v/>
      </c>
      <c r="P639" s="223"/>
      <c r="Q639" s="28"/>
      <c r="R639" s="28"/>
      <c r="S639" s="28"/>
      <c r="T639" s="28"/>
      <c r="U639" s="28"/>
      <c r="V639" s="2">
        <f>W639*SUMIFS('base de donnée JCO '!H$173:H$1080,'base de donnée JCO '!F$173:F$1080,I639,'base de donnée JCO '!G$173:G$1080,J639)</f>
        <v>0</v>
      </c>
      <c r="W639" s="2">
        <f t="shared" si="825"/>
        <v>0</v>
      </c>
      <c r="X639" s="2">
        <f>W639*SUMIFS('base de donnée JCO '!J$173:J$1080,'base de donnée JCO '!F$173:F$1080,I639,'base de donnée JCO '!G$173:G$1080,J639)</f>
        <v>0</v>
      </c>
      <c r="Z639" s="7" t="str">
        <f t="shared" si="826"/>
        <v/>
      </c>
      <c r="AA639" s="7" t="str">
        <f t="shared" si="827"/>
        <v/>
      </c>
      <c r="AB639" s="7" t="str">
        <f t="shared" si="828"/>
        <v/>
      </c>
      <c r="AD639" s="7" t="str">
        <f t="shared" si="829"/>
        <v/>
      </c>
      <c r="AE639" s="7" t="str">
        <f t="shared" si="830"/>
        <v/>
      </c>
      <c r="AF639" s="7" t="str">
        <f t="shared" si="831"/>
        <v/>
      </c>
      <c r="AG639" s="7" t="str">
        <f t="shared" si="832"/>
        <v/>
      </c>
      <c r="AH639" s="7" t="str">
        <f t="shared" si="833"/>
        <v/>
      </c>
      <c r="AJ639" s="7" t="str">
        <f t="shared" si="834"/>
        <v/>
      </c>
      <c r="AK639" s="7" t="str">
        <f t="shared" si="835"/>
        <v/>
      </c>
      <c r="AL639" s="7" t="str">
        <f t="shared" si="836"/>
        <v/>
      </c>
      <c r="AM639" s="7" t="str">
        <f t="shared" si="837"/>
        <v/>
      </c>
      <c r="AO639" s="7" t="str">
        <f t="shared" si="838"/>
        <v/>
      </c>
      <c r="AP639" s="7" t="str">
        <f t="shared" si="839"/>
        <v/>
      </c>
      <c r="AQ639" s="7" t="str">
        <f t="shared" si="840"/>
        <v/>
      </c>
      <c r="AS639" s="7" t="str">
        <f t="shared" si="841"/>
        <v/>
      </c>
      <c r="AT639" s="7" t="str">
        <f t="shared" si="842"/>
        <v/>
      </c>
      <c r="AU639" s="7" t="str">
        <f t="shared" si="843"/>
        <v/>
      </c>
      <c r="AW639" s="7" t="str">
        <f t="shared" si="844"/>
        <v/>
      </c>
      <c r="AY639" s="7" t="str">
        <f t="shared" si="845"/>
        <v/>
      </c>
      <c r="AZ639" s="7" t="str">
        <f t="shared" si="846"/>
        <v/>
      </c>
      <c r="BA639" s="7" t="str">
        <f t="shared" si="847"/>
        <v/>
      </c>
    </row>
    <row r="640" spans="1:53">
      <c r="A640" s="23"/>
      <c r="B640" s="24"/>
      <c r="C640" s="25"/>
      <c r="D640" s="26"/>
      <c r="E640" s="27"/>
      <c r="F640" s="28"/>
      <c r="G640" s="28"/>
      <c r="H640" s="27"/>
      <c r="I640" s="29"/>
      <c r="J640" s="30"/>
      <c r="K640" s="31"/>
      <c r="L640" s="32"/>
      <c r="M640" s="223"/>
      <c r="N640" s="12" t="str">
        <f>IF(ISBLANK(I640),"",IF(COUNTIF(I640,"*bombe*"),(G640-1)*SUMIF('base de donnée JCO '!C$3:C$10,K640,'base de donnée JCO '!D$3:D$10)+SUMIF(entete,L640,'base de donnée JCO '!D$14:D$20),SUMIFS('base de donnée JCO '!I$173:I$1080,'base de donnée JCO '!F$173:F$1080,I640,'base de donnée JCO '!G$173:G$1080,J640)))</f>
        <v/>
      </c>
      <c r="O640" s="12" t="str">
        <f t="shared" si="848"/>
        <v/>
      </c>
      <c r="P640" s="223"/>
      <c r="Q640" s="28"/>
      <c r="R640" s="28"/>
      <c r="S640" s="28"/>
      <c r="T640" s="28"/>
      <c r="U640" s="28"/>
      <c r="V640" s="2">
        <f>W640*SUMIFS('base de donnée JCO '!H$173:H$1080,'base de donnée JCO '!F$173:F$1080,I640,'base de donnée JCO '!G$173:G$1080,J640)</f>
        <v>0</v>
      </c>
      <c r="W640" s="2">
        <f t="shared" si="825"/>
        <v>0</v>
      </c>
      <c r="X640" s="2">
        <f>W640*SUMIFS('base de donnée JCO '!J$173:J$1080,'base de donnée JCO '!F$173:F$1080,I640,'base de donnée JCO '!G$173:G$1080,J640)</f>
        <v>0</v>
      </c>
      <c r="Z640" s="7" t="str">
        <f t="shared" si="826"/>
        <v/>
      </c>
      <c r="AA640" s="7" t="str">
        <f t="shared" si="827"/>
        <v/>
      </c>
      <c r="AB640" s="7" t="str">
        <f t="shared" si="828"/>
        <v/>
      </c>
      <c r="AD640" s="7" t="str">
        <f t="shared" si="829"/>
        <v/>
      </c>
      <c r="AE640" s="7" t="str">
        <f t="shared" si="830"/>
        <v/>
      </c>
      <c r="AF640" s="7" t="str">
        <f t="shared" si="831"/>
        <v/>
      </c>
      <c r="AG640" s="7" t="str">
        <f t="shared" si="832"/>
        <v/>
      </c>
      <c r="AH640" s="7" t="str">
        <f t="shared" si="833"/>
        <v/>
      </c>
      <c r="AJ640" s="7" t="str">
        <f t="shared" si="834"/>
        <v/>
      </c>
      <c r="AK640" s="7" t="str">
        <f t="shared" si="835"/>
        <v/>
      </c>
      <c r="AL640" s="7" t="str">
        <f t="shared" si="836"/>
        <v/>
      </c>
      <c r="AM640" s="7" t="str">
        <f t="shared" si="837"/>
        <v/>
      </c>
      <c r="AO640" s="7" t="str">
        <f t="shared" si="838"/>
        <v/>
      </c>
      <c r="AP640" s="7" t="str">
        <f t="shared" si="839"/>
        <v/>
      </c>
      <c r="AQ640" s="7" t="str">
        <f t="shared" si="840"/>
        <v/>
      </c>
      <c r="AS640" s="7" t="str">
        <f t="shared" si="841"/>
        <v/>
      </c>
      <c r="AT640" s="7" t="str">
        <f t="shared" si="842"/>
        <v/>
      </c>
      <c r="AU640" s="7" t="str">
        <f t="shared" si="843"/>
        <v/>
      </c>
      <c r="AW640" s="7" t="str">
        <f t="shared" si="844"/>
        <v/>
      </c>
      <c r="AY640" s="7" t="str">
        <f t="shared" si="845"/>
        <v/>
      </c>
      <c r="AZ640" s="7" t="str">
        <f t="shared" si="846"/>
        <v/>
      </c>
      <c r="BA640" s="7" t="str">
        <f t="shared" si="847"/>
        <v/>
      </c>
    </row>
    <row r="641" spans="1:53">
      <c r="A641" s="23"/>
      <c r="B641" s="24"/>
      <c r="C641" s="25"/>
      <c r="D641" s="26"/>
      <c r="E641" s="27"/>
      <c r="F641" s="28"/>
      <c r="G641" s="28"/>
      <c r="H641" s="27"/>
      <c r="I641" s="29"/>
      <c r="J641" s="30"/>
      <c r="K641" s="31"/>
      <c r="L641" s="32"/>
      <c r="M641" s="223"/>
      <c r="N641" s="12" t="str">
        <f>IF(ISBLANK(I641),"",IF(COUNTIF(I641,"*bombe*"),(G641-1)*SUMIF('base de donnée JCO '!C$3:C$10,K641,'base de donnée JCO '!D$3:D$10)+SUMIF(entete,L641,'base de donnée JCO '!D$14:D$20),SUMIFS('base de donnée JCO '!I$173:I$1080,'base de donnée JCO '!F$173:F$1080,I641,'base de donnée JCO '!G$173:G$1080,J641)))</f>
        <v/>
      </c>
      <c r="O641" s="12" t="str">
        <f t="shared" si="848"/>
        <v/>
      </c>
      <c r="P641" s="223"/>
      <c r="Q641" s="28"/>
      <c r="R641" s="28"/>
      <c r="S641" s="28"/>
      <c r="T641" s="28"/>
      <c r="U641" s="28"/>
      <c r="V641" s="2">
        <f>W641*SUMIFS('base de donnée JCO '!H$173:H$1080,'base de donnée JCO '!F$173:F$1080,I641,'base de donnée JCO '!G$173:G$1080,J641)</f>
        <v>0</v>
      </c>
      <c r="W641" s="2">
        <f t="shared" si="825"/>
        <v>0</v>
      </c>
      <c r="X641" s="2">
        <f>W641*SUMIFS('base de donnée JCO '!J$173:J$1080,'base de donnée JCO '!F$173:F$1080,I641,'base de donnée JCO '!G$173:G$1080,J641)</f>
        <v>0</v>
      </c>
      <c r="Z641" s="7" t="str">
        <f t="shared" si="826"/>
        <v/>
      </c>
      <c r="AA641" s="7" t="str">
        <f t="shared" si="827"/>
        <v/>
      </c>
      <c r="AB641" s="7" t="str">
        <f t="shared" si="828"/>
        <v/>
      </c>
      <c r="AD641" s="7" t="str">
        <f t="shared" si="829"/>
        <v/>
      </c>
      <c r="AE641" s="7" t="str">
        <f t="shared" si="830"/>
        <v/>
      </c>
      <c r="AF641" s="7" t="str">
        <f t="shared" si="831"/>
        <v/>
      </c>
      <c r="AG641" s="7" t="str">
        <f t="shared" si="832"/>
        <v/>
      </c>
      <c r="AH641" s="7" t="str">
        <f t="shared" si="833"/>
        <v/>
      </c>
      <c r="AJ641" s="7" t="str">
        <f t="shared" si="834"/>
        <v/>
      </c>
      <c r="AK641" s="7" t="str">
        <f t="shared" si="835"/>
        <v/>
      </c>
      <c r="AL641" s="7" t="str">
        <f t="shared" si="836"/>
        <v/>
      </c>
      <c r="AM641" s="7" t="str">
        <f t="shared" si="837"/>
        <v/>
      </c>
      <c r="AO641" s="7" t="str">
        <f t="shared" si="838"/>
        <v/>
      </c>
      <c r="AP641" s="7" t="str">
        <f t="shared" si="839"/>
        <v/>
      </c>
      <c r="AQ641" s="7" t="str">
        <f t="shared" si="840"/>
        <v/>
      </c>
      <c r="AS641" s="7" t="str">
        <f t="shared" si="841"/>
        <v/>
      </c>
      <c r="AT641" s="7" t="str">
        <f t="shared" si="842"/>
        <v/>
      </c>
      <c r="AU641" s="7" t="str">
        <f t="shared" si="843"/>
        <v/>
      </c>
      <c r="AW641" s="7" t="str">
        <f t="shared" si="844"/>
        <v/>
      </c>
      <c r="AY641" s="7" t="str">
        <f t="shared" si="845"/>
        <v/>
      </c>
      <c r="AZ641" s="7" t="str">
        <f t="shared" si="846"/>
        <v/>
      </c>
      <c r="BA641" s="7" t="str">
        <f t="shared" si="847"/>
        <v/>
      </c>
    </row>
    <row r="642" spans="1:53">
      <c r="A642" s="23"/>
      <c r="B642" s="24"/>
      <c r="C642" s="25"/>
      <c r="D642" s="26"/>
      <c r="E642" s="27"/>
      <c r="F642" s="28"/>
      <c r="G642" s="28"/>
      <c r="H642" s="27"/>
      <c r="I642" s="29"/>
      <c r="J642" s="30"/>
      <c r="K642" s="31"/>
      <c r="L642" s="32"/>
      <c r="M642" s="223"/>
      <c r="N642" s="12" t="str">
        <f>IF(ISBLANK(I642),"",IF(COUNTIF(I642,"*bombe*"),(G642-1)*SUMIF('base de donnée JCO '!C$3:C$10,K642,'base de donnée JCO '!D$3:D$10)+SUMIF(entete,L642,'base de donnée JCO '!D$14:D$20),SUMIFS('base de donnée JCO '!I$173:I$1080,'base de donnée JCO '!F$173:F$1080,I642,'base de donnée JCO '!G$173:G$1080,J642)))</f>
        <v/>
      </c>
      <c r="O642" s="12" t="str">
        <f t="shared" si="848"/>
        <v/>
      </c>
      <c r="P642" s="223"/>
      <c r="Q642" s="28"/>
      <c r="R642" s="28"/>
      <c r="S642" s="28"/>
      <c r="T642" s="28"/>
      <c r="U642" s="28"/>
      <c r="V642" s="2">
        <f>W642*SUMIFS('base de donnée JCO '!H$173:H$1080,'base de donnée JCO '!F$173:F$1080,I642,'base de donnée JCO '!G$173:G$1080,J642)</f>
        <v>0</v>
      </c>
      <c r="W642" s="2">
        <f t="shared" si="825"/>
        <v>0</v>
      </c>
      <c r="X642" s="2">
        <f>W642*SUMIFS('base de donnée JCO '!J$173:J$1080,'base de donnée JCO '!F$173:F$1080,I642,'base de donnée JCO '!G$173:G$1080,J642)</f>
        <v>0</v>
      </c>
      <c r="Z642" s="7" t="str">
        <f t="shared" si="826"/>
        <v/>
      </c>
      <c r="AA642" s="7" t="str">
        <f t="shared" si="827"/>
        <v/>
      </c>
      <c r="AB642" s="7" t="str">
        <f t="shared" si="828"/>
        <v/>
      </c>
      <c r="AD642" s="7" t="str">
        <f t="shared" si="829"/>
        <v/>
      </c>
      <c r="AE642" s="7" t="str">
        <f t="shared" si="830"/>
        <v/>
      </c>
      <c r="AF642" s="7" t="str">
        <f t="shared" si="831"/>
        <v/>
      </c>
      <c r="AG642" s="7" t="str">
        <f t="shared" si="832"/>
        <v/>
      </c>
      <c r="AH642" s="7" t="str">
        <f t="shared" si="833"/>
        <v/>
      </c>
      <c r="AJ642" s="7" t="str">
        <f t="shared" si="834"/>
        <v/>
      </c>
      <c r="AK642" s="7" t="str">
        <f t="shared" si="835"/>
        <v/>
      </c>
      <c r="AL642" s="7" t="str">
        <f t="shared" si="836"/>
        <v/>
      </c>
      <c r="AM642" s="7" t="str">
        <f t="shared" si="837"/>
        <v/>
      </c>
      <c r="AO642" s="7" t="str">
        <f t="shared" si="838"/>
        <v/>
      </c>
      <c r="AP642" s="7" t="str">
        <f t="shared" si="839"/>
        <v/>
      </c>
      <c r="AQ642" s="7" t="str">
        <f t="shared" si="840"/>
        <v/>
      </c>
      <c r="AS642" s="7" t="str">
        <f t="shared" si="841"/>
        <v/>
      </c>
      <c r="AT642" s="7" t="str">
        <f t="shared" si="842"/>
        <v/>
      </c>
      <c r="AU642" s="7" t="str">
        <f t="shared" si="843"/>
        <v/>
      </c>
      <c r="AW642" s="7" t="str">
        <f t="shared" si="844"/>
        <v/>
      </c>
      <c r="AY642" s="7" t="str">
        <f t="shared" si="845"/>
        <v/>
      </c>
      <c r="AZ642" s="7" t="str">
        <f t="shared" si="846"/>
        <v/>
      </c>
      <c r="BA642" s="7" t="str">
        <f t="shared" si="847"/>
        <v/>
      </c>
    </row>
    <row r="643" spans="1:53">
      <c r="A643" s="23"/>
      <c r="B643" s="24"/>
      <c r="C643" s="25"/>
      <c r="D643" s="26"/>
      <c r="E643" s="27"/>
      <c r="F643" s="28"/>
      <c r="G643" s="28"/>
      <c r="H643" s="27"/>
      <c r="I643" s="29"/>
      <c r="J643" s="30"/>
      <c r="K643" s="31"/>
      <c r="L643" s="32"/>
      <c r="M643" s="223"/>
      <c r="N643" s="12" t="str">
        <f>IF(ISBLANK(I643),"",IF(COUNTIF(I643,"*bombe*"),(G643-1)*SUMIF('base de donnée JCO '!C$3:C$10,K643,'base de donnée JCO '!D$3:D$10)+SUMIF(entete,L643,'base de donnée JCO '!D$14:D$20),SUMIFS('base de donnée JCO '!I$173:I$1080,'base de donnée JCO '!F$173:F$1080,I643,'base de donnée JCO '!G$173:G$1080,J643)))</f>
        <v/>
      </c>
      <c r="O643" s="12" t="str">
        <f t="shared" si="848"/>
        <v/>
      </c>
      <c r="P643" s="223"/>
      <c r="Q643" s="28"/>
      <c r="R643" s="28"/>
      <c r="S643" s="28"/>
      <c r="T643" s="28"/>
      <c r="U643" s="28"/>
      <c r="V643" s="2">
        <f>W643*SUMIFS('base de donnée JCO '!H$173:H$1080,'base de donnée JCO '!F$173:F$1080,I643,'base de donnée JCO '!G$173:G$1080,J643)</f>
        <v>0</v>
      </c>
      <c r="W643" s="2">
        <f t="shared" si="825"/>
        <v>0</v>
      </c>
      <c r="X643" s="2">
        <f>W643*SUMIFS('base de donnée JCO '!J$173:J$1080,'base de donnée JCO '!F$173:F$1080,I643,'base de donnée JCO '!G$173:G$1080,J643)</f>
        <v>0</v>
      </c>
      <c r="Z643" s="7" t="str">
        <f t="shared" si="826"/>
        <v/>
      </c>
      <c r="AA643" s="7" t="str">
        <f t="shared" si="827"/>
        <v/>
      </c>
      <c r="AB643" s="7" t="str">
        <f t="shared" si="828"/>
        <v/>
      </c>
      <c r="AD643" s="7" t="str">
        <f t="shared" si="829"/>
        <v/>
      </c>
      <c r="AE643" s="7" t="str">
        <f t="shared" si="830"/>
        <v/>
      </c>
      <c r="AF643" s="7" t="str">
        <f t="shared" si="831"/>
        <v/>
      </c>
      <c r="AG643" s="7" t="str">
        <f t="shared" si="832"/>
        <v/>
      </c>
      <c r="AH643" s="7" t="str">
        <f t="shared" si="833"/>
        <v/>
      </c>
      <c r="AJ643" s="7" t="str">
        <f t="shared" si="834"/>
        <v/>
      </c>
      <c r="AK643" s="7" t="str">
        <f t="shared" si="835"/>
        <v/>
      </c>
      <c r="AL643" s="7" t="str">
        <f t="shared" si="836"/>
        <v/>
      </c>
      <c r="AM643" s="7" t="str">
        <f t="shared" si="837"/>
        <v/>
      </c>
      <c r="AO643" s="7" t="str">
        <f t="shared" si="838"/>
        <v/>
      </c>
      <c r="AP643" s="7" t="str">
        <f t="shared" si="839"/>
        <v/>
      </c>
      <c r="AQ643" s="7" t="str">
        <f t="shared" si="840"/>
        <v/>
      </c>
      <c r="AS643" s="7" t="str">
        <f t="shared" si="841"/>
        <v/>
      </c>
      <c r="AT643" s="7" t="str">
        <f t="shared" si="842"/>
        <v/>
      </c>
      <c r="AU643" s="7" t="str">
        <f t="shared" si="843"/>
        <v/>
      </c>
      <c r="AW643" s="7" t="str">
        <f t="shared" si="844"/>
        <v/>
      </c>
      <c r="AY643" s="7" t="str">
        <f t="shared" si="845"/>
        <v/>
      </c>
      <c r="AZ643" s="7" t="str">
        <f t="shared" si="846"/>
        <v/>
      </c>
      <c r="BA643" s="7" t="str">
        <f t="shared" si="847"/>
        <v/>
      </c>
    </row>
    <row r="644" spans="1:53">
      <c r="A644" s="23"/>
      <c r="B644" s="24"/>
      <c r="C644" s="25"/>
      <c r="D644" s="26"/>
      <c r="E644" s="27"/>
      <c r="F644" s="28"/>
      <c r="G644" s="28"/>
      <c r="H644" s="27"/>
      <c r="I644" s="29"/>
      <c r="J644" s="30"/>
      <c r="K644" s="31"/>
      <c r="L644" s="32"/>
      <c r="M644" s="223"/>
      <c r="N644" s="12" t="str">
        <f>IF(ISBLANK(I644),"",IF(COUNTIF(I644,"*bombe*"),(G644-1)*SUMIF('base de donnée JCO '!C$3:C$10,K644,'base de donnée JCO '!D$3:D$10)+SUMIF(entete,L644,'base de donnée JCO '!D$14:D$20),SUMIFS('base de donnée JCO '!I$173:I$1080,'base de donnée JCO '!F$173:F$1080,I644,'base de donnée JCO '!G$173:G$1080,J644)))</f>
        <v/>
      </c>
      <c r="O644" s="12" t="str">
        <f t="shared" si="848"/>
        <v/>
      </c>
      <c r="P644" s="223"/>
      <c r="Q644" s="28"/>
      <c r="R644" s="28"/>
      <c r="S644" s="28"/>
      <c r="T644" s="28"/>
      <c r="U644" s="28"/>
      <c r="V644" s="2">
        <f>W644*SUMIFS('base de donnée JCO '!H$173:H$1080,'base de donnée JCO '!F$173:F$1080,I644,'base de donnée JCO '!G$173:G$1080,J644)</f>
        <v>0</v>
      </c>
      <c r="W644" s="2">
        <f t="shared" si="825"/>
        <v>0</v>
      </c>
      <c r="X644" s="2">
        <f>W644*SUMIFS('base de donnée JCO '!J$173:J$1080,'base de donnée JCO '!F$173:F$1080,I644,'base de donnée JCO '!G$173:G$1080,J644)</f>
        <v>0</v>
      </c>
      <c r="Z644" s="7" t="str">
        <f t="shared" si="826"/>
        <v/>
      </c>
      <c r="AA644" s="7" t="str">
        <f t="shared" si="827"/>
        <v/>
      </c>
      <c r="AB644" s="7" t="str">
        <f t="shared" si="828"/>
        <v/>
      </c>
      <c r="AD644" s="7" t="str">
        <f t="shared" si="829"/>
        <v/>
      </c>
      <c r="AE644" s="7" t="str">
        <f t="shared" si="830"/>
        <v/>
      </c>
      <c r="AF644" s="7" t="str">
        <f t="shared" si="831"/>
        <v/>
      </c>
      <c r="AG644" s="7" t="str">
        <f t="shared" si="832"/>
        <v/>
      </c>
      <c r="AH644" s="7" t="str">
        <f t="shared" si="833"/>
        <v/>
      </c>
      <c r="AJ644" s="7" t="str">
        <f t="shared" si="834"/>
        <v/>
      </c>
      <c r="AK644" s="7" t="str">
        <f t="shared" si="835"/>
        <v/>
      </c>
      <c r="AL644" s="7" t="str">
        <f t="shared" si="836"/>
        <v/>
      </c>
      <c r="AM644" s="7" t="str">
        <f t="shared" si="837"/>
        <v/>
      </c>
      <c r="AO644" s="7" t="str">
        <f t="shared" si="838"/>
        <v/>
      </c>
      <c r="AP644" s="7" t="str">
        <f t="shared" si="839"/>
        <v/>
      </c>
      <c r="AQ644" s="7" t="str">
        <f t="shared" si="840"/>
        <v/>
      </c>
      <c r="AS644" s="7" t="str">
        <f t="shared" si="841"/>
        <v/>
      </c>
      <c r="AT644" s="7" t="str">
        <f t="shared" si="842"/>
        <v/>
      </c>
      <c r="AU644" s="7" t="str">
        <f t="shared" si="843"/>
        <v/>
      </c>
      <c r="AW644" s="7" t="str">
        <f t="shared" si="844"/>
        <v/>
      </c>
      <c r="AY644" s="7" t="str">
        <f t="shared" si="845"/>
        <v/>
      </c>
      <c r="AZ644" s="7" t="str">
        <f t="shared" si="846"/>
        <v/>
      </c>
      <c r="BA644" s="7" t="str">
        <f t="shared" si="847"/>
        <v/>
      </c>
    </row>
    <row r="645" spans="1:53">
      <c r="A645" s="23"/>
      <c r="B645" s="24"/>
      <c r="C645" s="25"/>
      <c r="D645" s="26"/>
      <c r="E645" s="27"/>
      <c r="F645" s="28"/>
      <c r="G645" s="28"/>
      <c r="H645" s="27"/>
      <c r="I645" s="29"/>
      <c r="J645" s="30"/>
      <c r="K645" s="31"/>
      <c r="L645" s="32"/>
      <c r="M645" s="223"/>
      <c r="N645" s="12" t="str">
        <f>IF(ISBLANK(I645),"",IF(COUNTIF(I645,"*bombe*"),(G645-1)*SUMIF('base de donnée JCO '!C$3:C$10,K645,'base de donnée JCO '!D$3:D$10)+SUMIF(entete,L645,'base de donnée JCO '!D$14:D$20),SUMIFS('base de donnée JCO '!I$173:I$1080,'base de donnée JCO '!F$173:F$1080,I645,'base de donnée JCO '!G$173:G$1080,J645)))</f>
        <v/>
      </c>
      <c r="O645" s="12" t="str">
        <f t="shared" si="848"/>
        <v/>
      </c>
      <c r="P645" s="223"/>
      <c r="Q645" s="28"/>
      <c r="R645" s="28"/>
      <c r="S645" s="28"/>
      <c r="T645" s="28"/>
      <c r="U645" s="28"/>
      <c r="V645" s="2">
        <f>W645*SUMIFS('base de donnée JCO '!H$173:H$1080,'base de donnée JCO '!F$173:F$1080,I645,'base de donnée JCO '!G$173:G$1080,J645)</f>
        <v>0</v>
      </c>
      <c r="W645" s="2">
        <f t="shared" si="825"/>
        <v>0</v>
      </c>
      <c r="X645" s="2">
        <f>W645*SUMIFS('base de donnée JCO '!J$173:J$1080,'base de donnée JCO '!F$173:F$1080,I645,'base de donnée JCO '!G$173:G$1080,J645)</f>
        <v>0</v>
      </c>
      <c r="Z645" s="7" t="str">
        <f t="shared" si="826"/>
        <v/>
      </c>
      <c r="AA645" s="7" t="str">
        <f t="shared" si="827"/>
        <v/>
      </c>
      <c r="AB645" s="7" t="str">
        <f t="shared" si="828"/>
        <v/>
      </c>
      <c r="AD645" s="7" t="str">
        <f t="shared" si="829"/>
        <v/>
      </c>
      <c r="AE645" s="7" t="str">
        <f t="shared" si="830"/>
        <v/>
      </c>
      <c r="AF645" s="7" t="str">
        <f t="shared" si="831"/>
        <v/>
      </c>
      <c r="AG645" s="7" t="str">
        <f t="shared" si="832"/>
        <v/>
      </c>
      <c r="AH645" s="7" t="str">
        <f t="shared" si="833"/>
        <v/>
      </c>
      <c r="AJ645" s="7" t="str">
        <f t="shared" si="834"/>
        <v/>
      </c>
      <c r="AK645" s="7" t="str">
        <f t="shared" si="835"/>
        <v/>
      </c>
      <c r="AL645" s="7" t="str">
        <f t="shared" si="836"/>
        <v/>
      </c>
      <c r="AM645" s="7" t="str">
        <f t="shared" si="837"/>
        <v/>
      </c>
      <c r="AO645" s="7" t="str">
        <f t="shared" si="838"/>
        <v/>
      </c>
      <c r="AP645" s="7" t="str">
        <f t="shared" si="839"/>
        <v/>
      </c>
      <c r="AQ645" s="7" t="str">
        <f t="shared" si="840"/>
        <v/>
      </c>
      <c r="AS645" s="7" t="str">
        <f t="shared" si="841"/>
        <v/>
      </c>
      <c r="AT645" s="7" t="str">
        <f t="shared" si="842"/>
        <v/>
      </c>
      <c r="AU645" s="7" t="str">
        <f t="shared" si="843"/>
        <v/>
      </c>
      <c r="AW645" s="7" t="str">
        <f t="shared" si="844"/>
        <v/>
      </c>
      <c r="AY645" s="7" t="str">
        <f t="shared" si="845"/>
        <v/>
      </c>
      <c r="AZ645" s="7" t="str">
        <f t="shared" si="846"/>
        <v/>
      </c>
      <c r="BA645" s="7" t="str">
        <f t="shared" si="847"/>
        <v/>
      </c>
    </row>
    <row r="646" spans="1:53">
      <c r="A646" s="23"/>
      <c r="B646" s="24"/>
      <c r="C646" s="25"/>
      <c r="D646" s="26"/>
      <c r="E646" s="27"/>
      <c r="F646" s="28"/>
      <c r="G646" s="28"/>
      <c r="H646" s="27"/>
      <c r="I646" s="29"/>
      <c r="J646" s="30"/>
      <c r="K646" s="31"/>
      <c r="L646" s="32"/>
      <c r="M646" s="223"/>
      <c r="N646" s="12" t="str">
        <f>IF(ISBLANK(I646),"",IF(COUNTIF(I646,"*bombe*"),(G646-1)*SUMIF('base de donnée JCO '!C$3:C$10,K646,'base de donnée JCO '!D$3:D$10)+SUMIF(entete,L646,'base de donnée JCO '!D$14:D$20),SUMIFS('base de donnée JCO '!I$173:I$1080,'base de donnée JCO '!F$173:F$1080,I646,'base de donnée JCO '!G$173:G$1080,J646)))</f>
        <v/>
      </c>
      <c r="O646" s="12" t="str">
        <f t="shared" si="848"/>
        <v/>
      </c>
      <c r="P646" s="223"/>
      <c r="Q646" s="28"/>
      <c r="R646" s="28"/>
      <c r="S646" s="28"/>
      <c r="T646" s="28"/>
      <c r="U646" s="28"/>
      <c r="V646" s="2">
        <f>W646*SUMIFS('base de donnée JCO '!H$173:H$1080,'base de donnée JCO '!F$173:F$1080,I646,'base de donnée JCO '!G$173:G$1080,J646)</f>
        <v>0</v>
      </c>
      <c r="W646" s="2">
        <f t="shared" si="825"/>
        <v>0</v>
      </c>
      <c r="X646" s="2">
        <f>W646*SUMIFS('base de donnée JCO '!J$173:J$1080,'base de donnée JCO '!F$173:F$1080,I646,'base de donnée JCO '!G$173:G$1080,J646)</f>
        <v>0</v>
      </c>
      <c r="Z646" s="7" t="str">
        <f t="shared" si="826"/>
        <v/>
      </c>
      <c r="AA646" s="7" t="str">
        <f t="shared" si="827"/>
        <v/>
      </c>
      <c r="AB646" s="7" t="str">
        <f t="shared" si="828"/>
        <v/>
      </c>
      <c r="AD646" s="7" t="str">
        <f t="shared" si="829"/>
        <v/>
      </c>
      <c r="AE646" s="7" t="str">
        <f t="shared" si="830"/>
        <v/>
      </c>
      <c r="AF646" s="7" t="str">
        <f t="shared" si="831"/>
        <v/>
      </c>
      <c r="AG646" s="7" t="str">
        <f t="shared" si="832"/>
        <v/>
      </c>
      <c r="AH646" s="7" t="str">
        <f t="shared" si="833"/>
        <v/>
      </c>
      <c r="AJ646" s="7" t="str">
        <f t="shared" si="834"/>
        <v/>
      </c>
      <c r="AK646" s="7" t="str">
        <f t="shared" si="835"/>
        <v/>
      </c>
      <c r="AL646" s="7" t="str">
        <f t="shared" si="836"/>
        <v/>
      </c>
      <c r="AM646" s="7" t="str">
        <f t="shared" si="837"/>
        <v/>
      </c>
      <c r="AO646" s="7" t="str">
        <f t="shared" si="838"/>
        <v/>
      </c>
      <c r="AP646" s="7" t="str">
        <f t="shared" si="839"/>
        <v/>
      </c>
      <c r="AQ646" s="7" t="str">
        <f t="shared" si="840"/>
        <v/>
      </c>
      <c r="AS646" s="7" t="str">
        <f t="shared" si="841"/>
        <v/>
      </c>
      <c r="AT646" s="7" t="str">
        <f t="shared" si="842"/>
        <v/>
      </c>
      <c r="AU646" s="7" t="str">
        <f t="shared" si="843"/>
        <v/>
      </c>
      <c r="AW646" s="7" t="str">
        <f t="shared" si="844"/>
        <v/>
      </c>
      <c r="AY646" s="7" t="str">
        <f t="shared" si="845"/>
        <v/>
      </c>
      <c r="AZ646" s="7" t="str">
        <f t="shared" si="846"/>
        <v/>
      </c>
      <c r="BA646" s="7" t="str">
        <f t="shared" si="847"/>
        <v/>
      </c>
    </row>
    <row r="647" spans="1:53">
      <c r="A647" s="23"/>
      <c r="B647" s="24"/>
      <c r="C647" s="25"/>
      <c r="D647" s="26"/>
      <c r="E647" s="27"/>
      <c r="F647" s="28"/>
      <c r="G647" s="28"/>
      <c r="H647" s="27"/>
      <c r="I647" s="29"/>
      <c r="J647" s="30"/>
      <c r="K647" s="31"/>
      <c r="L647" s="32"/>
      <c r="M647" s="223"/>
      <c r="N647" s="12" t="str">
        <f>IF(ISBLANK(I647),"",IF(COUNTIF(I647,"*bombe*"),(G647-1)*SUMIF('base de donnée JCO '!C$3:C$10,K647,'base de donnée JCO '!D$3:D$10)+SUMIF(entete,L647,'base de donnée JCO '!D$14:D$20),SUMIFS('base de donnée JCO '!I$173:I$1080,'base de donnée JCO '!F$173:F$1080,I647,'base de donnée JCO '!G$173:G$1080,J647)))</f>
        <v/>
      </c>
      <c r="O647" s="12" t="str">
        <f t="shared" si="848"/>
        <v/>
      </c>
      <c r="P647" s="223"/>
      <c r="Q647" s="28"/>
      <c r="R647" s="28"/>
      <c r="S647" s="28"/>
      <c r="T647" s="28"/>
      <c r="U647" s="28"/>
      <c r="V647" s="2">
        <f>W647*SUMIFS('base de donnée JCO '!H$173:H$1080,'base de donnée JCO '!F$173:F$1080,I647,'base de donnée JCO '!G$173:G$1080,J647)</f>
        <v>0</v>
      </c>
      <c r="W647" s="2">
        <f t="shared" si="825"/>
        <v>0</v>
      </c>
      <c r="X647" s="2">
        <f>W647*SUMIFS('base de donnée JCO '!J$173:J$1080,'base de donnée JCO '!F$173:F$1080,I647,'base de donnée JCO '!G$173:G$1080,J647)</f>
        <v>0</v>
      </c>
      <c r="Z647" s="7" t="str">
        <f t="shared" si="826"/>
        <v/>
      </c>
      <c r="AA647" s="7" t="str">
        <f t="shared" si="827"/>
        <v/>
      </c>
      <c r="AB647" s="7" t="str">
        <f t="shared" si="828"/>
        <v/>
      </c>
      <c r="AD647" s="7" t="str">
        <f t="shared" si="829"/>
        <v/>
      </c>
      <c r="AE647" s="7" t="str">
        <f t="shared" si="830"/>
        <v/>
      </c>
      <c r="AF647" s="7" t="str">
        <f t="shared" si="831"/>
        <v/>
      </c>
      <c r="AG647" s="7" t="str">
        <f t="shared" si="832"/>
        <v/>
      </c>
      <c r="AH647" s="7" t="str">
        <f t="shared" si="833"/>
        <v/>
      </c>
      <c r="AJ647" s="7" t="str">
        <f t="shared" si="834"/>
        <v/>
      </c>
      <c r="AK647" s="7" t="str">
        <f t="shared" si="835"/>
        <v/>
      </c>
      <c r="AL647" s="7" t="str">
        <f t="shared" si="836"/>
        <v/>
      </c>
      <c r="AM647" s="7" t="str">
        <f t="shared" si="837"/>
        <v/>
      </c>
      <c r="AO647" s="7" t="str">
        <f t="shared" si="838"/>
        <v/>
      </c>
      <c r="AP647" s="7" t="str">
        <f t="shared" si="839"/>
        <v/>
      </c>
      <c r="AQ647" s="7" t="str">
        <f t="shared" si="840"/>
        <v/>
      </c>
      <c r="AS647" s="7" t="str">
        <f t="shared" si="841"/>
        <v/>
      </c>
      <c r="AT647" s="7" t="str">
        <f t="shared" si="842"/>
        <v/>
      </c>
      <c r="AU647" s="7" t="str">
        <f t="shared" si="843"/>
        <v/>
      </c>
      <c r="AW647" s="7" t="str">
        <f t="shared" si="844"/>
        <v/>
      </c>
      <c r="AY647" s="7" t="str">
        <f t="shared" si="845"/>
        <v/>
      </c>
      <c r="AZ647" s="7" t="str">
        <f t="shared" si="846"/>
        <v/>
      </c>
      <c r="BA647" s="7" t="str">
        <f t="shared" si="847"/>
        <v/>
      </c>
    </row>
    <row r="648" spans="1:53">
      <c r="A648" s="23"/>
      <c r="B648" s="24"/>
      <c r="C648" s="25"/>
      <c r="D648" s="26"/>
      <c r="E648" s="27"/>
      <c r="F648" s="28"/>
      <c r="G648" s="28"/>
      <c r="H648" s="27"/>
      <c r="I648" s="29"/>
      <c r="J648" s="30"/>
      <c r="K648" s="31"/>
      <c r="L648" s="32"/>
      <c r="M648" s="223"/>
      <c r="N648" s="12" t="str">
        <f>IF(ISBLANK(I648),"",IF(COUNTIF(I648,"*bombe*"),(G648-1)*SUMIF('base de donnée JCO '!C$3:C$10,K648,'base de donnée JCO '!D$3:D$10)+SUMIF(entete,L648,'base de donnée JCO '!D$14:D$20),SUMIFS('base de donnée JCO '!I$173:I$1080,'base de donnée JCO '!F$173:F$1080,I648,'base de donnée JCO '!G$173:G$1080,J648)))</f>
        <v/>
      </c>
      <c r="O648" s="12" t="str">
        <f t="shared" si="848"/>
        <v/>
      </c>
      <c r="P648" s="223"/>
      <c r="Q648" s="28"/>
      <c r="R648" s="28"/>
      <c r="S648" s="28"/>
      <c r="T648" s="28"/>
      <c r="U648" s="28"/>
      <c r="V648" s="2">
        <f>W648*SUMIFS('base de donnée JCO '!H$173:H$1080,'base de donnée JCO '!F$173:F$1080,I648,'base de donnée JCO '!G$173:G$1080,J648)</f>
        <v>0</v>
      </c>
      <c r="W648" s="2">
        <f t="shared" si="825"/>
        <v>0</v>
      </c>
      <c r="X648" s="2">
        <f>W648*SUMIFS('base de donnée JCO '!J$173:J$1080,'base de donnée JCO '!F$173:F$1080,I648,'base de donnée JCO '!G$173:G$1080,J648)</f>
        <v>0</v>
      </c>
      <c r="Z648" s="7" t="str">
        <f t="shared" si="826"/>
        <v/>
      </c>
      <c r="AA648" s="7" t="str">
        <f t="shared" si="827"/>
        <v/>
      </c>
      <c r="AB648" s="7" t="str">
        <f t="shared" si="828"/>
        <v/>
      </c>
      <c r="AD648" s="7" t="str">
        <f t="shared" si="829"/>
        <v/>
      </c>
      <c r="AE648" s="7" t="str">
        <f t="shared" si="830"/>
        <v/>
      </c>
      <c r="AF648" s="7" t="str">
        <f t="shared" si="831"/>
        <v/>
      </c>
      <c r="AG648" s="7" t="str">
        <f t="shared" si="832"/>
        <v/>
      </c>
      <c r="AH648" s="7" t="str">
        <f t="shared" si="833"/>
        <v/>
      </c>
      <c r="AJ648" s="7" t="str">
        <f t="shared" si="834"/>
        <v/>
      </c>
      <c r="AK648" s="7" t="str">
        <f t="shared" si="835"/>
        <v/>
      </c>
      <c r="AL648" s="7" t="str">
        <f t="shared" si="836"/>
        <v/>
      </c>
      <c r="AM648" s="7" t="str">
        <f t="shared" si="837"/>
        <v/>
      </c>
      <c r="AO648" s="7" t="str">
        <f t="shared" si="838"/>
        <v/>
      </c>
      <c r="AP648" s="7" t="str">
        <f t="shared" si="839"/>
        <v/>
      </c>
      <c r="AQ648" s="7" t="str">
        <f t="shared" si="840"/>
        <v/>
      </c>
      <c r="AS648" s="7" t="str">
        <f t="shared" si="841"/>
        <v/>
      </c>
      <c r="AT648" s="7" t="str">
        <f t="shared" si="842"/>
        <v/>
      </c>
      <c r="AU648" s="7" t="str">
        <f t="shared" si="843"/>
        <v/>
      </c>
      <c r="AW648" s="7" t="str">
        <f t="shared" si="844"/>
        <v/>
      </c>
      <c r="AY648" s="7" t="str">
        <f t="shared" si="845"/>
        <v/>
      </c>
      <c r="AZ648" s="7" t="str">
        <f t="shared" si="846"/>
        <v/>
      </c>
      <c r="BA648" s="7" t="str">
        <f t="shared" si="847"/>
        <v/>
      </c>
    </row>
    <row r="649" spans="1:53">
      <c r="A649" s="23"/>
      <c r="B649" s="24"/>
      <c r="C649" s="25"/>
      <c r="D649" s="26"/>
      <c r="E649" s="27"/>
      <c r="F649" s="28"/>
      <c r="G649" s="28"/>
      <c r="H649" s="27"/>
      <c r="I649" s="29"/>
      <c r="J649" s="30"/>
      <c r="K649" s="31"/>
      <c r="L649" s="32"/>
      <c r="M649" s="223"/>
      <c r="N649" s="12" t="str">
        <f>IF(ISBLANK(I649),"",IF(COUNTIF(I649,"*bombe*"),(G649-1)*SUMIF('base de donnée JCO '!C$3:C$10,K649,'base de donnée JCO '!D$3:D$10)+SUMIF(entete,L649,'base de donnée JCO '!D$14:D$20),SUMIFS('base de donnée JCO '!I$173:I$1080,'base de donnée JCO '!F$173:F$1080,I649,'base de donnée JCO '!G$173:G$1080,J649)))</f>
        <v/>
      </c>
      <c r="O649" s="12" t="str">
        <f t="shared" si="848"/>
        <v/>
      </c>
      <c r="P649" s="223"/>
      <c r="Q649" s="28"/>
      <c r="R649" s="28"/>
      <c r="S649" s="28"/>
      <c r="T649" s="28"/>
      <c r="U649" s="28"/>
      <c r="V649" s="2">
        <f>W649*SUMIFS('base de donnée JCO '!H$173:H$1080,'base de donnée JCO '!F$173:F$1080,I649,'base de donnée JCO '!G$173:G$1080,J649)</f>
        <v>0</v>
      </c>
      <c r="W649" s="2">
        <f t="shared" si="825"/>
        <v>0</v>
      </c>
      <c r="X649" s="2">
        <f>W649*SUMIFS('base de donnée JCO '!J$173:J$1080,'base de donnée JCO '!F$173:F$1080,I649,'base de donnée JCO '!G$173:G$1080,J649)</f>
        <v>0</v>
      </c>
      <c r="Z649" s="7" t="str">
        <f t="shared" si="826"/>
        <v/>
      </c>
      <c r="AA649" s="7" t="str">
        <f t="shared" si="827"/>
        <v/>
      </c>
      <c r="AB649" s="7" t="str">
        <f t="shared" si="828"/>
        <v/>
      </c>
      <c r="AD649" s="7" t="str">
        <f t="shared" si="829"/>
        <v/>
      </c>
      <c r="AE649" s="7" t="str">
        <f t="shared" si="830"/>
        <v/>
      </c>
      <c r="AF649" s="7" t="str">
        <f t="shared" si="831"/>
        <v/>
      </c>
      <c r="AG649" s="7" t="str">
        <f t="shared" si="832"/>
        <v/>
      </c>
      <c r="AH649" s="7" t="str">
        <f t="shared" si="833"/>
        <v/>
      </c>
      <c r="AJ649" s="7" t="str">
        <f t="shared" si="834"/>
        <v/>
      </c>
      <c r="AK649" s="7" t="str">
        <f t="shared" si="835"/>
        <v/>
      </c>
      <c r="AL649" s="7" t="str">
        <f t="shared" si="836"/>
        <v/>
      </c>
      <c r="AM649" s="7" t="str">
        <f t="shared" si="837"/>
        <v/>
      </c>
      <c r="AO649" s="7" t="str">
        <f t="shared" si="838"/>
        <v/>
      </c>
      <c r="AP649" s="7" t="str">
        <f t="shared" si="839"/>
        <v/>
      </c>
      <c r="AQ649" s="7" t="str">
        <f t="shared" si="840"/>
        <v/>
      </c>
      <c r="AS649" s="7" t="str">
        <f t="shared" si="841"/>
        <v/>
      </c>
      <c r="AT649" s="7" t="str">
        <f t="shared" si="842"/>
        <v/>
      </c>
      <c r="AU649" s="7" t="str">
        <f t="shared" si="843"/>
        <v/>
      </c>
      <c r="AW649" s="7" t="str">
        <f t="shared" si="844"/>
        <v/>
      </c>
      <c r="AY649" s="7" t="str">
        <f t="shared" si="845"/>
        <v/>
      </c>
      <c r="AZ649" s="7" t="str">
        <f t="shared" si="846"/>
        <v/>
      </c>
      <c r="BA649" s="7" t="str">
        <f t="shared" si="847"/>
        <v/>
      </c>
    </row>
    <row r="650" spans="1:53">
      <c r="A650" s="23"/>
      <c r="B650" s="24"/>
      <c r="C650" s="25"/>
      <c r="D650" s="26"/>
      <c r="E650" s="27"/>
      <c r="F650" s="28"/>
      <c r="G650" s="28"/>
      <c r="H650" s="27"/>
      <c r="I650" s="29"/>
      <c r="J650" s="30"/>
      <c r="K650" s="31"/>
      <c r="L650" s="32"/>
      <c r="M650" s="223"/>
      <c r="N650" s="12" t="str">
        <f>IF(ISBLANK(I650),"",IF(COUNTIF(I650,"*bombe*"),(G650-1)*SUMIF('base de donnée JCO '!C$3:C$10,K650,'base de donnée JCO '!D$3:D$10)+SUMIF(entete,L650,'base de donnée JCO '!D$14:D$20),SUMIFS('base de donnée JCO '!I$173:I$1080,'base de donnée JCO '!F$173:F$1080,I650,'base de donnée JCO '!G$173:G$1080,J650)))</f>
        <v/>
      </c>
      <c r="O650" s="12" t="str">
        <f t="shared" si="848"/>
        <v/>
      </c>
      <c r="P650" s="223"/>
      <c r="Q650" s="28"/>
      <c r="R650" s="28"/>
      <c r="S650" s="28"/>
      <c r="T650" s="28"/>
      <c r="U650" s="28"/>
      <c r="V650" s="2">
        <f>W650*SUMIFS('base de donnée JCO '!H$173:H$1080,'base de donnée JCO '!F$173:F$1080,I650,'base de donnée JCO '!G$173:G$1080,J650)</f>
        <v>0</v>
      </c>
      <c r="W650" s="2">
        <f t="shared" si="825"/>
        <v>0</v>
      </c>
      <c r="X650" s="2">
        <f>W650*SUMIFS('base de donnée JCO '!J$173:J$1080,'base de donnée JCO '!F$173:F$1080,I650,'base de donnée JCO '!G$173:G$1080,J650)</f>
        <v>0</v>
      </c>
      <c r="Z650" s="7" t="str">
        <f t="shared" si="826"/>
        <v/>
      </c>
      <c r="AA650" s="7" t="str">
        <f t="shared" si="827"/>
        <v/>
      </c>
      <c r="AB650" s="7" t="str">
        <f t="shared" si="828"/>
        <v/>
      </c>
      <c r="AD650" s="7" t="str">
        <f t="shared" si="829"/>
        <v/>
      </c>
      <c r="AE650" s="7" t="str">
        <f t="shared" si="830"/>
        <v/>
      </c>
      <c r="AF650" s="7" t="str">
        <f t="shared" si="831"/>
        <v/>
      </c>
      <c r="AG650" s="7" t="str">
        <f t="shared" si="832"/>
        <v/>
      </c>
      <c r="AH650" s="7" t="str">
        <f t="shared" si="833"/>
        <v/>
      </c>
      <c r="AJ650" s="7" t="str">
        <f t="shared" si="834"/>
        <v/>
      </c>
      <c r="AK650" s="7" t="str">
        <f t="shared" si="835"/>
        <v/>
      </c>
      <c r="AL650" s="7" t="str">
        <f t="shared" si="836"/>
        <v/>
      </c>
      <c r="AM650" s="7" t="str">
        <f t="shared" si="837"/>
        <v/>
      </c>
      <c r="AO650" s="7" t="str">
        <f t="shared" si="838"/>
        <v/>
      </c>
      <c r="AP650" s="7" t="str">
        <f t="shared" si="839"/>
        <v/>
      </c>
      <c r="AQ650" s="7" t="str">
        <f t="shared" si="840"/>
        <v/>
      </c>
      <c r="AS650" s="7" t="str">
        <f t="shared" si="841"/>
        <v/>
      </c>
      <c r="AT650" s="7" t="str">
        <f t="shared" si="842"/>
        <v/>
      </c>
      <c r="AU650" s="7" t="str">
        <f t="shared" si="843"/>
        <v/>
      </c>
      <c r="AW650" s="7" t="str">
        <f t="shared" si="844"/>
        <v/>
      </c>
      <c r="AY650" s="7" t="str">
        <f t="shared" si="845"/>
        <v/>
      </c>
      <c r="AZ650" s="7" t="str">
        <f t="shared" si="846"/>
        <v/>
      </c>
      <c r="BA650" s="7" t="str">
        <f t="shared" si="847"/>
        <v/>
      </c>
    </row>
    <row r="651" spans="1:53">
      <c r="A651" s="23"/>
      <c r="B651" s="24"/>
      <c r="C651" s="25"/>
      <c r="D651" s="26"/>
      <c r="E651" s="27"/>
      <c r="F651" s="28"/>
      <c r="G651" s="28"/>
      <c r="H651" s="27"/>
      <c r="I651" s="29"/>
      <c r="J651" s="30"/>
      <c r="K651" s="31"/>
      <c r="L651" s="32"/>
      <c r="M651" s="223"/>
      <c r="N651" s="12" t="str">
        <f>IF(ISBLANK(I651),"",IF(COUNTIF(I651,"*bombe*"),(G651-1)*SUMIF('base de donnée JCO '!C$3:C$10,K651,'base de donnée JCO '!D$3:D$10)+SUMIF(entete,L651,'base de donnée JCO '!D$14:D$20),SUMIFS('base de donnée JCO '!I$173:I$1080,'base de donnée JCO '!F$173:F$1080,I651,'base de donnée JCO '!G$173:G$1080,J651)))</f>
        <v/>
      </c>
      <c r="O651" s="12" t="str">
        <f t="shared" si="848"/>
        <v/>
      </c>
      <c r="P651" s="223"/>
      <c r="Q651" s="28"/>
      <c r="R651" s="28"/>
      <c r="S651" s="28"/>
      <c r="T651" s="28"/>
      <c r="U651" s="28"/>
      <c r="V651" s="2">
        <f>W651*SUMIFS('base de donnée JCO '!H$173:H$1080,'base de donnée JCO '!F$173:F$1080,I651,'base de donnée JCO '!G$173:G$1080,J651)</f>
        <v>0</v>
      </c>
      <c r="W651" s="2">
        <f t="shared" ref="W651:W714" si="849">F651*G651</f>
        <v>0</v>
      </c>
      <c r="X651" s="2">
        <f>W651*SUMIFS('base de donnée JCO '!J$173:J$1080,'base de donnée JCO '!F$173:F$1080,I651,'base de donnée JCO '!G$173:G$1080,J651)</f>
        <v>0</v>
      </c>
      <c r="Z651" s="7" t="str">
        <f t="shared" ref="Z651:Z714" si="850">IF(ISBLANK(I651),"",IF(COUNTIF(I651,"*BOMBE_50MM*"),IF(COUNTIF(K651,"*TR*"),IF(G651&gt;=6,F651*1,0.5*F651),""),""))</f>
        <v/>
      </c>
      <c r="AA651" s="7" t="str">
        <f t="shared" ref="AA651:AA714" si="851">IF(ISBLANK(I651),"",IF(COUNTIF(I651,"*BOMBE_50MM*"),IF(COUNTIF(K651,"*\*"),IF(G651&gt;1,F651*1,""),""),""))</f>
        <v/>
      </c>
      <c r="AB651" s="7" t="str">
        <f t="shared" ref="AB651:AB714" si="852">IF(ISBLANK(I651),"",IF(COUNTIF(I651,"*BOMBE_50MM*"),IF(G651=1,F651,""),""))</f>
        <v/>
      </c>
      <c r="AD651" s="7" t="str">
        <f t="shared" ref="AD651:AD714" si="853">IF(ISBLANK(I651),"",IF(COUNTIF(I651,"*BOMBE_75MM*"),IF(G651=1,F651,""),""))</f>
        <v/>
      </c>
      <c r="AE651" s="7" t="str">
        <f t="shared" ref="AE651:AE714" si="854">IF(ISBLANK(I651),"",IF(COUNTIF(I651,"*BOMBE_75MM*"),IF(COUNTIF(K651,"*TR*"),IF(G651&lt;=5,F651,""),""),""))</f>
        <v/>
      </c>
      <c r="AF651" s="7" t="str">
        <f t="shared" ref="AF651:AF714" si="855">IF(ISBLANK(I651),"",IF(COUNTIF(I651,"*BOMBE_75MM*"),IF(COUNTIF(K651,"*TR*"),IF(G651&gt;5,F651,""),""),""))</f>
        <v/>
      </c>
      <c r="AG651" s="7" t="str">
        <f t="shared" ref="AG651:AG714" si="856">IF(ISBLANK(I651),"",IF(COUNTIF(I651,"*BOMBE_75MM*"),IF(COUNTIF(K651,"*\*"),IF(AND(G651&lt;=3,G651&gt;=2),F651,""),""),""))</f>
        <v/>
      </c>
      <c r="AH651" s="7" t="str">
        <f t="shared" ref="AH651:AH714" si="857">IF(ISBLANK(I651),"",IF(COUNTIF(I651,"*BOMBE_75MM*"),IF(COUNTIF(K651,"*\*"),IF(AND(G651&lt;=7,G651&gt;=4),F651,""),""),""))</f>
        <v/>
      </c>
      <c r="AJ651" s="7" t="str">
        <f t="shared" ref="AJ651:AJ714" si="858">IF(ISBLANK(I651),"",IF(COUNTIF(I651,"*BOMBE_100MM*"),IF(G651=1,F651,""),""))</f>
        <v/>
      </c>
      <c r="AK651" s="7" t="str">
        <f t="shared" ref="AK651:AK714" si="859">IF(ISBLANK(I651),"",IF(COUNTIF(I651,"*BOMBE_100MM*"),IF(COUNTIF(K651,"*TR*"),IF(G651&lt;=5,F651,F651*2),""),""))</f>
        <v/>
      </c>
      <c r="AL651" s="7" t="str">
        <f t="shared" ref="AL651:AL714" si="860">IF(ISBLANK(I651),"",IF(COUNTIF(I651,"*BOMBE_100MM*"),IF(COUNTIF(K651,"*\*"),IF(AND(G651&lt;=3,G651&gt;=2),F651,""),""),""))</f>
        <v/>
      </c>
      <c r="AM651" s="7" t="str">
        <f t="shared" ref="AM651:AM714" si="861">IF(ISBLANK(I651),"",IF(COUNTIF(I651,"*BOMBE_100MM*"),IF(COUNTIF(K651,"*\*"),IF(AND(G651&lt;=5,G651&gt;=4),F651,""),""),""))</f>
        <v/>
      </c>
      <c r="AO651" s="7" t="str">
        <f t="shared" ref="AO651:AO714" si="862">IF(ISBLANK(I651),"",IF(COUNTIF(I651,"*BOMBE_125MM*"),IF(G651=1,F651,""),""))</f>
        <v/>
      </c>
      <c r="AP651" s="7" t="str">
        <f t="shared" ref="AP651:AP714" si="863">IF(ISBLANK(I651),"",IF(COUNTIF(I651,"*BOMBE_125MM*"),IF(COUNTIF(K651,"*TR*"),IF(G651&lt;=5,F651,""),""),""))</f>
        <v/>
      </c>
      <c r="AQ651" s="7" t="str">
        <f t="shared" ref="AQ651:AQ714" si="864">IF(ISBLANK(I651),"",IF(COUNTIF(I651,"*BOMBE_125MM*"),IF(COUNTIF(K651,"*\*"),IF(AND(G651&lt;=3,G651&gt;=2),F651,""),""),""))</f>
        <v/>
      </c>
      <c r="AS651" s="7" t="str">
        <f t="shared" ref="AS651:AS714" si="865">IF(ISBLANK(I651),"",IF(COUNTIF(I651,"*BOMBE_150MM*"),IF(G651=1,F651,""),""))</f>
        <v/>
      </c>
      <c r="AT651" s="7" t="str">
        <f t="shared" ref="AT651:AT714" si="866">IF(ISBLANK(I651),"",IF(COUNTIF(I651,"*BOMBE_150MM*"),IF(COUNTIF(K651,"*TR*"),IF(G651&lt;=4,F651,""),""),""))</f>
        <v/>
      </c>
      <c r="AU651" s="7" t="str">
        <f t="shared" ref="AU651:AU714" si="867">IF(ISBLANK(I651),"",IF(COUNTIF(I651,"*BOMBE_150MM*"),IF(COUNTIF(K651,"*\*"),IF(AND(G651&lt;=3,G651&gt;=2),F651,""),""),""))</f>
        <v/>
      </c>
      <c r="AW651" s="7" t="str">
        <f t="shared" ref="AW651:AW714" si="868">IF(ISBLANK(I651),"",IF(COUNTIF(I651,"*BOMBE_200MM*"),F651*G651,""))</f>
        <v/>
      </c>
      <c r="AY651" s="7" t="str">
        <f t="shared" ref="AY651:AY714" si="869">IF(ISBLANK(I651),"",IF(COUNTIF(I651,"*BOMBE_*"),F651*20,F651*15))</f>
        <v/>
      </c>
      <c r="AZ651" s="7" t="str">
        <f t="shared" ref="AZ651:AZ714" si="870">IF(ISBLANK(I651),"",IF(COUNTIF(I651,"*BOMBE_*"),F651*15,F651*10))</f>
        <v/>
      </c>
      <c r="BA651" s="7" t="str">
        <f t="shared" ref="BA651:BA714" si="871">IF(ISBLANK(I651),"",IF(COUNTIF(I651,"*BOMBE_*"),F651*10,F651*5))</f>
        <v/>
      </c>
    </row>
    <row r="652" spans="1:53">
      <c r="A652" s="23"/>
      <c r="B652" s="24"/>
      <c r="C652" s="25"/>
      <c r="D652" s="26"/>
      <c r="E652" s="27"/>
      <c r="F652" s="28"/>
      <c r="G652" s="28"/>
      <c r="H652" s="27"/>
      <c r="I652" s="29"/>
      <c r="J652" s="30"/>
      <c r="K652" s="31"/>
      <c r="L652" s="32"/>
      <c r="M652" s="223"/>
      <c r="N652" s="12" t="str">
        <f>IF(ISBLANK(I652),"",IF(COUNTIF(I652,"*bombe*"),(G652-1)*SUMIF('base de donnée JCO '!C$3:C$10,K652,'base de donnée JCO '!D$3:D$10)+SUMIF(entete,L652,'base de donnée JCO '!D$14:D$20),SUMIFS('base de donnée JCO '!I$173:I$1080,'base de donnée JCO '!F$173:F$1080,I652,'base de donnée JCO '!G$173:G$1080,J652)))</f>
        <v/>
      </c>
      <c r="O652" s="12" t="str">
        <f t="shared" si="848"/>
        <v/>
      </c>
      <c r="P652" s="223"/>
      <c r="Q652" s="28"/>
      <c r="R652" s="28"/>
      <c r="S652" s="28"/>
      <c r="T652" s="28"/>
      <c r="U652" s="28"/>
      <c r="V652" s="2">
        <f>W652*SUMIFS('base de donnée JCO '!H$173:H$1080,'base de donnée JCO '!F$173:F$1080,I652,'base de donnée JCO '!G$173:G$1080,J652)</f>
        <v>0</v>
      </c>
      <c r="W652" s="2">
        <f t="shared" si="849"/>
        <v>0</v>
      </c>
      <c r="X652" s="2">
        <f>W652*SUMIFS('base de donnée JCO '!J$173:J$1080,'base de donnée JCO '!F$173:F$1080,I652,'base de donnée JCO '!G$173:G$1080,J652)</f>
        <v>0</v>
      </c>
      <c r="Z652" s="7" t="str">
        <f t="shared" si="850"/>
        <v/>
      </c>
      <c r="AA652" s="7" t="str">
        <f t="shared" si="851"/>
        <v/>
      </c>
      <c r="AB652" s="7" t="str">
        <f t="shared" si="852"/>
        <v/>
      </c>
      <c r="AD652" s="7" t="str">
        <f t="shared" si="853"/>
        <v/>
      </c>
      <c r="AE652" s="7" t="str">
        <f t="shared" si="854"/>
        <v/>
      </c>
      <c r="AF652" s="7" t="str">
        <f t="shared" si="855"/>
        <v/>
      </c>
      <c r="AG652" s="7" t="str">
        <f t="shared" si="856"/>
        <v/>
      </c>
      <c r="AH652" s="7" t="str">
        <f t="shared" si="857"/>
        <v/>
      </c>
      <c r="AJ652" s="7" t="str">
        <f t="shared" si="858"/>
        <v/>
      </c>
      <c r="AK652" s="7" t="str">
        <f t="shared" si="859"/>
        <v/>
      </c>
      <c r="AL652" s="7" t="str">
        <f t="shared" si="860"/>
        <v/>
      </c>
      <c r="AM652" s="7" t="str">
        <f t="shared" si="861"/>
        <v/>
      </c>
      <c r="AO652" s="7" t="str">
        <f t="shared" si="862"/>
        <v/>
      </c>
      <c r="AP652" s="7" t="str">
        <f t="shared" si="863"/>
        <v/>
      </c>
      <c r="AQ652" s="7" t="str">
        <f t="shared" si="864"/>
        <v/>
      </c>
      <c r="AS652" s="7" t="str">
        <f t="shared" si="865"/>
        <v/>
      </c>
      <c r="AT652" s="7" t="str">
        <f t="shared" si="866"/>
        <v/>
      </c>
      <c r="AU652" s="7" t="str">
        <f t="shared" si="867"/>
        <v/>
      </c>
      <c r="AW652" s="7" t="str">
        <f t="shared" si="868"/>
        <v/>
      </c>
      <c r="AY652" s="7" t="str">
        <f t="shared" si="869"/>
        <v/>
      </c>
      <c r="AZ652" s="7" t="str">
        <f t="shared" si="870"/>
        <v/>
      </c>
      <c r="BA652" s="7" t="str">
        <f t="shared" si="871"/>
        <v/>
      </c>
    </row>
    <row r="653" spans="1:53">
      <c r="A653" s="23"/>
      <c r="B653" s="24"/>
      <c r="C653" s="25"/>
      <c r="D653" s="26"/>
      <c r="E653" s="27"/>
      <c r="F653" s="28"/>
      <c r="G653" s="28"/>
      <c r="H653" s="27"/>
      <c r="I653" s="29"/>
      <c r="J653" s="30"/>
      <c r="K653" s="31"/>
      <c r="L653" s="32"/>
      <c r="M653" s="223"/>
      <c r="N653" s="12" t="str">
        <f>IF(ISBLANK(I653),"",IF(COUNTIF(I653,"*bombe*"),(G653-1)*SUMIF('base de donnée JCO '!C$3:C$10,K653,'base de donnée JCO '!D$3:D$10)+SUMIF(entete,L653,'base de donnée JCO '!D$14:D$20),SUMIFS('base de donnée JCO '!I$173:I$1080,'base de donnée JCO '!F$173:F$1080,I653,'base de donnée JCO '!G$173:G$1080,J653)))</f>
        <v/>
      </c>
      <c r="O653" s="12" t="str">
        <f t="shared" si="848"/>
        <v/>
      </c>
      <c r="P653" s="223"/>
      <c r="Q653" s="28"/>
      <c r="R653" s="28"/>
      <c r="S653" s="28"/>
      <c r="T653" s="28"/>
      <c r="U653" s="28"/>
      <c r="V653" s="2">
        <f>W653*SUMIFS('base de donnée JCO '!H$173:H$1080,'base de donnée JCO '!F$173:F$1080,I653,'base de donnée JCO '!G$173:G$1080,J653)</f>
        <v>0</v>
      </c>
      <c r="W653" s="2">
        <f t="shared" si="849"/>
        <v>0</v>
      </c>
      <c r="X653" s="2">
        <f>W653*SUMIFS('base de donnée JCO '!J$173:J$1080,'base de donnée JCO '!F$173:F$1080,I653,'base de donnée JCO '!G$173:G$1080,J653)</f>
        <v>0</v>
      </c>
      <c r="Z653" s="7" t="str">
        <f t="shared" si="850"/>
        <v/>
      </c>
      <c r="AA653" s="7" t="str">
        <f t="shared" si="851"/>
        <v/>
      </c>
      <c r="AB653" s="7" t="str">
        <f t="shared" si="852"/>
        <v/>
      </c>
      <c r="AD653" s="7" t="str">
        <f t="shared" si="853"/>
        <v/>
      </c>
      <c r="AE653" s="7" t="str">
        <f t="shared" si="854"/>
        <v/>
      </c>
      <c r="AF653" s="7" t="str">
        <f t="shared" si="855"/>
        <v/>
      </c>
      <c r="AG653" s="7" t="str">
        <f t="shared" si="856"/>
        <v/>
      </c>
      <c r="AH653" s="7" t="str">
        <f t="shared" si="857"/>
        <v/>
      </c>
      <c r="AJ653" s="7" t="str">
        <f t="shared" si="858"/>
        <v/>
      </c>
      <c r="AK653" s="7" t="str">
        <f t="shared" si="859"/>
        <v/>
      </c>
      <c r="AL653" s="7" t="str">
        <f t="shared" si="860"/>
        <v/>
      </c>
      <c r="AM653" s="7" t="str">
        <f t="shared" si="861"/>
        <v/>
      </c>
      <c r="AO653" s="7" t="str">
        <f t="shared" si="862"/>
        <v/>
      </c>
      <c r="AP653" s="7" t="str">
        <f t="shared" si="863"/>
        <v/>
      </c>
      <c r="AQ653" s="7" t="str">
        <f t="shared" si="864"/>
        <v/>
      </c>
      <c r="AS653" s="7" t="str">
        <f t="shared" si="865"/>
        <v/>
      </c>
      <c r="AT653" s="7" t="str">
        <f t="shared" si="866"/>
        <v/>
      </c>
      <c r="AU653" s="7" t="str">
        <f t="shared" si="867"/>
        <v/>
      </c>
      <c r="AW653" s="7" t="str">
        <f t="shared" si="868"/>
        <v/>
      </c>
      <c r="AY653" s="7" t="str">
        <f t="shared" si="869"/>
        <v/>
      </c>
      <c r="AZ653" s="7" t="str">
        <f t="shared" si="870"/>
        <v/>
      </c>
      <c r="BA653" s="7" t="str">
        <f t="shared" si="871"/>
        <v/>
      </c>
    </row>
    <row r="654" spans="1:53">
      <c r="A654" s="23"/>
      <c r="B654" s="24"/>
      <c r="C654" s="25"/>
      <c r="D654" s="26"/>
      <c r="E654" s="27"/>
      <c r="F654" s="28"/>
      <c r="G654" s="28"/>
      <c r="H654" s="27"/>
      <c r="I654" s="29"/>
      <c r="J654" s="30"/>
      <c r="K654" s="31"/>
      <c r="L654" s="32"/>
      <c r="M654" s="223"/>
      <c r="N654" s="12" t="str">
        <f>IF(ISBLANK(I654),"",IF(COUNTIF(I654,"*bombe*"),(G654-1)*SUMIF('base de donnée JCO '!C$3:C$10,K654,'base de donnée JCO '!D$3:D$10)+SUMIF(entete,L654,'base de donnée JCO '!D$14:D$20),SUMIFS('base de donnée JCO '!I$173:I$1080,'base de donnée JCO '!F$173:F$1080,I654,'base de donnée JCO '!G$173:G$1080,J654)))</f>
        <v/>
      </c>
      <c r="O654" s="12" t="str">
        <f t="shared" si="848"/>
        <v/>
      </c>
      <c r="P654" s="223"/>
      <c r="Q654" s="28"/>
      <c r="R654" s="28"/>
      <c r="S654" s="28"/>
      <c r="T654" s="28"/>
      <c r="U654" s="28"/>
      <c r="V654" s="2">
        <f>W654*SUMIFS('base de donnée JCO '!H$173:H$1080,'base de donnée JCO '!F$173:F$1080,I654,'base de donnée JCO '!G$173:G$1080,J654)</f>
        <v>0</v>
      </c>
      <c r="W654" s="2">
        <f t="shared" si="849"/>
        <v>0</v>
      </c>
      <c r="X654" s="2">
        <f>W654*SUMIFS('base de donnée JCO '!J$173:J$1080,'base de donnée JCO '!F$173:F$1080,I654,'base de donnée JCO '!G$173:G$1080,J654)</f>
        <v>0</v>
      </c>
      <c r="Z654" s="7" t="str">
        <f t="shared" si="850"/>
        <v/>
      </c>
      <c r="AA654" s="7" t="str">
        <f t="shared" si="851"/>
        <v/>
      </c>
      <c r="AB654" s="7" t="str">
        <f t="shared" si="852"/>
        <v/>
      </c>
      <c r="AD654" s="7" t="str">
        <f t="shared" si="853"/>
        <v/>
      </c>
      <c r="AE654" s="7" t="str">
        <f t="shared" si="854"/>
        <v/>
      </c>
      <c r="AF654" s="7" t="str">
        <f t="shared" si="855"/>
        <v/>
      </c>
      <c r="AG654" s="7" t="str">
        <f t="shared" si="856"/>
        <v/>
      </c>
      <c r="AH654" s="7" t="str">
        <f t="shared" si="857"/>
        <v/>
      </c>
      <c r="AJ654" s="7" t="str">
        <f t="shared" si="858"/>
        <v/>
      </c>
      <c r="AK654" s="7" t="str">
        <f t="shared" si="859"/>
        <v/>
      </c>
      <c r="AL654" s="7" t="str">
        <f t="shared" si="860"/>
        <v/>
      </c>
      <c r="AM654" s="7" t="str">
        <f t="shared" si="861"/>
        <v/>
      </c>
      <c r="AO654" s="7" t="str">
        <f t="shared" si="862"/>
        <v/>
      </c>
      <c r="AP654" s="7" t="str">
        <f t="shared" si="863"/>
        <v/>
      </c>
      <c r="AQ654" s="7" t="str">
        <f t="shared" si="864"/>
        <v/>
      </c>
      <c r="AS654" s="7" t="str">
        <f t="shared" si="865"/>
        <v/>
      </c>
      <c r="AT654" s="7" t="str">
        <f t="shared" si="866"/>
        <v/>
      </c>
      <c r="AU654" s="7" t="str">
        <f t="shared" si="867"/>
        <v/>
      </c>
      <c r="AW654" s="7" t="str">
        <f t="shared" si="868"/>
        <v/>
      </c>
      <c r="AY654" s="7" t="str">
        <f t="shared" si="869"/>
        <v/>
      </c>
      <c r="AZ654" s="7" t="str">
        <f t="shared" si="870"/>
        <v/>
      </c>
      <c r="BA654" s="7" t="str">
        <f t="shared" si="871"/>
        <v/>
      </c>
    </row>
    <row r="655" spans="1:53">
      <c r="A655" s="23"/>
      <c r="B655" s="24"/>
      <c r="C655" s="25"/>
      <c r="D655" s="26"/>
      <c r="E655" s="27"/>
      <c r="F655" s="28"/>
      <c r="G655" s="28"/>
      <c r="H655" s="27"/>
      <c r="I655" s="29"/>
      <c r="J655" s="30"/>
      <c r="K655" s="31"/>
      <c r="L655" s="32"/>
      <c r="M655" s="223"/>
      <c r="N655" s="12" t="str">
        <f>IF(ISBLANK(I655),"",IF(COUNTIF(I655,"*bombe*"),(G655-1)*SUMIF('base de donnée JCO '!C$3:C$10,K655,'base de donnée JCO '!D$3:D$10)+SUMIF(entete,L655,'base de donnée JCO '!D$14:D$20),SUMIFS('base de donnée JCO '!I$173:I$1080,'base de donnée JCO '!F$173:F$1080,I655,'base de donnée JCO '!G$173:G$1080,J655)))</f>
        <v/>
      </c>
      <c r="O655" s="12" t="str">
        <f t="shared" si="848"/>
        <v/>
      </c>
      <c r="P655" s="223"/>
      <c r="Q655" s="28"/>
      <c r="R655" s="28"/>
      <c r="S655" s="28"/>
      <c r="T655" s="28"/>
      <c r="U655" s="28"/>
      <c r="V655" s="2">
        <f>W655*SUMIFS('base de donnée JCO '!H$173:H$1080,'base de donnée JCO '!F$173:F$1080,I655,'base de donnée JCO '!G$173:G$1080,J655)</f>
        <v>0</v>
      </c>
      <c r="W655" s="2">
        <f t="shared" si="849"/>
        <v>0</v>
      </c>
      <c r="X655" s="2">
        <f>W655*SUMIFS('base de donnée JCO '!J$173:J$1080,'base de donnée JCO '!F$173:F$1080,I655,'base de donnée JCO '!G$173:G$1080,J655)</f>
        <v>0</v>
      </c>
      <c r="Z655" s="7" t="str">
        <f t="shared" si="850"/>
        <v/>
      </c>
      <c r="AA655" s="7" t="str">
        <f t="shared" si="851"/>
        <v/>
      </c>
      <c r="AB655" s="7" t="str">
        <f t="shared" si="852"/>
        <v/>
      </c>
      <c r="AD655" s="7" t="str">
        <f t="shared" si="853"/>
        <v/>
      </c>
      <c r="AE655" s="7" t="str">
        <f t="shared" si="854"/>
        <v/>
      </c>
      <c r="AF655" s="7" t="str">
        <f t="shared" si="855"/>
        <v/>
      </c>
      <c r="AG655" s="7" t="str">
        <f t="shared" si="856"/>
        <v/>
      </c>
      <c r="AH655" s="7" t="str">
        <f t="shared" si="857"/>
        <v/>
      </c>
      <c r="AJ655" s="7" t="str">
        <f t="shared" si="858"/>
        <v/>
      </c>
      <c r="AK655" s="7" t="str">
        <f t="shared" si="859"/>
        <v/>
      </c>
      <c r="AL655" s="7" t="str">
        <f t="shared" si="860"/>
        <v/>
      </c>
      <c r="AM655" s="7" t="str">
        <f t="shared" si="861"/>
        <v/>
      </c>
      <c r="AO655" s="7" t="str">
        <f t="shared" si="862"/>
        <v/>
      </c>
      <c r="AP655" s="7" t="str">
        <f t="shared" si="863"/>
        <v/>
      </c>
      <c r="AQ655" s="7" t="str">
        <f t="shared" si="864"/>
        <v/>
      </c>
      <c r="AS655" s="7" t="str">
        <f t="shared" si="865"/>
        <v/>
      </c>
      <c r="AT655" s="7" t="str">
        <f t="shared" si="866"/>
        <v/>
      </c>
      <c r="AU655" s="7" t="str">
        <f t="shared" si="867"/>
        <v/>
      </c>
      <c r="AW655" s="7" t="str">
        <f t="shared" si="868"/>
        <v/>
      </c>
      <c r="AY655" s="7" t="str">
        <f t="shared" si="869"/>
        <v/>
      </c>
      <c r="AZ655" s="7" t="str">
        <f t="shared" si="870"/>
        <v/>
      </c>
      <c r="BA655" s="7" t="str">
        <f t="shared" si="871"/>
        <v/>
      </c>
    </row>
    <row r="656" spans="1:53">
      <c r="A656" s="23"/>
      <c r="B656" s="24"/>
      <c r="C656" s="25"/>
      <c r="D656" s="26"/>
      <c r="E656" s="27"/>
      <c r="F656" s="28"/>
      <c r="G656" s="28"/>
      <c r="H656" s="27"/>
      <c r="I656" s="29"/>
      <c r="J656" s="30"/>
      <c r="K656" s="31"/>
      <c r="L656" s="32"/>
      <c r="M656" s="223"/>
      <c r="N656" s="12" t="str">
        <f>IF(ISBLANK(I656),"",IF(COUNTIF(I656,"*bombe*"),(G656-1)*SUMIF('base de donnée JCO '!C$3:C$10,K656,'base de donnée JCO '!D$3:D$10)+SUMIF(entete,L656,'base de donnée JCO '!D$14:D$20),SUMIFS('base de donnée JCO '!I$173:I$1080,'base de donnée JCO '!F$173:F$1080,I656,'base de donnée JCO '!G$173:G$1080,J656)))</f>
        <v/>
      </c>
      <c r="O656" s="12" t="str">
        <f t="shared" si="848"/>
        <v/>
      </c>
      <c r="P656" s="223"/>
      <c r="Q656" s="28"/>
      <c r="R656" s="28"/>
      <c r="S656" s="28"/>
      <c r="T656" s="28"/>
      <c r="U656" s="28"/>
      <c r="V656" s="2">
        <f>W656*SUMIFS('base de donnée JCO '!H$173:H$1080,'base de donnée JCO '!F$173:F$1080,I656,'base de donnée JCO '!G$173:G$1080,J656)</f>
        <v>0</v>
      </c>
      <c r="W656" s="2">
        <f t="shared" si="849"/>
        <v>0</v>
      </c>
      <c r="X656" s="2">
        <f>W656*SUMIFS('base de donnée JCO '!J$173:J$1080,'base de donnée JCO '!F$173:F$1080,I656,'base de donnée JCO '!G$173:G$1080,J656)</f>
        <v>0</v>
      </c>
      <c r="Z656" s="7" t="str">
        <f t="shared" si="850"/>
        <v/>
      </c>
      <c r="AA656" s="7" t="str">
        <f t="shared" si="851"/>
        <v/>
      </c>
      <c r="AB656" s="7" t="str">
        <f t="shared" si="852"/>
        <v/>
      </c>
      <c r="AD656" s="7" t="str">
        <f t="shared" si="853"/>
        <v/>
      </c>
      <c r="AE656" s="7" t="str">
        <f t="shared" si="854"/>
        <v/>
      </c>
      <c r="AF656" s="7" t="str">
        <f t="shared" si="855"/>
        <v/>
      </c>
      <c r="AG656" s="7" t="str">
        <f t="shared" si="856"/>
        <v/>
      </c>
      <c r="AH656" s="7" t="str">
        <f t="shared" si="857"/>
        <v/>
      </c>
      <c r="AJ656" s="7" t="str">
        <f t="shared" si="858"/>
        <v/>
      </c>
      <c r="AK656" s="7" t="str">
        <f t="shared" si="859"/>
        <v/>
      </c>
      <c r="AL656" s="7" t="str">
        <f t="shared" si="860"/>
        <v/>
      </c>
      <c r="AM656" s="7" t="str">
        <f t="shared" si="861"/>
        <v/>
      </c>
      <c r="AO656" s="7" t="str">
        <f t="shared" si="862"/>
        <v/>
      </c>
      <c r="AP656" s="7" t="str">
        <f t="shared" si="863"/>
        <v/>
      </c>
      <c r="AQ656" s="7" t="str">
        <f t="shared" si="864"/>
        <v/>
      </c>
      <c r="AS656" s="7" t="str">
        <f t="shared" si="865"/>
        <v/>
      </c>
      <c r="AT656" s="7" t="str">
        <f t="shared" si="866"/>
        <v/>
      </c>
      <c r="AU656" s="7" t="str">
        <f t="shared" si="867"/>
        <v/>
      </c>
      <c r="AW656" s="7" t="str">
        <f t="shared" si="868"/>
        <v/>
      </c>
      <c r="AY656" s="7" t="str">
        <f t="shared" si="869"/>
        <v/>
      </c>
      <c r="AZ656" s="7" t="str">
        <f t="shared" si="870"/>
        <v/>
      </c>
      <c r="BA656" s="7" t="str">
        <f t="shared" si="871"/>
        <v/>
      </c>
    </row>
    <row r="657" spans="1:53">
      <c r="A657" s="23"/>
      <c r="B657" s="24"/>
      <c r="C657" s="25"/>
      <c r="D657" s="26"/>
      <c r="E657" s="27"/>
      <c r="F657" s="28"/>
      <c r="G657" s="28"/>
      <c r="H657" s="27"/>
      <c r="I657" s="29"/>
      <c r="J657" s="30"/>
      <c r="K657" s="31"/>
      <c r="L657" s="32"/>
      <c r="M657" s="223"/>
      <c r="N657" s="12" t="str">
        <f>IF(ISBLANK(I657),"",IF(COUNTIF(I657,"*bombe*"),(G657-1)*SUMIF('base de donnée JCO '!C$3:C$10,K657,'base de donnée JCO '!D$3:D$10)+SUMIF(entete,L657,'base de donnée JCO '!D$14:D$20),SUMIFS('base de donnée JCO '!I$173:I$1080,'base de donnée JCO '!F$173:F$1080,I657,'base de donnée JCO '!G$173:G$1080,J657)))</f>
        <v/>
      </c>
      <c r="O657" s="12" t="str">
        <f t="shared" si="848"/>
        <v/>
      </c>
      <c r="P657" s="223"/>
      <c r="Q657" s="28"/>
      <c r="R657" s="28"/>
      <c r="S657" s="28"/>
      <c r="T657" s="28"/>
      <c r="U657" s="28"/>
      <c r="V657" s="2">
        <f>W657*SUMIFS('base de donnée JCO '!H$173:H$1080,'base de donnée JCO '!F$173:F$1080,I657,'base de donnée JCO '!G$173:G$1080,J657)</f>
        <v>0</v>
      </c>
      <c r="W657" s="2">
        <f t="shared" si="849"/>
        <v>0</v>
      </c>
      <c r="X657" s="2">
        <f>W657*SUMIFS('base de donnée JCO '!J$173:J$1080,'base de donnée JCO '!F$173:F$1080,I657,'base de donnée JCO '!G$173:G$1080,J657)</f>
        <v>0</v>
      </c>
      <c r="Z657" s="7" t="str">
        <f t="shared" si="850"/>
        <v/>
      </c>
      <c r="AA657" s="7" t="str">
        <f t="shared" si="851"/>
        <v/>
      </c>
      <c r="AB657" s="7" t="str">
        <f t="shared" si="852"/>
        <v/>
      </c>
      <c r="AD657" s="7" t="str">
        <f t="shared" si="853"/>
        <v/>
      </c>
      <c r="AE657" s="7" t="str">
        <f t="shared" si="854"/>
        <v/>
      </c>
      <c r="AF657" s="7" t="str">
        <f t="shared" si="855"/>
        <v/>
      </c>
      <c r="AG657" s="7" t="str">
        <f t="shared" si="856"/>
        <v/>
      </c>
      <c r="AH657" s="7" t="str">
        <f t="shared" si="857"/>
        <v/>
      </c>
      <c r="AJ657" s="7" t="str">
        <f t="shared" si="858"/>
        <v/>
      </c>
      <c r="AK657" s="7" t="str">
        <f t="shared" si="859"/>
        <v/>
      </c>
      <c r="AL657" s="7" t="str">
        <f t="shared" si="860"/>
        <v/>
      </c>
      <c r="AM657" s="7" t="str">
        <f t="shared" si="861"/>
        <v/>
      </c>
      <c r="AO657" s="7" t="str">
        <f t="shared" si="862"/>
        <v/>
      </c>
      <c r="AP657" s="7" t="str">
        <f t="shared" si="863"/>
        <v/>
      </c>
      <c r="AQ657" s="7" t="str">
        <f t="shared" si="864"/>
        <v/>
      </c>
      <c r="AS657" s="7" t="str">
        <f t="shared" si="865"/>
        <v/>
      </c>
      <c r="AT657" s="7" t="str">
        <f t="shared" si="866"/>
        <v/>
      </c>
      <c r="AU657" s="7" t="str">
        <f t="shared" si="867"/>
        <v/>
      </c>
      <c r="AW657" s="7" t="str">
        <f t="shared" si="868"/>
        <v/>
      </c>
      <c r="AY657" s="7" t="str">
        <f t="shared" si="869"/>
        <v/>
      </c>
      <c r="AZ657" s="7" t="str">
        <f t="shared" si="870"/>
        <v/>
      </c>
      <c r="BA657" s="7" t="str">
        <f t="shared" si="871"/>
        <v/>
      </c>
    </row>
    <row r="658" spans="1:53">
      <c r="A658" s="23"/>
      <c r="B658" s="24"/>
      <c r="C658" s="25"/>
      <c r="D658" s="26"/>
      <c r="E658" s="27"/>
      <c r="F658" s="28"/>
      <c r="G658" s="28"/>
      <c r="H658" s="27"/>
      <c r="I658" s="29"/>
      <c r="J658" s="30"/>
      <c r="K658" s="31"/>
      <c r="L658" s="32"/>
      <c r="M658" s="223"/>
      <c r="N658" s="12" t="str">
        <f>IF(ISBLANK(I658),"",IF(COUNTIF(I658,"*bombe*"),(G658-1)*SUMIF('base de donnée JCO '!C$3:C$10,K658,'base de donnée JCO '!D$3:D$10)+SUMIF(entete,L658,'base de donnée JCO '!D$14:D$20),SUMIFS('base de donnée JCO '!I$173:I$1080,'base de donnée JCO '!F$173:F$1080,I658,'base de donnée JCO '!G$173:G$1080,J658)))</f>
        <v/>
      </c>
      <c r="O658" s="12" t="str">
        <f t="shared" si="848"/>
        <v/>
      </c>
      <c r="P658" s="223"/>
      <c r="Q658" s="28"/>
      <c r="R658" s="28"/>
      <c r="S658" s="28"/>
      <c r="T658" s="28"/>
      <c r="U658" s="28"/>
      <c r="V658" s="2">
        <f>W658*SUMIFS('base de donnée JCO '!H$173:H$1080,'base de donnée JCO '!F$173:F$1080,I658,'base de donnée JCO '!G$173:G$1080,J658)</f>
        <v>0</v>
      </c>
      <c r="W658" s="2">
        <f t="shared" si="849"/>
        <v>0</v>
      </c>
      <c r="X658" s="2">
        <f>W658*SUMIFS('base de donnée JCO '!J$173:J$1080,'base de donnée JCO '!F$173:F$1080,I658,'base de donnée JCO '!G$173:G$1080,J658)</f>
        <v>0</v>
      </c>
      <c r="Z658" s="7" t="str">
        <f t="shared" si="850"/>
        <v/>
      </c>
      <c r="AA658" s="7" t="str">
        <f t="shared" si="851"/>
        <v/>
      </c>
      <c r="AB658" s="7" t="str">
        <f t="shared" si="852"/>
        <v/>
      </c>
      <c r="AD658" s="7" t="str">
        <f t="shared" si="853"/>
        <v/>
      </c>
      <c r="AE658" s="7" t="str">
        <f t="shared" si="854"/>
        <v/>
      </c>
      <c r="AF658" s="7" t="str">
        <f t="shared" si="855"/>
        <v/>
      </c>
      <c r="AG658" s="7" t="str">
        <f t="shared" si="856"/>
        <v/>
      </c>
      <c r="AH658" s="7" t="str">
        <f t="shared" si="857"/>
        <v/>
      </c>
      <c r="AJ658" s="7" t="str">
        <f t="shared" si="858"/>
        <v/>
      </c>
      <c r="AK658" s="7" t="str">
        <f t="shared" si="859"/>
        <v/>
      </c>
      <c r="AL658" s="7" t="str">
        <f t="shared" si="860"/>
        <v/>
      </c>
      <c r="AM658" s="7" t="str">
        <f t="shared" si="861"/>
        <v/>
      </c>
      <c r="AO658" s="7" t="str">
        <f t="shared" si="862"/>
        <v/>
      </c>
      <c r="AP658" s="7" t="str">
        <f t="shared" si="863"/>
        <v/>
      </c>
      <c r="AQ658" s="7" t="str">
        <f t="shared" si="864"/>
        <v/>
      </c>
      <c r="AS658" s="7" t="str">
        <f t="shared" si="865"/>
        <v/>
      </c>
      <c r="AT658" s="7" t="str">
        <f t="shared" si="866"/>
        <v/>
      </c>
      <c r="AU658" s="7" t="str">
        <f t="shared" si="867"/>
        <v/>
      </c>
      <c r="AW658" s="7" t="str">
        <f t="shared" si="868"/>
        <v/>
      </c>
      <c r="AY658" s="7" t="str">
        <f t="shared" si="869"/>
        <v/>
      </c>
      <c r="AZ658" s="7" t="str">
        <f t="shared" si="870"/>
        <v/>
      </c>
      <c r="BA658" s="7" t="str">
        <f t="shared" si="871"/>
        <v/>
      </c>
    </row>
    <row r="659" spans="1:53">
      <c r="A659" s="23"/>
      <c r="B659" s="24"/>
      <c r="C659" s="25"/>
      <c r="D659" s="26"/>
      <c r="E659" s="27"/>
      <c r="F659" s="28"/>
      <c r="G659" s="28"/>
      <c r="H659" s="27"/>
      <c r="I659" s="29"/>
      <c r="J659" s="30"/>
      <c r="K659" s="31"/>
      <c r="L659" s="32"/>
      <c r="M659" s="223"/>
      <c r="N659" s="12" t="str">
        <f>IF(ISBLANK(I659),"",IF(COUNTIF(I659,"*bombe*"),(G659-1)*SUMIF('base de donnée JCO '!C$3:C$10,K659,'base de donnée JCO '!D$3:D$10)+SUMIF(entete,L659,'base de donnée JCO '!D$14:D$20),SUMIFS('base de donnée JCO '!I$173:I$1080,'base de donnée JCO '!F$173:F$1080,I659,'base de donnée JCO '!G$173:G$1080,J659)))</f>
        <v/>
      </c>
      <c r="O659" s="12" t="str">
        <f t="shared" si="848"/>
        <v/>
      </c>
      <c r="P659" s="223"/>
      <c r="Q659" s="28"/>
      <c r="R659" s="28"/>
      <c r="S659" s="28"/>
      <c r="T659" s="28"/>
      <c r="U659" s="28"/>
      <c r="V659" s="2">
        <f>W659*SUMIFS('base de donnée JCO '!H$173:H$1080,'base de donnée JCO '!F$173:F$1080,I659,'base de donnée JCO '!G$173:G$1080,J659)</f>
        <v>0</v>
      </c>
      <c r="W659" s="2">
        <f t="shared" si="849"/>
        <v>0</v>
      </c>
      <c r="X659" s="2">
        <f>W659*SUMIFS('base de donnée JCO '!J$173:J$1080,'base de donnée JCO '!F$173:F$1080,I659,'base de donnée JCO '!G$173:G$1080,J659)</f>
        <v>0</v>
      </c>
      <c r="Z659" s="7" t="str">
        <f t="shared" si="850"/>
        <v/>
      </c>
      <c r="AA659" s="7" t="str">
        <f t="shared" si="851"/>
        <v/>
      </c>
      <c r="AB659" s="7" t="str">
        <f t="shared" si="852"/>
        <v/>
      </c>
      <c r="AD659" s="7" t="str">
        <f t="shared" si="853"/>
        <v/>
      </c>
      <c r="AE659" s="7" t="str">
        <f t="shared" si="854"/>
        <v/>
      </c>
      <c r="AF659" s="7" t="str">
        <f t="shared" si="855"/>
        <v/>
      </c>
      <c r="AG659" s="7" t="str">
        <f t="shared" si="856"/>
        <v/>
      </c>
      <c r="AH659" s="7" t="str">
        <f t="shared" si="857"/>
        <v/>
      </c>
      <c r="AJ659" s="7" t="str">
        <f t="shared" si="858"/>
        <v/>
      </c>
      <c r="AK659" s="7" t="str">
        <f t="shared" si="859"/>
        <v/>
      </c>
      <c r="AL659" s="7" t="str">
        <f t="shared" si="860"/>
        <v/>
      </c>
      <c r="AM659" s="7" t="str">
        <f t="shared" si="861"/>
        <v/>
      </c>
      <c r="AO659" s="7" t="str">
        <f t="shared" si="862"/>
        <v/>
      </c>
      <c r="AP659" s="7" t="str">
        <f t="shared" si="863"/>
        <v/>
      </c>
      <c r="AQ659" s="7" t="str">
        <f t="shared" si="864"/>
        <v/>
      </c>
      <c r="AS659" s="7" t="str">
        <f t="shared" si="865"/>
        <v/>
      </c>
      <c r="AT659" s="7" t="str">
        <f t="shared" si="866"/>
        <v/>
      </c>
      <c r="AU659" s="7" t="str">
        <f t="shared" si="867"/>
        <v/>
      </c>
      <c r="AW659" s="7" t="str">
        <f t="shared" si="868"/>
        <v/>
      </c>
      <c r="AY659" s="7" t="str">
        <f t="shared" si="869"/>
        <v/>
      </c>
      <c r="AZ659" s="7" t="str">
        <f t="shared" si="870"/>
        <v/>
      </c>
      <c r="BA659" s="7" t="str">
        <f t="shared" si="871"/>
        <v/>
      </c>
    </row>
    <row r="660" spans="1:53">
      <c r="A660" s="23"/>
      <c r="B660" s="24"/>
      <c r="C660" s="25"/>
      <c r="D660" s="26"/>
      <c r="E660" s="27"/>
      <c r="F660" s="28"/>
      <c r="G660" s="28"/>
      <c r="H660" s="27"/>
      <c r="I660" s="29"/>
      <c r="J660" s="30"/>
      <c r="K660" s="31"/>
      <c r="L660" s="32"/>
      <c r="M660" s="223"/>
      <c r="N660" s="12" t="str">
        <f>IF(ISBLANK(I660),"",IF(COUNTIF(I660,"*bombe*"),(G660-1)*SUMIF('base de donnée JCO '!C$3:C$10,K660,'base de donnée JCO '!D$3:D$10)+SUMIF(entete,L660,'base de donnée JCO '!D$14:D$20),SUMIFS('base de donnée JCO '!I$173:I$1080,'base de donnée JCO '!F$173:F$1080,I660,'base de donnée JCO '!G$173:G$1080,J660)))</f>
        <v/>
      </c>
      <c r="O660" s="12" t="str">
        <f t="shared" si="848"/>
        <v/>
      </c>
      <c r="P660" s="223"/>
      <c r="Q660" s="28"/>
      <c r="R660" s="28"/>
      <c r="S660" s="28"/>
      <c r="T660" s="28"/>
      <c r="U660" s="28"/>
      <c r="V660" s="2">
        <f>W660*SUMIFS('base de donnée JCO '!H$173:H$1080,'base de donnée JCO '!F$173:F$1080,I660,'base de donnée JCO '!G$173:G$1080,J660)</f>
        <v>0</v>
      </c>
      <c r="W660" s="2">
        <f t="shared" si="849"/>
        <v>0</v>
      </c>
      <c r="X660" s="2">
        <f>W660*SUMIFS('base de donnée JCO '!J$173:J$1080,'base de donnée JCO '!F$173:F$1080,I660,'base de donnée JCO '!G$173:G$1080,J660)</f>
        <v>0</v>
      </c>
      <c r="Z660" s="7" t="str">
        <f t="shared" si="850"/>
        <v/>
      </c>
      <c r="AA660" s="7" t="str">
        <f t="shared" si="851"/>
        <v/>
      </c>
      <c r="AB660" s="7" t="str">
        <f t="shared" si="852"/>
        <v/>
      </c>
      <c r="AD660" s="7" t="str">
        <f t="shared" si="853"/>
        <v/>
      </c>
      <c r="AE660" s="7" t="str">
        <f t="shared" si="854"/>
        <v/>
      </c>
      <c r="AF660" s="7" t="str">
        <f t="shared" si="855"/>
        <v/>
      </c>
      <c r="AG660" s="7" t="str">
        <f t="shared" si="856"/>
        <v/>
      </c>
      <c r="AH660" s="7" t="str">
        <f t="shared" si="857"/>
        <v/>
      </c>
      <c r="AJ660" s="7" t="str">
        <f t="shared" si="858"/>
        <v/>
      </c>
      <c r="AK660" s="7" t="str">
        <f t="shared" si="859"/>
        <v/>
      </c>
      <c r="AL660" s="7" t="str">
        <f t="shared" si="860"/>
        <v/>
      </c>
      <c r="AM660" s="7" t="str">
        <f t="shared" si="861"/>
        <v/>
      </c>
      <c r="AO660" s="7" t="str">
        <f t="shared" si="862"/>
        <v/>
      </c>
      <c r="AP660" s="7" t="str">
        <f t="shared" si="863"/>
        <v/>
      </c>
      <c r="AQ660" s="7" t="str">
        <f t="shared" si="864"/>
        <v/>
      </c>
      <c r="AS660" s="7" t="str">
        <f t="shared" si="865"/>
        <v/>
      </c>
      <c r="AT660" s="7" t="str">
        <f t="shared" si="866"/>
        <v/>
      </c>
      <c r="AU660" s="7" t="str">
        <f t="shared" si="867"/>
        <v/>
      </c>
      <c r="AW660" s="7" t="str">
        <f t="shared" si="868"/>
        <v/>
      </c>
      <c r="AY660" s="7" t="str">
        <f t="shared" si="869"/>
        <v/>
      </c>
      <c r="AZ660" s="7" t="str">
        <f t="shared" si="870"/>
        <v/>
      </c>
      <c r="BA660" s="7" t="str">
        <f t="shared" si="871"/>
        <v/>
      </c>
    </row>
    <row r="661" spans="1:53">
      <c r="A661" s="23"/>
      <c r="B661" s="24"/>
      <c r="C661" s="25"/>
      <c r="D661" s="26"/>
      <c r="E661" s="27"/>
      <c r="F661" s="28"/>
      <c r="G661" s="28"/>
      <c r="H661" s="27"/>
      <c r="I661" s="29"/>
      <c r="J661" s="30"/>
      <c r="K661" s="31"/>
      <c r="L661" s="32"/>
      <c r="M661" s="223"/>
      <c r="N661" s="12" t="str">
        <f>IF(ISBLANK(I661),"",IF(COUNTIF(I661,"*bombe*"),(G661-1)*SUMIF('base de donnée JCO '!C$3:C$10,K661,'base de donnée JCO '!D$3:D$10)+SUMIF(entete,L661,'base de donnée JCO '!D$14:D$20),SUMIFS('base de donnée JCO '!I$173:I$1080,'base de donnée JCO '!F$173:F$1080,I661,'base de donnée JCO '!G$173:G$1080,J661)))</f>
        <v/>
      </c>
      <c r="O661" s="12" t="str">
        <f t="shared" si="848"/>
        <v/>
      </c>
      <c r="P661" s="223"/>
      <c r="Q661" s="28"/>
      <c r="R661" s="28"/>
      <c r="S661" s="28"/>
      <c r="T661" s="28"/>
      <c r="U661" s="28"/>
      <c r="V661" s="2">
        <f>W661*SUMIFS('base de donnée JCO '!H$173:H$1080,'base de donnée JCO '!F$173:F$1080,I661,'base de donnée JCO '!G$173:G$1080,J661)</f>
        <v>0</v>
      </c>
      <c r="W661" s="2">
        <f t="shared" si="849"/>
        <v>0</v>
      </c>
      <c r="X661" s="2">
        <f>W661*SUMIFS('base de donnée JCO '!J$173:J$1080,'base de donnée JCO '!F$173:F$1080,I661,'base de donnée JCO '!G$173:G$1080,J661)</f>
        <v>0</v>
      </c>
      <c r="Z661" s="7" t="str">
        <f t="shared" si="850"/>
        <v/>
      </c>
      <c r="AA661" s="7" t="str">
        <f t="shared" si="851"/>
        <v/>
      </c>
      <c r="AB661" s="7" t="str">
        <f t="shared" si="852"/>
        <v/>
      </c>
      <c r="AD661" s="7" t="str">
        <f t="shared" si="853"/>
        <v/>
      </c>
      <c r="AE661" s="7" t="str">
        <f t="shared" si="854"/>
        <v/>
      </c>
      <c r="AF661" s="7" t="str">
        <f t="shared" si="855"/>
        <v/>
      </c>
      <c r="AG661" s="7" t="str">
        <f t="shared" si="856"/>
        <v/>
      </c>
      <c r="AH661" s="7" t="str">
        <f t="shared" si="857"/>
        <v/>
      </c>
      <c r="AJ661" s="7" t="str">
        <f t="shared" si="858"/>
        <v/>
      </c>
      <c r="AK661" s="7" t="str">
        <f t="shared" si="859"/>
        <v/>
      </c>
      <c r="AL661" s="7" t="str">
        <f t="shared" si="860"/>
        <v/>
      </c>
      <c r="AM661" s="7" t="str">
        <f t="shared" si="861"/>
        <v/>
      </c>
      <c r="AO661" s="7" t="str">
        <f t="shared" si="862"/>
        <v/>
      </c>
      <c r="AP661" s="7" t="str">
        <f t="shared" si="863"/>
        <v/>
      </c>
      <c r="AQ661" s="7" t="str">
        <f t="shared" si="864"/>
        <v/>
      </c>
      <c r="AS661" s="7" t="str">
        <f t="shared" si="865"/>
        <v/>
      </c>
      <c r="AT661" s="7" t="str">
        <f t="shared" si="866"/>
        <v/>
      </c>
      <c r="AU661" s="7" t="str">
        <f t="shared" si="867"/>
        <v/>
      </c>
      <c r="AW661" s="7" t="str">
        <f t="shared" si="868"/>
        <v/>
      </c>
      <c r="AY661" s="7" t="str">
        <f t="shared" si="869"/>
        <v/>
      </c>
      <c r="AZ661" s="7" t="str">
        <f t="shared" si="870"/>
        <v/>
      </c>
      <c r="BA661" s="7" t="str">
        <f t="shared" si="871"/>
        <v/>
      </c>
    </row>
    <row r="662" spans="1:53">
      <c r="A662" s="23"/>
      <c r="B662" s="24"/>
      <c r="C662" s="25"/>
      <c r="D662" s="26"/>
      <c r="E662" s="27"/>
      <c r="F662" s="28"/>
      <c r="G662" s="28"/>
      <c r="H662" s="27"/>
      <c r="I662" s="29"/>
      <c r="J662" s="30"/>
      <c r="K662" s="31"/>
      <c r="L662" s="32"/>
      <c r="M662" s="223"/>
      <c r="N662" s="12" t="str">
        <f>IF(ISBLANK(I662),"",IF(COUNTIF(I662,"*bombe*"),(G662-1)*SUMIF('base de donnée JCO '!C$3:C$10,K662,'base de donnée JCO '!D$3:D$10)+SUMIF(entete,L662,'base de donnée JCO '!D$14:D$20),SUMIFS('base de donnée JCO '!I$173:I$1080,'base de donnée JCO '!F$173:F$1080,I662,'base de donnée JCO '!G$173:G$1080,J662)))</f>
        <v/>
      </c>
      <c r="O662" s="12" t="str">
        <f t="shared" si="848"/>
        <v/>
      </c>
      <c r="P662" s="223"/>
      <c r="Q662" s="28"/>
      <c r="R662" s="28"/>
      <c r="S662" s="28"/>
      <c r="T662" s="28"/>
      <c r="U662" s="28"/>
      <c r="V662" s="2">
        <f>W662*SUMIFS('base de donnée JCO '!H$173:H$1080,'base de donnée JCO '!F$173:F$1080,I662,'base de donnée JCO '!G$173:G$1080,J662)</f>
        <v>0</v>
      </c>
      <c r="W662" s="2">
        <f t="shared" si="849"/>
        <v>0</v>
      </c>
      <c r="X662" s="2">
        <f>W662*SUMIFS('base de donnée JCO '!J$173:J$1080,'base de donnée JCO '!F$173:F$1080,I662,'base de donnée JCO '!G$173:G$1080,J662)</f>
        <v>0</v>
      </c>
      <c r="Z662" s="7" t="str">
        <f t="shared" si="850"/>
        <v/>
      </c>
      <c r="AA662" s="7" t="str">
        <f t="shared" si="851"/>
        <v/>
      </c>
      <c r="AB662" s="7" t="str">
        <f t="shared" si="852"/>
        <v/>
      </c>
      <c r="AD662" s="7" t="str">
        <f t="shared" si="853"/>
        <v/>
      </c>
      <c r="AE662" s="7" t="str">
        <f t="shared" si="854"/>
        <v/>
      </c>
      <c r="AF662" s="7" t="str">
        <f t="shared" si="855"/>
        <v/>
      </c>
      <c r="AG662" s="7" t="str">
        <f t="shared" si="856"/>
        <v/>
      </c>
      <c r="AH662" s="7" t="str">
        <f t="shared" si="857"/>
        <v/>
      </c>
      <c r="AJ662" s="7" t="str">
        <f t="shared" si="858"/>
        <v/>
      </c>
      <c r="AK662" s="7" t="str">
        <f t="shared" si="859"/>
        <v/>
      </c>
      <c r="AL662" s="7" t="str">
        <f t="shared" si="860"/>
        <v/>
      </c>
      <c r="AM662" s="7" t="str">
        <f t="shared" si="861"/>
        <v/>
      </c>
      <c r="AO662" s="7" t="str">
        <f t="shared" si="862"/>
        <v/>
      </c>
      <c r="AP662" s="7" t="str">
        <f t="shared" si="863"/>
        <v/>
      </c>
      <c r="AQ662" s="7" t="str">
        <f t="shared" si="864"/>
        <v/>
      </c>
      <c r="AS662" s="7" t="str">
        <f t="shared" si="865"/>
        <v/>
      </c>
      <c r="AT662" s="7" t="str">
        <f t="shared" si="866"/>
        <v/>
      </c>
      <c r="AU662" s="7" t="str">
        <f t="shared" si="867"/>
        <v/>
      </c>
      <c r="AW662" s="7" t="str">
        <f t="shared" si="868"/>
        <v/>
      </c>
      <c r="AY662" s="7" t="str">
        <f t="shared" si="869"/>
        <v/>
      </c>
      <c r="AZ662" s="7" t="str">
        <f t="shared" si="870"/>
        <v/>
      </c>
      <c r="BA662" s="7" t="str">
        <f t="shared" si="871"/>
        <v/>
      </c>
    </row>
    <row r="663" spans="1:53">
      <c r="A663" s="23"/>
      <c r="B663" s="24"/>
      <c r="C663" s="25"/>
      <c r="D663" s="26"/>
      <c r="E663" s="27"/>
      <c r="F663" s="28"/>
      <c r="G663" s="28"/>
      <c r="H663" s="27"/>
      <c r="I663" s="29"/>
      <c r="J663" s="30"/>
      <c r="K663" s="31"/>
      <c r="L663" s="32"/>
      <c r="M663" s="223"/>
      <c r="N663" s="12" t="str">
        <f>IF(ISBLANK(I663),"",IF(COUNTIF(I663,"*bombe*"),(G663-1)*SUMIF('base de donnée JCO '!C$3:C$10,K663,'base de donnée JCO '!D$3:D$10)+SUMIF(entete,L663,'base de donnée JCO '!D$14:D$20),SUMIFS('base de donnée JCO '!I$173:I$1080,'base de donnée JCO '!F$173:F$1080,I663,'base de donnée JCO '!G$173:G$1080,J663)))</f>
        <v/>
      </c>
      <c r="O663" s="12" t="str">
        <f t="shared" si="848"/>
        <v/>
      </c>
      <c r="P663" s="223"/>
      <c r="Q663" s="28"/>
      <c r="R663" s="28"/>
      <c r="S663" s="28"/>
      <c r="T663" s="28"/>
      <c r="U663" s="28"/>
      <c r="V663" s="2">
        <f>W663*SUMIFS('base de donnée JCO '!H$173:H$1080,'base de donnée JCO '!F$173:F$1080,I663,'base de donnée JCO '!G$173:G$1080,J663)</f>
        <v>0</v>
      </c>
      <c r="W663" s="2">
        <f t="shared" si="849"/>
        <v>0</v>
      </c>
      <c r="X663" s="2">
        <f>W663*SUMIFS('base de donnée JCO '!J$173:J$1080,'base de donnée JCO '!F$173:F$1080,I663,'base de donnée JCO '!G$173:G$1080,J663)</f>
        <v>0</v>
      </c>
      <c r="Z663" s="7" t="str">
        <f t="shared" si="850"/>
        <v/>
      </c>
      <c r="AA663" s="7" t="str">
        <f t="shared" si="851"/>
        <v/>
      </c>
      <c r="AB663" s="7" t="str">
        <f t="shared" si="852"/>
        <v/>
      </c>
      <c r="AD663" s="7" t="str">
        <f t="shared" si="853"/>
        <v/>
      </c>
      <c r="AE663" s="7" t="str">
        <f t="shared" si="854"/>
        <v/>
      </c>
      <c r="AF663" s="7" t="str">
        <f t="shared" si="855"/>
        <v/>
      </c>
      <c r="AG663" s="7" t="str">
        <f t="shared" si="856"/>
        <v/>
      </c>
      <c r="AH663" s="7" t="str">
        <f t="shared" si="857"/>
        <v/>
      </c>
      <c r="AJ663" s="7" t="str">
        <f t="shared" si="858"/>
        <v/>
      </c>
      <c r="AK663" s="7" t="str">
        <f t="shared" si="859"/>
        <v/>
      </c>
      <c r="AL663" s="7" t="str">
        <f t="shared" si="860"/>
        <v/>
      </c>
      <c r="AM663" s="7" t="str">
        <f t="shared" si="861"/>
        <v/>
      </c>
      <c r="AO663" s="7" t="str">
        <f t="shared" si="862"/>
        <v/>
      </c>
      <c r="AP663" s="7" t="str">
        <f t="shared" si="863"/>
        <v/>
      </c>
      <c r="AQ663" s="7" t="str">
        <f t="shared" si="864"/>
        <v/>
      </c>
      <c r="AS663" s="7" t="str">
        <f t="shared" si="865"/>
        <v/>
      </c>
      <c r="AT663" s="7" t="str">
        <f t="shared" si="866"/>
        <v/>
      </c>
      <c r="AU663" s="7" t="str">
        <f t="shared" si="867"/>
        <v/>
      </c>
      <c r="AW663" s="7" t="str">
        <f t="shared" si="868"/>
        <v/>
      </c>
      <c r="AY663" s="7" t="str">
        <f t="shared" si="869"/>
        <v/>
      </c>
      <c r="AZ663" s="7" t="str">
        <f t="shared" si="870"/>
        <v/>
      </c>
      <c r="BA663" s="7" t="str">
        <f t="shared" si="871"/>
        <v/>
      </c>
    </row>
    <row r="664" spans="1:53">
      <c r="A664" s="23"/>
      <c r="B664" s="24"/>
      <c r="C664" s="25"/>
      <c r="D664" s="26"/>
      <c r="E664" s="27"/>
      <c r="F664" s="28"/>
      <c r="G664" s="28"/>
      <c r="H664" s="27"/>
      <c r="I664" s="29"/>
      <c r="J664" s="30"/>
      <c r="K664" s="31"/>
      <c r="L664" s="32"/>
      <c r="M664" s="223"/>
      <c r="N664" s="12" t="str">
        <f>IF(ISBLANK(I664),"",IF(COUNTIF(I664,"*bombe*"),(G664-1)*SUMIF('base de donnée JCO '!C$3:C$10,K664,'base de donnée JCO '!D$3:D$10)+SUMIF(entete,L664,'base de donnée JCO '!D$14:D$20),SUMIFS('base de donnée JCO '!I$173:I$1080,'base de donnée JCO '!F$173:F$1080,I664,'base de donnée JCO '!G$173:G$1080,J664)))</f>
        <v/>
      </c>
      <c r="O664" s="12" t="str">
        <f t="shared" si="848"/>
        <v/>
      </c>
      <c r="P664" s="223"/>
      <c r="Q664" s="28"/>
      <c r="R664" s="28"/>
      <c r="S664" s="28"/>
      <c r="T664" s="28"/>
      <c r="U664" s="28"/>
      <c r="V664" s="2">
        <f>W664*SUMIFS('base de donnée JCO '!H$173:H$1080,'base de donnée JCO '!F$173:F$1080,I664,'base de donnée JCO '!G$173:G$1080,J664)</f>
        <v>0</v>
      </c>
      <c r="W664" s="2">
        <f t="shared" si="849"/>
        <v>0</v>
      </c>
      <c r="X664" s="2">
        <f>W664*SUMIFS('base de donnée JCO '!J$173:J$1080,'base de donnée JCO '!F$173:F$1080,I664,'base de donnée JCO '!G$173:G$1080,J664)</f>
        <v>0</v>
      </c>
      <c r="Z664" s="7" t="str">
        <f t="shared" si="850"/>
        <v/>
      </c>
      <c r="AA664" s="7" t="str">
        <f t="shared" si="851"/>
        <v/>
      </c>
      <c r="AB664" s="7" t="str">
        <f t="shared" si="852"/>
        <v/>
      </c>
      <c r="AD664" s="7" t="str">
        <f t="shared" si="853"/>
        <v/>
      </c>
      <c r="AE664" s="7" t="str">
        <f t="shared" si="854"/>
        <v/>
      </c>
      <c r="AF664" s="7" t="str">
        <f t="shared" si="855"/>
        <v/>
      </c>
      <c r="AG664" s="7" t="str">
        <f t="shared" si="856"/>
        <v/>
      </c>
      <c r="AH664" s="7" t="str">
        <f t="shared" si="857"/>
        <v/>
      </c>
      <c r="AJ664" s="7" t="str">
        <f t="shared" si="858"/>
        <v/>
      </c>
      <c r="AK664" s="7" t="str">
        <f t="shared" si="859"/>
        <v/>
      </c>
      <c r="AL664" s="7" t="str">
        <f t="shared" si="860"/>
        <v/>
      </c>
      <c r="AM664" s="7" t="str">
        <f t="shared" si="861"/>
        <v/>
      </c>
      <c r="AO664" s="7" t="str">
        <f t="shared" si="862"/>
        <v/>
      </c>
      <c r="AP664" s="7" t="str">
        <f t="shared" si="863"/>
        <v/>
      </c>
      <c r="AQ664" s="7" t="str">
        <f t="shared" si="864"/>
        <v/>
      </c>
      <c r="AS664" s="7" t="str">
        <f t="shared" si="865"/>
        <v/>
      </c>
      <c r="AT664" s="7" t="str">
        <f t="shared" si="866"/>
        <v/>
      </c>
      <c r="AU664" s="7" t="str">
        <f t="shared" si="867"/>
        <v/>
      </c>
      <c r="AW664" s="7" t="str">
        <f t="shared" si="868"/>
        <v/>
      </c>
      <c r="AY664" s="7" t="str">
        <f t="shared" si="869"/>
        <v/>
      </c>
      <c r="AZ664" s="7" t="str">
        <f t="shared" si="870"/>
        <v/>
      </c>
      <c r="BA664" s="7" t="str">
        <f t="shared" si="871"/>
        <v/>
      </c>
    </row>
    <row r="665" spans="1:53">
      <c r="A665" s="23"/>
      <c r="B665" s="24"/>
      <c r="C665" s="25"/>
      <c r="D665" s="26"/>
      <c r="E665" s="27"/>
      <c r="F665" s="28"/>
      <c r="G665" s="28"/>
      <c r="H665" s="27"/>
      <c r="I665" s="29"/>
      <c r="J665" s="30"/>
      <c r="K665" s="31"/>
      <c r="L665" s="32"/>
      <c r="M665" s="223"/>
      <c r="N665" s="12" t="str">
        <f>IF(ISBLANK(I665),"",IF(COUNTIF(I665,"*bombe*"),(G665-1)*SUMIF('base de donnée JCO '!C$3:C$10,K665,'base de donnée JCO '!D$3:D$10)+SUMIF(entete,L665,'base de donnée JCO '!D$14:D$20),SUMIFS('base de donnée JCO '!I$173:I$1080,'base de donnée JCO '!F$173:F$1080,I665,'base de donnée JCO '!G$173:G$1080,J665)))</f>
        <v/>
      </c>
      <c r="O665" s="12" t="str">
        <f t="shared" si="848"/>
        <v/>
      </c>
      <c r="P665" s="223"/>
      <c r="Q665" s="28"/>
      <c r="R665" s="28"/>
      <c r="S665" s="28"/>
      <c r="T665" s="28"/>
      <c r="U665" s="28"/>
      <c r="V665" s="2">
        <f>W665*SUMIFS('base de donnée JCO '!H$173:H$1080,'base de donnée JCO '!F$173:F$1080,I665,'base de donnée JCO '!G$173:G$1080,J665)</f>
        <v>0</v>
      </c>
      <c r="W665" s="2">
        <f t="shared" si="849"/>
        <v>0</v>
      </c>
      <c r="X665" s="2">
        <f>W665*SUMIFS('base de donnée JCO '!J$173:J$1080,'base de donnée JCO '!F$173:F$1080,I665,'base de donnée JCO '!G$173:G$1080,J665)</f>
        <v>0</v>
      </c>
      <c r="Z665" s="7" t="str">
        <f t="shared" si="850"/>
        <v/>
      </c>
      <c r="AA665" s="7" t="str">
        <f t="shared" si="851"/>
        <v/>
      </c>
      <c r="AB665" s="7" t="str">
        <f t="shared" si="852"/>
        <v/>
      </c>
      <c r="AD665" s="7" t="str">
        <f t="shared" si="853"/>
        <v/>
      </c>
      <c r="AE665" s="7" t="str">
        <f t="shared" si="854"/>
        <v/>
      </c>
      <c r="AF665" s="7" t="str">
        <f t="shared" si="855"/>
        <v/>
      </c>
      <c r="AG665" s="7" t="str">
        <f t="shared" si="856"/>
        <v/>
      </c>
      <c r="AH665" s="7" t="str">
        <f t="shared" si="857"/>
        <v/>
      </c>
      <c r="AJ665" s="7" t="str">
        <f t="shared" si="858"/>
        <v/>
      </c>
      <c r="AK665" s="7" t="str">
        <f t="shared" si="859"/>
        <v/>
      </c>
      <c r="AL665" s="7" t="str">
        <f t="shared" si="860"/>
        <v/>
      </c>
      <c r="AM665" s="7" t="str">
        <f t="shared" si="861"/>
        <v/>
      </c>
      <c r="AO665" s="7" t="str">
        <f t="shared" si="862"/>
        <v/>
      </c>
      <c r="AP665" s="7" t="str">
        <f t="shared" si="863"/>
        <v/>
      </c>
      <c r="AQ665" s="7" t="str">
        <f t="shared" si="864"/>
        <v/>
      </c>
      <c r="AS665" s="7" t="str">
        <f t="shared" si="865"/>
        <v/>
      </c>
      <c r="AT665" s="7" t="str">
        <f t="shared" si="866"/>
        <v/>
      </c>
      <c r="AU665" s="7" t="str">
        <f t="shared" si="867"/>
        <v/>
      </c>
      <c r="AW665" s="7" t="str">
        <f t="shared" si="868"/>
        <v/>
      </c>
      <c r="AY665" s="7" t="str">
        <f t="shared" si="869"/>
        <v/>
      </c>
      <c r="AZ665" s="7" t="str">
        <f t="shared" si="870"/>
        <v/>
      </c>
      <c r="BA665" s="7" t="str">
        <f t="shared" si="871"/>
        <v/>
      </c>
    </row>
    <row r="666" spans="1:53">
      <c r="A666" s="23"/>
      <c r="B666" s="24"/>
      <c r="C666" s="25"/>
      <c r="D666" s="26"/>
      <c r="E666" s="27"/>
      <c r="F666" s="28"/>
      <c r="G666" s="28"/>
      <c r="H666" s="27"/>
      <c r="I666" s="29"/>
      <c r="J666" s="30"/>
      <c r="K666" s="31"/>
      <c r="L666" s="32"/>
      <c r="M666" s="223"/>
      <c r="N666" s="12" t="str">
        <f>IF(ISBLANK(I666),"",IF(COUNTIF(I666,"*bombe*"),(G666-1)*SUMIF('base de donnée JCO '!C$3:C$10,K666,'base de donnée JCO '!D$3:D$10)+SUMIF(entete,L666,'base de donnée JCO '!D$14:D$20),SUMIFS('base de donnée JCO '!I$173:I$1080,'base de donnée JCO '!F$173:F$1080,I666,'base de donnée JCO '!G$173:G$1080,J666)))</f>
        <v/>
      </c>
      <c r="O666" s="12" t="str">
        <f t="shared" si="848"/>
        <v/>
      </c>
      <c r="P666" s="223"/>
      <c r="Q666" s="28"/>
      <c r="R666" s="28"/>
      <c r="S666" s="28"/>
      <c r="T666" s="28"/>
      <c r="U666" s="28"/>
      <c r="V666" s="2">
        <f>W666*SUMIFS('base de donnée JCO '!H$173:H$1080,'base de donnée JCO '!F$173:F$1080,I666,'base de donnée JCO '!G$173:G$1080,J666)</f>
        <v>0</v>
      </c>
      <c r="W666" s="2">
        <f t="shared" si="849"/>
        <v>0</v>
      </c>
      <c r="X666" s="2">
        <f>W666*SUMIFS('base de donnée JCO '!J$173:J$1080,'base de donnée JCO '!F$173:F$1080,I666,'base de donnée JCO '!G$173:G$1080,J666)</f>
        <v>0</v>
      </c>
      <c r="Z666" s="7" t="str">
        <f t="shared" si="850"/>
        <v/>
      </c>
      <c r="AA666" s="7" t="str">
        <f t="shared" si="851"/>
        <v/>
      </c>
      <c r="AB666" s="7" t="str">
        <f t="shared" si="852"/>
        <v/>
      </c>
      <c r="AD666" s="7" t="str">
        <f t="shared" si="853"/>
        <v/>
      </c>
      <c r="AE666" s="7" t="str">
        <f t="shared" si="854"/>
        <v/>
      </c>
      <c r="AF666" s="7" t="str">
        <f t="shared" si="855"/>
        <v/>
      </c>
      <c r="AG666" s="7" t="str">
        <f t="shared" si="856"/>
        <v/>
      </c>
      <c r="AH666" s="7" t="str">
        <f t="shared" si="857"/>
        <v/>
      </c>
      <c r="AJ666" s="7" t="str">
        <f t="shared" si="858"/>
        <v/>
      </c>
      <c r="AK666" s="7" t="str">
        <f t="shared" si="859"/>
        <v/>
      </c>
      <c r="AL666" s="7" t="str">
        <f t="shared" si="860"/>
        <v/>
      </c>
      <c r="AM666" s="7" t="str">
        <f t="shared" si="861"/>
        <v/>
      </c>
      <c r="AO666" s="7" t="str">
        <f t="shared" si="862"/>
        <v/>
      </c>
      <c r="AP666" s="7" t="str">
        <f t="shared" si="863"/>
        <v/>
      </c>
      <c r="AQ666" s="7" t="str">
        <f t="shared" si="864"/>
        <v/>
      </c>
      <c r="AS666" s="7" t="str">
        <f t="shared" si="865"/>
        <v/>
      </c>
      <c r="AT666" s="7" t="str">
        <f t="shared" si="866"/>
        <v/>
      </c>
      <c r="AU666" s="7" t="str">
        <f t="shared" si="867"/>
        <v/>
      </c>
      <c r="AW666" s="7" t="str">
        <f t="shared" si="868"/>
        <v/>
      </c>
      <c r="AY666" s="7" t="str">
        <f t="shared" si="869"/>
        <v/>
      </c>
      <c r="AZ666" s="7" t="str">
        <f t="shared" si="870"/>
        <v/>
      </c>
      <c r="BA666" s="7" t="str">
        <f t="shared" si="871"/>
        <v/>
      </c>
    </row>
    <row r="667" spans="1:53">
      <c r="A667" s="23"/>
      <c r="B667" s="24"/>
      <c r="C667" s="25"/>
      <c r="D667" s="26"/>
      <c r="E667" s="27"/>
      <c r="F667" s="28"/>
      <c r="G667" s="28"/>
      <c r="H667" s="27"/>
      <c r="I667" s="29"/>
      <c r="J667" s="30"/>
      <c r="K667" s="31"/>
      <c r="L667" s="32"/>
      <c r="M667" s="223"/>
      <c r="N667" s="12" t="str">
        <f>IF(ISBLANK(I667),"",IF(COUNTIF(I667,"*bombe*"),(G667-1)*SUMIF('base de donnée JCO '!C$3:C$10,K667,'base de donnée JCO '!D$3:D$10)+SUMIF(entete,L667,'base de donnée JCO '!D$14:D$20),SUMIFS('base de donnée JCO '!I$173:I$1080,'base de donnée JCO '!F$173:F$1080,I667,'base de donnée JCO '!G$173:G$1080,J667)))</f>
        <v/>
      </c>
      <c r="O667" s="12" t="str">
        <f t="shared" si="848"/>
        <v/>
      </c>
      <c r="P667" s="223"/>
      <c r="Q667" s="28"/>
      <c r="R667" s="28"/>
      <c r="S667" s="28"/>
      <c r="T667" s="28"/>
      <c r="U667" s="28"/>
      <c r="V667" s="2">
        <f>W667*SUMIFS('base de donnée JCO '!H$173:H$1080,'base de donnée JCO '!F$173:F$1080,I667,'base de donnée JCO '!G$173:G$1080,J667)</f>
        <v>0</v>
      </c>
      <c r="W667" s="2">
        <f t="shared" si="849"/>
        <v>0</v>
      </c>
      <c r="X667" s="2">
        <f>W667*SUMIFS('base de donnée JCO '!J$173:J$1080,'base de donnée JCO '!F$173:F$1080,I667,'base de donnée JCO '!G$173:G$1080,J667)</f>
        <v>0</v>
      </c>
      <c r="Z667" s="7" t="str">
        <f t="shared" si="850"/>
        <v/>
      </c>
      <c r="AA667" s="7" t="str">
        <f t="shared" si="851"/>
        <v/>
      </c>
      <c r="AB667" s="7" t="str">
        <f t="shared" si="852"/>
        <v/>
      </c>
      <c r="AD667" s="7" t="str">
        <f t="shared" si="853"/>
        <v/>
      </c>
      <c r="AE667" s="7" t="str">
        <f t="shared" si="854"/>
        <v/>
      </c>
      <c r="AF667" s="7" t="str">
        <f t="shared" si="855"/>
        <v/>
      </c>
      <c r="AG667" s="7" t="str">
        <f t="shared" si="856"/>
        <v/>
      </c>
      <c r="AH667" s="7" t="str">
        <f t="shared" si="857"/>
        <v/>
      </c>
      <c r="AJ667" s="7" t="str">
        <f t="shared" si="858"/>
        <v/>
      </c>
      <c r="AK667" s="7" t="str">
        <f t="shared" si="859"/>
        <v/>
      </c>
      <c r="AL667" s="7" t="str">
        <f t="shared" si="860"/>
        <v/>
      </c>
      <c r="AM667" s="7" t="str">
        <f t="shared" si="861"/>
        <v/>
      </c>
      <c r="AO667" s="7" t="str">
        <f t="shared" si="862"/>
        <v/>
      </c>
      <c r="AP667" s="7" t="str">
        <f t="shared" si="863"/>
        <v/>
      </c>
      <c r="AQ667" s="7" t="str">
        <f t="shared" si="864"/>
        <v/>
      </c>
      <c r="AS667" s="7" t="str">
        <f t="shared" si="865"/>
        <v/>
      </c>
      <c r="AT667" s="7" t="str">
        <f t="shared" si="866"/>
        <v/>
      </c>
      <c r="AU667" s="7" t="str">
        <f t="shared" si="867"/>
        <v/>
      </c>
      <c r="AW667" s="7" t="str">
        <f t="shared" si="868"/>
        <v/>
      </c>
      <c r="AY667" s="7" t="str">
        <f t="shared" si="869"/>
        <v/>
      </c>
      <c r="AZ667" s="7" t="str">
        <f t="shared" si="870"/>
        <v/>
      </c>
      <c r="BA667" s="7" t="str">
        <f t="shared" si="871"/>
        <v/>
      </c>
    </row>
    <row r="668" spans="1:53">
      <c r="A668" s="23"/>
      <c r="B668" s="24"/>
      <c r="C668" s="25"/>
      <c r="D668" s="26"/>
      <c r="E668" s="27"/>
      <c r="F668" s="28"/>
      <c r="G668" s="28"/>
      <c r="H668" s="27"/>
      <c r="I668" s="29"/>
      <c r="J668" s="30"/>
      <c r="K668" s="31"/>
      <c r="L668" s="32"/>
      <c r="M668" s="223"/>
      <c r="N668" s="12" t="str">
        <f>IF(ISBLANK(I668),"",IF(COUNTIF(I668,"*bombe*"),(G668-1)*SUMIF('base de donnée JCO '!C$3:C$10,K668,'base de donnée JCO '!D$3:D$10)+SUMIF(entete,L668,'base de donnée JCO '!D$14:D$20),SUMIFS('base de donnée JCO '!I$173:I$1080,'base de donnée JCO '!F$173:F$1080,I668,'base de donnée JCO '!G$173:G$1080,J668)))</f>
        <v/>
      </c>
      <c r="O668" s="12" t="str">
        <f t="shared" si="848"/>
        <v/>
      </c>
      <c r="P668" s="223"/>
      <c r="Q668" s="28"/>
      <c r="R668" s="28"/>
      <c r="S668" s="28"/>
      <c r="T668" s="28"/>
      <c r="U668" s="28"/>
      <c r="V668" s="2">
        <f>W668*SUMIFS('base de donnée JCO '!H$173:H$1080,'base de donnée JCO '!F$173:F$1080,I668,'base de donnée JCO '!G$173:G$1080,J668)</f>
        <v>0</v>
      </c>
      <c r="W668" s="2">
        <f t="shared" si="849"/>
        <v>0</v>
      </c>
      <c r="X668" s="2">
        <f>W668*SUMIFS('base de donnée JCO '!J$173:J$1080,'base de donnée JCO '!F$173:F$1080,I668,'base de donnée JCO '!G$173:G$1080,J668)</f>
        <v>0</v>
      </c>
      <c r="Z668" s="7" t="str">
        <f t="shared" si="850"/>
        <v/>
      </c>
      <c r="AA668" s="7" t="str">
        <f t="shared" si="851"/>
        <v/>
      </c>
      <c r="AB668" s="7" t="str">
        <f t="shared" si="852"/>
        <v/>
      </c>
      <c r="AD668" s="7" t="str">
        <f t="shared" si="853"/>
        <v/>
      </c>
      <c r="AE668" s="7" t="str">
        <f t="shared" si="854"/>
        <v/>
      </c>
      <c r="AF668" s="7" t="str">
        <f t="shared" si="855"/>
        <v/>
      </c>
      <c r="AG668" s="7" t="str">
        <f t="shared" si="856"/>
        <v/>
      </c>
      <c r="AH668" s="7" t="str">
        <f t="shared" si="857"/>
        <v/>
      </c>
      <c r="AJ668" s="7" t="str">
        <f t="shared" si="858"/>
        <v/>
      </c>
      <c r="AK668" s="7" t="str">
        <f t="shared" si="859"/>
        <v/>
      </c>
      <c r="AL668" s="7" t="str">
        <f t="shared" si="860"/>
        <v/>
      </c>
      <c r="AM668" s="7" t="str">
        <f t="shared" si="861"/>
        <v/>
      </c>
      <c r="AO668" s="7" t="str">
        <f t="shared" si="862"/>
        <v/>
      </c>
      <c r="AP668" s="7" t="str">
        <f t="shared" si="863"/>
        <v/>
      </c>
      <c r="AQ668" s="7" t="str">
        <f t="shared" si="864"/>
        <v/>
      </c>
      <c r="AS668" s="7" t="str">
        <f t="shared" si="865"/>
        <v/>
      </c>
      <c r="AT668" s="7" t="str">
        <f t="shared" si="866"/>
        <v/>
      </c>
      <c r="AU668" s="7" t="str">
        <f t="shared" si="867"/>
        <v/>
      </c>
      <c r="AW668" s="7" t="str">
        <f t="shared" si="868"/>
        <v/>
      </c>
      <c r="AY668" s="7" t="str">
        <f t="shared" si="869"/>
        <v/>
      </c>
      <c r="AZ668" s="7" t="str">
        <f t="shared" si="870"/>
        <v/>
      </c>
      <c r="BA668" s="7" t="str">
        <f t="shared" si="871"/>
        <v/>
      </c>
    </row>
    <row r="669" spans="1:53">
      <c r="A669" s="23"/>
      <c r="B669" s="24"/>
      <c r="C669" s="25"/>
      <c r="D669" s="26"/>
      <c r="E669" s="27"/>
      <c r="F669" s="28"/>
      <c r="G669" s="28"/>
      <c r="H669" s="27"/>
      <c r="I669" s="29"/>
      <c r="J669" s="30"/>
      <c r="K669" s="31"/>
      <c r="L669" s="32"/>
      <c r="M669" s="223"/>
      <c r="N669" s="12" t="str">
        <f>IF(ISBLANK(I669),"",IF(COUNTIF(I669,"*bombe*"),(G669-1)*SUMIF('base de donnée JCO '!C$3:C$10,K669,'base de donnée JCO '!D$3:D$10)+SUMIF(entete,L669,'base de donnée JCO '!D$14:D$20),SUMIFS('base de donnée JCO '!I$173:I$1080,'base de donnée JCO '!F$173:F$1080,I669,'base de donnée JCO '!G$173:G$1080,J669)))</f>
        <v/>
      </c>
      <c r="O669" s="12" t="str">
        <f t="shared" si="848"/>
        <v/>
      </c>
      <c r="P669" s="223"/>
      <c r="Q669" s="28"/>
      <c r="R669" s="28"/>
      <c r="S669" s="28"/>
      <c r="T669" s="28"/>
      <c r="U669" s="28"/>
      <c r="V669" s="2">
        <f>W669*SUMIFS('base de donnée JCO '!H$173:H$1080,'base de donnée JCO '!F$173:F$1080,I669,'base de donnée JCO '!G$173:G$1080,J669)</f>
        <v>0</v>
      </c>
      <c r="W669" s="2">
        <f t="shared" si="849"/>
        <v>0</v>
      </c>
      <c r="X669" s="2">
        <f>W669*SUMIFS('base de donnée JCO '!J$173:J$1080,'base de donnée JCO '!F$173:F$1080,I669,'base de donnée JCO '!G$173:G$1080,J669)</f>
        <v>0</v>
      </c>
      <c r="Z669" s="7" t="str">
        <f t="shared" si="850"/>
        <v/>
      </c>
      <c r="AA669" s="7" t="str">
        <f t="shared" si="851"/>
        <v/>
      </c>
      <c r="AB669" s="7" t="str">
        <f t="shared" si="852"/>
        <v/>
      </c>
      <c r="AD669" s="7" t="str">
        <f t="shared" si="853"/>
        <v/>
      </c>
      <c r="AE669" s="7" t="str">
        <f t="shared" si="854"/>
        <v/>
      </c>
      <c r="AF669" s="7" t="str">
        <f t="shared" si="855"/>
        <v/>
      </c>
      <c r="AG669" s="7" t="str">
        <f t="shared" si="856"/>
        <v/>
      </c>
      <c r="AH669" s="7" t="str">
        <f t="shared" si="857"/>
        <v/>
      </c>
      <c r="AJ669" s="7" t="str">
        <f t="shared" si="858"/>
        <v/>
      </c>
      <c r="AK669" s="7" t="str">
        <f t="shared" si="859"/>
        <v/>
      </c>
      <c r="AL669" s="7" t="str">
        <f t="shared" si="860"/>
        <v/>
      </c>
      <c r="AM669" s="7" t="str">
        <f t="shared" si="861"/>
        <v/>
      </c>
      <c r="AO669" s="7" t="str">
        <f t="shared" si="862"/>
        <v/>
      </c>
      <c r="AP669" s="7" t="str">
        <f t="shared" si="863"/>
        <v/>
      </c>
      <c r="AQ669" s="7" t="str">
        <f t="shared" si="864"/>
        <v/>
      </c>
      <c r="AS669" s="7" t="str">
        <f t="shared" si="865"/>
        <v/>
      </c>
      <c r="AT669" s="7" t="str">
        <f t="shared" si="866"/>
        <v/>
      </c>
      <c r="AU669" s="7" t="str">
        <f t="shared" si="867"/>
        <v/>
      </c>
      <c r="AW669" s="7" t="str">
        <f t="shared" si="868"/>
        <v/>
      </c>
      <c r="AY669" s="7" t="str">
        <f t="shared" si="869"/>
        <v/>
      </c>
      <c r="AZ669" s="7" t="str">
        <f t="shared" si="870"/>
        <v/>
      </c>
      <c r="BA669" s="7" t="str">
        <f t="shared" si="871"/>
        <v/>
      </c>
    </row>
    <row r="670" spans="1:53">
      <c r="A670" s="23"/>
      <c r="B670" s="24"/>
      <c r="C670" s="25"/>
      <c r="D670" s="26"/>
      <c r="E670" s="27"/>
      <c r="F670" s="28"/>
      <c r="G670" s="28"/>
      <c r="H670" s="27"/>
      <c r="I670" s="29"/>
      <c r="J670" s="30"/>
      <c r="K670" s="31"/>
      <c r="L670" s="32"/>
      <c r="M670" s="223"/>
      <c r="N670" s="12" t="str">
        <f>IF(ISBLANK(I670),"",IF(COUNTIF(I670,"*bombe*"),(G670-1)*SUMIF('base de donnée JCO '!C$3:C$10,K670,'base de donnée JCO '!D$3:D$10)+SUMIF(entete,L670,'base de donnée JCO '!D$14:D$20),SUMIFS('base de donnée JCO '!I$173:I$1080,'base de donnée JCO '!F$173:F$1080,I670,'base de donnée JCO '!G$173:G$1080,J670)))</f>
        <v/>
      </c>
      <c r="O670" s="12" t="str">
        <f t="shared" si="848"/>
        <v/>
      </c>
      <c r="P670" s="223"/>
      <c r="Q670" s="28"/>
      <c r="R670" s="28"/>
      <c r="S670" s="28"/>
      <c r="T670" s="28"/>
      <c r="U670" s="28"/>
      <c r="V670" s="2">
        <f>W670*SUMIFS('base de donnée JCO '!H$173:H$1080,'base de donnée JCO '!F$173:F$1080,I670,'base de donnée JCO '!G$173:G$1080,J670)</f>
        <v>0</v>
      </c>
      <c r="W670" s="2">
        <f t="shared" si="849"/>
        <v>0</v>
      </c>
      <c r="X670" s="2">
        <f>W670*SUMIFS('base de donnée JCO '!J$173:J$1080,'base de donnée JCO '!F$173:F$1080,I670,'base de donnée JCO '!G$173:G$1080,J670)</f>
        <v>0</v>
      </c>
      <c r="Z670" s="7" t="str">
        <f t="shared" si="850"/>
        <v/>
      </c>
      <c r="AA670" s="7" t="str">
        <f t="shared" si="851"/>
        <v/>
      </c>
      <c r="AB670" s="7" t="str">
        <f t="shared" si="852"/>
        <v/>
      </c>
      <c r="AD670" s="7" t="str">
        <f t="shared" si="853"/>
        <v/>
      </c>
      <c r="AE670" s="7" t="str">
        <f t="shared" si="854"/>
        <v/>
      </c>
      <c r="AF670" s="7" t="str">
        <f t="shared" si="855"/>
        <v/>
      </c>
      <c r="AG670" s="7" t="str">
        <f t="shared" si="856"/>
        <v/>
      </c>
      <c r="AH670" s="7" t="str">
        <f t="shared" si="857"/>
        <v/>
      </c>
      <c r="AJ670" s="7" t="str">
        <f t="shared" si="858"/>
        <v/>
      </c>
      <c r="AK670" s="7" t="str">
        <f t="shared" si="859"/>
        <v/>
      </c>
      <c r="AL670" s="7" t="str">
        <f t="shared" si="860"/>
        <v/>
      </c>
      <c r="AM670" s="7" t="str">
        <f t="shared" si="861"/>
        <v/>
      </c>
      <c r="AO670" s="7" t="str">
        <f t="shared" si="862"/>
        <v/>
      </c>
      <c r="AP670" s="7" t="str">
        <f t="shared" si="863"/>
        <v/>
      </c>
      <c r="AQ670" s="7" t="str">
        <f t="shared" si="864"/>
        <v/>
      </c>
      <c r="AS670" s="7" t="str">
        <f t="shared" si="865"/>
        <v/>
      </c>
      <c r="AT670" s="7" t="str">
        <f t="shared" si="866"/>
        <v/>
      </c>
      <c r="AU670" s="7" t="str">
        <f t="shared" si="867"/>
        <v/>
      </c>
      <c r="AW670" s="7" t="str">
        <f t="shared" si="868"/>
        <v/>
      </c>
      <c r="AY670" s="7" t="str">
        <f t="shared" si="869"/>
        <v/>
      </c>
      <c r="AZ670" s="7" t="str">
        <f t="shared" si="870"/>
        <v/>
      </c>
      <c r="BA670" s="7" t="str">
        <f t="shared" si="871"/>
        <v/>
      </c>
    </row>
    <row r="671" spans="1:53">
      <c r="A671" s="23"/>
      <c r="B671" s="24"/>
      <c r="C671" s="25"/>
      <c r="D671" s="26"/>
      <c r="E671" s="27"/>
      <c r="F671" s="28"/>
      <c r="G671" s="28"/>
      <c r="H671" s="27"/>
      <c r="I671" s="29"/>
      <c r="J671" s="30"/>
      <c r="K671" s="31"/>
      <c r="L671" s="32"/>
      <c r="M671" s="223"/>
      <c r="N671" s="12" t="str">
        <f>IF(ISBLANK(I671),"",IF(COUNTIF(I671,"*bombe*"),(G671-1)*SUMIF('base de donnée JCO '!C$3:C$10,K671,'base de donnée JCO '!D$3:D$10)+SUMIF(entete,L671,'base de donnée JCO '!D$14:D$20),SUMIFS('base de donnée JCO '!I$173:I$1080,'base de donnée JCO '!F$173:F$1080,I671,'base de donnée JCO '!G$173:G$1080,J671)))</f>
        <v/>
      </c>
      <c r="O671" s="12" t="str">
        <f t="shared" si="848"/>
        <v/>
      </c>
      <c r="P671" s="223"/>
      <c r="Q671" s="28"/>
      <c r="R671" s="28"/>
      <c r="S671" s="28"/>
      <c r="T671" s="28"/>
      <c r="U671" s="28"/>
      <c r="V671" s="2">
        <f>W671*SUMIFS('base de donnée JCO '!H$173:H$1080,'base de donnée JCO '!F$173:F$1080,I671,'base de donnée JCO '!G$173:G$1080,J671)</f>
        <v>0</v>
      </c>
      <c r="W671" s="2">
        <f t="shared" si="849"/>
        <v>0</v>
      </c>
      <c r="X671" s="2">
        <f>W671*SUMIFS('base de donnée JCO '!J$173:J$1080,'base de donnée JCO '!F$173:F$1080,I671,'base de donnée JCO '!G$173:G$1080,J671)</f>
        <v>0</v>
      </c>
      <c r="Z671" s="7" t="str">
        <f t="shared" si="850"/>
        <v/>
      </c>
      <c r="AA671" s="7" t="str">
        <f t="shared" si="851"/>
        <v/>
      </c>
      <c r="AB671" s="7" t="str">
        <f t="shared" si="852"/>
        <v/>
      </c>
      <c r="AD671" s="7" t="str">
        <f t="shared" si="853"/>
        <v/>
      </c>
      <c r="AE671" s="7" t="str">
        <f t="shared" si="854"/>
        <v/>
      </c>
      <c r="AF671" s="7" t="str">
        <f t="shared" si="855"/>
        <v/>
      </c>
      <c r="AG671" s="7" t="str">
        <f t="shared" si="856"/>
        <v/>
      </c>
      <c r="AH671" s="7" t="str">
        <f t="shared" si="857"/>
        <v/>
      </c>
      <c r="AJ671" s="7" t="str">
        <f t="shared" si="858"/>
        <v/>
      </c>
      <c r="AK671" s="7" t="str">
        <f t="shared" si="859"/>
        <v/>
      </c>
      <c r="AL671" s="7" t="str">
        <f t="shared" si="860"/>
        <v/>
      </c>
      <c r="AM671" s="7" t="str">
        <f t="shared" si="861"/>
        <v/>
      </c>
      <c r="AO671" s="7" t="str">
        <f t="shared" si="862"/>
        <v/>
      </c>
      <c r="AP671" s="7" t="str">
        <f t="shared" si="863"/>
        <v/>
      </c>
      <c r="AQ671" s="7" t="str">
        <f t="shared" si="864"/>
        <v/>
      </c>
      <c r="AS671" s="7" t="str">
        <f t="shared" si="865"/>
        <v/>
      </c>
      <c r="AT671" s="7" t="str">
        <f t="shared" si="866"/>
        <v/>
      </c>
      <c r="AU671" s="7" t="str">
        <f t="shared" si="867"/>
        <v/>
      </c>
      <c r="AW671" s="7" t="str">
        <f t="shared" si="868"/>
        <v/>
      </c>
      <c r="AY671" s="7" t="str">
        <f t="shared" si="869"/>
        <v/>
      </c>
      <c r="AZ671" s="7" t="str">
        <f t="shared" si="870"/>
        <v/>
      </c>
      <c r="BA671" s="7" t="str">
        <f t="shared" si="871"/>
        <v/>
      </c>
    </row>
    <row r="672" spans="1:53">
      <c r="A672" s="23"/>
      <c r="B672" s="24"/>
      <c r="C672" s="25"/>
      <c r="D672" s="26"/>
      <c r="E672" s="27"/>
      <c r="F672" s="28"/>
      <c r="G672" s="28"/>
      <c r="H672" s="27"/>
      <c r="I672" s="29"/>
      <c r="J672" s="30"/>
      <c r="K672" s="31"/>
      <c r="L672" s="32"/>
      <c r="M672" s="223"/>
      <c r="N672" s="12" t="str">
        <f>IF(ISBLANK(I672),"",IF(COUNTIF(I672,"*bombe*"),(G672-1)*SUMIF('base de donnée JCO '!C$3:C$10,K672,'base de donnée JCO '!D$3:D$10)+SUMIF(entete,L672,'base de donnée JCO '!D$14:D$20),SUMIFS('base de donnée JCO '!I$173:I$1080,'base de donnée JCO '!F$173:F$1080,I672,'base de donnée JCO '!G$173:G$1080,J672)))</f>
        <v/>
      </c>
      <c r="O672" s="12" t="str">
        <f t="shared" si="848"/>
        <v/>
      </c>
      <c r="P672" s="223"/>
      <c r="Q672" s="28"/>
      <c r="R672" s="28"/>
      <c r="S672" s="28"/>
      <c r="T672" s="28"/>
      <c r="U672" s="28"/>
      <c r="V672" s="2">
        <f>W672*SUMIFS('base de donnée JCO '!H$173:H$1080,'base de donnée JCO '!F$173:F$1080,I672,'base de donnée JCO '!G$173:G$1080,J672)</f>
        <v>0</v>
      </c>
      <c r="W672" s="2">
        <f t="shared" si="849"/>
        <v>0</v>
      </c>
      <c r="X672" s="2">
        <f>W672*SUMIFS('base de donnée JCO '!J$173:J$1080,'base de donnée JCO '!F$173:F$1080,I672,'base de donnée JCO '!G$173:G$1080,J672)</f>
        <v>0</v>
      </c>
      <c r="Z672" s="7" t="str">
        <f t="shared" si="850"/>
        <v/>
      </c>
      <c r="AA672" s="7" t="str">
        <f t="shared" si="851"/>
        <v/>
      </c>
      <c r="AB672" s="7" t="str">
        <f t="shared" si="852"/>
        <v/>
      </c>
      <c r="AD672" s="7" t="str">
        <f t="shared" si="853"/>
        <v/>
      </c>
      <c r="AE672" s="7" t="str">
        <f t="shared" si="854"/>
        <v/>
      </c>
      <c r="AF672" s="7" t="str">
        <f t="shared" si="855"/>
        <v/>
      </c>
      <c r="AG672" s="7" t="str">
        <f t="shared" si="856"/>
        <v/>
      </c>
      <c r="AH672" s="7" t="str">
        <f t="shared" si="857"/>
        <v/>
      </c>
      <c r="AJ672" s="7" t="str">
        <f t="shared" si="858"/>
        <v/>
      </c>
      <c r="AK672" s="7" t="str">
        <f t="shared" si="859"/>
        <v/>
      </c>
      <c r="AL672" s="7" t="str">
        <f t="shared" si="860"/>
        <v/>
      </c>
      <c r="AM672" s="7" t="str">
        <f t="shared" si="861"/>
        <v/>
      </c>
      <c r="AO672" s="7" t="str">
        <f t="shared" si="862"/>
        <v/>
      </c>
      <c r="AP672" s="7" t="str">
        <f t="shared" si="863"/>
        <v/>
      </c>
      <c r="AQ672" s="7" t="str">
        <f t="shared" si="864"/>
        <v/>
      </c>
      <c r="AS672" s="7" t="str">
        <f t="shared" si="865"/>
        <v/>
      </c>
      <c r="AT672" s="7" t="str">
        <f t="shared" si="866"/>
        <v/>
      </c>
      <c r="AU672" s="7" t="str">
        <f t="shared" si="867"/>
        <v/>
      </c>
      <c r="AW672" s="7" t="str">
        <f t="shared" si="868"/>
        <v/>
      </c>
      <c r="AY672" s="7" t="str">
        <f t="shared" si="869"/>
        <v/>
      </c>
      <c r="AZ672" s="7" t="str">
        <f t="shared" si="870"/>
        <v/>
      </c>
      <c r="BA672" s="7" t="str">
        <f t="shared" si="871"/>
        <v/>
      </c>
    </row>
    <row r="673" spans="1:53">
      <c r="A673" s="23"/>
      <c r="B673" s="24"/>
      <c r="C673" s="25"/>
      <c r="D673" s="26"/>
      <c r="E673" s="27"/>
      <c r="F673" s="28"/>
      <c r="G673" s="28"/>
      <c r="H673" s="27"/>
      <c r="I673" s="29"/>
      <c r="J673" s="30"/>
      <c r="K673" s="31"/>
      <c r="L673" s="32"/>
      <c r="M673" s="223"/>
      <c r="N673" s="12" t="str">
        <f>IF(ISBLANK(I673),"",IF(COUNTIF(I673,"*bombe*"),(G673-1)*SUMIF('base de donnée JCO '!C$3:C$10,K673,'base de donnée JCO '!D$3:D$10)+SUMIF(entete,L673,'base de donnée JCO '!D$14:D$20),SUMIFS('base de donnée JCO '!I$173:I$1080,'base de donnée JCO '!F$173:F$1080,I673,'base de donnée JCO '!G$173:G$1080,J673)))</f>
        <v/>
      </c>
      <c r="O673" s="12" t="str">
        <f t="shared" si="848"/>
        <v/>
      </c>
      <c r="P673" s="223"/>
      <c r="Q673" s="28"/>
      <c r="R673" s="28"/>
      <c r="S673" s="28"/>
      <c r="T673" s="28"/>
      <c r="U673" s="28"/>
      <c r="V673" s="2">
        <f>W673*SUMIFS('base de donnée JCO '!H$173:H$1080,'base de donnée JCO '!F$173:F$1080,I673,'base de donnée JCO '!G$173:G$1080,J673)</f>
        <v>0</v>
      </c>
      <c r="W673" s="2">
        <f t="shared" si="849"/>
        <v>0</v>
      </c>
      <c r="X673" s="2">
        <f>W673*SUMIFS('base de donnée JCO '!J$173:J$1080,'base de donnée JCO '!F$173:F$1080,I673,'base de donnée JCO '!G$173:G$1080,J673)</f>
        <v>0</v>
      </c>
      <c r="Z673" s="7" t="str">
        <f t="shared" si="850"/>
        <v/>
      </c>
      <c r="AA673" s="7" t="str">
        <f t="shared" si="851"/>
        <v/>
      </c>
      <c r="AB673" s="7" t="str">
        <f t="shared" si="852"/>
        <v/>
      </c>
      <c r="AD673" s="7" t="str">
        <f t="shared" si="853"/>
        <v/>
      </c>
      <c r="AE673" s="7" t="str">
        <f t="shared" si="854"/>
        <v/>
      </c>
      <c r="AF673" s="7" t="str">
        <f t="shared" si="855"/>
        <v/>
      </c>
      <c r="AG673" s="7" t="str">
        <f t="shared" si="856"/>
        <v/>
      </c>
      <c r="AH673" s="7" t="str">
        <f t="shared" si="857"/>
        <v/>
      </c>
      <c r="AJ673" s="7" t="str">
        <f t="shared" si="858"/>
        <v/>
      </c>
      <c r="AK673" s="7" t="str">
        <f t="shared" si="859"/>
        <v/>
      </c>
      <c r="AL673" s="7" t="str">
        <f t="shared" si="860"/>
        <v/>
      </c>
      <c r="AM673" s="7" t="str">
        <f t="shared" si="861"/>
        <v/>
      </c>
      <c r="AO673" s="7" t="str">
        <f t="shared" si="862"/>
        <v/>
      </c>
      <c r="AP673" s="7" t="str">
        <f t="shared" si="863"/>
        <v/>
      </c>
      <c r="AQ673" s="7" t="str">
        <f t="shared" si="864"/>
        <v/>
      </c>
      <c r="AS673" s="7" t="str">
        <f t="shared" si="865"/>
        <v/>
      </c>
      <c r="AT673" s="7" t="str">
        <f t="shared" si="866"/>
        <v/>
      </c>
      <c r="AU673" s="7" t="str">
        <f t="shared" si="867"/>
        <v/>
      </c>
      <c r="AW673" s="7" t="str">
        <f t="shared" si="868"/>
        <v/>
      </c>
      <c r="AY673" s="7" t="str">
        <f t="shared" si="869"/>
        <v/>
      </c>
      <c r="AZ673" s="7" t="str">
        <f t="shared" si="870"/>
        <v/>
      </c>
      <c r="BA673" s="7" t="str">
        <f t="shared" si="871"/>
        <v/>
      </c>
    </row>
    <row r="674" spans="1:53">
      <c r="A674" s="23"/>
      <c r="B674" s="24"/>
      <c r="C674" s="25"/>
      <c r="D674" s="26"/>
      <c r="E674" s="27"/>
      <c r="F674" s="28"/>
      <c r="G674" s="28"/>
      <c r="H674" s="27"/>
      <c r="I674" s="29"/>
      <c r="J674" s="30"/>
      <c r="K674" s="31"/>
      <c r="L674" s="32"/>
      <c r="M674" s="223"/>
      <c r="N674" s="12" t="str">
        <f>IF(ISBLANK(I674),"",IF(COUNTIF(I674,"*bombe*"),(G674-1)*SUMIF('base de donnée JCO '!C$3:C$10,K674,'base de donnée JCO '!D$3:D$10)+SUMIF(entete,L674,'base de donnée JCO '!D$14:D$20),SUMIFS('base de donnée JCO '!I$173:I$1080,'base de donnée JCO '!F$173:F$1080,I674,'base de donnée JCO '!G$173:G$1080,J674)))</f>
        <v/>
      </c>
      <c r="O674" s="12" t="str">
        <f t="shared" si="848"/>
        <v/>
      </c>
      <c r="P674" s="223"/>
      <c r="Q674" s="28"/>
      <c r="R674" s="28"/>
      <c r="S674" s="28"/>
      <c r="T674" s="28"/>
      <c r="U674" s="28"/>
      <c r="V674" s="2">
        <f>W674*SUMIFS('base de donnée JCO '!H$173:H$1080,'base de donnée JCO '!F$173:F$1080,I674,'base de donnée JCO '!G$173:G$1080,J674)</f>
        <v>0</v>
      </c>
      <c r="W674" s="2">
        <f t="shared" si="849"/>
        <v>0</v>
      </c>
      <c r="X674" s="2">
        <f>W674*SUMIFS('base de donnée JCO '!J$173:J$1080,'base de donnée JCO '!F$173:F$1080,I674,'base de donnée JCO '!G$173:G$1080,J674)</f>
        <v>0</v>
      </c>
      <c r="Z674" s="7" t="str">
        <f t="shared" si="850"/>
        <v/>
      </c>
      <c r="AA674" s="7" t="str">
        <f t="shared" si="851"/>
        <v/>
      </c>
      <c r="AB674" s="7" t="str">
        <f t="shared" si="852"/>
        <v/>
      </c>
      <c r="AD674" s="7" t="str">
        <f t="shared" si="853"/>
        <v/>
      </c>
      <c r="AE674" s="7" t="str">
        <f t="shared" si="854"/>
        <v/>
      </c>
      <c r="AF674" s="7" t="str">
        <f t="shared" si="855"/>
        <v/>
      </c>
      <c r="AG674" s="7" t="str">
        <f t="shared" si="856"/>
        <v/>
      </c>
      <c r="AH674" s="7" t="str">
        <f t="shared" si="857"/>
        <v/>
      </c>
      <c r="AJ674" s="7" t="str">
        <f t="shared" si="858"/>
        <v/>
      </c>
      <c r="AK674" s="7" t="str">
        <f t="shared" si="859"/>
        <v/>
      </c>
      <c r="AL674" s="7" t="str">
        <f t="shared" si="860"/>
        <v/>
      </c>
      <c r="AM674" s="7" t="str">
        <f t="shared" si="861"/>
        <v/>
      </c>
      <c r="AO674" s="7" t="str">
        <f t="shared" si="862"/>
        <v/>
      </c>
      <c r="AP674" s="7" t="str">
        <f t="shared" si="863"/>
        <v/>
      </c>
      <c r="AQ674" s="7" t="str">
        <f t="shared" si="864"/>
        <v/>
      </c>
      <c r="AS674" s="7" t="str">
        <f t="shared" si="865"/>
        <v/>
      </c>
      <c r="AT674" s="7" t="str">
        <f t="shared" si="866"/>
        <v/>
      </c>
      <c r="AU674" s="7" t="str">
        <f t="shared" si="867"/>
        <v/>
      </c>
      <c r="AW674" s="7" t="str">
        <f t="shared" si="868"/>
        <v/>
      </c>
      <c r="AY674" s="7" t="str">
        <f t="shared" si="869"/>
        <v/>
      </c>
      <c r="AZ674" s="7" t="str">
        <f t="shared" si="870"/>
        <v/>
      </c>
      <c r="BA674" s="7" t="str">
        <f t="shared" si="871"/>
        <v/>
      </c>
    </row>
    <row r="675" spans="1:53">
      <c r="A675" s="23"/>
      <c r="B675" s="24"/>
      <c r="C675" s="25"/>
      <c r="D675" s="26"/>
      <c r="E675" s="27"/>
      <c r="F675" s="28"/>
      <c r="G675" s="28"/>
      <c r="H675" s="27"/>
      <c r="I675" s="29"/>
      <c r="J675" s="30"/>
      <c r="K675" s="31"/>
      <c r="L675" s="32"/>
      <c r="M675" s="223"/>
      <c r="N675" s="12" t="str">
        <f>IF(ISBLANK(I675),"",IF(COUNTIF(I675,"*bombe*"),(G675-1)*SUMIF('base de donnée JCO '!C$3:C$10,K675,'base de donnée JCO '!D$3:D$10)+SUMIF(entete,L675,'base de donnée JCO '!D$14:D$20),SUMIFS('base de donnée JCO '!I$173:I$1080,'base de donnée JCO '!F$173:F$1080,I675,'base de donnée JCO '!G$173:G$1080,J675)))</f>
        <v/>
      </c>
      <c r="O675" s="12" t="str">
        <f t="shared" si="848"/>
        <v/>
      </c>
      <c r="P675" s="223"/>
      <c r="Q675" s="28"/>
      <c r="R675" s="28"/>
      <c r="S675" s="28"/>
      <c r="T675" s="28"/>
      <c r="U675" s="28"/>
      <c r="V675" s="2">
        <f>W675*SUMIFS('base de donnée JCO '!H$173:H$1080,'base de donnée JCO '!F$173:F$1080,I675,'base de donnée JCO '!G$173:G$1080,J675)</f>
        <v>0</v>
      </c>
      <c r="W675" s="2">
        <f t="shared" si="849"/>
        <v>0</v>
      </c>
      <c r="X675" s="2">
        <f>W675*SUMIFS('base de donnée JCO '!J$173:J$1080,'base de donnée JCO '!F$173:F$1080,I675,'base de donnée JCO '!G$173:G$1080,J675)</f>
        <v>0</v>
      </c>
      <c r="Z675" s="7" t="str">
        <f t="shared" si="850"/>
        <v/>
      </c>
      <c r="AA675" s="7" t="str">
        <f t="shared" si="851"/>
        <v/>
      </c>
      <c r="AB675" s="7" t="str">
        <f t="shared" si="852"/>
        <v/>
      </c>
      <c r="AD675" s="7" t="str">
        <f t="shared" si="853"/>
        <v/>
      </c>
      <c r="AE675" s="7" t="str">
        <f t="shared" si="854"/>
        <v/>
      </c>
      <c r="AF675" s="7" t="str">
        <f t="shared" si="855"/>
        <v/>
      </c>
      <c r="AG675" s="7" t="str">
        <f t="shared" si="856"/>
        <v/>
      </c>
      <c r="AH675" s="7" t="str">
        <f t="shared" si="857"/>
        <v/>
      </c>
      <c r="AJ675" s="7" t="str">
        <f t="shared" si="858"/>
        <v/>
      </c>
      <c r="AK675" s="7" t="str">
        <f t="shared" si="859"/>
        <v/>
      </c>
      <c r="AL675" s="7" t="str">
        <f t="shared" si="860"/>
        <v/>
      </c>
      <c r="AM675" s="7" t="str">
        <f t="shared" si="861"/>
        <v/>
      </c>
      <c r="AO675" s="7" t="str">
        <f t="shared" si="862"/>
        <v/>
      </c>
      <c r="AP675" s="7" t="str">
        <f t="shared" si="863"/>
        <v/>
      </c>
      <c r="AQ675" s="7" t="str">
        <f t="shared" si="864"/>
        <v/>
      </c>
      <c r="AS675" s="7" t="str">
        <f t="shared" si="865"/>
        <v/>
      </c>
      <c r="AT675" s="7" t="str">
        <f t="shared" si="866"/>
        <v/>
      </c>
      <c r="AU675" s="7" t="str">
        <f t="shared" si="867"/>
        <v/>
      </c>
      <c r="AW675" s="7" t="str">
        <f t="shared" si="868"/>
        <v/>
      </c>
      <c r="AY675" s="7" t="str">
        <f t="shared" si="869"/>
        <v/>
      </c>
      <c r="AZ675" s="7" t="str">
        <f t="shared" si="870"/>
        <v/>
      </c>
      <c r="BA675" s="7" t="str">
        <f t="shared" si="871"/>
        <v/>
      </c>
    </row>
    <row r="676" spans="1:53">
      <c r="A676" s="23"/>
      <c r="B676" s="24"/>
      <c r="C676" s="25"/>
      <c r="D676" s="26"/>
      <c r="E676" s="27"/>
      <c r="F676" s="28"/>
      <c r="G676" s="28"/>
      <c r="H676" s="27"/>
      <c r="I676" s="29"/>
      <c r="J676" s="30"/>
      <c r="K676" s="31"/>
      <c r="L676" s="32"/>
      <c r="M676" s="223"/>
      <c r="N676" s="12" t="str">
        <f>IF(ISBLANK(I676),"",IF(COUNTIF(I676,"*bombe*"),(G676-1)*SUMIF('base de donnée JCO '!C$3:C$10,K676,'base de donnée JCO '!D$3:D$10)+SUMIF(entete,L676,'base de donnée JCO '!D$14:D$20),SUMIFS('base de donnée JCO '!I$173:I$1080,'base de donnée JCO '!F$173:F$1080,I676,'base de donnée JCO '!G$173:G$1080,J676)))</f>
        <v/>
      </c>
      <c r="O676" s="12" t="str">
        <f t="shared" si="848"/>
        <v/>
      </c>
      <c r="P676" s="223"/>
      <c r="Q676" s="28"/>
      <c r="R676" s="28"/>
      <c r="S676" s="28"/>
      <c r="T676" s="28"/>
      <c r="U676" s="28"/>
      <c r="V676" s="2">
        <f>W676*SUMIFS('base de donnée JCO '!H$173:H$1080,'base de donnée JCO '!F$173:F$1080,I676,'base de donnée JCO '!G$173:G$1080,J676)</f>
        <v>0</v>
      </c>
      <c r="W676" s="2">
        <f t="shared" si="849"/>
        <v>0</v>
      </c>
      <c r="X676" s="2">
        <f>W676*SUMIFS('base de donnée JCO '!J$173:J$1080,'base de donnée JCO '!F$173:F$1080,I676,'base de donnée JCO '!G$173:G$1080,J676)</f>
        <v>0</v>
      </c>
      <c r="Z676" s="7" t="str">
        <f t="shared" si="850"/>
        <v/>
      </c>
      <c r="AA676" s="7" t="str">
        <f t="shared" si="851"/>
        <v/>
      </c>
      <c r="AB676" s="7" t="str">
        <f t="shared" si="852"/>
        <v/>
      </c>
      <c r="AD676" s="7" t="str">
        <f t="shared" si="853"/>
        <v/>
      </c>
      <c r="AE676" s="7" t="str">
        <f t="shared" si="854"/>
        <v/>
      </c>
      <c r="AF676" s="7" t="str">
        <f t="shared" si="855"/>
        <v/>
      </c>
      <c r="AG676" s="7" t="str">
        <f t="shared" si="856"/>
        <v/>
      </c>
      <c r="AH676" s="7" t="str">
        <f t="shared" si="857"/>
        <v/>
      </c>
      <c r="AJ676" s="7" t="str">
        <f t="shared" si="858"/>
        <v/>
      </c>
      <c r="AK676" s="7" t="str">
        <f t="shared" si="859"/>
        <v/>
      </c>
      <c r="AL676" s="7" t="str">
        <f t="shared" si="860"/>
        <v/>
      </c>
      <c r="AM676" s="7" t="str">
        <f t="shared" si="861"/>
        <v/>
      </c>
      <c r="AO676" s="7" t="str">
        <f t="shared" si="862"/>
        <v/>
      </c>
      <c r="AP676" s="7" t="str">
        <f t="shared" si="863"/>
        <v/>
      </c>
      <c r="AQ676" s="7" t="str">
        <f t="shared" si="864"/>
        <v/>
      </c>
      <c r="AS676" s="7" t="str">
        <f t="shared" si="865"/>
        <v/>
      </c>
      <c r="AT676" s="7" t="str">
        <f t="shared" si="866"/>
        <v/>
      </c>
      <c r="AU676" s="7" t="str">
        <f t="shared" si="867"/>
        <v/>
      </c>
      <c r="AW676" s="7" t="str">
        <f t="shared" si="868"/>
        <v/>
      </c>
      <c r="AY676" s="7" t="str">
        <f t="shared" si="869"/>
        <v/>
      </c>
      <c r="AZ676" s="7" t="str">
        <f t="shared" si="870"/>
        <v/>
      </c>
      <c r="BA676" s="7" t="str">
        <f t="shared" si="871"/>
        <v/>
      </c>
    </row>
    <row r="677" spans="1:53">
      <c r="A677" s="23"/>
      <c r="B677" s="24"/>
      <c r="C677" s="25"/>
      <c r="D677" s="26"/>
      <c r="E677" s="27"/>
      <c r="F677" s="28"/>
      <c r="G677" s="28"/>
      <c r="H677" s="27"/>
      <c r="I677" s="29"/>
      <c r="J677" s="30"/>
      <c r="K677" s="31"/>
      <c r="L677" s="32"/>
      <c r="M677" s="223"/>
      <c r="N677" s="12" t="str">
        <f>IF(ISBLANK(I677),"",IF(COUNTIF(I677,"*bombe*"),(G677-1)*SUMIF('base de donnée JCO '!C$3:C$10,K677,'base de donnée JCO '!D$3:D$10)+SUMIF(entete,L677,'base de donnée JCO '!D$14:D$20),SUMIFS('base de donnée JCO '!I$173:I$1080,'base de donnée JCO '!F$173:F$1080,I677,'base de donnée JCO '!G$173:G$1080,J677)))</f>
        <v/>
      </c>
      <c r="O677" s="12" t="str">
        <f t="shared" si="848"/>
        <v/>
      </c>
      <c r="P677" s="223"/>
      <c r="Q677" s="28"/>
      <c r="R677" s="28"/>
      <c r="S677" s="28"/>
      <c r="T677" s="28"/>
      <c r="U677" s="28"/>
      <c r="V677" s="2">
        <f>W677*SUMIFS('base de donnée JCO '!H$173:H$1080,'base de donnée JCO '!F$173:F$1080,I677,'base de donnée JCO '!G$173:G$1080,J677)</f>
        <v>0</v>
      </c>
      <c r="W677" s="2">
        <f t="shared" si="849"/>
        <v>0</v>
      </c>
      <c r="X677" s="2">
        <f>W677*SUMIFS('base de donnée JCO '!J$173:J$1080,'base de donnée JCO '!F$173:F$1080,I677,'base de donnée JCO '!G$173:G$1080,J677)</f>
        <v>0</v>
      </c>
      <c r="Z677" s="7" t="str">
        <f t="shared" si="850"/>
        <v/>
      </c>
      <c r="AA677" s="7" t="str">
        <f t="shared" si="851"/>
        <v/>
      </c>
      <c r="AB677" s="7" t="str">
        <f t="shared" si="852"/>
        <v/>
      </c>
      <c r="AD677" s="7" t="str">
        <f t="shared" si="853"/>
        <v/>
      </c>
      <c r="AE677" s="7" t="str">
        <f t="shared" si="854"/>
        <v/>
      </c>
      <c r="AF677" s="7" t="str">
        <f t="shared" si="855"/>
        <v/>
      </c>
      <c r="AG677" s="7" t="str">
        <f t="shared" si="856"/>
        <v/>
      </c>
      <c r="AH677" s="7" t="str">
        <f t="shared" si="857"/>
        <v/>
      </c>
      <c r="AJ677" s="7" t="str">
        <f t="shared" si="858"/>
        <v/>
      </c>
      <c r="AK677" s="7" t="str">
        <f t="shared" si="859"/>
        <v/>
      </c>
      <c r="AL677" s="7" t="str">
        <f t="shared" si="860"/>
        <v/>
      </c>
      <c r="AM677" s="7" t="str">
        <f t="shared" si="861"/>
        <v/>
      </c>
      <c r="AO677" s="7" t="str">
        <f t="shared" si="862"/>
        <v/>
      </c>
      <c r="AP677" s="7" t="str">
        <f t="shared" si="863"/>
        <v/>
      </c>
      <c r="AQ677" s="7" t="str">
        <f t="shared" si="864"/>
        <v/>
      </c>
      <c r="AS677" s="7" t="str">
        <f t="shared" si="865"/>
        <v/>
      </c>
      <c r="AT677" s="7" t="str">
        <f t="shared" si="866"/>
        <v/>
      </c>
      <c r="AU677" s="7" t="str">
        <f t="shared" si="867"/>
        <v/>
      </c>
      <c r="AW677" s="7" t="str">
        <f t="shared" si="868"/>
        <v/>
      </c>
      <c r="AY677" s="7" t="str">
        <f t="shared" si="869"/>
        <v/>
      </c>
      <c r="AZ677" s="7" t="str">
        <f t="shared" si="870"/>
        <v/>
      </c>
      <c r="BA677" s="7" t="str">
        <f t="shared" si="871"/>
        <v/>
      </c>
    </row>
    <row r="678" spans="1:53">
      <c r="A678" s="23"/>
      <c r="B678" s="24"/>
      <c r="C678" s="25"/>
      <c r="D678" s="26"/>
      <c r="E678" s="27"/>
      <c r="F678" s="28"/>
      <c r="G678" s="28"/>
      <c r="H678" s="27"/>
      <c r="I678" s="29"/>
      <c r="J678" s="30"/>
      <c r="K678" s="31"/>
      <c r="L678" s="32"/>
      <c r="M678" s="223"/>
      <c r="N678" s="12" t="str">
        <f>IF(ISBLANK(I678),"",IF(COUNTIF(I678,"*bombe*"),(G678-1)*SUMIF('base de donnée JCO '!C$3:C$10,K678,'base de donnée JCO '!D$3:D$10)+SUMIF(entete,L678,'base de donnée JCO '!D$14:D$20),SUMIFS('base de donnée JCO '!I$173:I$1080,'base de donnée JCO '!F$173:F$1080,I678,'base de donnée JCO '!G$173:G$1080,J678)))</f>
        <v/>
      </c>
      <c r="O678" s="12" t="str">
        <f t="shared" si="848"/>
        <v/>
      </c>
      <c r="P678" s="223"/>
      <c r="Q678" s="28"/>
      <c r="R678" s="28"/>
      <c r="S678" s="28"/>
      <c r="T678" s="28"/>
      <c r="U678" s="28"/>
      <c r="V678" s="2">
        <f>W678*SUMIFS('base de donnée JCO '!H$173:H$1080,'base de donnée JCO '!F$173:F$1080,I678,'base de donnée JCO '!G$173:G$1080,J678)</f>
        <v>0</v>
      </c>
      <c r="W678" s="2">
        <f t="shared" si="849"/>
        <v>0</v>
      </c>
      <c r="X678" s="2">
        <f>W678*SUMIFS('base de donnée JCO '!J$173:J$1080,'base de donnée JCO '!F$173:F$1080,I678,'base de donnée JCO '!G$173:G$1080,J678)</f>
        <v>0</v>
      </c>
      <c r="Z678" s="7" t="str">
        <f t="shared" si="850"/>
        <v/>
      </c>
      <c r="AA678" s="7" t="str">
        <f t="shared" si="851"/>
        <v/>
      </c>
      <c r="AB678" s="7" t="str">
        <f t="shared" si="852"/>
        <v/>
      </c>
      <c r="AD678" s="7" t="str">
        <f t="shared" si="853"/>
        <v/>
      </c>
      <c r="AE678" s="7" t="str">
        <f t="shared" si="854"/>
        <v/>
      </c>
      <c r="AF678" s="7" t="str">
        <f t="shared" si="855"/>
        <v/>
      </c>
      <c r="AG678" s="7" t="str">
        <f t="shared" si="856"/>
        <v/>
      </c>
      <c r="AH678" s="7" t="str">
        <f t="shared" si="857"/>
        <v/>
      </c>
      <c r="AJ678" s="7" t="str">
        <f t="shared" si="858"/>
        <v/>
      </c>
      <c r="AK678" s="7" t="str">
        <f t="shared" si="859"/>
        <v/>
      </c>
      <c r="AL678" s="7" t="str">
        <f t="shared" si="860"/>
        <v/>
      </c>
      <c r="AM678" s="7" t="str">
        <f t="shared" si="861"/>
        <v/>
      </c>
      <c r="AO678" s="7" t="str">
        <f t="shared" si="862"/>
        <v/>
      </c>
      <c r="AP678" s="7" t="str">
        <f t="shared" si="863"/>
        <v/>
      </c>
      <c r="AQ678" s="7" t="str">
        <f t="shared" si="864"/>
        <v/>
      </c>
      <c r="AS678" s="7" t="str">
        <f t="shared" si="865"/>
        <v/>
      </c>
      <c r="AT678" s="7" t="str">
        <f t="shared" si="866"/>
        <v/>
      </c>
      <c r="AU678" s="7" t="str">
        <f t="shared" si="867"/>
        <v/>
      </c>
      <c r="AW678" s="7" t="str">
        <f t="shared" si="868"/>
        <v/>
      </c>
      <c r="AY678" s="7" t="str">
        <f t="shared" si="869"/>
        <v/>
      </c>
      <c r="AZ678" s="7" t="str">
        <f t="shared" si="870"/>
        <v/>
      </c>
      <c r="BA678" s="7" t="str">
        <f t="shared" si="871"/>
        <v/>
      </c>
    </row>
    <row r="679" spans="1:53">
      <c r="A679" s="23"/>
      <c r="B679" s="24"/>
      <c r="C679" s="25"/>
      <c r="D679" s="26"/>
      <c r="E679" s="27"/>
      <c r="F679" s="28"/>
      <c r="G679" s="28"/>
      <c r="H679" s="27"/>
      <c r="I679" s="29"/>
      <c r="J679" s="30"/>
      <c r="K679" s="31"/>
      <c r="L679" s="32"/>
      <c r="M679" s="223"/>
      <c r="N679" s="12" t="str">
        <f>IF(ISBLANK(I679),"",IF(COUNTIF(I679,"*bombe*"),(G679-1)*SUMIF('base de donnée JCO '!C$3:C$10,K679,'base de donnée JCO '!D$3:D$10)+SUMIF(entete,L679,'base de donnée JCO '!D$14:D$20),SUMIFS('base de donnée JCO '!I$173:I$1080,'base de donnée JCO '!F$173:F$1080,I679,'base de donnée JCO '!G$173:G$1080,J679)))</f>
        <v/>
      </c>
      <c r="O679" s="12" t="str">
        <f t="shared" si="848"/>
        <v/>
      </c>
      <c r="P679" s="223"/>
      <c r="Q679" s="28"/>
      <c r="R679" s="28"/>
      <c r="S679" s="28"/>
      <c r="T679" s="28"/>
      <c r="U679" s="28"/>
      <c r="V679" s="2">
        <f>W679*SUMIFS('base de donnée JCO '!H$173:H$1080,'base de donnée JCO '!F$173:F$1080,I679,'base de donnée JCO '!G$173:G$1080,J679)</f>
        <v>0</v>
      </c>
      <c r="W679" s="2">
        <f t="shared" si="849"/>
        <v>0</v>
      </c>
      <c r="X679" s="2">
        <f>W679*SUMIFS('base de donnée JCO '!J$173:J$1080,'base de donnée JCO '!F$173:F$1080,I679,'base de donnée JCO '!G$173:G$1080,J679)</f>
        <v>0</v>
      </c>
      <c r="Z679" s="7" t="str">
        <f t="shared" si="850"/>
        <v/>
      </c>
      <c r="AA679" s="7" t="str">
        <f t="shared" si="851"/>
        <v/>
      </c>
      <c r="AB679" s="7" t="str">
        <f t="shared" si="852"/>
        <v/>
      </c>
      <c r="AD679" s="7" t="str">
        <f t="shared" si="853"/>
        <v/>
      </c>
      <c r="AE679" s="7" t="str">
        <f t="shared" si="854"/>
        <v/>
      </c>
      <c r="AF679" s="7" t="str">
        <f t="shared" si="855"/>
        <v/>
      </c>
      <c r="AG679" s="7" t="str">
        <f t="shared" si="856"/>
        <v/>
      </c>
      <c r="AH679" s="7" t="str">
        <f t="shared" si="857"/>
        <v/>
      </c>
      <c r="AJ679" s="7" t="str">
        <f t="shared" si="858"/>
        <v/>
      </c>
      <c r="AK679" s="7" t="str">
        <f t="shared" si="859"/>
        <v/>
      </c>
      <c r="AL679" s="7" t="str">
        <f t="shared" si="860"/>
        <v/>
      </c>
      <c r="AM679" s="7" t="str">
        <f t="shared" si="861"/>
        <v/>
      </c>
      <c r="AO679" s="7" t="str">
        <f t="shared" si="862"/>
        <v/>
      </c>
      <c r="AP679" s="7" t="str">
        <f t="shared" si="863"/>
        <v/>
      </c>
      <c r="AQ679" s="7" t="str">
        <f t="shared" si="864"/>
        <v/>
      </c>
      <c r="AS679" s="7" t="str">
        <f t="shared" si="865"/>
        <v/>
      </c>
      <c r="AT679" s="7" t="str">
        <f t="shared" si="866"/>
        <v/>
      </c>
      <c r="AU679" s="7" t="str">
        <f t="shared" si="867"/>
        <v/>
      </c>
      <c r="AW679" s="7" t="str">
        <f t="shared" si="868"/>
        <v/>
      </c>
      <c r="AY679" s="7" t="str">
        <f t="shared" si="869"/>
        <v/>
      </c>
      <c r="AZ679" s="7" t="str">
        <f t="shared" si="870"/>
        <v/>
      </c>
      <c r="BA679" s="7" t="str">
        <f t="shared" si="871"/>
        <v/>
      </c>
    </row>
    <row r="680" spans="1:53">
      <c r="A680" s="23"/>
      <c r="B680" s="24"/>
      <c r="C680" s="25"/>
      <c r="D680" s="26"/>
      <c r="E680" s="27"/>
      <c r="F680" s="28"/>
      <c r="G680" s="28"/>
      <c r="H680" s="27"/>
      <c r="I680" s="29"/>
      <c r="J680" s="30"/>
      <c r="K680" s="31"/>
      <c r="L680" s="32"/>
      <c r="M680" s="223"/>
      <c r="N680" s="12" t="str">
        <f>IF(ISBLANK(I680),"",IF(COUNTIF(I680,"*bombe*"),(G680-1)*SUMIF('base de donnée JCO '!C$3:C$10,K680,'base de donnée JCO '!D$3:D$10)+SUMIF(entete,L680,'base de donnée JCO '!D$14:D$20),SUMIFS('base de donnée JCO '!I$173:I$1080,'base de donnée JCO '!F$173:F$1080,I680,'base de donnée JCO '!G$173:G$1080,J680)))</f>
        <v/>
      </c>
      <c r="O680" s="12" t="str">
        <f t="shared" si="848"/>
        <v/>
      </c>
      <c r="P680" s="223"/>
      <c r="Q680" s="28"/>
      <c r="R680" s="28"/>
      <c r="S680" s="28"/>
      <c r="T680" s="28"/>
      <c r="U680" s="28"/>
      <c r="V680" s="2">
        <f>W680*SUMIFS('base de donnée JCO '!H$173:H$1080,'base de donnée JCO '!F$173:F$1080,I680,'base de donnée JCO '!G$173:G$1080,J680)</f>
        <v>0</v>
      </c>
      <c r="W680" s="2">
        <f t="shared" si="849"/>
        <v>0</v>
      </c>
      <c r="X680" s="2">
        <f>W680*SUMIFS('base de donnée JCO '!J$173:J$1080,'base de donnée JCO '!F$173:F$1080,I680,'base de donnée JCO '!G$173:G$1080,J680)</f>
        <v>0</v>
      </c>
      <c r="Z680" s="7" t="str">
        <f t="shared" si="850"/>
        <v/>
      </c>
      <c r="AA680" s="7" t="str">
        <f t="shared" si="851"/>
        <v/>
      </c>
      <c r="AB680" s="7" t="str">
        <f t="shared" si="852"/>
        <v/>
      </c>
      <c r="AD680" s="7" t="str">
        <f t="shared" si="853"/>
        <v/>
      </c>
      <c r="AE680" s="7" t="str">
        <f t="shared" si="854"/>
        <v/>
      </c>
      <c r="AF680" s="7" t="str">
        <f t="shared" si="855"/>
        <v/>
      </c>
      <c r="AG680" s="7" t="str">
        <f t="shared" si="856"/>
        <v/>
      </c>
      <c r="AH680" s="7" t="str">
        <f t="shared" si="857"/>
        <v/>
      </c>
      <c r="AJ680" s="7" t="str">
        <f t="shared" si="858"/>
        <v/>
      </c>
      <c r="AK680" s="7" t="str">
        <f t="shared" si="859"/>
        <v/>
      </c>
      <c r="AL680" s="7" t="str">
        <f t="shared" si="860"/>
        <v/>
      </c>
      <c r="AM680" s="7" t="str">
        <f t="shared" si="861"/>
        <v/>
      </c>
      <c r="AO680" s="7" t="str">
        <f t="shared" si="862"/>
        <v/>
      </c>
      <c r="AP680" s="7" t="str">
        <f t="shared" si="863"/>
        <v/>
      </c>
      <c r="AQ680" s="7" t="str">
        <f t="shared" si="864"/>
        <v/>
      </c>
      <c r="AS680" s="7" t="str">
        <f t="shared" si="865"/>
        <v/>
      </c>
      <c r="AT680" s="7" t="str">
        <f t="shared" si="866"/>
        <v/>
      </c>
      <c r="AU680" s="7" t="str">
        <f t="shared" si="867"/>
        <v/>
      </c>
      <c r="AW680" s="7" t="str">
        <f t="shared" si="868"/>
        <v/>
      </c>
      <c r="AY680" s="7" t="str">
        <f t="shared" si="869"/>
        <v/>
      </c>
      <c r="AZ680" s="7" t="str">
        <f t="shared" si="870"/>
        <v/>
      </c>
      <c r="BA680" s="7" t="str">
        <f t="shared" si="871"/>
        <v/>
      </c>
    </row>
    <row r="681" spans="1:53">
      <c r="A681" s="23"/>
      <c r="B681" s="24"/>
      <c r="C681" s="25"/>
      <c r="D681" s="26"/>
      <c r="E681" s="27"/>
      <c r="F681" s="28"/>
      <c r="G681" s="28"/>
      <c r="H681" s="27"/>
      <c r="I681" s="29"/>
      <c r="J681" s="30"/>
      <c r="K681" s="31"/>
      <c r="L681" s="32"/>
      <c r="M681" s="223"/>
      <c r="N681" s="12" t="str">
        <f>IF(ISBLANK(I681),"",IF(COUNTIF(I681,"*bombe*"),(G681-1)*SUMIF('base de donnée JCO '!C$3:C$10,K681,'base de donnée JCO '!D$3:D$10)+SUMIF(entete,L681,'base de donnée JCO '!D$14:D$20),SUMIFS('base de donnée JCO '!I$173:I$1080,'base de donnée JCO '!F$173:F$1080,I681,'base de donnée JCO '!G$173:G$1080,J681)))</f>
        <v/>
      </c>
      <c r="O681" s="12" t="str">
        <f t="shared" si="848"/>
        <v/>
      </c>
      <c r="P681" s="223"/>
      <c r="Q681" s="28"/>
      <c r="R681" s="28"/>
      <c r="S681" s="28"/>
      <c r="T681" s="28"/>
      <c r="U681" s="28"/>
      <c r="V681" s="2">
        <f>W681*SUMIFS('base de donnée JCO '!H$173:H$1080,'base de donnée JCO '!F$173:F$1080,I681,'base de donnée JCO '!G$173:G$1080,J681)</f>
        <v>0</v>
      </c>
      <c r="W681" s="2">
        <f t="shared" si="849"/>
        <v>0</v>
      </c>
      <c r="X681" s="2">
        <f>W681*SUMIFS('base de donnée JCO '!J$173:J$1080,'base de donnée JCO '!F$173:F$1080,I681,'base de donnée JCO '!G$173:G$1080,J681)</f>
        <v>0</v>
      </c>
      <c r="Z681" s="7" t="str">
        <f t="shared" si="850"/>
        <v/>
      </c>
      <c r="AA681" s="7" t="str">
        <f t="shared" si="851"/>
        <v/>
      </c>
      <c r="AB681" s="7" t="str">
        <f t="shared" si="852"/>
        <v/>
      </c>
      <c r="AD681" s="7" t="str">
        <f t="shared" si="853"/>
        <v/>
      </c>
      <c r="AE681" s="7" t="str">
        <f t="shared" si="854"/>
        <v/>
      </c>
      <c r="AF681" s="7" t="str">
        <f t="shared" si="855"/>
        <v/>
      </c>
      <c r="AG681" s="7" t="str">
        <f t="shared" si="856"/>
        <v/>
      </c>
      <c r="AH681" s="7" t="str">
        <f t="shared" si="857"/>
        <v/>
      </c>
      <c r="AJ681" s="7" t="str">
        <f t="shared" si="858"/>
        <v/>
      </c>
      <c r="AK681" s="7" t="str">
        <f t="shared" si="859"/>
        <v/>
      </c>
      <c r="AL681" s="7" t="str">
        <f t="shared" si="860"/>
        <v/>
      </c>
      <c r="AM681" s="7" t="str">
        <f t="shared" si="861"/>
        <v/>
      </c>
      <c r="AO681" s="7" t="str">
        <f t="shared" si="862"/>
        <v/>
      </c>
      <c r="AP681" s="7" t="str">
        <f t="shared" si="863"/>
        <v/>
      </c>
      <c r="AQ681" s="7" t="str">
        <f t="shared" si="864"/>
        <v/>
      </c>
      <c r="AS681" s="7" t="str">
        <f t="shared" si="865"/>
        <v/>
      </c>
      <c r="AT681" s="7" t="str">
        <f t="shared" si="866"/>
        <v/>
      </c>
      <c r="AU681" s="7" t="str">
        <f t="shared" si="867"/>
        <v/>
      </c>
      <c r="AW681" s="7" t="str">
        <f t="shared" si="868"/>
        <v/>
      </c>
      <c r="AY681" s="7" t="str">
        <f t="shared" si="869"/>
        <v/>
      </c>
      <c r="AZ681" s="7" t="str">
        <f t="shared" si="870"/>
        <v/>
      </c>
      <c r="BA681" s="7" t="str">
        <f t="shared" si="871"/>
        <v/>
      </c>
    </row>
    <row r="682" spans="1:53">
      <c r="A682" s="23"/>
      <c r="B682" s="24"/>
      <c r="C682" s="25"/>
      <c r="D682" s="26"/>
      <c r="E682" s="27"/>
      <c r="F682" s="28"/>
      <c r="G682" s="28"/>
      <c r="H682" s="27"/>
      <c r="I682" s="29"/>
      <c r="J682" s="30"/>
      <c r="K682" s="31"/>
      <c r="L682" s="32"/>
      <c r="M682" s="223"/>
      <c r="N682" s="12" t="str">
        <f>IF(ISBLANK(I682),"",IF(COUNTIF(I682,"*bombe*"),(G682-1)*SUMIF('base de donnée JCO '!C$3:C$10,K682,'base de donnée JCO '!D$3:D$10)+SUMIF(entete,L682,'base de donnée JCO '!D$14:D$20),SUMIFS('base de donnée JCO '!I$173:I$1080,'base de donnée JCO '!F$173:F$1080,I682,'base de donnée JCO '!G$173:G$1080,J682)))</f>
        <v/>
      </c>
      <c r="O682" s="12" t="str">
        <f t="shared" si="848"/>
        <v/>
      </c>
      <c r="P682" s="223"/>
      <c r="Q682" s="28"/>
      <c r="R682" s="28"/>
      <c r="S682" s="28"/>
      <c r="T682" s="28"/>
      <c r="U682" s="28"/>
      <c r="V682" s="2">
        <f>W682*SUMIFS('base de donnée JCO '!H$173:H$1080,'base de donnée JCO '!F$173:F$1080,I682,'base de donnée JCO '!G$173:G$1080,J682)</f>
        <v>0</v>
      </c>
      <c r="W682" s="2">
        <f t="shared" si="849"/>
        <v>0</v>
      </c>
      <c r="X682" s="2">
        <f>W682*SUMIFS('base de donnée JCO '!J$173:J$1080,'base de donnée JCO '!F$173:F$1080,I682,'base de donnée JCO '!G$173:G$1080,J682)</f>
        <v>0</v>
      </c>
      <c r="Z682" s="7" t="str">
        <f t="shared" si="850"/>
        <v/>
      </c>
      <c r="AA682" s="7" t="str">
        <f t="shared" si="851"/>
        <v/>
      </c>
      <c r="AB682" s="7" t="str">
        <f t="shared" si="852"/>
        <v/>
      </c>
      <c r="AD682" s="7" t="str">
        <f t="shared" si="853"/>
        <v/>
      </c>
      <c r="AE682" s="7" t="str">
        <f t="shared" si="854"/>
        <v/>
      </c>
      <c r="AF682" s="7" t="str">
        <f t="shared" si="855"/>
        <v/>
      </c>
      <c r="AG682" s="7" t="str">
        <f t="shared" si="856"/>
        <v/>
      </c>
      <c r="AH682" s="7" t="str">
        <f t="shared" si="857"/>
        <v/>
      </c>
      <c r="AJ682" s="7" t="str">
        <f t="shared" si="858"/>
        <v/>
      </c>
      <c r="AK682" s="7" t="str">
        <f t="shared" si="859"/>
        <v/>
      </c>
      <c r="AL682" s="7" t="str">
        <f t="shared" si="860"/>
        <v/>
      </c>
      <c r="AM682" s="7" t="str">
        <f t="shared" si="861"/>
        <v/>
      </c>
      <c r="AO682" s="7" t="str">
        <f t="shared" si="862"/>
        <v/>
      </c>
      <c r="AP682" s="7" t="str">
        <f t="shared" si="863"/>
        <v/>
      </c>
      <c r="AQ682" s="7" t="str">
        <f t="shared" si="864"/>
        <v/>
      </c>
      <c r="AS682" s="7" t="str">
        <f t="shared" si="865"/>
        <v/>
      </c>
      <c r="AT682" s="7" t="str">
        <f t="shared" si="866"/>
        <v/>
      </c>
      <c r="AU682" s="7" t="str">
        <f t="shared" si="867"/>
        <v/>
      </c>
      <c r="AW682" s="7" t="str">
        <f t="shared" si="868"/>
        <v/>
      </c>
      <c r="AY682" s="7" t="str">
        <f t="shared" si="869"/>
        <v/>
      </c>
      <c r="AZ682" s="7" t="str">
        <f t="shared" si="870"/>
        <v/>
      </c>
      <c r="BA682" s="7" t="str">
        <f t="shared" si="871"/>
        <v/>
      </c>
    </row>
    <row r="683" spans="1:53">
      <c r="A683" s="23"/>
      <c r="B683" s="24"/>
      <c r="C683" s="25"/>
      <c r="D683" s="26"/>
      <c r="E683" s="27"/>
      <c r="F683" s="28"/>
      <c r="G683" s="28"/>
      <c r="H683" s="27"/>
      <c r="I683" s="29"/>
      <c r="J683" s="30"/>
      <c r="K683" s="31"/>
      <c r="L683" s="32"/>
      <c r="M683" s="223"/>
      <c r="N683" s="12" t="str">
        <f>IF(ISBLANK(I683),"",IF(COUNTIF(I683,"*bombe*"),(G683-1)*SUMIF('base de donnée JCO '!C$3:C$10,K683,'base de donnée JCO '!D$3:D$10)+SUMIF(entete,L683,'base de donnée JCO '!D$14:D$20),SUMIFS('base de donnée JCO '!I$173:I$1080,'base de donnée JCO '!F$173:F$1080,I683,'base de donnée JCO '!G$173:G$1080,J683)))</f>
        <v/>
      </c>
      <c r="O683" s="12" t="str">
        <f t="shared" si="848"/>
        <v/>
      </c>
      <c r="P683" s="223"/>
      <c r="Q683" s="28"/>
      <c r="R683" s="28"/>
      <c r="S683" s="28"/>
      <c r="T683" s="28"/>
      <c r="U683" s="28"/>
      <c r="V683" s="2">
        <f>W683*SUMIFS('base de donnée JCO '!H$173:H$1080,'base de donnée JCO '!F$173:F$1080,I683,'base de donnée JCO '!G$173:G$1080,J683)</f>
        <v>0</v>
      </c>
      <c r="W683" s="2">
        <f t="shared" si="849"/>
        <v>0</v>
      </c>
      <c r="X683" s="2">
        <f>W683*SUMIFS('base de donnée JCO '!J$173:J$1080,'base de donnée JCO '!F$173:F$1080,I683,'base de donnée JCO '!G$173:G$1080,J683)</f>
        <v>0</v>
      </c>
      <c r="Z683" s="7" t="str">
        <f t="shared" si="850"/>
        <v/>
      </c>
      <c r="AA683" s="7" t="str">
        <f t="shared" si="851"/>
        <v/>
      </c>
      <c r="AB683" s="7" t="str">
        <f t="shared" si="852"/>
        <v/>
      </c>
      <c r="AD683" s="7" t="str">
        <f t="shared" si="853"/>
        <v/>
      </c>
      <c r="AE683" s="7" t="str">
        <f t="shared" si="854"/>
        <v/>
      </c>
      <c r="AF683" s="7" t="str">
        <f t="shared" si="855"/>
        <v/>
      </c>
      <c r="AG683" s="7" t="str">
        <f t="shared" si="856"/>
        <v/>
      </c>
      <c r="AH683" s="7" t="str">
        <f t="shared" si="857"/>
        <v/>
      </c>
      <c r="AJ683" s="7" t="str">
        <f t="shared" si="858"/>
        <v/>
      </c>
      <c r="AK683" s="7" t="str">
        <f t="shared" si="859"/>
        <v/>
      </c>
      <c r="AL683" s="7" t="str">
        <f t="shared" si="860"/>
        <v/>
      </c>
      <c r="AM683" s="7" t="str">
        <f t="shared" si="861"/>
        <v/>
      </c>
      <c r="AO683" s="7" t="str">
        <f t="shared" si="862"/>
        <v/>
      </c>
      <c r="AP683" s="7" t="str">
        <f t="shared" si="863"/>
        <v/>
      </c>
      <c r="AQ683" s="7" t="str">
        <f t="shared" si="864"/>
        <v/>
      </c>
      <c r="AS683" s="7" t="str">
        <f t="shared" si="865"/>
        <v/>
      </c>
      <c r="AT683" s="7" t="str">
        <f t="shared" si="866"/>
        <v/>
      </c>
      <c r="AU683" s="7" t="str">
        <f t="shared" si="867"/>
        <v/>
      </c>
      <c r="AW683" s="7" t="str">
        <f t="shared" si="868"/>
        <v/>
      </c>
      <c r="AY683" s="7" t="str">
        <f t="shared" si="869"/>
        <v/>
      </c>
      <c r="AZ683" s="7" t="str">
        <f t="shared" si="870"/>
        <v/>
      </c>
      <c r="BA683" s="7" t="str">
        <f t="shared" si="871"/>
        <v/>
      </c>
    </row>
    <row r="684" spans="1:53">
      <c r="A684" s="23"/>
      <c r="B684" s="24"/>
      <c r="C684" s="25"/>
      <c r="D684" s="26"/>
      <c r="E684" s="27"/>
      <c r="F684" s="28"/>
      <c r="G684" s="28"/>
      <c r="H684" s="27"/>
      <c r="I684" s="29"/>
      <c r="J684" s="30"/>
      <c r="K684" s="31"/>
      <c r="L684" s="32"/>
      <c r="M684" s="223"/>
      <c r="N684" s="12" t="str">
        <f>IF(ISBLANK(I684),"",IF(COUNTIF(I684,"*bombe*"),(G684-1)*SUMIF('base de donnée JCO '!C$3:C$10,K684,'base de donnée JCO '!D$3:D$10)+SUMIF(entete,L684,'base de donnée JCO '!D$14:D$20),SUMIFS('base de donnée JCO '!I$173:I$1080,'base de donnée JCO '!F$173:F$1080,I684,'base de donnée JCO '!G$173:G$1080,J684)))</f>
        <v/>
      </c>
      <c r="O684" s="12" t="str">
        <f t="shared" si="848"/>
        <v/>
      </c>
      <c r="P684" s="223"/>
      <c r="Q684" s="28"/>
      <c r="R684" s="28"/>
      <c r="S684" s="28"/>
      <c r="T684" s="28"/>
      <c r="U684" s="28"/>
      <c r="V684" s="2">
        <f>W684*SUMIFS('base de donnée JCO '!H$173:H$1080,'base de donnée JCO '!F$173:F$1080,I684,'base de donnée JCO '!G$173:G$1080,J684)</f>
        <v>0</v>
      </c>
      <c r="W684" s="2">
        <f t="shared" si="849"/>
        <v>0</v>
      </c>
      <c r="X684" s="2">
        <f>W684*SUMIFS('base de donnée JCO '!J$173:J$1080,'base de donnée JCO '!F$173:F$1080,I684,'base de donnée JCO '!G$173:G$1080,J684)</f>
        <v>0</v>
      </c>
      <c r="Z684" s="7" t="str">
        <f t="shared" si="850"/>
        <v/>
      </c>
      <c r="AA684" s="7" t="str">
        <f t="shared" si="851"/>
        <v/>
      </c>
      <c r="AB684" s="7" t="str">
        <f t="shared" si="852"/>
        <v/>
      </c>
      <c r="AD684" s="7" t="str">
        <f t="shared" si="853"/>
        <v/>
      </c>
      <c r="AE684" s="7" t="str">
        <f t="shared" si="854"/>
        <v/>
      </c>
      <c r="AF684" s="7" t="str">
        <f t="shared" si="855"/>
        <v/>
      </c>
      <c r="AG684" s="7" t="str">
        <f t="shared" si="856"/>
        <v/>
      </c>
      <c r="AH684" s="7" t="str">
        <f t="shared" si="857"/>
        <v/>
      </c>
      <c r="AJ684" s="7" t="str">
        <f t="shared" si="858"/>
        <v/>
      </c>
      <c r="AK684" s="7" t="str">
        <f t="shared" si="859"/>
        <v/>
      </c>
      <c r="AL684" s="7" t="str">
        <f t="shared" si="860"/>
        <v/>
      </c>
      <c r="AM684" s="7" t="str">
        <f t="shared" si="861"/>
        <v/>
      </c>
      <c r="AO684" s="7" t="str">
        <f t="shared" si="862"/>
        <v/>
      </c>
      <c r="AP684" s="7" t="str">
        <f t="shared" si="863"/>
        <v/>
      </c>
      <c r="AQ684" s="7" t="str">
        <f t="shared" si="864"/>
        <v/>
      </c>
      <c r="AS684" s="7" t="str">
        <f t="shared" si="865"/>
        <v/>
      </c>
      <c r="AT684" s="7" t="str">
        <f t="shared" si="866"/>
        <v/>
      </c>
      <c r="AU684" s="7" t="str">
        <f t="shared" si="867"/>
        <v/>
      </c>
      <c r="AW684" s="7" t="str">
        <f t="shared" si="868"/>
        <v/>
      </c>
      <c r="AY684" s="7" t="str">
        <f t="shared" si="869"/>
        <v/>
      </c>
      <c r="AZ684" s="7" t="str">
        <f t="shared" si="870"/>
        <v/>
      </c>
      <c r="BA684" s="7" t="str">
        <f t="shared" si="871"/>
        <v/>
      </c>
    </row>
    <row r="685" spans="1:53">
      <c r="A685" s="23"/>
      <c r="B685" s="24"/>
      <c r="C685" s="25"/>
      <c r="D685" s="26"/>
      <c r="E685" s="27"/>
      <c r="F685" s="28"/>
      <c r="G685" s="28"/>
      <c r="H685" s="27"/>
      <c r="I685" s="29"/>
      <c r="J685" s="30"/>
      <c r="K685" s="31"/>
      <c r="L685" s="32"/>
      <c r="M685" s="223"/>
      <c r="N685" s="12" t="str">
        <f>IF(ISBLANK(I685),"",IF(COUNTIF(I685,"*bombe*"),(G685-1)*SUMIF('base de donnée JCO '!C$3:C$10,K685,'base de donnée JCO '!D$3:D$10)+SUMIF(entete,L685,'base de donnée JCO '!D$14:D$20),SUMIFS('base de donnée JCO '!I$173:I$1080,'base de donnée JCO '!F$173:F$1080,I685,'base de donnée JCO '!G$173:G$1080,J685)))</f>
        <v/>
      </c>
      <c r="O685" s="12" t="str">
        <f t="shared" si="848"/>
        <v/>
      </c>
      <c r="P685" s="223"/>
      <c r="Q685" s="28"/>
      <c r="R685" s="28"/>
      <c r="S685" s="28"/>
      <c r="T685" s="28"/>
      <c r="U685" s="28"/>
      <c r="V685" s="2">
        <f>W685*SUMIFS('base de donnée JCO '!H$173:H$1080,'base de donnée JCO '!F$173:F$1080,I685,'base de donnée JCO '!G$173:G$1080,J685)</f>
        <v>0</v>
      </c>
      <c r="W685" s="2">
        <f t="shared" si="849"/>
        <v>0</v>
      </c>
      <c r="X685" s="2">
        <f>W685*SUMIFS('base de donnée JCO '!J$173:J$1080,'base de donnée JCO '!F$173:F$1080,I685,'base de donnée JCO '!G$173:G$1080,J685)</f>
        <v>0</v>
      </c>
      <c r="Z685" s="7" t="str">
        <f t="shared" si="850"/>
        <v/>
      </c>
      <c r="AA685" s="7" t="str">
        <f t="shared" si="851"/>
        <v/>
      </c>
      <c r="AB685" s="7" t="str">
        <f t="shared" si="852"/>
        <v/>
      </c>
      <c r="AD685" s="7" t="str">
        <f t="shared" si="853"/>
        <v/>
      </c>
      <c r="AE685" s="7" t="str">
        <f t="shared" si="854"/>
        <v/>
      </c>
      <c r="AF685" s="7" t="str">
        <f t="shared" si="855"/>
        <v/>
      </c>
      <c r="AG685" s="7" t="str">
        <f t="shared" si="856"/>
        <v/>
      </c>
      <c r="AH685" s="7" t="str">
        <f t="shared" si="857"/>
        <v/>
      </c>
      <c r="AJ685" s="7" t="str">
        <f t="shared" si="858"/>
        <v/>
      </c>
      <c r="AK685" s="7" t="str">
        <f t="shared" si="859"/>
        <v/>
      </c>
      <c r="AL685" s="7" t="str">
        <f t="shared" si="860"/>
        <v/>
      </c>
      <c r="AM685" s="7" t="str">
        <f t="shared" si="861"/>
        <v/>
      </c>
      <c r="AO685" s="7" t="str">
        <f t="shared" si="862"/>
        <v/>
      </c>
      <c r="AP685" s="7" t="str">
        <f t="shared" si="863"/>
        <v/>
      </c>
      <c r="AQ685" s="7" t="str">
        <f t="shared" si="864"/>
        <v/>
      </c>
      <c r="AS685" s="7" t="str">
        <f t="shared" si="865"/>
        <v/>
      </c>
      <c r="AT685" s="7" t="str">
        <f t="shared" si="866"/>
        <v/>
      </c>
      <c r="AU685" s="7" t="str">
        <f t="shared" si="867"/>
        <v/>
      </c>
      <c r="AW685" s="7" t="str">
        <f t="shared" si="868"/>
        <v/>
      </c>
      <c r="AY685" s="7" t="str">
        <f t="shared" si="869"/>
        <v/>
      </c>
      <c r="AZ685" s="7" t="str">
        <f t="shared" si="870"/>
        <v/>
      </c>
      <c r="BA685" s="7" t="str">
        <f t="shared" si="871"/>
        <v/>
      </c>
    </row>
    <row r="686" spans="1:53">
      <c r="A686" s="23"/>
      <c r="B686" s="24"/>
      <c r="C686" s="25"/>
      <c r="D686" s="26"/>
      <c r="E686" s="27"/>
      <c r="F686" s="28"/>
      <c r="G686" s="28"/>
      <c r="H686" s="27"/>
      <c r="I686" s="29"/>
      <c r="J686" s="30"/>
      <c r="K686" s="31"/>
      <c r="L686" s="32"/>
      <c r="M686" s="223"/>
      <c r="N686" s="12" t="str">
        <f>IF(ISBLANK(I686),"",IF(COUNTIF(I686,"*bombe*"),(G686-1)*SUMIF('base de donnée JCO '!C$3:C$10,K686,'base de donnée JCO '!D$3:D$10)+SUMIF(entete,L686,'base de donnée JCO '!D$14:D$20),SUMIFS('base de donnée JCO '!I$173:I$1080,'base de donnée JCO '!F$173:F$1080,I686,'base de donnée JCO '!G$173:G$1080,J686)))</f>
        <v/>
      </c>
      <c r="O686" s="12" t="str">
        <f t="shared" si="848"/>
        <v/>
      </c>
      <c r="P686" s="223"/>
      <c r="Q686" s="28"/>
      <c r="R686" s="28"/>
      <c r="S686" s="28"/>
      <c r="T686" s="28"/>
      <c r="U686" s="28"/>
      <c r="V686" s="2">
        <f>W686*SUMIFS('base de donnée JCO '!H$173:H$1080,'base de donnée JCO '!F$173:F$1080,I686,'base de donnée JCO '!G$173:G$1080,J686)</f>
        <v>0</v>
      </c>
      <c r="W686" s="2">
        <f t="shared" si="849"/>
        <v>0</v>
      </c>
      <c r="X686" s="2">
        <f>W686*SUMIFS('base de donnée JCO '!J$173:J$1080,'base de donnée JCO '!F$173:F$1080,I686,'base de donnée JCO '!G$173:G$1080,J686)</f>
        <v>0</v>
      </c>
      <c r="Z686" s="7" t="str">
        <f t="shared" si="850"/>
        <v/>
      </c>
      <c r="AA686" s="7" t="str">
        <f t="shared" si="851"/>
        <v/>
      </c>
      <c r="AB686" s="7" t="str">
        <f t="shared" si="852"/>
        <v/>
      </c>
      <c r="AD686" s="7" t="str">
        <f t="shared" si="853"/>
        <v/>
      </c>
      <c r="AE686" s="7" t="str">
        <f t="shared" si="854"/>
        <v/>
      </c>
      <c r="AF686" s="7" t="str">
        <f t="shared" si="855"/>
        <v/>
      </c>
      <c r="AG686" s="7" t="str">
        <f t="shared" si="856"/>
        <v/>
      </c>
      <c r="AH686" s="7" t="str">
        <f t="shared" si="857"/>
        <v/>
      </c>
      <c r="AJ686" s="7" t="str">
        <f t="shared" si="858"/>
        <v/>
      </c>
      <c r="AK686" s="7" t="str">
        <f t="shared" si="859"/>
        <v/>
      </c>
      <c r="AL686" s="7" t="str">
        <f t="shared" si="860"/>
        <v/>
      </c>
      <c r="AM686" s="7" t="str">
        <f t="shared" si="861"/>
        <v/>
      </c>
      <c r="AO686" s="7" t="str">
        <f t="shared" si="862"/>
        <v/>
      </c>
      <c r="AP686" s="7" t="str">
        <f t="shared" si="863"/>
        <v/>
      </c>
      <c r="AQ686" s="7" t="str">
        <f t="shared" si="864"/>
        <v/>
      </c>
      <c r="AS686" s="7" t="str">
        <f t="shared" si="865"/>
        <v/>
      </c>
      <c r="AT686" s="7" t="str">
        <f t="shared" si="866"/>
        <v/>
      </c>
      <c r="AU686" s="7" t="str">
        <f t="shared" si="867"/>
        <v/>
      </c>
      <c r="AW686" s="7" t="str">
        <f t="shared" si="868"/>
        <v/>
      </c>
      <c r="AY686" s="7" t="str">
        <f t="shared" si="869"/>
        <v/>
      </c>
      <c r="AZ686" s="7" t="str">
        <f t="shared" si="870"/>
        <v/>
      </c>
      <c r="BA686" s="7" t="str">
        <f t="shared" si="871"/>
        <v/>
      </c>
    </row>
    <row r="687" spans="1:53">
      <c r="A687" s="23"/>
      <c r="B687" s="24"/>
      <c r="C687" s="25"/>
      <c r="D687" s="26"/>
      <c r="E687" s="27"/>
      <c r="F687" s="28"/>
      <c r="G687" s="28"/>
      <c r="H687" s="27"/>
      <c r="I687" s="29"/>
      <c r="J687" s="30"/>
      <c r="K687" s="31"/>
      <c r="L687" s="32"/>
      <c r="M687" s="223"/>
      <c r="N687" s="12" t="str">
        <f>IF(ISBLANK(I687),"",IF(COUNTIF(I687,"*bombe*"),(G687-1)*SUMIF('base de donnée JCO '!C$3:C$10,K687,'base de donnée JCO '!D$3:D$10)+SUMIF(entete,L687,'base de donnée JCO '!D$14:D$20),SUMIFS('base de donnée JCO '!I$173:I$1080,'base de donnée JCO '!F$173:F$1080,I687,'base de donnée JCO '!G$173:G$1080,J687)))</f>
        <v/>
      </c>
      <c r="O687" s="12" t="str">
        <f t="shared" si="848"/>
        <v/>
      </c>
      <c r="P687" s="223"/>
      <c r="Q687" s="28"/>
      <c r="R687" s="28"/>
      <c r="S687" s="28"/>
      <c r="T687" s="28"/>
      <c r="U687" s="28"/>
      <c r="V687" s="2">
        <f>W687*SUMIFS('base de donnée JCO '!H$173:H$1080,'base de donnée JCO '!F$173:F$1080,I687,'base de donnée JCO '!G$173:G$1080,J687)</f>
        <v>0</v>
      </c>
      <c r="W687" s="2">
        <f t="shared" si="849"/>
        <v>0</v>
      </c>
      <c r="X687" s="2">
        <f>W687*SUMIFS('base de donnée JCO '!J$173:J$1080,'base de donnée JCO '!F$173:F$1080,I687,'base de donnée JCO '!G$173:G$1080,J687)</f>
        <v>0</v>
      </c>
      <c r="Z687" s="7" t="str">
        <f t="shared" si="850"/>
        <v/>
      </c>
      <c r="AA687" s="7" t="str">
        <f t="shared" si="851"/>
        <v/>
      </c>
      <c r="AB687" s="7" t="str">
        <f t="shared" si="852"/>
        <v/>
      </c>
      <c r="AD687" s="7" t="str">
        <f t="shared" si="853"/>
        <v/>
      </c>
      <c r="AE687" s="7" t="str">
        <f t="shared" si="854"/>
        <v/>
      </c>
      <c r="AF687" s="7" t="str">
        <f t="shared" si="855"/>
        <v/>
      </c>
      <c r="AG687" s="7" t="str">
        <f t="shared" si="856"/>
        <v/>
      </c>
      <c r="AH687" s="7" t="str">
        <f t="shared" si="857"/>
        <v/>
      </c>
      <c r="AJ687" s="7" t="str">
        <f t="shared" si="858"/>
        <v/>
      </c>
      <c r="AK687" s="7" t="str">
        <f t="shared" si="859"/>
        <v/>
      </c>
      <c r="AL687" s="7" t="str">
        <f t="shared" si="860"/>
        <v/>
      </c>
      <c r="AM687" s="7" t="str">
        <f t="shared" si="861"/>
        <v/>
      </c>
      <c r="AO687" s="7" t="str">
        <f t="shared" si="862"/>
        <v/>
      </c>
      <c r="AP687" s="7" t="str">
        <f t="shared" si="863"/>
        <v/>
      </c>
      <c r="AQ687" s="7" t="str">
        <f t="shared" si="864"/>
        <v/>
      </c>
      <c r="AS687" s="7" t="str">
        <f t="shared" si="865"/>
        <v/>
      </c>
      <c r="AT687" s="7" t="str">
        <f t="shared" si="866"/>
        <v/>
      </c>
      <c r="AU687" s="7" t="str">
        <f t="shared" si="867"/>
        <v/>
      </c>
      <c r="AW687" s="7" t="str">
        <f t="shared" si="868"/>
        <v/>
      </c>
      <c r="AY687" s="7" t="str">
        <f t="shared" si="869"/>
        <v/>
      </c>
      <c r="AZ687" s="7" t="str">
        <f t="shared" si="870"/>
        <v/>
      </c>
      <c r="BA687" s="7" t="str">
        <f t="shared" si="871"/>
        <v/>
      </c>
    </row>
    <row r="688" spans="1:53">
      <c r="A688" s="23"/>
      <c r="B688" s="24"/>
      <c r="C688" s="25"/>
      <c r="D688" s="26"/>
      <c r="E688" s="27"/>
      <c r="F688" s="28"/>
      <c r="G688" s="28"/>
      <c r="H688" s="27"/>
      <c r="I688" s="29"/>
      <c r="J688" s="30"/>
      <c r="K688" s="31"/>
      <c r="L688" s="32"/>
      <c r="M688" s="223"/>
      <c r="N688" s="12" t="str">
        <f>IF(ISBLANK(I688),"",IF(COUNTIF(I688,"*bombe*"),(G688-1)*SUMIF('base de donnée JCO '!C$3:C$10,K688,'base de donnée JCO '!D$3:D$10)+SUMIF(entete,L688,'base de donnée JCO '!D$14:D$20),SUMIFS('base de donnée JCO '!I$173:I$1080,'base de donnée JCO '!F$173:F$1080,I688,'base de donnée JCO '!G$173:G$1080,J688)))</f>
        <v/>
      </c>
      <c r="O688" s="12" t="str">
        <f t="shared" si="848"/>
        <v/>
      </c>
      <c r="P688" s="223"/>
      <c r="Q688" s="28"/>
      <c r="R688" s="28"/>
      <c r="S688" s="28"/>
      <c r="T688" s="28"/>
      <c r="U688" s="28"/>
      <c r="V688" s="2">
        <f>W688*SUMIFS('base de donnée JCO '!H$173:H$1080,'base de donnée JCO '!F$173:F$1080,I688,'base de donnée JCO '!G$173:G$1080,J688)</f>
        <v>0</v>
      </c>
      <c r="W688" s="2">
        <f t="shared" si="849"/>
        <v>0</v>
      </c>
      <c r="X688" s="2">
        <f>W688*SUMIFS('base de donnée JCO '!J$173:J$1080,'base de donnée JCO '!F$173:F$1080,I688,'base de donnée JCO '!G$173:G$1080,J688)</f>
        <v>0</v>
      </c>
      <c r="Z688" s="7" t="str">
        <f t="shared" si="850"/>
        <v/>
      </c>
      <c r="AA688" s="7" t="str">
        <f t="shared" si="851"/>
        <v/>
      </c>
      <c r="AB688" s="7" t="str">
        <f t="shared" si="852"/>
        <v/>
      </c>
      <c r="AD688" s="7" t="str">
        <f t="shared" si="853"/>
        <v/>
      </c>
      <c r="AE688" s="7" t="str">
        <f t="shared" si="854"/>
        <v/>
      </c>
      <c r="AF688" s="7" t="str">
        <f t="shared" si="855"/>
        <v/>
      </c>
      <c r="AG688" s="7" t="str">
        <f t="shared" si="856"/>
        <v/>
      </c>
      <c r="AH688" s="7" t="str">
        <f t="shared" si="857"/>
        <v/>
      </c>
      <c r="AJ688" s="7" t="str">
        <f t="shared" si="858"/>
        <v/>
      </c>
      <c r="AK688" s="7" t="str">
        <f t="shared" si="859"/>
        <v/>
      </c>
      <c r="AL688" s="7" t="str">
        <f t="shared" si="860"/>
        <v/>
      </c>
      <c r="AM688" s="7" t="str">
        <f t="shared" si="861"/>
        <v/>
      </c>
      <c r="AO688" s="7" t="str">
        <f t="shared" si="862"/>
        <v/>
      </c>
      <c r="AP688" s="7" t="str">
        <f t="shared" si="863"/>
        <v/>
      </c>
      <c r="AQ688" s="7" t="str">
        <f t="shared" si="864"/>
        <v/>
      </c>
      <c r="AS688" s="7" t="str">
        <f t="shared" si="865"/>
        <v/>
      </c>
      <c r="AT688" s="7" t="str">
        <f t="shared" si="866"/>
        <v/>
      </c>
      <c r="AU688" s="7" t="str">
        <f t="shared" si="867"/>
        <v/>
      </c>
      <c r="AW688" s="7" t="str">
        <f t="shared" si="868"/>
        <v/>
      </c>
      <c r="AY688" s="7" t="str">
        <f t="shared" si="869"/>
        <v/>
      </c>
      <c r="AZ688" s="7" t="str">
        <f t="shared" si="870"/>
        <v/>
      </c>
      <c r="BA688" s="7" t="str">
        <f t="shared" si="871"/>
        <v/>
      </c>
    </row>
    <row r="689" spans="1:53">
      <c r="A689" s="23"/>
      <c r="B689" s="24"/>
      <c r="C689" s="25"/>
      <c r="D689" s="26"/>
      <c r="E689" s="27"/>
      <c r="F689" s="28"/>
      <c r="G689" s="28"/>
      <c r="H689" s="27"/>
      <c r="I689" s="29"/>
      <c r="J689" s="30"/>
      <c r="K689" s="31"/>
      <c r="L689" s="32"/>
      <c r="M689" s="223"/>
      <c r="N689" s="12" t="str">
        <f>IF(ISBLANK(I689),"",IF(COUNTIF(I689,"*bombe*"),(G689-1)*SUMIF('base de donnée JCO '!C$3:C$10,K689,'base de donnée JCO '!D$3:D$10)+SUMIF(entete,L689,'base de donnée JCO '!D$14:D$20),SUMIFS('base de donnée JCO '!I$173:I$1080,'base de donnée JCO '!F$173:F$1080,I689,'base de donnée JCO '!G$173:G$1080,J689)))</f>
        <v/>
      </c>
      <c r="O689" s="12" t="str">
        <f t="shared" si="848"/>
        <v/>
      </c>
      <c r="P689" s="223"/>
      <c r="Q689" s="28"/>
      <c r="R689" s="28"/>
      <c r="S689" s="28"/>
      <c r="T689" s="28"/>
      <c r="U689" s="28"/>
      <c r="V689" s="2">
        <f>W689*SUMIFS('base de donnée JCO '!H$173:H$1080,'base de donnée JCO '!F$173:F$1080,I689,'base de donnée JCO '!G$173:G$1080,J689)</f>
        <v>0</v>
      </c>
      <c r="W689" s="2">
        <f t="shared" si="849"/>
        <v>0</v>
      </c>
      <c r="X689" s="2">
        <f>W689*SUMIFS('base de donnée JCO '!J$173:J$1080,'base de donnée JCO '!F$173:F$1080,I689,'base de donnée JCO '!G$173:G$1080,J689)</f>
        <v>0</v>
      </c>
      <c r="Z689" s="7" t="str">
        <f t="shared" si="850"/>
        <v/>
      </c>
      <c r="AA689" s="7" t="str">
        <f t="shared" si="851"/>
        <v/>
      </c>
      <c r="AB689" s="7" t="str">
        <f t="shared" si="852"/>
        <v/>
      </c>
      <c r="AD689" s="7" t="str">
        <f t="shared" si="853"/>
        <v/>
      </c>
      <c r="AE689" s="7" t="str">
        <f t="shared" si="854"/>
        <v/>
      </c>
      <c r="AF689" s="7" t="str">
        <f t="shared" si="855"/>
        <v/>
      </c>
      <c r="AG689" s="7" t="str">
        <f t="shared" si="856"/>
        <v/>
      </c>
      <c r="AH689" s="7" t="str">
        <f t="shared" si="857"/>
        <v/>
      </c>
      <c r="AJ689" s="7" t="str">
        <f t="shared" si="858"/>
        <v/>
      </c>
      <c r="AK689" s="7" t="str">
        <f t="shared" si="859"/>
        <v/>
      </c>
      <c r="AL689" s="7" t="str">
        <f t="shared" si="860"/>
        <v/>
      </c>
      <c r="AM689" s="7" t="str">
        <f t="shared" si="861"/>
        <v/>
      </c>
      <c r="AO689" s="7" t="str">
        <f t="shared" si="862"/>
        <v/>
      </c>
      <c r="AP689" s="7" t="str">
        <f t="shared" si="863"/>
        <v/>
      </c>
      <c r="AQ689" s="7" t="str">
        <f t="shared" si="864"/>
        <v/>
      </c>
      <c r="AS689" s="7" t="str">
        <f t="shared" si="865"/>
        <v/>
      </c>
      <c r="AT689" s="7" t="str">
        <f t="shared" si="866"/>
        <v/>
      </c>
      <c r="AU689" s="7" t="str">
        <f t="shared" si="867"/>
        <v/>
      </c>
      <c r="AW689" s="7" t="str">
        <f t="shared" si="868"/>
        <v/>
      </c>
      <c r="AY689" s="7" t="str">
        <f t="shared" si="869"/>
        <v/>
      </c>
      <c r="AZ689" s="7" t="str">
        <f t="shared" si="870"/>
        <v/>
      </c>
      <c r="BA689" s="7" t="str">
        <f t="shared" si="871"/>
        <v/>
      </c>
    </row>
    <row r="690" spans="1:53">
      <c r="A690" s="23"/>
      <c r="B690" s="24"/>
      <c r="C690" s="25"/>
      <c r="D690" s="26"/>
      <c r="E690" s="27"/>
      <c r="F690" s="28"/>
      <c r="G690" s="28"/>
      <c r="H690" s="27"/>
      <c r="I690" s="29"/>
      <c r="J690" s="30"/>
      <c r="K690" s="31"/>
      <c r="L690" s="32"/>
      <c r="M690" s="223"/>
      <c r="N690" s="12" t="str">
        <f>IF(ISBLANK(I690),"",IF(COUNTIF(I690,"*bombe*"),(G690-1)*SUMIF('base de donnée JCO '!C$3:C$10,K690,'base de donnée JCO '!D$3:D$10)+SUMIF(entete,L690,'base de donnée JCO '!D$14:D$20),SUMIFS('base de donnée JCO '!I$173:I$1080,'base de donnée JCO '!F$173:F$1080,I690,'base de donnée JCO '!G$173:G$1080,J690)))</f>
        <v/>
      </c>
      <c r="O690" s="12" t="str">
        <f t="shared" si="848"/>
        <v/>
      </c>
      <c r="P690" s="223"/>
      <c r="Q690" s="28"/>
      <c r="R690" s="28"/>
      <c r="S690" s="28"/>
      <c r="T690" s="28"/>
      <c r="U690" s="28"/>
      <c r="V690" s="2">
        <f>W690*SUMIFS('base de donnée JCO '!H$173:H$1080,'base de donnée JCO '!F$173:F$1080,I690,'base de donnée JCO '!G$173:G$1080,J690)</f>
        <v>0</v>
      </c>
      <c r="W690" s="2">
        <f t="shared" si="849"/>
        <v>0</v>
      </c>
      <c r="X690" s="2">
        <f>W690*SUMIFS('base de donnée JCO '!J$173:J$1080,'base de donnée JCO '!F$173:F$1080,I690,'base de donnée JCO '!G$173:G$1080,J690)</f>
        <v>0</v>
      </c>
      <c r="Z690" s="7" t="str">
        <f t="shared" si="850"/>
        <v/>
      </c>
      <c r="AA690" s="7" t="str">
        <f t="shared" si="851"/>
        <v/>
      </c>
      <c r="AB690" s="7" t="str">
        <f t="shared" si="852"/>
        <v/>
      </c>
      <c r="AD690" s="7" t="str">
        <f t="shared" si="853"/>
        <v/>
      </c>
      <c r="AE690" s="7" t="str">
        <f t="shared" si="854"/>
        <v/>
      </c>
      <c r="AF690" s="7" t="str">
        <f t="shared" si="855"/>
        <v/>
      </c>
      <c r="AG690" s="7" t="str">
        <f t="shared" si="856"/>
        <v/>
      </c>
      <c r="AH690" s="7" t="str">
        <f t="shared" si="857"/>
        <v/>
      </c>
      <c r="AJ690" s="7" t="str">
        <f t="shared" si="858"/>
        <v/>
      </c>
      <c r="AK690" s="7" t="str">
        <f t="shared" si="859"/>
        <v/>
      </c>
      <c r="AL690" s="7" t="str">
        <f t="shared" si="860"/>
        <v/>
      </c>
      <c r="AM690" s="7" t="str">
        <f t="shared" si="861"/>
        <v/>
      </c>
      <c r="AO690" s="7" t="str">
        <f t="shared" si="862"/>
        <v/>
      </c>
      <c r="AP690" s="7" t="str">
        <f t="shared" si="863"/>
        <v/>
      </c>
      <c r="AQ690" s="7" t="str">
        <f t="shared" si="864"/>
        <v/>
      </c>
      <c r="AS690" s="7" t="str">
        <f t="shared" si="865"/>
        <v/>
      </c>
      <c r="AT690" s="7" t="str">
        <f t="shared" si="866"/>
        <v/>
      </c>
      <c r="AU690" s="7" t="str">
        <f t="shared" si="867"/>
        <v/>
      </c>
      <c r="AW690" s="7" t="str">
        <f t="shared" si="868"/>
        <v/>
      </c>
      <c r="AY690" s="7" t="str">
        <f t="shared" si="869"/>
        <v/>
      </c>
      <c r="AZ690" s="7" t="str">
        <f t="shared" si="870"/>
        <v/>
      </c>
      <c r="BA690" s="7" t="str">
        <f t="shared" si="871"/>
        <v/>
      </c>
    </row>
    <row r="691" spans="1:53">
      <c r="A691" s="23"/>
      <c r="B691" s="24"/>
      <c r="C691" s="25"/>
      <c r="D691" s="26"/>
      <c r="E691" s="27"/>
      <c r="F691" s="28"/>
      <c r="G691" s="28"/>
      <c r="H691" s="27"/>
      <c r="I691" s="29"/>
      <c r="J691" s="30"/>
      <c r="K691" s="31"/>
      <c r="L691" s="32"/>
      <c r="M691" s="223"/>
      <c r="N691" s="12" t="str">
        <f>IF(ISBLANK(I691),"",IF(COUNTIF(I691,"*bombe*"),(G691-1)*SUMIF('base de donnée JCO '!C$3:C$10,K691,'base de donnée JCO '!D$3:D$10)+SUMIF(entete,L691,'base de donnée JCO '!D$14:D$20),SUMIFS('base de donnée JCO '!I$173:I$1080,'base de donnée JCO '!F$173:F$1080,I691,'base de donnée JCO '!G$173:G$1080,J691)))</f>
        <v/>
      </c>
      <c r="O691" s="12" t="str">
        <f t="shared" si="848"/>
        <v/>
      </c>
      <c r="P691" s="223"/>
      <c r="Q691" s="28"/>
      <c r="R691" s="28"/>
      <c r="S691" s="28"/>
      <c r="T691" s="28"/>
      <c r="U691" s="28"/>
      <c r="V691" s="2">
        <f>W691*SUMIFS('base de donnée JCO '!H$173:H$1080,'base de donnée JCO '!F$173:F$1080,I691,'base de donnée JCO '!G$173:G$1080,J691)</f>
        <v>0</v>
      </c>
      <c r="W691" s="2">
        <f t="shared" si="849"/>
        <v>0</v>
      </c>
      <c r="X691" s="2">
        <f>W691*SUMIFS('base de donnée JCO '!J$173:J$1080,'base de donnée JCO '!F$173:F$1080,I691,'base de donnée JCO '!G$173:G$1080,J691)</f>
        <v>0</v>
      </c>
      <c r="Z691" s="7" t="str">
        <f t="shared" si="850"/>
        <v/>
      </c>
      <c r="AA691" s="7" t="str">
        <f t="shared" si="851"/>
        <v/>
      </c>
      <c r="AB691" s="7" t="str">
        <f t="shared" si="852"/>
        <v/>
      </c>
      <c r="AD691" s="7" t="str">
        <f t="shared" si="853"/>
        <v/>
      </c>
      <c r="AE691" s="7" t="str">
        <f t="shared" si="854"/>
        <v/>
      </c>
      <c r="AF691" s="7" t="str">
        <f t="shared" si="855"/>
        <v/>
      </c>
      <c r="AG691" s="7" t="str">
        <f t="shared" si="856"/>
        <v/>
      </c>
      <c r="AH691" s="7" t="str">
        <f t="shared" si="857"/>
        <v/>
      </c>
      <c r="AJ691" s="7" t="str">
        <f t="shared" si="858"/>
        <v/>
      </c>
      <c r="AK691" s="7" t="str">
        <f t="shared" si="859"/>
        <v/>
      </c>
      <c r="AL691" s="7" t="str">
        <f t="shared" si="860"/>
        <v/>
      </c>
      <c r="AM691" s="7" t="str">
        <f t="shared" si="861"/>
        <v/>
      </c>
      <c r="AO691" s="7" t="str">
        <f t="shared" si="862"/>
        <v/>
      </c>
      <c r="AP691" s="7" t="str">
        <f t="shared" si="863"/>
        <v/>
      </c>
      <c r="AQ691" s="7" t="str">
        <f t="shared" si="864"/>
        <v/>
      </c>
      <c r="AS691" s="7" t="str">
        <f t="shared" si="865"/>
        <v/>
      </c>
      <c r="AT691" s="7" t="str">
        <f t="shared" si="866"/>
        <v/>
      </c>
      <c r="AU691" s="7" t="str">
        <f t="shared" si="867"/>
        <v/>
      </c>
      <c r="AW691" s="7" t="str">
        <f t="shared" si="868"/>
        <v/>
      </c>
      <c r="AY691" s="7" t="str">
        <f t="shared" si="869"/>
        <v/>
      </c>
      <c r="AZ691" s="7" t="str">
        <f t="shared" si="870"/>
        <v/>
      </c>
      <c r="BA691" s="7" t="str">
        <f t="shared" si="871"/>
        <v/>
      </c>
    </row>
    <row r="692" spans="1:53">
      <c r="A692" s="23"/>
      <c r="B692" s="24"/>
      <c r="C692" s="25"/>
      <c r="D692" s="26"/>
      <c r="E692" s="27"/>
      <c r="F692" s="28"/>
      <c r="G692" s="28"/>
      <c r="H692" s="27"/>
      <c r="I692" s="29"/>
      <c r="J692" s="30"/>
      <c r="K692" s="31"/>
      <c r="L692" s="32"/>
      <c r="M692" s="223"/>
      <c r="N692" s="12" t="str">
        <f>IF(ISBLANK(I692),"",IF(COUNTIF(I692,"*bombe*"),(G692-1)*SUMIF('base de donnée JCO '!C$3:C$10,K692,'base de donnée JCO '!D$3:D$10)+SUMIF(entete,L692,'base de donnée JCO '!D$14:D$20),SUMIFS('base de donnée JCO '!I$173:I$1080,'base de donnée JCO '!F$173:F$1080,I692,'base de donnée JCO '!G$173:G$1080,J692)))</f>
        <v/>
      </c>
      <c r="O692" s="12" t="str">
        <f t="shared" si="848"/>
        <v/>
      </c>
      <c r="P692" s="223"/>
      <c r="Q692" s="28"/>
      <c r="R692" s="28"/>
      <c r="S692" s="28"/>
      <c r="T692" s="28"/>
      <c r="U692" s="28"/>
      <c r="V692" s="2">
        <f>W692*SUMIFS('base de donnée JCO '!H$173:H$1080,'base de donnée JCO '!F$173:F$1080,I692,'base de donnée JCO '!G$173:G$1080,J692)</f>
        <v>0</v>
      </c>
      <c r="W692" s="2">
        <f t="shared" si="849"/>
        <v>0</v>
      </c>
      <c r="X692" s="2">
        <f>W692*SUMIFS('base de donnée JCO '!J$173:J$1080,'base de donnée JCO '!F$173:F$1080,I692,'base de donnée JCO '!G$173:G$1080,J692)</f>
        <v>0</v>
      </c>
      <c r="Z692" s="7" t="str">
        <f t="shared" si="850"/>
        <v/>
      </c>
      <c r="AA692" s="7" t="str">
        <f t="shared" si="851"/>
        <v/>
      </c>
      <c r="AB692" s="7" t="str">
        <f t="shared" si="852"/>
        <v/>
      </c>
      <c r="AD692" s="7" t="str">
        <f t="shared" si="853"/>
        <v/>
      </c>
      <c r="AE692" s="7" t="str">
        <f t="shared" si="854"/>
        <v/>
      </c>
      <c r="AF692" s="7" t="str">
        <f t="shared" si="855"/>
        <v/>
      </c>
      <c r="AG692" s="7" t="str">
        <f t="shared" si="856"/>
        <v/>
      </c>
      <c r="AH692" s="7" t="str">
        <f t="shared" si="857"/>
        <v/>
      </c>
      <c r="AJ692" s="7" t="str">
        <f t="shared" si="858"/>
        <v/>
      </c>
      <c r="AK692" s="7" t="str">
        <f t="shared" si="859"/>
        <v/>
      </c>
      <c r="AL692" s="7" t="str">
        <f t="shared" si="860"/>
        <v/>
      </c>
      <c r="AM692" s="7" t="str">
        <f t="shared" si="861"/>
        <v/>
      </c>
      <c r="AO692" s="7" t="str">
        <f t="shared" si="862"/>
        <v/>
      </c>
      <c r="AP692" s="7" t="str">
        <f t="shared" si="863"/>
        <v/>
      </c>
      <c r="AQ692" s="7" t="str">
        <f t="shared" si="864"/>
        <v/>
      </c>
      <c r="AS692" s="7" t="str">
        <f t="shared" si="865"/>
        <v/>
      </c>
      <c r="AT692" s="7" t="str">
        <f t="shared" si="866"/>
        <v/>
      </c>
      <c r="AU692" s="7" t="str">
        <f t="shared" si="867"/>
        <v/>
      </c>
      <c r="AW692" s="7" t="str">
        <f t="shared" si="868"/>
        <v/>
      </c>
      <c r="AY692" s="7" t="str">
        <f t="shared" si="869"/>
        <v/>
      </c>
      <c r="AZ692" s="7" t="str">
        <f t="shared" si="870"/>
        <v/>
      </c>
      <c r="BA692" s="7" t="str">
        <f t="shared" si="871"/>
        <v/>
      </c>
    </row>
    <row r="693" spans="1:53">
      <c r="A693" s="23"/>
      <c r="B693" s="24"/>
      <c r="C693" s="25"/>
      <c r="D693" s="26"/>
      <c r="E693" s="27"/>
      <c r="F693" s="28"/>
      <c r="G693" s="28"/>
      <c r="H693" s="27"/>
      <c r="I693" s="29"/>
      <c r="J693" s="30"/>
      <c r="K693" s="31"/>
      <c r="L693" s="32"/>
      <c r="M693" s="223"/>
      <c r="N693" s="12" t="str">
        <f>IF(ISBLANK(I693),"",IF(COUNTIF(I693,"*bombe*"),(G693-1)*SUMIF('base de donnée JCO '!C$3:C$10,K693,'base de donnée JCO '!D$3:D$10)+SUMIF(entete,L693,'base de donnée JCO '!D$14:D$20),SUMIFS('base de donnée JCO '!I$173:I$1080,'base de donnée JCO '!F$173:F$1080,I693,'base de donnée JCO '!G$173:G$1080,J693)))</f>
        <v/>
      </c>
      <c r="O693" s="12" t="str">
        <f t="shared" si="848"/>
        <v/>
      </c>
      <c r="P693" s="223"/>
      <c r="Q693" s="28"/>
      <c r="R693" s="28"/>
      <c r="S693" s="28"/>
      <c r="T693" s="28"/>
      <c r="U693" s="28"/>
      <c r="V693" s="2">
        <f>W693*SUMIFS('base de donnée JCO '!H$173:H$1080,'base de donnée JCO '!F$173:F$1080,I693,'base de donnée JCO '!G$173:G$1080,J693)</f>
        <v>0</v>
      </c>
      <c r="W693" s="2">
        <f t="shared" si="849"/>
        <v>0</v>
      </c>
      <c r="X693" s="2">
        <f>W693*SUMIFS('base de donnée JCO '!J$173:J$1080,'base de donnée JCO '!F$173:F$1080,I693,'base de donnée JCO '!G$173:G$1080,J693)</f>
        <v>0</v>
      </c>
      <c r="Z693" s="7" t="str">
        <f t="shared" si="850"/>
        <v/>
      </c>
      <c r="AA693" s="7" t="str">
        <f t="shared" si="851"/>
        <v/>
      </c>
      <c r="AB693" s="7" t="str">
        <f t="shared" si="852"/>
        <v/>
      </c>
      <c r="AD693" s="7" t="str">
        <f t="shared" si="853"/>
        <v/>
      </c>
      <c r="AE693" s="7" t="str">
        <f t="shared" si="854"/>
        <v/>
      </c>
      <c r="AF693" s="7" t="str">
        <f t="shared" si="855"/>
        <v/>
      </c>
      <c r="AG693" s="7" t="str">
        <f t="shared" si="856"/>
        <v/>
      </c>
      <c r="AH693" s="7" t="str">
        <f t="shared" si="857"/>
        <v/>
      </c>
      <c r="AJ693" s="7" t="str">
        <f t="shared" si="858"/>
        <v/>
      </c>
      <c r="AK693" s="7" t="str">
        <f t="shared" si="859"/>
        <v/>
      </c>
      <c r="AL693" s="7" t="str">
        <f t="shared" si="860"/>
        <v/>
      </c>
      <c r="AM693" s="7" t="str">
        <f t="shared" si="861"/>
        <v/>
      </c>
      <c r="AO693" s="7" t="str">
        <f t="shared" si="862"/>
        <v/>
      </c>
      <c r="AP693" s="7" t="str">
        <f t="shared" si="863"/>
        <v/>
      </c>
      <c r="AQ693" s="7" t="str">
        <f t="shared" si="864"/>
        <v/>
      </c>
      <c r="AS693" s="7" t="str">
        <f t="shared" si="865"/>
        <v/>
      </c>
      <c r="AT693" s="7" t="str">
        <f t="shared" si="866"/>
        <v/>
      </c>
      <c r="AU693" s="7" t="str">
        <f t="shared" si="867"/>
        <v/>
      </c>
      <c r="AW693" s="7" t="str">
        <f t="shared" si="868"/>
        <v/>
      </c>
      <c r="AY693" s="7" t="str">
        <f t="shared" si="869"/>
        <v/>
      </c>
      <c r="AZ693" s="7" t="str">
        <f t="shared" si="870"/>
        <v/>
      </c>
      <c r="BA693" s="7" t="str">
        <f t="shared" si="871"/>
        <v/>
      </c>
    </row>
    <row r="694" spans="1:53">
      <c r="A694" s="23"/>
      <c r="B694" s="24"/>
      <c r="C694" s="25"/>
      <c r="D694" s="26"/>
      <c r="E694" s="27"/>
      <c r="F694" s="28"/>
      <c r="G694" s="28"/>
      <c r="H694" s="27"/>
      <c r="I694" s="29"/>
      <c r="J694" s="30"/>
      <c r="K694" s="31"/>
      <c r="L694" s="32"/>
      <c r="M694" s="223"/>
      <c r="N694" s="12" t="str">
        <f>IF(ISBLANK(I694),"",IF(COUNTIF(I694,"*bombe*"),(G694-1)*SUMIF('base de donnée JCO '!C$3:C$10,K694,'base de donnée JCO '!D$3:D$10)+SUMIF(entete,L694,'base de donnée JCO '!D$14:D$20),SUMIFS('base de donnée JCO '!I$173:I$1080,'base de donnée JCO '!F$173:F$1080,I694,'base de donnée JCO '!G$173:G$1080,J694)))</f>
        <v/>
      </c>
      <c r="O694" s="12" t="str">
        <f t="shared" si="848"/>
        <v/>
      </c>
      <c r="P694" s="223"/>
      <c r="Q694" s="28"/>
      <c r="R694" s="28"/>
      <c r="S694" s="28"/>
      <c r="T694" s="28"/>
      <c r="U694" s="28"/>
      <c r="V694" s="2">
        <f>W694*SUMIFS('base de donnée JCO '!H$173:H$1080,'base de donnée JCO '!F$173:F$1080,I694,'base de donnée JCO '!G$173:G$1080,J694)</f>
        <v>0</v>
      </c>
      <c r="W694" s="2">
        <f t="shared" si="849"/>
        <v>0</v>
      </c>
      <c r="X694" s="2">
        <f>W694*SUMIFS('base de donnée JCO '!J$173:J$1080,'base de donnée JCO '!F$173:F$1080,I694,'base de donnée JCO '!G$173:G$1080,J694)</f>
        <v>0</v>
      </c>
      <c r="Z694" s="7" t="str">
        <f t="shared" si="850"/>
        <v/>
      </c>
      <c r="AA694" s="7" t="str">
        <f t="shared" si="851"/>
        <v/>
      </c>
      <c r="AB694" s="7" t="str">
        <f t="shared" si="852"/>
        <v/>
      </c>
      <c r="AD694" s="7" t="str">
        <f t="shared" si="853"/>
        <v/>
      </c>
      <c r="AE694" s="7" t="str">
        <f t="shared" si="854"/>
        <v/>
      </c>
      <c r="AF694" s="7" t="str">
        <f t="shared" si="855"/>
        <v/>
      </c>
      <c r="AG694" s="7" t="str">
        <f t="shared" si="856"/>
        <v/>
      </c>
      <c r="AH694" s="7" t="str">
        <f t="shared" si="857"/>
        <v/>
      </c>
      <c r="AJ694" s="7" t="str">
        <f t="shared" si="858"/>
        <v/>
      </c>
      <c r="AK694" s="7" t="str">
        <f t="shared" si="859"/>
        <v/>
      </c>
      <c r="AL694" s="7" t="str">
        <f t="shared" si="860"/>
        <v/>
      </c>
      <c r="AM694" s="7" t="str">
        <f t="shared" si="861"/>
        <v/>
      </c>
      <c r="AO694" s="7" t="str">
        <f t="shared" si="862"/>
        <v/>
      </c>
      <c r="AP694" s="7" t="str">
        <f t="shared" si="863"/>
        <v/>
      </c>
      <c r="AQ694" s="7" t="str">
        <f t="shared" si="864"/>
        <v/>
      </c>
      <c r="AS694" s="7" t="str">
        <f t="shared" si="865"/>
        <v/>
      </c>
      <c r="AT694" s="7" t="str">
        <f t="shared" si="866"/>
        <v/>
      </c>
      <c r="AU694" s="7" t="str">
        <f t="shared" si="867"/>
        <v/>
      </c>
      <c r="AW694" s="7" t="str">
        <f t="shared" si="868"/>
        <v/>
      </c>
      <c r="AY694" s="7" t="str">
        <f t="shared" si="869"/>
        <v/>
      </c>
      <c r="AZ694" s="7" t="str">
        <f t="shared" si="870"/>
        <v/>
      </c>
      <c r="BA694" s="7" t="str">
        <f t="shared" si="871"/>
        <v/>
      </c>
    </row>
    <row r="695" spans="1:53">
      <c r="A695" s="23"/>
      <c r="B695" s="24"/>
      <c r="C695" s="25"/>
      <c r="D695" s="26"/>
      <c r="E695" s="27"/>
      <c r="F695" s="28"/>
      <c r="G695" s="28"/>
      <c r="H695" s="27"/>
      <c r="I695" s="29"/>
      <c r="J695" s="30"/>
      <c r="K695" s="31"/>
      <c r="L695" s="32"/>
      <c r="M695" s="223"/>
      <c r="N695" s="12" t="str">
        <f>IF(ISBLANK(I695),"",IF(COUNTIF(I695,"*bombe*"),(G695-1)*SUMIF('base de donnée JCO '!C$3:C$10,K695,'base de donnée JCO '!D$3:D$10)+SUMIF(entete,L695,'base de donnée JCO '!D$14:D$20),SUMIFS('base de donnée JCO '!I$173:I$1080,'base de donnée JCO '!F$173:F$1080,I695,'base de donnée JCO '!G$173:G$1080,J695)))</f>
        <v/>
      </c>
      <c r="O695" s="12" t="str">
        <f t="shared" si="848"/>
        <v/>
      </c>
      <c r="P695" s="223"/>
      <c r="Q695" s="28"/>
      <c r="R695" s="28"/>
      <c r="S695" s="28"/>
      <c r="T695" s="28"/>
      <c r="U695" s="28"/>
      <c r="V695" s="2">
        <f>W695*SUMIFS('base de donnée JCO '!H$173:H$1080,'base de donnée JCO '!F$173:F$1080,I695,'base de donnée JCO '!G$173:G$1080,J695)</f>
        <v>0</v>
      </c>
      <c r="W695" s="2">
        <f t="shared" si="849"/>
        <v>0</v>
      </c>
      <c r="X695" s="2">
        <f>W695*SUMIFS('base de donnée JCO '!J$173:J$1080,'base de donnée JCO '!F$173:F$1080,I695,'base de donnée JCO '!G$173:G$1080,J695)</f>
        <v>0</v>
      </c>
      <c r="Z695" s="7" t="str">
        <f t="shared" si="850"/>
        <v/>
      </c>
      <c r="AA695" s="7" t="str">
        <f t="shared" si="851"/>
        <v/>
      </c>
      <c r="AB695" s="7" t="str">
        <f t="shared" si="852"/>
        <v/>
      </c>
      <c r="AD695" s="7" t="str">
        <f t="shared" si="853"/>
        <v/>
      </c>
      <c r="AE695" s="7" t="str">
        <f t="shared" si="854"/>
        <v/>
      </c>
      <c r="AF695" s="7" t="str">
        <f t="shared" si="855"/>
        <v/>
      </c>
      <c r="AG695" s="7" t="str">
        <f t="shared" si="856"/>
        <v/>
      </c>
      <c r="AH695" s="7" t="str">
        <f t="shared" si="857"/>
        <v/>
      </c>
      <c r="AJ695" s="7" t="str">
        <f t="shared" si="858"/>
        <v/>
      </c>
      <c r="AK695" s="7" t="str">
        <f t="shared" si="859"/>
        <v/>
      </c>
      <c r="AL695" s="7" t="str">
        <f t="shared" si="860"/>
        <v/>
      </c>
      <c r="AM695" s="7" t="str">
        <f t="shared" si="861"/>
        <v/>
      </c>
      <c r="AO695" s="7" t="str">
        <f t="shared" si="862"/>
        <v/>
      </c>
      <c r="AP695" s="7" t="str">
        <f t="shared" si="863"/>
        <v/>
      </c>
      <c r="AQ695" s="7" t="str">
        <f t="shared" si="864"/>
        <v/>
      </c>
      <c r="AS695" s="7" t="str">
        <f t="shared" si="865"/>
        <v/>
      </c>
      <c r="AT695" s="7" t="str">
        <f t="shared" si="866"/>
        <v/>
      </c>
      <c r="AU695" s="7" t="str">
        <f t="shared" si="867"/>
        <v/>
      </c>
      <c r="AW695" s="7" t="str">
        <f t="shared" si="868"/>
        <v/>
      </c>
      <c r="AY695" s="7" t="str">
        <f t="shared" si="869"/>
        <v/>
      </c>
      <c r="AZ695" s="7" t="str">
        <f t="shared" si="870"/>
        <v/>
      </c>
      <c r="BA695" s="7" t="str">
        <f t="shared" si="871"/>
        <v/>
      </c>
    </row>
    <row r="696" spans="1:53">
      <c r="A696" s="23"/>
      <c r="B696" s="24"/>
      <c r="C696" s="25"/>
      <c r="D696" s="26"/>
      <c r="E696" s="27"/>
      <c r="F696" s="28"/>
      <c r="G696" s="28"/>
      <c r="H696" s="27"/>
      <c r="I696" s="29"/>
      <c r="J696" s="30"/>
      <c r="K696" s="31"/>
      <c r="L696" s="32"/>
      <c r="M696" s="223"/>
      <c r="N696" s="12" t="str">
        <f>IF(ISBLANK(I696),"",IF(COUNTIF(I696,"*bombe*"),(G696-1)*SUMIF('base de donnée JCO '!C$3:C$10,K696,'base de donnée JCO '!D$3:D$10)+SUMIF(entete,L696,'base de donnée JCO '!D$14:D$20),SUMIFS('base de donnée JCO '!I$173:I$1080,'base de donnée JCO '!F$173:F$1080,I696,'base de donnée JCO '!G$173:G$1080,J696)))</f>
        <v/>
      </c>
      <c r="O696" s="12" t="str">
        <f t="shared" si="848"/>
        <v/>
      </c>
      <c r="P696" s="223"/>
      <c r="Q696" s="28"/>
      <c r="R696" s="28"/>
      <c r="S696" s="28"/>
      <c r="T696" s="28"/>
      <c r="U696" s="28"/>
      <c r="V696" s="2">
        <f>W696*SUMIFS('base de donnée JCO '!H$173:H$1080,'base de donnée JCO '!F$173:F$1080,I696,'base de donnée JCO '!G$173:G$1080,J696)</f>
        <v>0</v>
      </c>
      <c r="W696" s="2">
        <f t="shared" si="849"/>
        <v>0</v>
      </c>
      <c r="X696" s="2">
        <f>W696*SUMIFS('base de donnée JCO '!J$173:J$1080,'base de donnée JCO '!F$173:F$1080,I696,'base de donnée JCO '!G$173:G$1080,J696)</f>
        <v>0</v>
      </c>
      <c r="Z696" s="7" t="str">
        <f t="shared" si="850"/>
        <v/>
      </c>
      <c r="AA696" s="7" t="str">
        <f t="shared" si="851"/>
        <v/>
      </c>
      <c r="AB696" s="7" t="str">
        <f t="shared" si="852"/>
        <v/>
      </c>
      <c r="AD696" s="7" t="str">
        <f t="shared" si="853"/>
        <v/>
      </c>
      <c r="AE696" s="7" t="str">
        <f t="shared" si="854"/>
        <v/>
      </c>
      <c r="AF696" s="7" t="str">
        <f t="shared" si="855"/>
        <v/>
      </c>
      <c r="AG696" s="7" t="str">
        <f t="shared" si="856"/>
        <v/>
      </c>
      <c r="AH696" s="7" t="str">
        <f t="shared" si="857"/>
        <v/>
      </c>
      <c r="AJ696" s="7" t="str">
        <f t="shared" si="858"/>
        <v/>
      </c>
      <c r="AK696" s="7" t="str">
        <f t="shared" si="859"/>
        <v/>
      </c>
      <c r="AL696" s="7" t="str">
        <f t="shared" si="860"/>
        <v/>
      </c>
      <c r="AM696" s="7" t="str">
        <f t="shared" si="861"/>
        <v/>
      </c>
      <c r="AO696" s="7" t="str">
        <f t="shared" si="862"/>
        <v/>
      </c>
      <c r="AP696" s="7" t="str">
        <f t="shared" si="863"/>
        <v/>
      </c>
      <c r="AQ696" s="7" t="str">
        <f t="shared" si="864"/>
        <v/>
      </c>
      <c r="AS696" s="7" t="str">
        <f t="shared" si="865"/>
        <v/>
      </c>
      <c r="AT696" s="7" t="str">
        <f t="shared" si="866"/>
        <v/>
      </c>
      <c r="AU696" s="7" t="str">
        <f t="shared" si="867"/>
        <v/>
      </c>
      <c r="AW696" s="7" t="str">
        <f t="shared" si="868"/>
        <v/>
      </c>
      <c r="AY696" s="7" t="str">
        <f t="shared" si="869"/>
        <v/>
      </c>
      <c r="AZ696" s="7" t="str">
        <f t="shared" si="870"/>
        <v/>
      </c>
      <c r="BA696" s="7" t="str">
        <f t="shared" si="871"/>
        <v/>
      </c>
    </row>
    <row r="697" spans="1:53">
      <c r="A697" s="23"/>
      <c r="B697" s="24"/>
      <c r="C697" s="25"/>
      <c r="D697" s="26"/>
      <c r="E697" s="27"/>
      <c r="F697" s="28"/>
      <c r="G697" s="28"/>
      <c r="H697" s="27"/>
      <c r="I697" s="29"/>
      <c r="J697" s="30"/>
      <c r="K697" s="31"/>
      <c r="L697" s="32"/>
      <c r="M697" s="223"/>
      <c r="N697" s="12" t="str">
        <f>IF(ISBLANK(I697),"",IF(COUNTIF(I697,"*bombe*"),(G697-1)*SUMIF('base de donnée JCO '!C$3:C$10,K697,'base de donnée JCO '!D$3:D$10)+SUMIF(entete,L697,'base de donnée JCO '!D$14:D$20),SUMIFS('base de donnée JCO '!I$173:I$1080,'base de donnée JCO '!F$173:F$1080,I697,'base de donnée JCO '!G$173:G$1080,J697)))</f>
        <v/>
      </c>
      <c r="O697" s="12" t="str">
        <f t="shared" si="848"/>
        <v/>
      </c>
      <c r="P697" s="223"/>
      <c r="Q697" s="28"/>
      <c r="R697" s="28"/>
      <c r="S697" s="28"/>
      <c r="T697" s="28"/>
      <c r="U697" s="28"/>
      <c r="V697" s="2">
        <f>W697*SUMIFS('base de donnée JCO '!H$173:H$1080,'base de donnée JCO '!F$173:F$1080,I697,'base de donnée JCO '!G$173:G$1080,J697)</f>
        <v>0</v>
      </c>
      <c r="W697" s="2">
        <f t="shared" si="849"/>
        <v>0</v>
      </c>
      <c r="X697" s="2">
        <f>W697*SUMIFS('base de donnée JCO '!J$173:J$1080,'base de donnée JCO '!F$173:F$1080,I697,'base de donnée JCO '!G$173:G$1080,J697)</f>
        <v>0</v>
      </c>
      <c r="Z697" s="7" t="str">
        <f t="shared" si="850"/>
        <v/>
      </c>
      <c r="AA697" s="7" t="str">
        <f t="shared" si="851"/>
        <v/>
      </c>
      <c r="AB697" s="7" t="str">
        <f t="shared" si="852"/>
        <v/>
      </c>
      <c r="AD697" s="7" t="str">
        <f t="shared" si="853"/>
        <v/>
      </c>
      <c r="AE697" s="7" t="str">
        <f t="shared" si="854"/>
        <v/>
      </c>
      <c r="AF697" s="7" t="str">
        <f t="shared" si="855"/>
        <v/>
      </c>
      <c r="AG697" s="7" t="str">
        <f t="shared" si="856"/>
        <v/>
      </c>
      <c r="AH697" s="7" t="str">
        <f t="shared" si="857"/>
        <v/>
      </c>
      <c r="AJ697" s="7" t="str">
        <f t="shared" si="858"/>
        <v/>
      </c>
      <c r="AK697" s="7" t="str">
        <f t="shared" si="859"/>
        <v/>
      </c>
      <c r="AL697" s="7" t="str">
        <f t="shared" si="860"/>
        <v/>
      </c>
      <c r="AM697" s="7" t="str">
        <f t="shared" si="861"/>
        <v/>
      </c>
      <c r="AO697" s="7" t="str">
        <f t="shared" si="862"/>
        <v/>
      </c>
      <c r="AP697" s="7" t="str">
        <f t="shared" si="863"/>
        <v/>
      </c>
      <c r="AQ697" s="7" t="str">
        <f t="shared" si="864"/>
        <v/>
      </c>
      <c r="AS697" s="7" t="str">
        <f t="shared" si="865"/>
        <v/>
      </c>
      <c r="AT697" s="7" t="str">
        <f t="shared" si="866"/>
        <v/>
      </c>
      <c r="AU697" s="7" t="str">
        <f t="shared" si="867"/>
        <v/>
      </c>
      <c r="AW697" s="7" t="str">
        <f t="shared" si="868"/>
        <v/>
      </c>
      <c r="AY697" s="7" t="str">
        <f t="shared" si="869"/>
        <v/>
      </c>
      <c r="AZ697" s="7" t="str">
        <f t="shared" si="870"/>
        <v/>
      </c>
      <c r="BA697" s="7" t="str">
        <f t="shared" si="871"/>
        <v/>
      </c>
    </row>
    <row r="698" spans="1:53">
      <c r="A698" s="23"/>
      <c r="B698" s="24"/>
      <c r="C698" s="25"/>
      <c r="D698" s="26"/>
      <c r="E698" s="27"/>
      <c r="F698" s="28"/>
      <c r="G698" s="28"/>
      <c r="H698" s="27"/>
      <c r="I698" s="29"/>
      <c r="J698" s="30"/>
      <c r="K698" s="31"/>
      <c r="L698" s="32"/>
      <c r="M698" s="223"/>
      <c r="N698" s="12" t="str">
        <f>IF(ISBLANK(I698),"",IF(COUNTIF(I698,"*bombe*"),(G698-1)*SUMIF('base de donnée JCO '!C$3:C$10,K698,'base de donnée JCO '!D$3:D$10)+SUMIF(entete,L698,'base de donnée JCO '!D$14:D$20),SUMIFS('base de donnée JCO '!I$173:I$1080,'base de donnée JCO '!F$173:F$1080,I698,'base de donnée JCO '!G$173:G$1080,J698)))</f>
        <v/>
      </c>
      <c r="O698" s="12" t="str">
        <f t="shared" si="848"/>
        <v/>
      </c>
      <c r="P698" s="223"/>
      <c r="Q698" s="28"/>
      <c r="R698" s="28"/>
      <c r="S698" s="28"/>
      <c r="T698" s="28"/>
      <c r="U698" s="28"/>
      <c r="V698" s="2">
        <f>W698*SUMIFS('base de donnée JCO '!H$173:H$1080,'base de donnée JCO '!F$173:F$1080,I698,'base de donnée JCO '!G$173:G$1080,J698)</f>
        <v>0</v>
      </c>
      <c r="W698" s="2">
        <f t="shared" si="849"/>
        <v>0</v>
      </c>
      <c r="X698" s="2">
        <f>W698*SUMIFS('base de donnée JCO '!J$173:J$1080,'base de donnée JCO '!F$173:F$1080,I698,'base de donnée JCO '!G$173:G$1080,J698)</f>
        <v>0</v>
      </c>
      <c r="Z698" s="7" t="str">
        <f t="shared" si="850"/>
        <v/>
      </c>
      <c r="AA698" s="7" t="str">
        <f t="shared" si="851"/>
        <v/>
      </c>
      <c r="AB698" s="7" t="str">
        <f t="shared" si="852"/>
        <v/>
      </c>
      <c r="AD698" s="7" t="str">
        <f t="shared" si="853"/>
        <v/>
      </c>
      <c r="AE698" s="7" t="str">
        <f t="shared" si="854"/>
        <v/>
      </c>
      <c r="AF698" s="7" t="str">
        <f t="shared" si="855"/>
        <v/>
      </c>
      <c r="AG698" s="7" t="str">
        <f t="shared" si="856"/>
        <v/>
      </c>
      <c r="AH698" s="7" t="str">
        <f t="shared" si="857"/>
        <v/>
      </c>
      <c r="AJ698" s="7" t="str">
        <f t="shared" si="858"/>
        <v/>
      </c>
      <c r="AK698" s="7" t="str">
        <f t="shared" si="859"/>
        <v/>
      </c>
      <c r="AL698" s="7" t="str">
        <f t="shared" si="860"/>
        <v/>
      </c>
      <c r="AM698" s="7" t="str">
        <f t="shared" si="861"/>
        <v/>
      </c>
      <c r="AO698" s="7" t="str">
        <f t="shared" si="862"/>
        <v/>
      </c>
      <c r="AP698" s="7" t="str">
        <f t="shared" si="863"/>
        <v/>
      </c>
      <c r="AQ698" s="7" t="str">
        <f t="shared" si="864"/>
        <v/>
      </c>
      <c r="AS698" s="7" t="str">
        <f t="shared" si="865"/>
        <v/>
      </c>
      <c r="AT698" s="7" t="str">
        <f t="shared" si="866"/>
        <v/>
      </c>
      <c r="AU698" s="7" t="str">
        <f t="shared" si="867"/>
        <v/>
      </c>
      <c r="AW698" s="7" t="str">
        <f t="shared" si="868"/>
        <v/>
      </c>
      <c r="AY698" s="7" t="str">
        <f t="shared" si="869"/>
        <v/>
      </c>
      <c r="AZ698" s="7" t="str">
        <f t="shared" si="870"/>
        <v/>
      </c>
      <c r="BA698" s="7" t="str">
        <f t="shared" si="871"/>
        <v/>
      </c>
    </row>
    <row r="699" spans="1:53">
      <c r="A699" s="23"/>
      <c r="B699" s="24"/>
      <c r="C699" s="25"/>
      <c r="D699" s="26"/>
      <c r="E699" s="27"/>
      <c r="F699" s="28"/>
      <c r="G699" s="28"/>
      <c r="H699" s="27"/>
      <c r="I699" s="29"/>
      <c r="J699" s="30"/>
      <c r="K699" s="31"/>
      <c r="L699" s="32"/>
      <c r="M699" s="223"/>
      <c r="N699" s="12" t="str">
        <f>IF(ISBLANK(I699),"",IF(COUNTIF(I699,"*bombe*"),(G699-1)*SUMIF('base de donnée JCO '!C$3:C$10,K699,'base de donnée JCO '!D$3:D$10)+SUMIF(entete,L699,'base de donnée JCO '!D$14:D$20),SUMIFS('base de donnée JCO '!I$173:I$1080,'base de donnée JCO '!F$173:F$1080,I699,'base de donnée JCO '!G$173:G$1080,J699)))</f>
        <v/>
      </c>
      <c r="O699" s="12" t="str">
        <f t="shared" ref="O699:O762" si="872">IF(ISBLANK(I699),"",IF(ISBLANK(D699),D698+N699,D699+N699))</f>
        <v/>
      </c>
      <c r="P699" s="223"/>
      <c r="Q699" s="28"/>
      <c r="R699" s="28"/>
      <c r="S699" s="28"/>
      <c r="T699" s="28"/>
      <c r="U699" s="28"/>
      <c r="V699" s="2">
        <f>W699*SUMIFS('base de donnée JCO '!H$173:H$1080,'base de donnée JCO '!F$173:F$1080,I699,'base de donnée JCO '!G$173:G$1080,J699)</f>
        <v>0</v>
      </c>
      <c r="W699" s="2">
        <f t="shared" si="849"/>
        <v>0</v>
      </c>
      <c r="X699" s="2">
        <f>W699*SUMIFS('base de donnée JCO '!J$173:J$1080,'base de donnée JCO '!F$173:F$1080,I699,'base de donnée JCO '!G$173:G$1080,J699)</f>
        <v>0</v>
      </c>
      <c r="Z699" s="7" t="str">
        <f t="shared" si="850"/>
        <v/>
      </c>
      <c r="AA699" s="7" t="str">
        <f t="shared" si="851"/>
        <v/>
      </c>
      <c r="AB699" s="7" t="str">
        <f t="shared" si="852"/>
        <v/>
      </c>
      <c r="AD699" s="7" t="str">
        <f t="shared" si="853"/>
        <v/>
      </c>
      <c r="AE699" s="7" t="str">
        <f t="shared" si="854"/>
        <v/>
      </c>
      <c r="AF699" s="7" t="str">
        <f t="shared" si="855"/>
        <v/>
      </c>
      <c r="AG699" s="7" t="str">
        <f t="shared" si="856"/>
        <v/>
      </c>
      <c r="AH699" s="7" t="str">
        <f t="shared" si="857"/>
        <v/>
      </c>
      <c r="AJ699" s="7" t="str">
        <f t="shared" si="858"/>
        <v/>
      </c>
      <c r="AK699" s="7" t="str">
        <f t="shared" si="859"/>
        <v/>
      </c>
      <c r="AL699" s="7" t="str">
        <f t="shared" si="860"/>
        <v/>
      </c>
      <c r="AM699" s="7" t="str">
        <f t="shared" si="861"/>
        <v/>
      </c>
      <c r="AO699" s="7" t="str">
        <f t="shared" si="862"/>
        <v/>
      </c>
      <c r="AP699" s="7" t="str">
        <f t="shared" si="863"/>
        <v/>
      </c>
      <c r="AQ699" s="7" t="str">
        <f t="shared" si="864"/>
        <v/>
      </c>
      <c r="AS699" s="7" t="str">
        <f t="shared" si="865"/>
        <v/>
      </c>
      <c r="AT699" s="7" t="str">
        <f t="shared" si="866"/>
        <v/>
      </c>
      <c r="AU699" s="7" t="str">
        <f t="shared" si="867"/>
        <v/>
      </c>
      <c r="AW699" s="7" t="str">
        <f t="shared" si="868"/>
        <v/>
      </c>
      <c r="AY699" s="7" t="str">
        <f t="shared" si="869"/>
        <v/>
      </c>
      <c r="AZ699" s="7" t="str">
        <f t="shared" si="870"/>
        <v/>
      </c>
      <c r="BA699" s="7" t="str">
        <f t="shared" si="871"/>
        <v/>
      </c>
    </row>
    <row r="700" spans="1:53">
      <c r="A700" s="23"/>
      <c r="B700" s="24"/>
      <c r="C700" s="25"/>
      <c r="D700" s="26"/>
      <c r="E700" s="27"/>
      <c r="F700" s="28"/>
      <c r="G700" s="28"/>
      <c r="H700" s="27"/>
      <c r="I700" s="29"/>
      <c r="J700" s="30"/>
      <c r="K700" s="31"/>
      <c r="L700" s="32"/>
      <c r="M700" s="223"/>
      <c r="N700" s="12" t="str">
        <f>IF(ISBLANK(I700),"",IF(COUNTIF(I700,"*bombe*"),(G700-1)*SUMIF('base de donnée JCO '!C$3:C$10,K700,'base de donnée JCO '!D$3:D$10)+SUMIF(entete,L700,'base de donnée JCO '!D$14:D$20),SUMIFS('base de donnée JCO '!I$173:I$1080,'base de donnée JCO '!F$173:F$1080,I700,'base de donnée JCO '!G$173:G$1080,J700)))</f>
        <v/>
      </c>
      <c r="O700" s="12" t="str">
        <f t="shared" si="872"/>
        <v/>
      </c>
      <c r="P700" s="223"/>
      <c r="Q700" s="28"/>
      <c r="R700" s="28"/>
      <c r="S700" s="28"/>
      <c r="T700" s="28"/>
      <c r="U700" s="28"/>
      <c r="V700" s="2">
        <f>W700*SUMIFS('base de donnée JCO '!H$173:H$1080,'base de donnée JCO '!F$173:F$1080,I700,'base de donnée JCO '!G$173:G$1080,J700)</f>
        <v>0</v>
      </c>
      <c r="W700" s="2">
        <f t="shared" si="849"/>
        <v>0</v>
      </c>
      <c r="X700" s="2">
        <f>W700*SUMIFS('base de donnée JCO '!J$173:J$1080,'base de donnée JCO '!F$173:F$1080,I700,'base de donnée JCO '!G$173:G$1080,J700)</f>
        <v>0</v>
      </c>
      <c r="Z700" s="7" t="str">
        <f t="shared" si="850"/>
        <v/>
      </c>
      <c r="AA700" s="7" t="str">
        <f t="shared" si="851"/>
        <v/>
      </c>
      <c r="AB700" s="7" t="str">
        <f t="shared" si="852"/>
        <v/>
      </c>
      <c r="AD700" s="7" t="str">
        <f t="shared" si="853"/>
        <v/>
      </c>
      <c r="AE700" s="7" t="str">
        <f t="shared" si="854"/>
        <v/>
      </c>
      <c r="AF700" s="7" t="str">
        <f t="shared" si="855"/>
        <v/>
      </c>
      <c r="AG700" s="7" t="str">
        <f t="shared" si="856"/>
        <v/>
      </c>
      <c r="AH700" s="7" t="str">
        <f t="shared" si="857"/>
        <v/>
      </c>
      <c r="AJ700" s="7" t="str">
        <f t="shared" si="858"/>
        <v/>
      </c>
      <c r="AK700" s="7" t="str">
        <f t="shared" si="859"/>
        <v/>
      </c>
      <c r="AL700" s="7" t="str">
        <f t="shared" si="860"/>
        <v/>
      </c>
      <c r="AM700" s="7" t="str">
        <f t="shared" si="861"/>
        <v/>
      </c>
      <c r="AO700" s="7" t="str">
        <f t="shared" si="862"/>
        <v/>
      </c>
      <c r="AP700" s="7" t="str">
        <f t="shared" si="863"/>
        <v/>
      </c>
      <c r="AQ700" s="7" t="str">
        <f t="shared" si="864"/>
        <v/>
      </c>
      <c r="AS700" s="7" t="str">
        <f t="shared" si="865"/>
        <v/>
      </c>
      <c r="AT700" s="7" t="str">
        <f t="shared" si="866"/>
        <v/>
      </c>
      <c r="AU700" s="7" t="str">
        <f t="shared" si="867"/>
        <v/>
      </c>
      <c r="AW700" s="7" t="str">
        <f t="shared" si="868"/>
        <v/>
      </c>
      <c r="AY700" s="7" t="str">
        <f t="shared" si="869"/>
        <v/>
      </c>
      <c r="AZ700" s="7" t="str">
        <f t="shared" si="870"/>
        <v/>
      </c>
      <c r="BA700" s="7" t="str">
        <f t="shared" si="871"/>
        <v/>
      </c>
    </row>
    <row r="701" spans="1:53">
      <c r="A701" s="23"/>
      <c r="B701" s="24"/>
      <c r="C701" s="25"/>
      <c r="D701" s="26"/>
      <c r="E701" s="27"/>
      <c r="F701" s="28"/>
      <c r="G701" s="28"/>
      <c r="H701" s="27"/>
      <c r="I701" s="29"/>
      <c r="J701" s="30"/>
      <c r="K701" s="31"/>
      <c r="L701" s="32"/>
      <c r="M701" s="223"/>
      <c r="N701" s="12" t="str">
        <f>IF(ISBLANK(I701),"",IF(COUNTIF(I701,"*bombe*"),(G701-1)*SUMIF('base de donnée JCO '!C$3:C$10,K701,'base de donnée JCO '!D$3:D$10)+SUMIF(entete,L701,'base de donnée JCO '!D$14:D$20),SUMIFS('base de donnée JCO '!I$173:I$1080,'base de donnée JCO '!F$173:F$1080,I701,'base de donnée JCO '!G$173:G$1080,J701)))</f>
        <v/>
      </c>
      <c r="O701" s="12" t="str">
        <f t="shared" si="872"/>
        <v/>
      </c>
      <c r="P701" s="223"/>
      <c r="Q701" s="28"/>
      <c r="R701" s="28"/>
      <c r="S701" s="28"/>
      <c r="T701" s="28"/>
      <c r="U701" s="28"/>
      <c r="V701" s="2">
        <f>W701*SUMIFS('base de donnée JCO '!H$173:H$1080,'base de donnée JCO '!F$173:F$1080,I701,'base de donnée JCO '!G$173:G$1080,J701)</f>
        <v>0</v>
      </c>
      <c r="W701" s="2">
        <f t="shared" si="849"/>
        <v>0</v>
      </c>
      <c r="X701" s="2">
        <f>W701*SUMIFS('base de donnée JCO '!J$173:J$1080,'base de donnée JCO '!F$173:F$1080,I701,'base de donnée JCO '!G$173:G$1080,J701)</f>
        <v>0</v>
      </c>
      <c r="Z701" s="7" t="str">
        <f t="shared" si="850"/>
        <v/>
      </c>
      <c r="AA701" s="7" t="str">
        <f t="shared" si="851"/>
        <v/>
      </c>
      <c r="AB701" s="7" t="str">
        <f t="shared" si="852"/>
        <v/>
      </c>
      <c r="AD701" s="7" t="str">
        <f t="shared" si="853"/>
        <v/>
      </c>
      <c r="AE701" s="7" t="str">
        <f t="shared" si="854"/>
        <v/>
      </c>
      <c r="AF701" s="7" t="str">
        <f t="shared" si="855"/>
        <v/>
      </c>
      <c r="AG701" s="7" t="str">
        <f t="shared" si="856"/>
        <v/>
      </c>
      <c r="AH701" s="7" t="str">
        <f t="shared" si="857"/>
        <v/>
      </c>
      <c r="AJ701" s="7" t="str">
        <f t="shared" si="858"/>
        <v/>
      </c>
      <c r="AK701" s="7" t="str">
        <f t="shared" si="859"/>
        <v/>
      </c>
      <c r="AL701" s="7" t="str">
        <f t="shared" si="860"/>
        <v/>
      </c>
      <c r="AM701" s="7" t="str">
        <f t="shared" si="861"/>
        <v/>
      </c>
      <c r="AO701" s="7" t="str">
        <f t="shared" si="862"/>
        <v/>
      </c>
      <c r="AP701" s="7" t="str">
        <f t="shared" si="863"/>
        <v/>
      </c>
      <c r="AQ701" s="7" t="str">
        <f t="shared" si="864"/>
        <v/>
      </c>
      <c r="AS701" s="7" t="str">
        <f t="shared" si="865"/>
        <v/>
      </c>
      <c r="AT701" s="7" t="str">
        <f t="shared" si="866"/>
        <v/>
      </c>
      <c r="AU701" s="7" t="str">
        <f t="shared" si="867"/>
        <v/>
      </c>
      <c r="AW701" s="7" t="str">
        <f t="shared" si="868"/>
        <v/>
      </c>
      <c r="AY701" s="7" t="str">
        <f t="shared" si="869"/>
        <v/>
      </c>
      <c r="AZ701" s="7" t="str">
        <f t="shared" si="870"/>
        <v/>
      </c>
      <c r="BA701" s="7" t="str">
        <f t="shared" si="871"/>
        <v/>
      </c>
    </row>
    <row r="702" spans="1:53">
      <c r="A702" s="23"/>
      <c r="B702" s="24"/>
      <c r="C702" s="25"/>
      <c r="D702" s="26"/>
      <c r="E702" s="27"/>
      <c r="F702" s="28"/>
      <c r="G702" s="28"/>
      <c r="H702" s="27"/>
      <c r="I702" s="29"/>
      <c r="J702" s="30"/>
      <c r="K702" s="31"/>
      <c r="L702" s="32"/>
      <c r="M702" s="223"/>
      <c r="N702" s="12" t="str">
        <f>IF(ISBLANK(I702),"",IF(COUNTIF(I702,"*bombe*"),(G702-1)*SUMIF('base de donnée JCO '!C$3:C$10,K702,'base de donnée JCO '!D$3:D$10)+SUMIF(entete,L702,'base de donnée JCO '!D$14:D$20),SUMIFS('base de donnée JCO '!I$173:I$1080,'base de donnée JCO '!F$173:F$1080,I702,'base de donnée JCO '!G$173:G$1080,J702)))</f>
        <v/>
      </c>
      <c r="O702" s="12" t="str">
        <f t="shared" si="872"/>
        <v/>
      </c>
      <c r="P702" s="223"/>
      <c r="Q702" s="28"/>
      <c r="R702" s="28"/>
      <c r="S702" s="28"/>
      <c r="T702" s="28"/>
      <c r="U702" s="28"/>
      <c r="V702" s="2">
        <f>W702*SUMIFS('base de donnée JCO '!H$173:H$1080,'base de donnée JCO '!F$173:F$1080,I702,'base de donnée JCO '!G$173:G$1080,J702)</f>
        <v>0</v>
      </c>
      <c r="W702" s="2">
        <f t="shared" si="849"/>
        <v>0</v>
      </c>
      <c r="X702" s="2">
        <f>W702*SUMIFS('base de donnée JCO '!J$173:J$1080,'base de donnée JCO '!F$173:F$1080,I702,'base de donnée JCO '!G$173:G$1080,J702)</f>
        <v>0</v>
      </c>
      <c r="Z702" s="7" t="str">
        <f t="shared" si="850"/>
        <v/>
      </c>
      <c r="AA702" s="7" t="str">
        <f t="shared" si="851"/>
        <v/>
      </c>
      <c r="AB702" s="7" t="str">
        <f t="shared" si="852"/>
        <v/>
      </c>
      <c r="AD702" s="7" t="str">
        <f t="shared" si="853"/>
        <v/>
      </c>
      <c r="AE702" s="7" t="str">
        <f t="shared" si="854"/>
        <v/>
      </c>
      <c r="AF702" s="7" t="str">
        <f t="shared" si="855"/>
        <v/>
      </c>
      <c r="AG702" s="7" t="str">
        <f t="shared" si="856"/>
        <v/>
      </c>
      <c r="AH702" s="7" t="str">
        <f t="shared" si="857"/>
        <v/>
      </c>
      <c r="AJ702" s="7" t="str">
        <f t="shared" si="858"/>
        <v/>
      </c>
      <c r="AK702" s="7" t="str">
        <f t="shared" si="859"/>
        <v/>
      </c>
      <c r="AL702" s="7" t="str">
        <f t="shared" si="860"/>
        <v/>
      </c>
      <c r="AM702" s="7" t="str">
        <f t="shared" si="861"/>
        <v/>
      </c>
      <c r="AO702" s="7" t="str">
        <f t="shared" si="862"/>
        <v/>
      </c>
      <c r="AP702" s="7" t="str">
        <f t="shared" si="863"/>
        <v/>
      </c>
      <c r="AQ702" s="7" t="str">
        <f t="shared" si="864"/>
        <v/>
      </c>
      <c r="AS702" s="7" t="str">
        <f t="shared" si="865"/>
        <v/>
      </c>
      <c r="AT702" s="7" t="str">
        <f t="shared" si="866"/>
        <v/>
      </c>
      <c r="AU702" s="7" t="str">
        <f t="shared" si="867"/>
        <v/>
      </c>
      <c r="AW702" s="7" t="str">
        <f t="shared" si="868"/>
        <v/>
      </c>
      <c r="AY702" s="7" t="str">
        <f t="shared" si="869"/>
        <v/>
      </c>
      <c r="AZ702" s="7" t="str">
        <f t="shared" si="870"/>
        <v/>
      </c>
      <c r="BA702" s="7" t="str">
        <f t="shared" si="871"/>
        <v/>
      </c>
    </row>
    <row r="703" spans="1:53">
      <c r="A703" s="23"/>
      <c r="B703" s="24"/>
      <c r="C703" s="25"/>
      <c r="D703" s="26"/>
      <c r="E703" s="27"/>
      <c r="F703" s="28"/>
      <c r="G703" s="28"/>
      <c r="H703" s="27"/>
      <c r="I703" s="29"/>
      <c r="J703" s="30"/>
      <c r="K703" s="31"/>
      <c r="L703" s="32"/>
      <c r="M703" s="223"/>
      <c r="N703" s="12" t="str">
        <f>IF(ISBLANK(I703),"",IF(COUNTIF(I703,"*bombe*"),(G703-1)*SUMIF('base de donnée JCO '!C$3:C$10,K703,'base de donnée JCO '!D$3:D$10)+SUMIF(entete,L703,'base de donnée JCO '!D$14:D$20),SUMIFS('base de donnée JCO '!I$173:I$1080,'base de donnée JCO '!F$173:F$1080,I703,'base de donnée JCO '!G$173:G$1080,J703)))</f>
        <v/>
      </c>
      <c r="O703" s="12" t="str">
        <f t="shared" si="872"/>
        <v/>
      </c>
      <c r="P703" s="223"/>
      <c r="Q703" s="28"/>
      <c r="R703" s="28"/>
      <c r="S703" s="28"/>
      <c r="T703" s="28"/>
      <c r="U703" s="28"/>
      <c r="V703" s="2">
        <f>W703*SUMIFS('base de donnée JCO '!H$173:H$1080,'base de donnée JCO '!F$173:F$1080,I703,'base de donnée JCO '!G$173:G$1080,J703)</f>
        <v>0</v>
      </c>
      <c r="W703" s="2">
        <f t="shared" si="849"/>
        <v>0</v>
      </c>
      <c r="X703" s="2">
        <f>W703*SUMIFS('base de donnée JCO '!J$173:J$1080,'base de donnée JCO '!F$173:F$1080,I703,'base de donnée JCO '!G$173:G$1080,J703)</f>
        <v>0</v>
      </c>
      <c r="Z703" s="7" t="str">
        <f t="shared" si="850"/>
        <v/>
      </c>
      <c r="AA703" s="7" t="str">
        <f t="shared" si="851"/>
        <v/>
      </c>
      <c r="AB703" s="7" t="str">
        <f t="shared" si="852"/>
        <v/>
      </c>
      <c r="AD703" s="7" t="str">
        <f t="shared" si="853"/>
        <v/>
      </c>
      <c r="AE703" s="7" t="str">
        <f t="shared" si="854"/>
        <v/>
      </c>
      <c r="AF703" s="7" t="str">
        <f t="shared" si="855"/>
        <v/>
      </c>
      <c r="AG703" s="7" t="str">
        <f t="shared" si="856"/>
        <v/>
      </c>
      <c r="AH703" s="7" t="str">
        <f t="shared" si="857"/>
        <v/>
      </c>
      <c r="AJ703" s="7" t="str">
        <f t="shared" si="858"/>
        <v/>
      </c>
      <c r="AK703" s="7" t="str">
        <f t="shared" si="859"/>
        <v/>
      </c>
      <c r="AL703" s="7" t="str">
        <f t="shared" si="860"/>
        <v/>
      </c>
      <c r="AM703" s="7" t="str">
        <f t="shared" si="861"/>
        <v/>
      </c>
      <c r="AO703" s="7" t="str">
        <f t="shared" si="862"/>
        <v/>
      </c>
      <c r="AP703" s="7" t="str">
        <f t="shared" si="863"/>
        <v/>
      </c>
      <c r="AQ703" s="7" t="str">
        <f t="shared" si="864"/>
        <v/>
      </c>
      <c r="AS703" s="7" t="str">
        <f t="shared" si="865"/>
        <v/>
      </c>
      <c r="AT703" s="7" t="str">
        <f t="shared" si="866"/>
        <v/>
      </c>
      <c r="AU703" s="7" t="str">
        <f t="shared" si="867"/>
        <v/>
      </c>
      <c r="AW703" s="7" t="str">
        <f t="shared" si="868"/>
        <v/>
      </c>
      <c r="AY703" s="7" t="str">
        <f t="shared" si="869"/>
        <v/>
      </c>
      <c r="AZ703" s="7" t="str">
        <f t="shared" si="870"/>
        <v/>
      </c>
      <c r="BA703" s="7" t="str">
        <f t="shared" si="871"/>
        <v/>
      </c>
    </row>
    <row r="704" spans="1:53">
      <c r="A704" s="23"/>
      <c r="B704" s="24"/>
      <c r="C704" s="25"/>
      <c r="D704" s="26"/>
      <c r="E704" s="27"/>
      <c r="F704" s="28"/>
      <c r="G704" s="28"/>
      <c r="H704" s="27"/>
      <c r="I704" s="29"/>
      <c r="J704" s="30"/>
      <c r="K704" s="31"/>
      <c r="L704" s="32"/>
      <c r="M704" s="223"/>
      <c r="N704" s="12" t="str">
        <f>IF(ISBLANK(I704),"",IF(COUNTIF(I704,"*bombe*"),(G704-1)*SUMIF('base de donnée JCO '!C$3:C$10,K704,'base de donnée JCO '!D$3:D$10)+SUMIF(entete,L704,'base de donnée JCO '!D$14:D$20),SUMIFS('base de donnée JCO '!I$173:I$1080,'base de donnée JCO '!F$173:F$1080,I704,'base de donnée JCO '!G$173:G$1080,J704)))</f>
        <v/>
      </c>
      <c r="O704" s="12" t="str">
        <f t="shared" si="872"/>
        <v/>
      </c>
      <c r="P704" s="223"/>
      <c r="Q704" s="28"/>
      <c r="R704" s="28"/>
      <c r="S704" s="28"/>
      <c r="T704" s="28"/>
      <c r="U704" s="28"/>
      <c r="V704" s="2">
        <f>W704*SUMIFS('base de donnée JCO '!H$173:H$1080,'base de donnée JCO '!F$173:F$1080,I704,'base de donnée JCO '!G$173:G$1080,J704)</f>
        <v>0</v>
      </c>
      <c r="W704" s="2">
        <f t="shared" si="849"/>
        <v>0</v>
      </c>
      <c r="X704" s="2">
        <f>W704*SUMIFS('base de donnée JCO '!J$173:J$1080,'base de donnée JCO '!F$173:F$1080,I704,'base de donnée JCO '!G$173:G$1080,J704)</f>
        <v>0</v>
      </c>
      <c r="Z704" s="7" t="str">
        <f t="shared" si="850"/>
        <v/>
      </c>
      <c r="AA704" s="7" t="str">
        <f t="shared" si="851"/>
        <v/>
      </c>
      <c r="AB704" s="7" t="str">
        <f t="shared" si="852"/>
        <v/>
      </c>
      <c r="AD704" s="7" t="str">
        <f t="shared" si="853"/>
        <v/>
      </c>
      <c r="AE704" s="7" t="str">
        <f t="shared" si="854"/>
        <v/>
      </c>
      <c r="AF704" s="7" t="str">
        <f t="shared" si="855"/>
        <v/>
      </c>
      <c r="AG704" s="7" t="str">
        <f t="shared" si="856"/>
        <v/>
      </c>
      <c r="AH704" s="7" t="str">
        <f t="shared" si="857"/>
        <v/>
      </c>
      <c r="AJ704" s="7" t="str">
        <f t="shared" si="858"/>
        <v/>
      </c>
      <c r="AK704" s="7" t="str">
        <f t="shared" si="859"/>
        <v/>
      </c>
      <c r="AL704" s="7" t="str">
        <f t="shared" si="860"/>
        <v/>
      </c>
      <c r="AM704" s="7" t="str">
        <f t="shared" si="861"/>
        <v/>
      </c>
      <c r="AO704" s="7" t="str">
        <f t="shared" si="862"/>
        <v/>
      </c>
      <c r="AP704" s="7" t="str">
        <f t="shared" si="863"/>
        <v/>
      </c>
      <c r="AQ704" s="7" t="str">
        <f t="shared" si="864"/>
        <v/>
      </c>
      <c r="AS704" s="7" t="str">
        <f t="shared" si="865"/>
        <v/>
      </c>
      <c r="AT704" s="7" t="str">
        <f t="shared" si="866"/>
        <v/>
      </c>
      <c r="AU704" s="7" t="str">
        <f t="shared" si="867"/>
        <v/>
      </c>
      <c r="AW704" s="7" t="str">
        <f t="shared" si="868"/>
        <v/>
      </c>
      <c r="AY704" s="7" t="str">
        <f t="shared" si="869"/>
        <v/>
      </c>
      <c r="AZ704" s="7" t="str">
        <f t="shared" si="870"/>
        <v/>
      </c>
      <c r="BA704" s="7" t="str">
        <f t="shared" si="871"/>
        <v/>
      </c>
    </row>
    <row r="705" spans="1:53">
      <c r="A705" s="23"/>
      <c r="B705" s="24"/>
      <c r="C705" s="25"/>
      <c r="D705" s="26"/>
      <c r="E705" s="27"/>
      <c r="F705" s="28"/>
      <c r="G705" s="28"/>
      <c r="H705" s="27"/>
      <c r="I705" s="29"/>
      <c r="J705" s="30"/>
      <c r="K705" s="31"/>
      <c r="L705" s="32"/>
      <c r="M705" s="223"/>
      <c r="N705" s="12" t="str">
        <f>IF(ISBLANK(I705),"",IF(COUNTIF(I705,"*bombe*"),(G705-1)*SUMIF('base de donnée JCO '!C$3:C$10,K705,'base de donnée JCO '!D$3:D$10)+SUMIF(entete,L705,'base de donnée JCO '!D$14:D$20),SUMIFS('base de donnée JCO '!I$173:I$1080,'base de donnée JCO '!F$173:F$1080,I705,'base de donnée JCO '!G$173:G$1080,J705)))</f>
        <v/>
      </c>
      <c r="O705" s="12" t="str">
        <f t="shared" si="872"/>
        <v/>
      </c>
      <c r="P705" s="223"/>
      <c r="Q705" s="28"/>
      <c r="R705" s="28"/>
      <c r="S705" s="28"/>
      <c r="T705" s="28"/>
      <c r="U705" s="28"/>
      <c r="V705" s="2">
        <f>W705*SUMIFS('base de donnée JCO '!H$173:H$1080,'base de donnée JCO '!F$173:F$1080,I705,'base de donnée JCO '!G$173:G$1080,J705)</f>
        <v>0</v>
      </c>
      <c r="W705" s="2">
        <f t="shared" si="849"/>
        <v>0</v>
      </c>
      <c r="X705" s="2">
        <f>W705*SUMIFS('base de donnée JCO '!J$173:J$1080,'base de donnée JCO '!F$173:F$1080,I705,'base de donnée JCO '!G$173:G$1080,J705)</f>
        <v>0</v>
      </c>
      <c r="Z705" s="7" t="str">
        <f t="shared" si="850"/>
        <v/>
      </c>
      <c r="AA705" s="7" t="str">
        <f t="shared" si="851"/>
        <v/>
      </c>
      <c r="AB705" s="7" t="str">
        <f t="shared" si="852"/>
        <v/>
      </c>
      <c r="AD705" s="7" t="str">
        <f t="shared" si="853"/>
        <v/>
      </c>
      <c r="AE705" s="7" t="str">
        <f t="shared" si="854"/>
        <v/>
      </c>
      <c r="AF705" s="7" t="str">
        <f t="shared" si="855"/>
        <v/>
      </c>
      <c r="AG705" s="7" t="str">
        <f t="shared" si="856"/>
        <v/>
      </c>
      <c r="AH705" s="7" t="str">
        <f t="shared" si="857"/>
        <v/>
      </c>
      <c r="AJ705" s="7" t="str">
        <f t="shared" si="858"/>
        <v/>
      </c>
      <c r="AK705" s="7" t="str">
        <f t="shared" si="859"/>
        <v/>
      </c>
      <c r="AL705" s="7" t="str">
        <f t="shared" si="860"/>
        <v/>
      </c>
      <c r="AM705" s="7" t="str">
        <f t="shared" si="861"/>
        <v/>
      </c>
      <c r="AO705" s="7" t="str">
        <f t="shared" si="862"/>
        <v/>
      </c>
      <c r="AP705" s="7" t="str">
        <f t="shared" si="863"/>
        <v/>
      </c>
      <c r="AQ705" s="7" t="str">
        <f t="shared" si="864"/>
        <v/>
      </c>
      <c r="AS705" s="7" t="str">
        <f t="shared" si="865"/>
        <v/>
      </c>
      <c r="AT705" s="7" t="str">
        <f t="shared" si="866"/>
        <v/>
      </c>
      <c r="AU705" s="7" t="str">
        <f t="shared" si="867"/>
        <v/>
      </c>
      <c r="AW705" s="7" t="str">
        <f t="shared" si="868"/>
        <v/>
      </c>
      <c r="AY705" s="7" t="str">
        <f t="shared" si="869"/>
        <v/>
      </c>
      <c r="AZ705" s="7" t="str">
        <f t="shared" si="870"/>
        <v/>
      </c>
      <c r="BA705" s="7" t="str">
        <f t="shared" si="871"/>
        <v/>
      </c>
    </row>
    <row r="706" spans="1:53">
      <c r="A706" s="23"/>
      <c r="B706" s="24"/>
      <c r="C706" s="25"/>
      <c r="D706" s="26"/>
      <c r="E706" s="27"/>
      <c r="F706" s="28"/>
      <c r="G706" s="28"/>
      <c r="H706" s="27"/>
      <c r="I706" s="29"/>
      <c r="J706" s="30"/>
      <c r="K706" s="31"/>
      <c r="L706" s="32"/>
      <c r="M706" s="223"/>
      <c r="N706" s="12" t="str">
        <f>IF(ISBLANK(I706),"",IF(COUNTIF(I706,"*bombe*"),(G706-1)*SUMIF('base de donnée JCO '!C$3:C$10,K706,'base de donnée JCO '!D$3:D$10)+SUMIF(entete,L706,'base de donnée JCO '!D$14:D$20),SUMIFS('base de donnée JCO '!I$173:I$1080,'base de donnée JCO '!F$173:F$1080,I706,'base de donnée JCO '!G$173:G$1080,J706)))</f>
        <v/>
      </c>
      <c r="O706" s="12" t="str">
        <f t="shared" si="872"/>
        <v/>
      </c>
      <c r="P706" s="223"/>
      <c r="Q706" s="28"/>
      <c r="R706" s="28"/>
      <c r="S706" s="28"/>
      <c r="T706" s="28"/>
      <c r="U706" s="28"/>
      <c r="V706" s="2">
        <f>W706*SUMIFS('base de donnée JCO '!H$173:H$1080,'base de donnée JCO '!F$173:F$1080,I706,'base de donnée JCO '!G$173:G$1080,J706)</f>
        <v>0</v>
      </c>
      <c r="W706" s="2">
        <f t="shared" si="849"/>
        <v>0</v>
      </c>
      <c r="X706" s="2">
        <f>W706*SUMIFS('base de donnée JCO '!J$173:J$1080,'base de donnée JCO '!F$173:F$1080,I706,'base de donnée JCO '!G$173:G$1080,J706)</f>
        <v>0</v>
      </c>
      <c r="Z706" s="7" t="str">
        <f t="shared" si="850"/>
        <v/>
      </c>
      <c r="AA706" s="7" t="str">
        <f t="shared" si="851"/>
        <v/>
      </c>
      <c r="AB706" s="7" t="str">
        <f t="shared" si="852"/>
        <v/>
      </c>
      <c r="AD706" s="7" t="str">
        <f t="shared" si="853"/>
        <v/>
      </c>
      <c r="AE706" s="7" t="str">
        <f t="shared" si="854"/>
        <v/>
      </c>
      <c r="AF706" s="7" t="str">
        <f t="shared" si="855"/>
        <v/>
      </c>
      <c r="AG706" s="7" t="str">
        <f t="shared" si="856"/>
        <v/>
      </c>
      <c r="AH706" s="7" t="str">
        <f t="shared" si="857"/>
        <v/>
      </c>
      <c r="AJ706" s="7" t="str">
        <f t="shared" si="858"/>
        <v/>
      </c>
      <c r="AK706" s="7" t="str">
        <f t="shared" si="859"/>
        <v/>
      </c>
      <c r="AL706" s="7" t="str">
        <f t="shared" si="860"/>
        <v/>
      </c>
      <c r="AM706" s="7" t="str">
        <f t="shared" si="861"/>
        <v/>
      </c>
      <c r="AO706" s="7" t="str">
        <f t="shared" si="862"/>
        <v/>
      </c>
      <c r="AP706" s="7" t="str">
        <f t="shared" si="863"/>
        <v/>
      </c>
      <c r="AQ706" s="7" t="str">
        <f t="shared" si="864"/>
        <v/>
      </c>
      <c r="AS706" s="7" t="str">
        <f t="shared" si="865"/>
        <v/>
      </c>
      <c r="AT706" s="7" t="str">
        <f t="shared" si="866"/>
        <v/>
      </c>
      <c r="AU706" s="7" t="str">
        <f t="shared" si="867"/>
        <v/>
      </c>
      <c r="AW706" s="7" t="str">
        <f t="shared" si="868"/>
        <v/>
      </c>
      <c r="AY706" s="7" t="str">
        <f t="shared" si="869"/>
        <v/>
      </c>
      <c r="AZ706" s="7" t="str">
        <f t="shared" si="870"/>
        <v/>
      </c>
      <c r="BA706" s="7" t="str">
        <f t="shared" si="871"/>
        <v/>
      </c>
    </row>
    <row r="707" spans="1:53">
      <c r="A707" s="23"/>
      <c r="B707" s="24"/>
      <c r="C707" s="25"/>
      <c r="D707" s="26"/>
      <c r="E707" s="27"/>
      <c r="F707" s="28"/>
      <c r="G707" s="28"/>
      <c r="H707" s="27"/>
      <c r="I707" s="29"/>
      <c r="J707" s="30"/>
      <c r="K707" s="31"/>
      <c r="L707" s="32"/>
      <c r="M707" s="223"/>
      <c r="N707" s="12" t="str">
        <f>IF(ISBLANK(I707),"",IF(COUNTIF(I707,"*bombe*"),(G707-1)*SUMIF('base de donnée JCO '!C$3:C$10,K707,'base de donnée JCO '!D$3:D$10)+SUMIF(entete,L707,'base de donnée JCO '!D$14:D$20),SUMIFS('base de donnée JCO '!I$173:I$1080,'base de donnée JCO '!F$173:F$1080,I707,'base de donnée JCO '!G$173:G$1080,J707)))</f>
        <v/>
      </c>
      <c r="O707" s="12" t="str">
        <f t="shared" si="872"/>
        <v/>
      </c>
      <c r="P707" s="223"/>
      <c r="Q707" s="28"/>
      <c r="R707" s="28"/>
      <c r="S707" s="28"/>
      <c r="T707" s="28"/>
      <c r="U707" s="28"/>
      <c r="V707" s="2">
        <f>W707*SUMIFS('base de donnée JCO '!H$173:H$1080,'base de donnée JCO '!F$173:F$1080,I707,'base de donnée JCO '!G$173:G$1080,J707)</f>
        <v>0</v>
      </c>
      <c r="W707" s="2">
        <f t="shared" si="849"/>
        <v>0</v>
      </c>
      <c r="X707" s="2">
        <f>W707*SUMIFS('base de donnée JCO '!J$173:J$1080,'base de donnée JCO '!F$173:F$1080,I707,'base de donnée JCO '!G$173:G$1080,J707)</f>
        <v>0</v>
      </c>
      <c r="Z707" s="7" t="str">
        <f t="shared" si="850"/>
        <v/>
      </c>
      <c r="AA707" s="7" t="str">
        <f t="shared" si="851"/>
        <v/>
      </c>
      <c r="AB707" s="7" t="str">
        <f t="shared" si="852"/>
        <v/>
      </c>
      <c r="AD707" s="7" t="str">
        <f t="shared" si="853"/>
        <v/>
      </c>
      <c r="AE707" s="7" t="str">
        <f t="shared" si="854"/>
        <v/>
      </c>
      <c r="AF707" s="7" t="str">
        <f t="shared" si="855"/>
        <v/>
      </c>
      <c r="AG707" s="7" t="str">
        <f t="shared" si="856"/>
        <v/>
      </c>
      <c r="AH707" s="7" t="str">
        <f t="shared" si="857"/>
        <v/>
      </c>
      <c r="AJ707" s="7" t="str">
        <f t="shared" si="858"/>
        <v/>
      </c>
      <c r="AK707" s="7" t="str">
        <f t="shared" si="859"/>
        <v/>
      </c>
      <c r="AL707" s="7" t="str">
        <f t="shared" si="860"/>
        <v/>
      </c>
      <c r="AM707" s="7" t="str">
        <f t="shared" si="861"/>
        <v/>
      </c>
      <c r="AO707" s="7" t="str">
        <f t="shared" si="862"/>
        <v/>
      </c>
      <c r="AP707" s="7" t="str">
        <f t="shared" si="863"/>
        <v/>
      </c>
      <c r="AQ707" s="7" t="str">
        <f t="shared" si="864"/>
        <v/>
      </c>
      <c r="AS707" s="7" t="str">
        <f t="shared" si="865"/>
        <v/>
      </c>
      <c r="AT707" s="7" t="str">
        <f t="shared" si="866"/>
        <v/>
      </c>
      <c r="AU707" s="7" t="str">
        <f t="shared" si="867"/>
        <v/>
      </c>
      <c r="AW707" s="7" t="str">
        <f t="shared" si="868"/>
        <v/>
      </c>
      <c r="AY707" s="7" t="str">
        <f t="shared" si="869"/>
        <v/>
      </c>
      <c r="AZ707" s="7" t="str">
        <f t="shared" si="870"/>
        <v/>
      </c>
      <c r="BA707" s="7" t="str">
        <f t="shared" si="871"/>
        <v/>
      </c>
    </row>
    <row r="708" spans="1:53">
      <c r="A708" s="23"/>
      <c r="B708" s="24"/>
      <c r="C708" s="25"/>
      <c r="D708" s="26"/>
      <c r="E708" s="27"/>
      <c r="F708" s="28"/>
      <c r="G708" s="28"/>
      <c r="H708" s="27"/>
      <c r="I708" s="29"/>
      <c r="J708" s="30"/>
      <c r="K708" s="31"/>
      <c r="L708" s="32"/>
      <c r="M708" s="223"/>
      <c r="N708" s="12" t="str">
        <f>IF(ISBLANK(I708),"",IF(COUNTIF(I708,"*bombe*"),(G708-1)*SUMIF('base de donnée JCO '!C$3:C$10,K708,'base de donnée JCO '!D$3:D$10)+SUMIF(entete,L708,'base de donnée JCO '!D$14:D$20),SUMIFS('base de donnée JCO '!I$173:I$1080,'base de donnée JCO '!F$173:F$1080,I708,'base de donnée JCO '!G$173:G$1080,J708)))</f>
        <v/>
      </c>
      <c r="O708" s="12" t="str">
        <f t="shared" si="872"/>
        <v/>
      </c>
      <c r="P708" s="223"/>
      <c r="Q708" s="28"/>
      <c r="R708" s="28"/>
      <c r="S708" s="28"/>
      <c r="T708" s="28"/>
      <c r="U708" s="28"/>
      <c r="V708" s="2">
        <f>W708*SUMIFS('base de donnée JCO '!H$173:H$1080,'base de donnée JCO '!F$173:F$1080,I708,'base de donnée JCO '!G$173:G$1080,J708)</f>
        <v>0</v>
      </c>
      <c r="W708" s="2">
        <f t="shared" si="849"/>
        <v>0</v>
      </c>
      <c r="X708" s="2">
        <f>W708*SUMIFS('base de donnée JCO '!J$173:J$1080,'base de donnée JCO '!F$173:F$1080,I708,'base de donnée JCO '!G$173:G$1080,J708)</f>
        <v>0</v>
      </c>
      <c r="Z708" s="7" t="str">
        <f t="shared" si="850"/>
        <v/>
      </c>
      <c r="AA708" s="7" t="str">
        <f t="shared" si="851"/>
        <v/>
      </c>
      <c r="AB708" s="7" t="str">
        <f t="shared" si="852"/>
        <v/>
      </c>
      <c r="AD708" s="7" t="str">
        <f t="shared" si="853"/>
        <v/>
      </c>
      <c r="AE708" s="7" t="str">
        <f t="shared" si="854"/>
        <v/>
      </c>
      <c r="AF708" s="7" t="str">
        <f t="shared" si="855"/>
        <v/>
      </c>
      <c r="AG708" s="7" t="str">
        <f t="shared" si="856"/>
        <v/>
      </c>
      <c r="AH708" s="7" t="str">
        <f t="shared" si="857"/>
        <v/>
      </c>
      <c r="AJ708" s="7" t="str">
        <f t="shared" si="858"/>
        <v/>
      </c>
      <c r="AK708" s="7" t="str">
        <f t="shared" si="859"/>
        <v/>
      </c>
      <c r="AL708" s="7" t="str">
        <f t="shared" si="860"/>
        <v/>
      </c>
      <c r="AM708" s="7" t="str">
        <f t="shared" si="861"/>
        <v/>
      </c>
      <c r="AO708" s="7" t="str">
        <f t="shared" si="862"/>
        <v/>
      </c>
      <c r="AP708" s="7" t="str">
        <f t="shared" si="863"/>
        <v/>
      </c>
      <c r="AQ708" s="7" t="str">
        <f t="shared" si="864"/>
        <v/>
      </c>
      <c r="AS708" s="7" t="str">
        <f t="shared" si="865"/>
        <v/>
      </c>
      <c r="AT708" s="7" t="str">
        <f t="shared" si="866"/>
        <v/>
      </c>
      <c r="AU708" s="7" t="str">
        <f t="shared" si="867"/>
        <v/>
      </c>
      <c r="AW708" s="7" t="str">
        <f t="shared" si="868"/>
        <v/>
      </c>
      <c r="AY708" s="7" t="str">
        <f t="shared" si="869"/>
        <v/>
      </c>
      <c r="AZ708" s="7" t="str">
        <f t="shared" si="870"/>
        <v/>
      </c>
      <c r="BA708" s="7" t="str">
        <f t="shared" si="871"/>
        <v/>
      </c>
    </row>
    <row r="709" spans="1:53">
      <c r="A709" s="23"/>
      <c r="B709" s="24"/>
      <c r="C709" s="25"/>
      <c r="D709" s="26"/>
      <c r="E709" s="27"/>
      <c r="F709" s="28"/>
      <c r="G709" s="28"/>
      <c r="H709" s="27"/>
      <c r="I709" s="29"/>
      <c r="J709" s="30"/>
      <c r="K709" s="31"/>
      <c r="L709" s="32"/>
      <c r="M709" s="223"/>
      <c r="N709" s="12" t="str">
        <f>IF(ISBLANK(I709),"",IF(COUNTIF(I709,"*bombe*"),(G709-1)*SUMIF('base de donnée JCO '!C$3:C$10,K709,'base de donnée JCO '!D$3:D$10)+SUMIF(entete,L709,'base de donnée JCO '!D$14:D$20),SUMIFS('base de donnée JCO '!I$173:I$1080,'base de donnée JCO '!F$173:F$1080,I709,'base de donnée JCO '!G$173:G$1080,J709)))</f>
        <v/>
      </c>
      <c r="O709" s="12" t="str">
        <f t="shared" si="872"/>
        <v/>
      </c>
      <c r="P709" s="223"/>
      <c r="Q709" s="28"/>
      <c r="R709" s="28"/>
      <c r="S709" s="28"/>
      <c r="T709" s="28"/>
      <c r="U709" s="28"/>
      <c r="V709" s="2">
        <f>W709*SUMIFS('base de donnée JCO '!H$173:H$1080,'base de donnée JCO '!F$173:F$1080,I709,'base de donnée JCO '!G$173:G$1080,J709)</f>
        <v>0</v>
      </c>
      <c r="W709" s="2">
        <f t="shared" si="849"/>
        <v>0</v>
      </c>
      <c r="X709" s="2">
        <f>W709*SUMIFS('base de donnée JCO '!J$173:J$1080,'base de donnée JCO '!F$173:F$1080,I709,'base de donnée JCO '!G$173:G$1080,J709)</f>
        <v>0</v>
      </c>
      <c r="Z709" s="7" t="str">
        <f t="shared" si="850"/>
        <v/>
      </c>
      <c r="AA709" s="7" t="str">
        <f t="shared" si="851"/>
        <v/>
      </c>
      <c r="AB709" s="7" t="str">
        <f t="shared" si="852"/>
        <v/>
      </c>
      <c r="AD709" s="7" t="str">
        <f t="shared" si="853"/>
        <v/>
      </c>
      <c r="AE709" s="7" t="str">
        <f t="shared" si="854"/>
        <v/>
      </c>
      <c r="AF709" s="7" t="str">
        <f t="shared" si="855"/>
        <v/>
      </c>
      <c r="AG709" s="7" t="str">
        <f t="shared" si="856"/>
        <v/>
      </c>
      <c r="AH709" s="7" t="str">
        <f t="shared" si="857"/>
        <v/>
      </c>
      <c r="AJ709" s="7" t="str">
        <f t="shared" si="858"/>
        <v/>
      </c>
      <c r="AK709" s="7" t="str">
        <f t="shared" si="859"/>
        <v/>
      </c>
      <c r="AL709" s="7" t="str">
        <f t="shared" si="860"/>
        <v/>
      </c>
      <c r="AM709" s="7" t="str">
        <f t="shared" si="861"/>
        <v/>
      </c>
      <c r="AO709" s="7" t="str">
        <f t="shared" si="862"/>
        <v/>
      </c>
      <c r="AP709" s="7" t="str">
        <f t="shared" si="863"/>
        <v/>
      </c>
      <c r="AQ709" s="7" t="str">
        <f t="shared" si="864"/>
        <v/>
      </c>
      <c r="AS709" s="7" t="str">
        <f t="shared" si="865"/>
        <v/>
      </c>
      <c r="AT709" s="7" t="str">
        <f t="shared" si="866"/>
        <v/>
      </c>
      <c r="AU709" s="7" t="str">
        <f t="shared" si="867"/>
        <v/>
      </c>
      <c r="AW709" s="7" t="str">
        <f t="shared" si="868"/>
        <v/>
      </c>
      <c r="AY709" s="7" t="str">
        <f t="shared" si="869"/>
        <v/>
      </c>
      <c r="AZ709" s="7" t="str">
        <f t="shared" si="870"/>
        <v/>
      </c>
      <c r="BA709" s="7" t="str">
        <f t="shared" si="871"/>
        <v/>
      </c>
    </row>
    <row r="710" spans="1:53">
      <c r="A710" s="23"/>
      <c r="B710" s="24"/>
      <c r="C710" s="25"/>
      <c r="D710" s="26"/>
      <c r="E710" s="27"/>
      <c r="F710" s="28"/>
      <c r="G710" s="28"/>
      <c r="H710" s="27"/>
      <c r="I710" s="29"/>
      <c r="J710" s="30"/>
      <c r="K710" s="31"/>
      <c r="L710" s="32"/>
      <c r="M710" s="223"/>
      <c r="N710" s="12" t="str">
        <f>IF(ISBLANK(I710),"",IF(COUNTIF(I710,"*bombe*"),(G710-1)*SUMIF('base de donnée JCO '!C$3:C$10,K710,'base de donnée JCO '!D$3:D$10)+SUMIF(entete,L710,'base de donnée JCO '!D$14:D$20),SUMIFS('base de donnée JCO '!I$173:I$1080,'base de donnée JCO '!F$173:F$1080,I710,'base de donnée JCO '!G$173:G$1080,J710)))</f>
        <v/>
      </c>
      <c r="O710" s="12" t="str">
        <f t="shared" si="872"/>
        <v/>
      </c>
      <c r="P710" s="223"/>
      <c r="Q710" s="28"/>
      <c r="R710" s="28"/>
      <c r="S710" s="28"/>
      <c r="T710" s="28"/>
      <c r="U710" s="28"/>
      <c r="V710" s="2">
        <f>W710*SUMIFS('base de donnée JCO '!H$173:H$1080,'base de donnée JCO '!F$173:F$1080,I710,'base de donnée JCO '!G$173:G$1080,J710)</f>
        <v>0</v>
      </c>
      <c r="W710" s="2">
        <f t="shared" si="849"/>
        <v>0</v>
      </c>
      <c r="X710" s="2">
        <f>W710*SUMIFS('base de donnée JCO '!J$173:J$1080,'base de donnée JCO '!F$173:F$1080,I710,'base de donnée JCO '!G$173:G$1080,J710)</f>
        <v>0</v>
      </c>
      <c r="Z710" s="7" t="str">
        <f t="shared" si="850"/>
        <v/>
      </c>
      <c r="AA710" s="7" t="str">
        <f t="shared" si="851"/>
        <v/>
      </c>
      <c r="AB710" s="7" t="str">
        <f t="shared" si="852"/>
        <v/>
      </c>
      <c r="AD710" s="7" t="str">
        <f t="shared" si="853"/>
        <v/>
      </c>
      <c r="AE710" s="7" t="str">
        <f t="shared" si="854"/>
        <v/>
      </c>
      <c r="AF710" s="7" t="str">
        <f t="shared" si="855"/>
        <v/>
      </c>
      <c r="AG710" s="7" t="str">
        <f t="shared" si="856"/>
        <v/>
      </c>
      <c r="AH710" s="7" t="str">
        <f t="shared" si="857"/>
        <v/>
      </c>
      <c r="AJ710" s="7" t="str">
        <f t="shared" si="858"/>
        <v/>
      </c>
      <c r="AK710" s="7" t="str">
        <f t="shared" si="859"/>
        <v/>
      </c>
      <c r="AL710" s="7" t="str">
        <f t="shared" si="860"/>
        <v/>
      </c>
      <c r="AM710" s="7" t="str">
        <f t="shared" si="861"/>
        <v/>
      </c>
      <c r="AO710" s="7" t="str">
        <f t="shared" si="862"/>
        <v/>
      </c>
      <c r="AP710" s="7" t="str">
        <f t="shared" si="863"/>
        <v/>
      </c>
      <c r="AQ710" s="7" t="str">
        <f t="shared" si="864"/>
        <v/>
      </c>
      <c r="AS710" s="7" t="str">
        <f t="shared" si="865"/>
        <v/>
      </c>
      <c r="AT710" s="7" t="str">
        <f t="shared" si="866"/>
        <v/>
      </c>
      <c r="AU710" s="7" t="str">
        <f t="shared" si="867"/>
        <v/>
      </c>
      <c r="AW710" s="7" t="str">
        <f t="shared" si="868"/>
        <v/>
      </c>
      <c r="AY710" s="7" t="str">
        <f t="shared" si="869"/>
        <v/>
      </c>
      <c r="AZ710" s="7" t="str">
        <f t="shared" si="870"/>
        <v/>
      </c>
      <c r="BA710" s="7" t="str">
        <f t="shared" si="871"/>
        <v/>
      </c>
    </row>
    <row r="711" spans="1:53">
      <c r="A711" s="23"/>
      <c r="B711" s="24"/>
      <c r="C711" s="25"/>
      <c r="D711" s="26"/>
      <c r="E711" s="27"/>
      <c r="F711" s="28"/>
      <c r="G711" s="28"/>
      <c r="H711" s="27"/>
      <c r="I711" s="29"/>
      <c r="J711" s="30"/>
      <c r="K711" s="31"/>
      <c r="L711" s="32"/>
      <c r="M711" s="223"/>
      <c r="N711" s="12" t="str">
        <f>IF(ISBLANK(I711),"",IF(COUNTIF(I711,"*bombe*"),(G711-1)*SUMIF('base de donnée JCO '!C$3:C$10,K711,'base de donnée JCO '!D$3:D$10)+SUMIF(entete,L711,'base de donnée JCO '!D$14:D$20),SUMIFS('base de donnée JCO '!I$173:I$1080,'base de donnée JCO '!F$173:F$1080,I711,'base de donnée JCO '!G$173:G$1080,J711)))</f>
        <v/>
      </c>
      <c r="O711" s="12" t="str">
        <f t="shared" si="872"/>
        <v/>
      </c>
      <c r="P711" s="223"/>
      <c r="Q711" s="28"/>
      <c r="R711" s="28"/>
      <c r="S711" s="28"/>
      <c r="T711" s="28"/>
      <c r="U711" s="28"/>
      <c r="V711" s="2">
        <f>W711*SUMIFS('base de donnée JCO '!H$173:H$1080,'base de donnée JCO '!F$173:F$1080,I711,'base de donnée JCO '!G$173:G$1080,J711)</f>
        <v>0</v>
      </c>
      <c r="W711" s="2">
        <f t="shared" si="849"/>
        <v>0</v>
      </c>
      <c r="X711" s="2">
        <f>W711*SUMIFS('base de donnée JCO '!J$173:J$1080,'base de donnée JCO '!F$173:F$1080,I711,'base de donnée JCO '!G$173:G$1080,J711)</f>
        <v>0</v>
      </c>
      <c r="Z711" s="7" t="str">
        <f t="shared" si="850"/>
        <v/>
      </c>
      <c r="AA711" s="7" t="str">
        <f t="shared" si="851"/>
        <v/>
      </c>
      <c r="AB711" s="7" t="str">
        <f t="shared" si="852"/>
        <v/>
      </c>
      <c r="AD711" s="7" t="str">
        <f t="shared" si="853"/>
        <v/>
      </c>
      <c r="AE711" s="7" t="str">
        <f t="shared" si="854"/>
        <v/>
      </c>
      <c r="AF711" s="7" t="str">
        <f t="shared" si="855"/>
        <v/>
      </c>
      <c r="AG711" s="7" t="str">
        <f t="shared" si="856"/>
        <v/>
      </c>
      <c r="AH711" s="7" t="str">
        <f t="shared" si="857"/>
        <v/>
      </c>
      <c r="AJ711" s="7" t="str">
        <f t="shared" si="858"/>
        <v/>
      </c>
      <c r="AK711" s="7" t="str">
        <f t="shared" si="859"/>
        <v/>
      </c>
      <c r="AL711" s="7" t="str">
        <f t="shared" si="860"/>
        <v/>
      </c>
      <c r="AM711" s="7" t="str">
        <f t="shared" si="861"/>
        <v/>
      </c>
      <c r="AO711" s="7" t="str">
        <f t="shared" si="862"/>
        <v/>
      </c>
      <c r="AP711" s="7" t="str">
        <f t="shared" si="863"/>
        <v/>
      </c>
      <c r="AQ711" s="7" t="str">
        <f t="shared" si="864"/>
        <v/>
      </c>
      <c r="AS711" s="7" t="str">
        <f t="shared" si="865"/>
        <v/>
      </c>
      <c r="AT711" s="7" t="str">
        <f t="shared" si="866"/>
        <v/>
      </c>
      <c r="AU711" s="7" t="str">
        <f t="shared" si="867"/>
        <v/>
      </c>
      <c r="AW711" s="7" t="str">
        <f t="shared" si="868"/>
        <v/>
      </c>
      <c r="AY711" s="7" t="str">
        <f t="shared" si="869"/>
        <v/>
      </c>
      <c r="AZ711" s="7" t="str">
        <f t="shared" si="870"/>
        <v/>
      </c>
      <c r="BA711" s="7" t="str">
        <f t="shared" si="871"/>
        <v/>
      </c>
    </row>
    <row r="712" spans="1:53">
      <c r="A712" s="23"/>
      <c r="B712" s="24"/>
      <c r="C712" s="25"/>
      <c r="D712" s="26"/>
      <c r="E712" s="27"/>
      <c r="F712" s="28"/>
      <c r="G712" s="28"/>
      <c r="H712" s="27"/>
      <c r="I712" s="29"/>
      <c r="J712" s="30"/>
      <c r="K712" s="31"/>
      <c r="L712" s="32"/>
      <c r="M712" s="223"/>
      <c r="N712" s="12" t="str">
        <f>IF(ISBLANK(I712),"",IF(COUNTIF(I712,"*bombe*"),(G712-1)*SUMIF('base de donnée JCO '!C$3:C$10,K712,'base de donnée JCO '!D$3:D$10)+SUMIF(entete,L712,'base de donnée JCO '!D$14:D$20),SUMIFS('base de donnée JCO '!I$173:I$1080,'base de donnée JCO '!F$173:F$1080,I712,'base de donnée JCO '!G$173:G$1080,J712)))</f>
        <v/>
      </c>
      <c r="O712" s="12" t="str">
        <f t="shared" si="872"/>
        <v/>
      </c>
      <c r="P712" s="223"/>
      <c r="Q712" s="28"/>
      <c r="R712" s="28"/>
      <c r="S712" s="28"/>
      <c r="T712" s="28"/>
      <c r="U712" s="28"/>
      <c r="V712" s="2">
        <f>W712*SUMIFS('base de donnée JCO '!H$173:H$1080,'base de donnée JCO '!F$173:F$1080,I712,'base de donnée JCO '!G$173:G$1080,J712)</f>
        <v>0</v>
      </c>
      <c r="W712" s="2">
        <f t="shared" si="849"/>
        <v>0</v>
      </c>
      <c r="X712" s="2">
        <f>W712*SUMIFS('base de donnée JCO '!J$173:J$1080,'base de donnée JCO '!F$173:F$1080,I712,'base de donnée JCO '!G$173:G$1080,J712)</f>
        <v>0</v>
      </c>
      <c r="Z712" s="7" t="str">
        <f t="shared" si="850"/>
        <v/>
      </c>
      <c r="AA712" s="7" t="str">
        <f t="shared" si="851"/>
        <v/>
      </c>
      <c r="AB712" s="7" t="str">
        <f t="shared" si="852"/>
        <v/>
      </c>
      <c r="AD712" s="7" t="str">
        <f t="shared" si="853"/>
        <v/>
      </c>
      <c r="AE712" s="7" t="str">
        <f t="shared" si="854"/>
        <v/>
      </c>
      <c r="AF712" s="7" t="str">
        <f t="shared" si="855"/>
        <v/>
      </c>
      <c r="AG712" s="7" t="str">
        <f t="shared" si="856"/>
        <v/>
      </c>
      <c r="AH712" s="7" t="str">
        <f t="shared" si="857"/>
        <v/>
      </c>
      <c r="AJ712" s="7" t="str">
        <f t="shared" si="858"/>
        <v/>
      </c>
      <c r="AK712" s="7" t="str">
        <f t="shared" si="859"/>
        <v/>
      </c>
      <c r="AL712" s="7" t="str">
        <f t="shared" si="860"/>
        <v/>
      </c>
      <c r="AM712" s="7" t="str">
        <f t="shared" si="861"/>
        <v/>
      </c>
      <c r="AO712" s="7" t="str">
        <f t="shared" si="862"/>
        <v/>
      </c>
      <c r="AP712" s="7" t="str">
        <f t="shared" si="863"/>
        <v/>
      </c>
      <c r="AQ712" s="7" t="str">
        <f t="shared" si="864"/>
        <v/>
      </c>
      <c r="AS712" s="7" t="str">
        <f t="shared" si="865"/>
        <v/>
      </c>
      <c r="AT712" s="7" t="str">
        <f t="shared" si="866"/>
        <v/>
      </c>
      <c r="AU712" s="7" t="str">
        <f t="shared" si="867"/>
        <v/>
      </c>
      <c r="AW712" s="7" t="str">
        <f t="shared" si="868"/>
        <v/>
      </c>
      <c r="AY712" s="7" t="str">
        <f t="shared" si="869"/>
        <v/>
      </c>
      <c r="AZ712" s="7" t="str">
        <f t="shared" si="870"/>
        <v/>
      </c>
      <c r="BA712" s="7" t="str">
        <f t="shared" si="871"/>
        <v/>
      </c>
    </row>
    <row r="713" spans="1:53">
      <c r="A713" s="23"/>
      <c r="B713" s="24"/>
      <c r="C713" s="25"/>
      <c r="D713" s="26"/>
      <c r="E713" s="27"/>
      <c r="F713" s="28"/>
      <c r="G713" s="28"/>
      <c r="H713" s="27"/>
      <c r="I713" s="29"/>
      <c r="J713" s="30"/>
      <c r="K713" s="31"/>
      <c r="L713" s="32"/>
      <c r="M713" s="223"/>
      <c r="N713" s="12" t="str">
        <f>IF(ISBLANK(I713),"",IF(COUNTIF(I713,"*bombe*"),(G713-1)*SUMIF('base de donnée JCO '!C$3:C$10,K713,'base de donnée JCO '!D$3:D$10)+SUMIF(entete,L713,'base de donnée JCO '!D$14:D$20),SUMIFS('base de donnée JCO '!I$173:I$1080,'base de donnée JCO '!F$173:F$1080,I713,'base de donnée JCO '!G$173:G$1080,J713)))</f>
        <v/>
      </c>
      <c r="O713" s="12" t="str">
        <f t="shared" si="872"/>
        <v/>
      </c>
      <c r="P713" s="223"/>
      <c r="Q713" s="28"/>
      <c r="R713" s="28"/>
      <c r="S713" s="28"/>
      <c r="T713" s="28"/>
      <c r="U713" s="28"/>
      <c r="V713" s="2">
        <f>W713*SUMIFS('base de donnée JCO '!H$173:H$1080,'base de donnée JCO '!F$173:F$1080,I713,'base de donnée JCO '!G$173:G$1080,J713)</f>
        <v>0</v>
      </c>
      <c r="W713" s="2">
        <f t="shared" si="849"/>
        <v>0</v>
      </c>
      <c r="X713" s="2">
        <f>W713*SUMIFS('base de donnée JCO '!J$173:J$1080,'base de donnée JCO '!F$173:F$1080,I713,'base de donnée JCO '!G$173:G$1080,J713)</f>
        <v>0</v>
      </c>
      <c r="Z713" s="7" t="str">
        <f t="shared" si="850"/>
        <v/>
      </c>
      <c r="AA713" s="7" t="str">
        <f t="shared" si="851"/>
        <v/>
      </c>
      <c r="AB713" s="7" t="str">
        <f t="shared" si="852"/>
        <v/>
      </c>
      <c r="AD713" s="7" t="str">
        <f t="shared" si="853"/>
        <v/>
      </c>
      <c r="AE713" s="7" t="str">
        <f t="shared" si="854"/>
        <v/>
      </c>
      <c r="AF713" s="7" t="str">
        <f t="shared" si="855"/>
        <v/>
      </c>
      <c r="AG713" s="7" t="str">
        <f t="shared" si="856"/>
        <v/>
      </c>
      <c r="AH713" s="7" t="str">
        <f t="shared" si="857"/>
        <v/>
      </c>
      <c r="AJ713" s="7" t="str">
        <f t="shared" si="858"/>
        <v/>
      </c>
      <c r="AK713" s="7" t="str">
        <f t="shared" si="859"/>
        <v/>
      </c>
      <c r="AL713" s="7" t="str">
        <f t="shared" si="860"/>
        <v/>
      </c>
      <c r="AM713" s="7" t="str">
        <f t="shared" si="861"/>
        <v/>
      </c>
      <c r="AO713" s="7" t="str">
        <f t="shared" si="862"/>
        <v/>
      </c>
      <c r="AP713" s="7" t="str">
        <f t="shared" si="863"/>
        <v/>
      </c>
      <c r="AQ713" s="7" t="str">
        <f t="shared" si="864"/>
        <v/>
      </c>
      <c r="AS713" s="7" t="str">
        <f t="shared" si="865"/>
        <v/>
      </c>
      <c r="AT713" s="7" t="str">
        <f t="shared" si="866"/>
        <v/>
      </c>
      <c r="AU713" s="7" t="str">
        <f t="shared" si="867"/>
        <v/>
      </c>
      <c r="AW713" s="7" t="str">
        <f t="shared" si="868"/>
        <v/>
      </c>
      <c r="AY713" s="7" t="str">
        <f t="shared" si="869"/>
        <v/>
      </c>
      <c r="AZ713" s="7" t="str">
        <f t="shared" si="870"/>
        <v/>
      </c>
      <c r="BA713" s="7" t="str">
        <f t="shared" si="871"/>
        <v/>
      </c>
    </row>
    <row r="714" spans="1:53">
      <c r="A714" s="23"/>
      <c r="B714" s="24"/>
      <c r="C714" s="25"/>
      <c r="D714" s="26"/>
      <c r="E714" s="27"/>
      <c r="F714" s="28"/>
      <c r="G714" s="28"/>
      <c r="H714" s="27"/>
      <c r="I714" s="29"/>
      <c r="J714" s="30"/>
      <c r="K714" s="31"/>
      <c r="L714" s="32"/>
      <c r="M714" s="223"/>
      <c r="N714" s="12" t="str">
        <f>IF(ISBLANK(I714),"",IF(COUNTIF(I714,"*bombe*"),(G714-1)*SUMIF('base de donnée JCO '!C$3:C$10,K714,'base de donnée JCO '!D$3:D$10)+SUMIF(entete,L714,'base de donnée JCO '!D$14:D$20),SUMIFS('base de donnée JCO '!I$173:I$1080,'base de donnée JCO '!F$173:F$1080,I714,'base de donnée JCO '!G$173:G$1080,J714)))</f>
        <v/>
      </c>
      <c r="O714" s="12" t="str">
        <f t="shared" si="872"/>
        <v/>
      </c>
      <c r="P714" s="223"/>
      <c r="Q714" s="28"/>
      <c r="R714" s="28"/>
      <c r="S714" s="28"/>
      <c r="T714" s="28"/>
      <c r="U714" s="28"/>
      <c r="V714" s="2">
        <f>W714*SUMIFS('base de donnée JCO '!H$173:H$1080,'base de donnée JCO '!F$173:F$1080,I714,'base de donnée JCO '!G$173:G$1080,J714)</f>
        <v>0</v>
      </c>
      <c r="W714" s="2">
        <f t="shared" si="849"/>
        <v>0</v>
      </c>
      <c r="X714" s="2">
        <f>W714*SUMIFS('base de donnée JCO '!J$173:J$1080,'base de donnée JCO '!F$173:F$1080,I714,'base de donnée JCO '!G$173:G$1080,J714)</f>
        <v>0</v>
      </c>
      <c r="Z714" s="7" t="str">
        <f t="shared" si="850"/>
        <v/>
      </c>
      <c r="AA714" s="7" t="str">
        <f t="shared" si="851"/>
        <v/>
      </c>
      <c r="AB714" s="7" t="str">
        <f t="shared" si="852"/>
        <v/>
      </c>
      <c r="AD714" s="7" t="str">
        <f t="shared" si="853"/>
        <v/>
      </c>
      <c r="AE714" s="7" t="str">
        <f t="shared" si="854"/>
        <v/>
      </c>
      <c r="AF714" s="7" t="str">
        <f t="shared" si="855"/>
        <v/>
      </c>
      <c r="AG714" s="7" t="str">
        <f t="shared" si="856"/>
        <v/>
      </c>
      <c r="AH714" s="7" t="str">
        <f t="shared" si="857"/>
        <v/>
      </c>
      <c r="AJ714" s="7" t="str">
        <f t="shared" si="858"/>
        <v/>
      </c>
      <c r="AK714" s="7" t="str">
        <f t="shared" si="859"/>
        <v/>
      </c>
      <c r="AL714" s="7" t="str">
        <f t="shared" si="860"/>
        <v/>
      </c>
      <c r="AM714" s="7" t="str">
        <f t="shared" si="861"/>
        <v/>
      </c>
      <c r="AO714" s="7" t="str">
        <f t="shared" si="862"/>
        <v/>
      </c>
      <c r="AP714" s="7" t="str">
        <f t="shared" si="863"/>
        <v/>
      </c>
      <c r="AQ714" s="7" t="str">
        <f t="shared" si="864"/>
        <v/>
      </c>
      <c r="AS714" s="7" t="str">
        <f t="shared" si="865"/>
        <v/>
      </c>
      <c r="AT714" s="7" t="str">
        <f t="shared" si="866"/>
        <v/>
      </c>
      <c r="AU714" s="7" t="str">
        <f t="shared" si="867"/>
        <v/>
      </c>
      <c r="AW714" s="7" t="str">
        <f t="shared" si="868"/>
        <v/>
      </c>
      <c r="AY714" s="7" t="str">
        <f t="shared" si="869"/>
        <v/>
      </c>
      <c r="AZ714" s="7" t="str">
        <f t="shared" si="870"/>
        <v/>
      </c>
      <c r="BA714" s="7" t="str">
        <f t="shared" si="871"/>
        <v/>
      </c>
    </row>
    <row r="715" spans="1:53">
      <c r="A715" s="23"/>
      <c r="B715" s="24"/>
      <c r="C715" s="25"/>
      <c r="D715" s="26"/>
      <c r="E715" s="27"/>
      <c r="F715" s="28"/>
      <c r="G715" s="28"/>
      <c r="H715" s="27"/>
      <c r="I715" s="29"/>
      <c r="J715" s="30"/>
      <c r="K715" s="31"/>
      <c r="L715" s="32"/>
      <c r="M715" s="223"/>
      <c r="N715" s="12" t="str">
        <f>IF(ISBLANK(I715),"",IF(COUNTIF(I715,"*bombe*"),(G715-1)*SUMIF('base de donnée JCO '!C$3:C$10,K715,'base de donnée JCO '!D$3:D$10)+SUMIF(entete,L715,'base de donnée JCO '!D$14:D$20),SUMIFS('base de donnée JCO '!I$173:I$1080,'base de donnée JCO '!F$173:F$1080,I715,'base de donnée JCO '!G$173:G$1080,J715)))</f>
        <v/>
      </c>
      <c r="O715" s="12" t="str">
        <f t="shared" si="872"/>
        <v/>
      </c>
      <c r="P715" s="223"/>
      <c r="Q715" s="28"/>
      <c r="R715" s="28"/>
      <c r="S715" s="28"/>
      <c r="T715" s="28"/>
      <c r="U715" s="28"/>
      <c r="V715" s="2">
        <f>W715*SUMIFS('base de donnée JCO '!H$173:H$1080,'base de donnée JCO '!F$173:F$1080,I715,'base de donnée JCO '!G$173:G$1080,J715)</f>
        <v>0</v>
      </c>
      <c r="W715" s="2">
        <f t="shared" ref="W715:W778" si="873">F715*G715</f>
        <v>0</v>
      </c>
      <c r="X715" s="2">
        <f>W715*SUMIFS('base de donnée JCO '!J$173:J$1080,'base de donnée JCO '!F$173:F$1080,I715,'base de donnée JCO '!G$173:G$1080,J715)</f>
        <v>0</v>
      </c>
      <c r="Z715" s="7" t="str">
        <f t="shared" ref="Z715:Z778" si="874">IF(ISBLANK(I715),"",IF(COUNTIF(I715,"*BOMBE_50MM*"),IF(COUNTIF(K715,"*TR*"),IF(G715&gt;=6,F715*1,0.5*F715),""),""))</f>
        <v/>
      </c>
      <c r="AA715" s="7" t="str">
        <f t="shared" ref="AA715:AA778" si="875">IF(ISBLANK(I715),"",IF(COUNTIF(I715,"*BOMBE_50MM*"),IF(COUNTIF(K715,"*\*"),IF(G715&gt;1,F715*1,""),""),""))</f>
        <v/>
      </c>
      <c r="AB715" s="7" t="str">
        <f t="shared" ref="AB715:AB778" si="876">IF(ISBLANK(I715),"",IF(COUNTIF(I715,"*BOMBE_50MM*"),IF(G715=1,F715,""),""))</f>
        <v/>
      </c>
      <c r="AD715" s="7" t="str">
        <f t="shared" ref="AD715:AD778" si="877">IF(ISBLANK(I715),"",IF(COUNTIF(I715,"*BOMBE_75MM*"),IF(G715=1,F715,""),""))</f>
        <v/>
      </c>
      <c r="AE715" s="7" t="str">
        <f t="shared" ref="AE715:AE778" si="878">IF(ISBLANK(I715),"",IF(COUNTIF(I715,"*BOMBE_75MM*"),IF(COUNTIF(K715,"*TR*"),IF(G715&lt;=5,F715,""),""),""))</f>
        <v/>
      </c>
      <c r="AF715" s="7" t="str">
        <f t="shared" ref="AF715:AF778" si="879">IF(ISBLANK(I715),"",IF(COUNTIF(I715,"*BOMBE_75MM*"),IF(COUNTIF(K715,"*TR*"),IF(G715&gt;5,F715,""),""),""))</f>
        <v/>
      </c>
      <c r="AG715" s="7" t="str">
        <f t="shared" ref="AG715:AG778" si="880">IF(ISBLANK(I715),"",IF(COUNTIF(I715,"*BOMBE_75MM*"),IF(COUNTIF(K715,"*\*"),IF(AND(G715&lt;=3,G715&gt;=2),F715,""),""),""))</f>
        <v/>
      </c>
      <c r="AH715" s="7" t="str">
        <f t="shared" ref="AH715:AH778" si="881">IF(ISBLANK(I715),"",IF(COUNTIF(I715,"*BOMBE_75MM*"),IF(COUNTIF(K715,"*\*"),IF(AND(G715&lt;=7,G715&gt;=4),F715,""),""),""))</f>
        <v/>
      </c>
      <c r="AJ715" s="7" t="str">
        <f t="shared" ref="AJ715:AJ778" si="882">IF(ISBLANK(I715),"",IF(COUNTIF(I715,"*BOMBE_100MM*"),IF(G715=1,F715,""),""))</f>
        <v/>
      </c>
      <c r="AK715" s="7" t="str">
        <f t="shared" ref="AK715:AK778" si="883">IF(ISBLANK(I715),"",IF(COUNTIF(I715,"*BOMBE_100MM*"),IF(COUNTIF(K715,"*TR*"),IF(G715&lt;=5,F715,F715*2),""),""))</f>
        <v/>
      </c>
      <c r="AL715" s="7" t="str">
        <f t="shared" ref="AL715:AL778" si="884">IF(ISBLANK(I715),"",IF(COUNTIF(I715,"*BOMBE_100MM*"),IF(COUNTIF(K715,"*\*"),IF(AND(G715&lt;=3,G715&gt;=2),F715,""),""),""))</f>
        <v/>
      </c>
      <c r="AM715" s="7" t="str">
        <f t="shared" ref="AM715:AM778" si="885">IF(ISBLANK(I715),"",IF(COUNTIF(I715,"*BOMBE_100MM*"),IF(COUNTIF(K715,"*\*"),IF(AND(G715&lt;=5,G715&gt;=4),F715,""),""),""))</f>
        <v/>
      </c>
      <c r="AO715" s="7" t="str">
        <f t="shared" ref="AO715:AO778" si="886">IF(ISBLANK(I715),"",IF(COUNTIF(I715,"*BOMBE_125MM*"),IF(G715=1,F715,""),""))</f>
        <v/>
      </c>
      <c r="AP715" s="7" t="str">
        <f t="shared" ref="AP715:AP778" si="887">IF(ISBLANK(I715),"",IF(COUNTIF(I715,"*BOMBE_125MM*"),IF(COUNTIF(K715,"*TR*"),IF(G715&lt;=5,F715,""),""),""))</f>
        <v/>
      </c>
      <c r="AQ715" s="7" t="str">
        <f t="shared" ref="AQ715:AQ778" si="888">IF(ISBLANK(I715),"",IF(COUNTIF(I715,"*BOMBE_125MM*"),IF(COUNTIF(K715,"*\*"),IF(AND(G715&lt;=3,G715&gt;=2),F715,""),""),""))</f>
        <v/>
      </c>
      <c r="AS715" s="7" t="str">
        <f t="shared" ref="AS715:AS778" si="889">IF(ISBLANK(I715),"",IF(COUNTIF(I715,"*BOMBE_150MM*"),IF(G715=1,F715,""),""))</f>
        <v/>
      </c>
      <c r="AT715" s="7" t="str">
        <f t="shared" ref="AT715:AT778" si="890">IF(ISBLANK(I715),"",IF(COUNTIF(I715,"*BOMBE_150MM*"),IF(COUNTIF(K715,"*TR*"),IF(G715&lt;=4,F715,""),""),""))</f>
        <v/>
      </c>
      <c r="AU715" s="7" t="str">
        <f t="shared" ref="AU715:AU778" si="891">IF(ISBLANK(I715),"",IF(COUNTIF(I715,"*BOMBE_150MM*"),IF(COUNTIF(K715,"*\*"),IF(AND(G715&lt;=3,G715&gt;=2),F715,""),""),""))</f>
        <v/>
      </c>
      <c r="AW715" s="7" t="str">
        <f t="shared" ref="AW715:AW778" si="892">IF(ISBLANK(I715),"",IF(COUNTIF(I715,"*BOMBE_200MM*"),F715*G715,""))</f>
        <v/>
      </c>
      <c r="AY715" s="7" t="str">
        <f t="shared" ref="AY715:AY778" si="893">IF(ISBLANK(I715),"",IF(COUNTIF(I715,"*BOMBE_*"),F715*20,F715*15))</f>
        <v/>
      </c>
      <c r="AZ715" s="7" t="str">
        <f t="shared" ref="AZ715:AZ778" si="894">IF(ISBLANK(I715),"",IF(COUNTIF(I715,"*BOMBE_*"),F715*15,F715*10))</f>
        <v/>
      </c>
      <c r="BA715" s="7" t="str">
        <f t="shared" ref="BA715:BA778" si="895">IF(ISBLANK(I715),"",IF(COUNTIF(I715,"*BOMBE_*"),F715*10,F715*5))</f>
        <v/>
      </c>
    </row>
    <row r="716" spans="1:53">
      <c r="A716" s="23"/>
      <c r="B716" s="24"/>
      <c r="C716" s="25"/>
      <c r="D716" s="26"/>
      <c r="E716" s="27"/>
      <c r="F716" s="28"/>
      <c r="G716" s="28"/>
      <c r="H716" s="27"/>
      <c r="I716" s="29"/>
      <c r="J716" s="30"/>
      <c r="K716" s="31"/>
      <c r="L716" s="32"/>
      <c r="M716" s="223"/>
      <c r="N716" s="12" t="str">
        <f>IF(ISBLANK(I716),"",IF(COUNTIF(I716,"*bombe*"),(G716-1)*SUMIF('base de donnée JCO '!C$3:C$10,K716,'base de donnée JCO '!D$3:D$10)+SUMIF(entete,L716,'base de donnée JCO '!D$14:D$20),SUMIFS('base de donnée JCO '!I$173:I$1080,'base de donnée JCO '!F$173:F$1080,I716,'base de donnée JCO '!G$173:G$1080,J716)))</f>
        <v/>
      </c>
      <c r="O716" s="12" t="str">
        <f t="shared" si="872"/>
        <v/>
      </c>
      <c r="P716" s="223"/>
      <c r="Q716" s="28"/>
      <c r="R716" s="28"/>
      <c r="S716" s="28"/>
      <c r="T716" s="28"/>
      <c r="U716" s="28"/>
      <c r="V716" s="2">
        <f>W716*SUMIFS('base de donnée JCO '!H$173:H$1080,'base de donnée JCO '!F$173:F$1080,I716,'base de donnée JCO '!G$173:G$1080,J716)</f>
        <v>0</v>
      </c>
      <c r="W716" s="2">
        <f t="shared" si="873"/>
        <v>0</v>
      </c>
      <c r="X716" s="2">
        <f>W716*SUMIFS('base de donnée JCO '!J$173:J$1080,'base de donnée JCO '!F$173:F$1080,I716,'base de donnée JCO '!G$173:G$1080,J716)</f>
        <v>0</v>
      </c>
      <c r="Z716" s="7" t="str">
        <f t="shared" si="874"/>
        <v/>
      </c>
      <c r="AA716" s="7" t="str">
        <f t="shared" si="875"/>
        <v/>
      </c>
      <c r="AB716" s="7" t="str">
        <f t="shared" si="876"/>
        <v/>
      </c>
      <c r="AD716" s="7" t="str">
        <f t="shared" si="877"/>
        <v/>
      </c>
      <c r="AE716" s="7" t="str">
        <f t="shared" si="878"/>
        <v/>
      </c>
      <c r="AF716" s="7" t="str">
        <f t="shared" si="879"/>
        <v/>
      </c>
      <c r="AG716" s="7" t="str">
        <f t="shared" si="880"/>
        <v/>
      </c>
      <c r="AH716" s="7" t="str">
        <f t="shared" si="881"/>
        <v/>
      </c>
      <c r="AJ716" s="7" t="str">
        <f t="shared" si="882"/>
        <v/>
      </c>
      <c r="AK716" s="7" t="str">
        <f t="shared" si="883"/>
        <v/>
      </c>
      <c r="AL716" s="7" t="str">
        <f t="shared" si="884"/>
        <v/>
      </c>
      <c r="AM716" s="7" t="str">
        <f t="shared" si="885"/>
        <v/>
      </c>
      <c r="AO716" s="7" t="str">
        <f t="shared" si="886"/>
        <v/>
      </c>
      <c r="AP716" s="7" t="str">
        <f t="shared" si="887"/>
        <v/>
      </c>
      <c r="AQ716" s="7" t="str">
        <f t="shared" si="888"/>
        <v/>
      </c>
      <c r="AS716" s="7" t="str">
        <f t="shared" si="889"/>
        <v/>
      </c>
      <c r="AT716" s="7" t="str">
        <f t="shared" si="890"/>
        <v/>
      </c>
      <c r="AU716" s="7" t="str">
        <f t="shared" si="891"/>
        <v/>
      </c>
      <c r="AW716" s="7" t="str">
        <f t="shared" si="892"/>
        <v/>
      </c>
      <c r="AY716" s="7" t="str">
        <f t="shared" si="893"/>
        <v/>
      </c>
      <c r="AZ716" s="7" t="str">
        <f t="shared" si="894"/>
        <v/>
      </c>
      <c r="BA716" s="7" t="str">
        <f t="shared" si="895"/>
        <v/>
      </c>
    </row>
    <row r="717" spans="1:53">
      <c r="A717" s="23"/>
      <c r="B717" s="24"/>
      <c r="C717" s="25"/>
      <c r="D717" s="26"/>
      <c r="E717" s="27"/>
      <c r="F717" s="28"/>
      <c r="G717" s="28"/>
      <c r="H717" s="27"/>
      <c r="I717" s="29"/>
      <c r="J717" s="30"/>
      <c r="K717" s="31"/>
      <c r="L717" s="32"/>
      <c r="M717" s="223"/>
      <c r="N717" s="12" t="str">
        <f>IF(ISBLANK(I717),"",IF(COUNTIF(I717,"*bombe*"),(G717-1)*SUMIF('base de donnée JCO '!C$3:C$10,K717,'base de donnée JCO '!D$3:D$10)+SUMIF(entete,L717,'base de donnée JCO '!D$14:D$20),SUMIFS('base de donnée JCO '!I$173:I$1080,'base de donnée JCO '!F$173:F$1080,I717,'base de donnée JCO '!G$173:G$1080,J717)))</f>
        <v/>
      </c>
      <c r="O717" s="12" t="str">
        <f t="shared" si="872"/>
        <v/>
      </c>
      <c r="P717" s="223"/>
      <c r="Q717" s="28"/>
      <c r="R717" s="28"/>
      <c r="S717" s="28"/>
      <c r="T717" s="28"/>
      <c r="U717" s="28"/>
      <c r="V717" s="2">
        <f>W717*SUMIFS('base de donnée JCO '!H$173:H$1080,'base de donnée JCO '!F$173:F$1080,I717,'base de donnée JCO '!G$173:G$1080,J717)</f>
        <v>0</v>
      </c>
      <c r="W717" s="2">
        <f t="shared" si="873"/>
        <v>0</v>
      </c>
      <c r="X717" s="2">
        <f>W717*SUMIFS('base de donnée JCO '!J$173:J$1080,'base de donnée JCO '!F$173:F$1080,I717,'base de donnée JCO '!G$173:G$1080,J717)</f>
        <v>0</v>
      </c>
      <c r="Z717" s="7" t="str">
        <f t="shared" si="874"/>
        <v/>
      </c>
      <c r="AA717" s="7" t="str">
        <f t="shared" si="875"/>
        <v/>
      </c>
      <c r="AB717" s="7" t="str">
        <f t="shared" si="876"/>
        <v/>
      </c>
      <c r="AD717" s="7" t="str">
        <f t="shared" si="877"/>
        <v/>
      </c>
      <c r="AE717" s="7" t="str">
        <f t="shared" si="878"/>
        <v/>
      </c>
      <c r="AF717" s="7" t="str">
        <f t="shared" si="879"/>
        <v/>
      </c>
      <c r="AG717" s="7" t="str">
        <f t="shared" si="880"/>
        <v/>
      </c>
      <c r="AH717" s="7" t="str">
        <f t="shared" si="881"/>
        <v/>
      </c>
      <c r="AJ717" s="7" t="str">
        <f t="shared" si="882"/>
        <v/>
      </c>
      <c r="AK717" s="7" t="str">
        <f t="shared" si="883"/>
        <v/>
      </c>
      <c r="AL717" s="7" t="str">
        <f t="shared" si="884"/>
        <v/>
      </c>
      <c r="AM717" s="7" t="str">
        <f t="shared" si="885"/>
        <v/>
      </c>
      <c r="AO717" s="7" t="str">
        <f t="shared" si="886"/>
        <v/>
      </c>
      <c r="AP717" s="7" t="str">
        <f t="shared" si="887"/>
        <v/>
      </c>
      <c r="AQ717" s="7" t="str">
        <f t="shared" si="888"/>
        <v/>
      </c>
      <c r="AS717" s="7" t="str">
        <f t="shared" si="889"/>
        <v/>
      </c>
      <c r="AT717" s="7" t="str">
        <f t="shared" si="890"/>
        <v/>
      </c>
      <c r="AU717" s="7" t="str">
        <f t="shared" si="891"/>
        <v/>
      </c>
      <c r="AW717" s="7" t="str">
        <f t="shared" si="892"/>
        <v/>
      </c>
      <c r="AY717" s="7" t="str">
        <f t="shared" si="893"/>
        <v/>
      </c>
      <c r="AZ717" s="7" t="str">
        <f t="shared" si="894"/>
        <v/>
      </c>
      <c r="BA717" s="7" t="str">
        <f t="shared" si="895"/>
        <v/>
      </c>
    </row>
    <row r="718" spans="1:53">
      <c r="A718" s="23"/>
      <c r="B718" s="24"/>
      <c r="C718" s="25"/>
      <c r="D718" s="26"/>
      <c r="E718" s="27"/>
      <c r="F718" s="28"/>
      <c r="G718" s="28"/>
      <c r="H718" s="27"/>
      <c r="I718" s="29"/>
      <c r="J718" s="30"/>
      <c r="K718" s="31"/>
      <c r="L718" s="32"/>
      <c r="M718" s="223"/>
      <c r="N718" s="12" t="str">
        <f>IF(ISBLANK(I718),"",IF(COUNTIF(I718,"*bombe*"),(G718-1)*SUMIF('base de donnée JCO '!C$3:C$10,K718,'base de donnée JCO '!D$3:D$10)+SUMIF(entete,L718,'base de donnée JCO '!D$14:D$20),SUMIFS('base de donnée JCO '!I$173:I$1080,'base de donnée JCO '!F$173:F$1080,I718,'base de donnée JCO '!G$173:G$1080,J718)))</f>
        <v/>
      </c>
      <c r="O718" s="12" t="str">
        <f t="shared" si="872"/>
        <v/>
      </c>
      <c r="P718" s="223"/>
      <c r="Q718" s="28"/>
      <c r="R718" s="28"/>
      <c r="S718" s="28"/>
      <c r="T718" s="28"/>
      <c r="U718" s="28"/>
      <c r="V718" s="2">
        <f>W718*SUMIFS('base de donnée JCO '!H$173:H$1080,'base de donnée JCO '!F$173:F$1080,I718,'base de donnée JCO '!G$173:G$1080,J718)</f>
        <v>0</v>
      </c>
      <c r="W718" s="2">
        <f t="shared" si="873"/>
        <v>0</v>
      </c>
      <c r="X718" s="2">
        <f>W718*SUMIFS('base de donnée JCO '!J$173:J$1080,'base de donnée JCO '!F$173:F$1080,I718,'base de donnée JCO '!G$173:G$1080,J718)</f>
        <v>0</v>
      </c>
      <c r="Z718" s="7" t="str">
        <f t="shared" si="874"/>
        <v/>
      </c>
      <c r="AA718" s="7" t="str">
        <f t="shared" si="875"/>
        <v/>
      </c>
      <c r="AB718" s="7" t="str">
        <f t="shared" si="876"/>
        <v/>
      </c>
      <c r="AD718" s="7" t="str">
        <f t="shared" si="877"/>
        <v/>
      </c>
      <c r="AE718" s="7" t="str">
        <f t="shared" si="878"/>
        <v/>
      </c>
      <c r="AF718" s="7" t="str">
        <f t="shared" si="879"/>
        <v/>
      </c>
      <c r="AG718" s="7" t="str">
        <f t="shared" si="880"/>
        <v/>
      </c>
      <c r="AH718" s="7" t="str">
        <f t="shared" si="881"/>
        <v/>
      </c>
      <c r="AJ718" s="7" t="str">
        <f t="shared" si="882"/>
        <v/>
      </c>
      <c r="AK718" s="7" t="str">
        <f t="shared" si="883"/>
        <v/>
      </c>
      <c r="AL718" s="7" t="str">
        <f t="shared" si="884"/>
        <v/>
      </c>
      <c r="AM718" s="7" t="str">
        <f t="shared" si="885"/>
        <v/>
      </c>
      <c r="AO718" s="7" t="str">
        <f t="shared" si="886"/>
        <v/>
      </c>
      <c r="AP718" s="7" t="str">
        <f t="shared" si="887"/>
        <v/>
      </c>
      <c r="AQ718" s="7" t="str">
        <f t="shared" si="888"/>
        <v/>
      </c>
      <c r="AS718" s="7" t="str">
        <f t="shared" si="889"/>
        <v/>
      </c>
      <c r="AT718" s="7" t="str">
        <f t="shared" si="890"/>
        <v/>
      </c>
      <c r="AU718" s="7" t="str">
        <f t="shared" si="891"/>
        <v/>
      </c>
      <c r="AW718" s="7" t="str">
        <f t="shared" si="892"/>
        <v/>
      </c>
      <c r="AY718" s="7" t="str">
        <f t="shared" si="893"/>
        <v/>
      </c>
      <c r="AZ718" s="7" t="str">
        <f t="shared" si="894"/>
        <v/>
      </c>
      <c r="BA718" s="7" t="str">
        <f t="shared" si="895"/>
        <v/>
      </c>
    </row>
    <row r="719" spans="1:53">
      <c r="A719" s="23"/>
      <c r="B719" s="24"/>
      <c r="C719" s="25"/>
      <c r="D719" s="26"/>
      <c r="E719" s="27"/>
      <c r="F719" s="28"/>
      <c r="G719" s="28"/>
      <c r="H719" s="27"/>
      <c r="I719" s="29"/>
      <c r="J719" s="30"/>
      <c r="K719" s="31"/>
      <c r="L719" s="32"/>
      <c r="M719" s="223"/>
      <c r="N719" s="12" t="str">
        <f>IF(ISBLANK(I719),"",IF(COUNTIF(I719,"*bombe*"),(G719-1)*SUMIF('base de donnée JCO '!C$3:C$10,K719,'base de donnée JCO '!D$3:D$10)+SUMIF(entete,L719,'base de donnée JCO '!D$14:D$20),SUMIFS('base de donnée JCO '!I$173:I$1080,'base de donnée JCO '!F$173:F$1080,I719,'base de donnée JCO '!G$173:G$1080,J719)))</f>
        <v/>
      </c>
      <c r="O719" s="12" t="str">
        <f t="shared" si="872"/>
        <v/>
      </c>
      <c r="P719" s="223"/>
      <c r="Q719" s="28"/>
      <c r="R719" s="28"/>
      <c r="S719" s="28"/>
      <c r="T719" s="28"/>
      <c r="U719" s="28"/>
      <c r="V719" s="2">
        <f>W719*SUMIFS('base de donnée JCO '!H$173:H$1080,'base de donnée JCO '!F$173:F$1080,I719,'base de donnée JCO '!G$173:G$1080,J719)</f>
        <v>0</v>
      </c>
      <c r="W719" s="2">
        <f t="shared" si="873"/>
        <v>0</v>
      </c>
      <c r="X719" s="2">
        <f>W719*SUMIFS('base de donnée JCO '!J$173:J$1080,'base de donnée JCO '!F$173:F$1080,I719,'base de donnée JCO '!G$173:G$1080,J719)</f>
        <v>0</v>
      </c>
      <c r="Z719" s="7" t="str">
        <f t="shared" si="874"/>
        <v/>
      </c>
      <c r="AA719" s="7" t="str">
        <f t="shared" si="875"/>
        <v/>
      </c>
      <c r="AB719" s="7" t="str">
        <f t="shared" si="876"/>
        <v/>
      </c>
      <c r="AD719" s="7" t="str">
        <f t="shared" si="877"/>
        <v/>
      </c>
      <c r="AE719" s="7" t="str">
        <f t="shared" si="878"/>
        <v/>
      </c>
      <c r="AF719" s="7" t="str">
        <f t="shared" si="879"/>
        <v/>
      </c>
      <c r="AG719" s="7" t="str">
        <f t="shared" si="880"/>
        <v/>
      </c>
      <c r="AH719" s="7" t="str">
        <f t="shared" si="881"/>
        <v/>
      </c>
      <c r="AJ719" s="7" t="str">
        <f t="shared" si="882"/>
        <v/>
      </c>
      <c r="AK719" s="7" t="str">
        <f t="shared" si="883"/>
        <v/>
      </c>
      <c r="AL719" s="7" t="str">
        <f t="shared" si="884"/>
        <v/>
      </c>
      <c r="AM719" s="7" t="str">
        <f t="shared" si="885"/>
        <v/>
      </c>
      <c r="AO719" s="7" t="str">
        <f t="shared" si="886"/>
        <v/>
      </c>
      <c r="AP719" s="7" t="str">
        <f t="shared" si="887"/>
        <v/>
      </c>
      <c r="AQ719" s="7" t="str">
        <f t="shared" si="888"/>
        <v/>
      </c>
      <c r="AS719" s="7" t="str">
        <f t="shared" si="889"/>
        <v/>
      </c>
      <c r="AT719" s="7" t="str">
        <f t="shared" si="890"/>
        <v/>
      </c>
      <c r="AU719" s="7" t="str">
        <f t="shared" si="891"/>
        <v/>
      </c>
      <c r="AW719" s="7" t="str">
        <f t="shared" si="892"/>
        <v/>
      </c>
      <c r="AY719" s="7" t="str">
        <f t="shared" si="893"/>
        <v/>
      </c>
      <c r="AZ719" s="7" t="str">
        <f t="shared" si="894"/>
        <v/>
      </c>
      <c r="BA719" s="7" t="str">
        <f t="shared" si="895"/>
        <v/>
      </c>
    </row>
    <row r="720" spans="1:53">
      <c r="A720" s="23"/>
      <c r="B720" s="24"/>
      <c r="C720" s="25"/>
      <c r="D720" s="26"/>
      <c r="E720" s="27"/>
      <c r="F720" s="28"/>
      <c r="G720" s="28"/>
      <c r="H720" s="27"/>
      <c r="I720" s="29"/>
      <c r="J720" s="30"/>
      <c r="K720" s="31"/>
      <c r="L720" s="32"/>
      <c r="M720" s="223"/>
      <c r="N720" s="12" t="str">
        <f>IF(ISBLANK(I720),"",IF(COUNTIF(I720,"*bombe*"),(G720-1)*SUMIF('base de donnée JCO '!C$3:C$10,K720,'base de donnée JCO '!D$3:D$10)+SUMIF(entete,L720,'base de donnée JCO '!D$14:D$20),SUMIFS('base de donnée JCO '!I$173:I$1080,'base de donnée JCO '!F$173:F$1080,I720,'base de donnée JCO '!G$173:G$1080,J720)))</f>
        <v/>
      </c>
      <c r="O720" s="12" t="str">
        <f t="shared" si="872"/>
        <v/>
      </c>
      <c r="P720" s="223"/>
      <c r="Q720" s="28"/>
      <c r="R720" s="28"/>
      <c r="S720" s="28"/>
      <c r="T720" s="28"/>
      <c r="U720" s="28"/>
      <c r="V720" s="2">
        <f>W720*SUMIFS('base de donnée JCO '!H$173:H$1080,'base de donnée JCO '!F$173:F$1080,I720,'base de donnée JCO '!G$173:G$1080,J720)</f>
        <v>0</v>
      </c>
      <c r="W720" s="2">
        <f t="shared" si="873"/>
        <v>0</v>
      </c>
      <c r="X720" s="2">
        <f>W720*SUMIFS('base de donnée JCO '!J$173:J$1080,'base de donnée JCO '!F$173:F$1080,I720,'base de donnée JCO '!G$173:G$1080,J720)</f>
        <v>0</v>
      </c>
      <c r="Z720" s="7" t="str">
        <f t="shared" si="874"/>
        <v/>
      </c>
      <c r="AA720" s="7" t="str">
        <f t="shared" si="875"/>
        <v/>
      </c>
      <c r="AB720" s="7" t="str">
        <f t="shared" si="876"/>
        <v/>
      </c>
      <c r="AD720" s="7" t="str">
        <f t="shared" si="877"/>
        <v/>
      </c>
      <c r="AE720" s="7" t="str">
        <f t="shared" si="878"/>
        <v/>
      </c>
      <c r="AF720" s="7" t="str">
        <f t="shared" si="879"/>
        <v/>
      </c>
      <c r="AG720" s="7" t="str">
        <f t="shared" si="880"/>
        <v/>
      </c>
      <c r="AH720" s="7" t="str">
        <f t="shared" si="881"/>
        <v/>
      </c>
      <c r="AJ720" s="7" t="str">
        <f t="shared" si="882"/>
        <v/>
      </c>
      <c r="AK720" s="7" t="str">
        <f t="shared" si="883"/>
        <v/>
      </c>
      <c r="AL720" s="7" t="str">
        <f t="shared" si="884"/>
        <v/>
      </c>
      <c r="AM720" s="7" t="str">
        <f t="shared" si="885"/>
        <v/>
      </c>
      <c r="AO720" s="7" t="str">
        <f t="shared" si="886"/>
        <v/>
      </c>
      <c r="AP720" s="7" t="str">
        <f t="shared" si="887"/>
        <v/>
      </c>
      <c r="AQ720" s="7" t="str">
        <f t="shared" si="888"/>
        <v/>
      </c>
      <c r="AS720" s="7" t="str">
        <f t="shared" si="889"/>
        <v/>
      </c>
      <c r="AT720" s="7" t="str">
        <f t="shared" si="890"/>
        <v/>
      </c>
      <c r="AU720" s="7" t="str">
        <f t="shared" si="891"/>
        <v/>
      </c>
      <c r="AW720" s="7" t="str">
        <f t="shared" si="892"/>
        <v/>
      </c>
      <c r="AY720" s="7" t="str">
        <f t="shared" si="893"/>
        <v/>
      </c>
      <c r="AZ720" s="7" t="str">
        <f t="shared" si="894"/>
        <v/>
      </c>
      <c r="BA720" s="7" t="str">
        <f t="shared" si="895"/>
        <v/>
      </c>
    </row>
    <row r="721" spans="1:53">
      <c r="A721" s="23"/>
      <c r="B721" s="24"/>
      <c r="C721" s="25"/>
      <c r="D721" s="26"/>
      <c r="E721" s="27"/>
      <c r="F721" s="28"/>
      <c r="G721" s="28"/>
      <c r="H721" s="27"/>
      <c r="I721" s="29"/>
      <c r="J721" s="30"/>
      <c r="K721" s="31"/>
      <c r="L721" s="32"/>
      <c r="M721" s="223"/>
      <c r="N721" s="12" t="str">
        <f>IF(ISBLANK(I721),"",IF(COUNTIF(I721,"*bombe*"),(G721-1)*SUMIF('base de donnée JCO '!C$3:C$10,K721,'base de donnée JCO '!D$3:D$10)+SUMIF(entete,L721,'base de donnée JCO '!D$14:D$20),SUMIFS('base de donnée JCO '!I$173:I$1080,'base de donnée JCO '!F$173:F$1080,I721,'base de donnée JCO '!G$173:G$1080,J721)))</f>
        <v/>
      </c>
      <c r="O721" s="12" t="str">
        <f t="shared" si="872"/>
        <v/>
      </c>
      <c r="P721" s="223"/>
      <c r="Q721" s="28"/>
      <c r="R721" s="28"/>
      <c r="S721" s="28"/>
      <c r="T721" s="28"/>
      <c r="U721" s="28"/>
      <c r="V721" s="2">
        <f>W721*SUMIFS('base de donnée JCO '!H$173:H$1080,'base de donnée JCO '!F$173:F$1080,I721,'base de donnée JCO '!G$173:G$1080,J721)</f>
        <v>0</v>
      </c>
      <c r="W721" s="2">
        <f t="shared" si="873"/>
        <v>0</v>
      </c>
      <c r="X721" s="2">
        <f>W721*SUMIFS('base de donnée JCO '!J$173:J$1080,'base de donnée JCO '!F$173:F$1080,I721,'base de donnée JCO '!G$173:G$1080,J721)</f>
        <v>0</v>
      </c>
      <c r="Z721" s="7" t="str">
        <f t="shared" si="874"/>
        <v/>
      </c>
      <c r="AA721" s="7" t="str">
        <f t="shared" si="875"/>
        <v/>
      </c>
      <c r="AB721" s="7" t="str">
        <f t="shared" si="876"/>
        <v/>
      </c>
      <c r="AD721" s="7" t="str">
        <f t="shared" si="877"/>
        <v/>
      </c>
      <c r="AE721" s="7" t="str">
        <f t="shared" si="878"/>
        <v/>
      </c>
      <c r="AF721" s="7" t="str">
        <f t="shared" si="879"/>
        <v/>
      </c>
      <c r="AG721" s="7" t="str">
        <f t="shared" si="880"/>
        <v/>
      </c>
      <c r="AH721" s="7" t="str">
        <f t="shared" si="881"/>
        <v/>
      </c>
      <c r="AJ721" s="7" t="str">
        <f t="shared" si="882"/>
        <v/>
      </c>
      <c r="AK721" s="7" t="str">
        <f t="shared" si="883"/>
        <v/>
      </c>
      <c r="AL721" s="7" t="str">
        <f t="shared" si="884"/>
        <v/>
      </c>
      <c r="AM721" s="7" t="str">
        <f t="shared" si="885"/>
        <v/>
      </c>
      <c r="AO721" s="7" t="str">
        <f t="shared" si="886"/>
        <v/>
      </c>
      <c r="AP721" s="7" t="str">
        <f t="shared" si="887"/>
        <v/>
      </c>
      <c r="AQ721" s="7" t="str">
        <f t="shared" si="888"/>
        <v/>
      </c>
      <c r="AS721" s="7" t="str">
        <f t="shared" si="889"/>
        <v/>
      </c>
      <c r="AT721" s="7" t="str">
        <f t="shared" si="890"/>
        <v/>
      </c>
      <c r="AU721" s="7" t="str">
        <f t="shared" si="891"/>
        <v/>
      </c>
      <c r="AW721" s="7" t="str">
        <f t="shared" si="892"/>
        <v/>
      </c>
      <c r="AY721" s="7" t="str">
        <f t="shared" si="893"/>
        <v/>
      </c>
      <c r="AZ721" s="7" t="str">
        <f t="shared" si="894"/>
        <v/>
      </c>
      <c r="BA721" s="7" t="str">
        <f t="shared" si="895"/>
        <v/>
      </c>
    </row>
    <row r="722" spans="1:53">
      <c r="A722" s="23"/>
      <c r="B722" s="24"/>
      <c r="C722" s="25"/>
      <c r="D722" s="26"/>
      <c r="E722" s="27"/>
      <c r="F722" s="28"/>
      <c r="G722" s="28"/>
      <c r="H722" s="27"/>
      <c r="I722" s="29"/>
      <c r="J722" s="30"/>
      <c r="K722" s="31"/>
      <c r="L722" s="32"/>
      <c r="M722" s="223"/>
      <c r="N722" s="12" t="str">
        <f>IF(ISBLANK(I722),"",IF(COUNTIF(I722,"*bombe*"),(G722-1)*SUMIF('base de donnée JCO '!C$3:C$10,K722,'base de donnée JCO '!D$3:D$10)+SUMIF(entete,L722,'base de donnée JCO '!D$14:D$20),SUMIFS('base de donnée JCO '!I$173:I$1080,'base de donnée JCO '!F$173:F$1080,I722,'base de donnée JCO '!G$173:G$1080,J722)))</f>
        <v/>
      </c>
      <c r="O722" s="12" t="str">
        <f t="shared" si="872"/>
        <v/>
      </c>
      <c r="P722" s="223"/>
      <c r="Q722" s="28"/>
      <c r="R722" s="28"/>
      <c r="S722" s="28"/>
      <c r="T722" s="28"/>
      <c r="U722" s="28"/>
      <c r="V722" s="2">
        <f>W722*SUMIFS('base de donnée JCO '!H$173:H$1080,'base de donnée JCO '!F$173:F$1080,I722,'base de donnée JCO '!G$173:G$1080,J722)</f>
        <v>0</v>
      </c>
      <c r="W722" s="2">
        <f t="shared" si="873"/>
        <v>0</v>
      </c>
      <c r="X722" s="2">
        <f>W722*SUMIFS('base de donnée JCO '!J$173:J$1080,'base de donnée JCO '!F$173:F$1080,I722,'base de donnée JCO '!G$173:G$1080,J722)</f>
        <v>0</v>
      </c>
      <c r="Z722" s="7" t="str">
        <f t="shared" si="874"/>
        <v/>
      </c>
      <c r="AA722" s="7" t="str">
        <f t="shared" si="875"/>
        <v/>
      </c>
      <c r="AB722" s="7" t="str">
        <f t="shared" si="876"/>
        <v/>
      </c>
      <c r="AD722" s="7" t="str">
        <f t="shared" si="877"/>
        <v/>
      </c>
      <c r="AE722" s="7" t="str">
        <f t="shared" si="878"/>
        <v/>
      </c>
      <c r="AF722" s="7" t="str">
        <f t="shared" si="879"/>
        <v/>
      </c>
      <c r="AG722" s="7" t="str">
        <f t="shared" si="880"/>
        <v/>
      </c>
      <c r="AH722" s="7" t="str">
        <f t="shared" si="881"/>
        <v/>
      </c>
      <c r="AJ722" s="7" t="str">
        <f t="shared" si="882"/>
        <v/>
      </c>
      <c r="AK722" s="7" t="str">
        <f t="shared" si="883"/>
        <v/>
      </c>
      <c r="AL722" s="7" t="str">
        <f t="shared" si="884"/>
        <v/>
      </c>
      <c r="AM722" s="7" t="str">
        <f t="shared" si="885"/>
        <v/>
      </c>
      <c r="AO722" s="7" t="str">
        <f t="shared" si="886"/>
        <v/>
      </c>
      <c r="AP722" s="7" t="str">
        <f t="shared" si="887"/>
        <v/>
      </c>
      <c r="AQ722" s="7" t="str">
        <f t="shared" si="888"/>
        <v/>
      </c>
      <c r="AS722" s="7" t="str">
        <f t="shared" si="889"/>
        <v/>
      </c>
      <c r="AT722" s="7" t="str">
        <f t="shared" si="890"/>
        <v/>
      </c>
      <c r="AU722" s="7" t="str">
        <f t="shared" si="891"/>
        <v/>
      </c>
      <c r="AW722" s="7" t="str">
        <f t="shared" si="892"/>
        <v/>
      </c>
      <c r="AY722" s="7" t="str">
        <f t="shared" si="893"/>
        <v/>
      </c>
      <c r="AZ722" s="7" t="str">
        <f t="shared" si="894"/>
        <v/>
      </c>
      <c r="BA722" s="7" t="str">
        <f t="shared" si="895"/>
        <v/>
      </c>
    </row>
    <row r="723" spans="1:53">
      <c r="A723" s="23"/>
      <c r="B723" s="24"/>
      <c r="C723" s="25"/>
      <c r="D723" s="26"/>
      <c r="E723" s="27"/>
      <c r="F723" s="28"/>
      <c r="G723" s="28"/>
      <c r="H723" s="27"/>
      <c r="I723" s="29"/>
      <c r="J723" s="30"/>
      <c r="K723" s="31"/>
      <c r="L723" s="32"/>
      <c r="M723" s="223"/>
      <c r="N723" s="12" t="str">
        <f>IF(ISBLANK(I723),"",IF(COUNTIF(I723,"*bombe*"),(G723-1)*SUMIF('base de donnée JCO '!C$3:C$10,K723,'base de donnée JCO '!D$3:D$10)+SUMIF(entete,L723,'base de donnée JCO '!D$14:D$20),SUMIFS('base de donnée JCO '!I$173:I$1080,'base de donnée JCO '!F$173:F$1080,I723,'base de donnée JCO '!G$173:G$1080,J723)))</f>
        <v/>
      </c>
      <c r="O723" s="12" t="str">
        <f t="shared" si="872"/>
        <v/>
      </c>
      <c r="P723" s="223"/>
      <c r="Q723" s="28"/>
      <c r="R723" s="28"/>
      <c r="S723" s="28"/>
      <c r="T723" s="28"/>
      <c r="U723" s="28"/>
      <c r="V723" s="2">
        <f>W723*SUMIFS('base de donnée JCO '!H$173:H$1080,'base de donnée JCO '!F$173:F$1080,I723,'base de donnée JCO '!G$173:G$1080,J723)</f>
        <v>0</v>
      </c>
      <c r="W723" s="2">
        <f t="shared" si="873"/>
        <v>0</v>
      </c>
      <c r="X723" s="2">
        <f>W723*SUMIFS('base de donnée JCO '!J$173:J$1080,'base de donnée JCO '!F$173:F$1080,I723,'base de donnée JCO '!G$173:G$1080,J723)</f>
        <v>0</v>
      </c>
      <c r="Z723" s="7" t="str">
        <f t="shared" si="874"/>
        <v/>
      </c>
      <c r="AA723" s="7" t="str">
        <f t="shared" si="875"/>
        <v/>
      </c>
      <c r="AB723" s="7" t="str">
        <f t="shared" si="876"/>
        <v/>
      </c>
      <c r="AD723" s="7" t="str">
        <f t="shared" si="877"/>
        <v/>
      </c>
      <c r="AE723" s="7" t="str">
        <f t="shared" si="878"/>
        <v/>
      </c>
      <c r="AF723" s="7" t="str">
        <f t="shared" si="879"/>
        <v/>
      </c>
      <c r="AG723" s="7" t="str">
        <f t="shared" si="880"/>
        <v/>
      </c>
      <c r="AH723" s="7" t="str">
        <f t="shared" si="881"/>
        <v/>
      </c>
      <c r="AJ723" s="7" t="str">
        <f t="shared" si="882"/>
        <v/>
      </c>
      <c r="AK723" s="7" t="str">
        <f t="shared" si="883"/>
        <v/>
      </c>
      <c r="AL723" s="7" t="str">
        <f t="shared" si="884"/>
        <v/>
      </c>
      <c r="AM723" s="7" t="str">
        <f t="shared" si="885"/>
        <v/>
      </c>
      <c r="AO723" s="7" t="str">
        <f t="shared" si="886"/>
        <v/>
      </c>
      <c r="AP723" s="7" t="str">
        <f t="shared" si="887"/>
        <v/>
      </c>
      <c r="AQ723" s="7" t="str">
        <f t="shared" si="888"/>
        <v/>
      </c>
      <c r="AS723" s="7" t="str">
        <f t="shared" si="889"/>
        <v/>
      </c>
      <c r="AT723" s="7" t="str">
        <f t="shared" si="890"/>
        <v/>
      </c>
      <c r="AU723" s="7" t="str">
        <f t="shared" si="891"/>
        <v/>
      </c>
      <c r="AW723" s="7" t="str">
        <f t="shared" si="892"/>
        <v/>
      </c>
      <c r="AY723" s="7" t="str">
        <f t="shared" si="893"/>
        <v/>
      </c>
      <c r="AZ723" s="7" t="str">
        <f t="shared" si="894"/>
        <v/>
      </c>
      <c r="BA723" s="7" t="str">
        <f t="shared" si="895"/>
        <v/>
      </c>
    </row>
    <row r="724" spans="1:53">
      <c r="A724" s="23"/>
      <c r="B724" s="24"/>
      <c r="C724" s="25"/>
      <c r="D724" s="26"/>
      <c r="E724" s="27"/>
      <c r="F724" s="28"/>
      <c r="G724" s="28"/>
      <c r="H724" s="27"/>
      <c r="I724" s="29"/>
      <c r="J724" s="30"/>
      <c r="K724" s="31"/>
      <c r="L724" s="32"/>
      <c r="M724" s="223"/>
      <c r="N724" s="12" t="str">
        <f>IF(ISBLANK(I724),"",IF(COUNTIF(I724,"*bombe*"),(G724-1)*SUMIF('base de donnée JCO '!C$3:C$10,K724,'base de donnée JCO '!D$3:D$10)+SUMIF(entete,L724,'base de donnée JCO '!D$14:D$20),SUMIFS('base de donnée JCO '!I$173:I$1080,'base de donnée JCO '!F$173:F$1080,I724,'base de donnée JCO '!G$173:G$1080,J724)))</f>
        <v/>
      </c>
      <c r="O724" s="12" t="str">
        <f t="shared" si="872"/>
        <v/>
      </c>
      <c r="P724" s="223"/>
      <c r="Q724" s="28"/>
      <c r="R724" s="28"/>
      <c r="S724" s="28"/>
      <c r="T724" s="28"/>
      <c r="U724" s="28"/>
      <c r="V724" s="2">
        <f>W724*SUMIFS('base de donnée JCO '!H$173:H$1080,'base de donnée JCO '!F$173:F$1080,I724,'base de donnée JCO '!G$173:G$1080,J724)</f>
        <v>0</v>
      </c>
      <c r="W724" s="2">
        <f t="shared" si="873"/>
        <v>0</v>
      </c>
      <c r="X724" s="2">
        <f>W724*SUMIFS('base de donnée JCO '!J$173:J$1080,'base de donnée JCO '!F$173:F$1080,I724,'base de donnée JCO '!G$173:G$1080,J724)</f>
        <v>0</v>
      </c>
      <c r="Z724" s="7" t="str">
        <f t="shared" si="874"/>
        <v/>
      </c>
      <c r="AA724" s="7" t="str">
        <f t="shared" si="875"/>
        <v/>
      </c>
      <c r="AB724" s="7" t="str">
        <f t="shared" si="876"/>
        <v/>
      </c>
      <c r="AD724" s="7" t="str">
        <f t="shared" si="877"/>
        <v/>
      </c>
      <c r="AE724" s="7" t="str">
        <f t="shared" si="878"/>
        <v/>
      </c>
      <c r="AF724" s="7" t="str">
        <f t="shared" si="879"/>
        <v/>
      </c>
      <c r="AG724" s="7" t="str">
        <f t="shared" si="880"/>
        <v/>
      </c>
      <c r="AH724" s="7" t="str">
        <f t="shared" si="881"/>
        <v/>
      </c>
      <c r="AJ724" s="7" t="str">
        <f t="shared" si="882"/>
        <v/>
      </c>
      <c r="AK724" s="7" t="str">
        <f t="shared" si="883"/>
        <v/>
      </c>
      <c r="AL724" s="7" t="str">
        <f t="shared" si="884"/>
        <v/>
      </c>
      <c r="AM724" s="7" t="str">
        <f t="shared" si="885"/>
        <v/>
      </c>
      <c r="AO724" s="7" t="str">
        <f t="shared" si="886"/>
        <v/>
      </c>
      <c r="AP724" s="7" t="str">
        <f t="shared" si="887"/>
        <v/>
      </c>
      <c r="AQ724" s="7" t="str">
        <f t="shared" si="888"/>
        <v/>
      </c>
      <c r="AS724" s="7" t="str">
        <f t="shared" si="889"/>
        <v/>
      </c>
      <c r="AT724" s="7" t="str">
        <f t="shared" si="890"/>
        <v/>
      </c>
      <c r="AU724" s="7" t="str">
        <f t="shared" si="891"/>
        <v/>
      </c>
      <c r="AW724" s="7" t="str">
        <f t="shared" si="892"/>
        <v/>
      </c>
      <c r="AY724" s="7" t="str">
        <f t="shared" si="893"/>
        <v/>
      </c>
      <c r="AZ724" s="7" t="str">
        <f t="shared" si="894"/>
        <v/>
      </c>
      <c r="BA724" s="7" t="str">
        <f t="shared" si="895"/>
        <v/>
      </c>
    </row>
    <row r="725" spans="1:53">
      <c r="A725" s="23"/>
      <c r="B725" s="24"/>
      <c r="C725" s="25"/>
      <c r="D725" s="26"/>
      <c r="E725" s="27"/>
      <c r="F725" s="28"/>
      <c r="G725" s="28"/>
      <c r="H725" s="27"/>
      <c r="I725" s="29"/>
      <c r="J725" s="30"/>
      <c r="K725" s="31"/>
      <c r="L725" s="32"/>
      <c r="M725" s="223"/>
      <c r="N725" s="12" t="str">
        <f>IF(ISBLANK(I725),"",IF(COUNTIF(I725,"*bombe*"),(G725-1)*SUMIF('base de donnée JCO '!C$3:C$10,K725,'base de donnée JCO '!D$3:D$10)+SUMIF(entete,L725,'base de donnée JCO '!D$14:D$20),SUMIFS('base de donnée JCO '!I$173:I$1080,'base de donnée JCO '!F$173:F$1080,I725,'base de donnée JCO '!G$173:G$1080,J725)))</f>
        <v/>
      </c>
      <c r="O725" s="12" t="str">
        <f t="shared" si="872"/>
        <v/>
      </c>
      <c r="P725" s="223"/>
      <c r="Q725" s="28"/>
      <c r="R725" s="28"/>
      <c r="S725" s="28"/>
      <c r="T725" s="28"/>
      <c r="U725" s="28"/>
      <c r="V725" s="2">
        <f>W725*SUMIFS('base de donnée JCO '!H$173:H$1080,'base de donnée JCO '!F$173:F$1080,I725,'base de donnée JCO '!G$173:G$1080,J725)</f>
        <v>0</v>
      </c>
      <c r="W725" s="2">
        <f t="shared" si="873"/>
        <v>0</v>
      </c>
      <c r="X725" s="2">
        <f>W725*SUMIFS('base de donnée JCO '!J$173:J$1080,'base de donnée JCO '!F$173:F$1080,I725,'base de donnée JCO '!G$173:G$1080,J725)</f>
        <v>0</v>
      </c>
      <c r="Z725" s="7" t="str">
        <f t="shared" si="874"/>
        <v/>
      </c>
      <c r="AA725" s="7" t="str">
        <f t="shared" si="875"/>
        <v/>
      </c>
      <c r="AB725" s="7" t="str">
        <f t="shared" si="876"/>
        <v/>
      </c>
      <c r="AD725" s="7" t="str">
        <f t="shared" si="877"/>
        <v/>
      </c>
      <c r="AE725" s="7" t="str">
        <f t="shared" si="878"/>
        <v/>
      </c>
      <c r="AF725" s="7" t="str">
        <f t="shared" si="879"/>
        <v/>
      </c>
      <c r="AG725" s="7" t="str">
        <f t="shared" si="880"/>
        <v/>
      </c>
      <c r="AH725" s="7" t="str">
        <f t="shared" si="881"/>
        <v/>
      </c>
      <c r="AJ725" s="7" t="str">
        <f t="shared" si="882"/>
        <v/>
      </c>
      <c r="AK725" s="7" t="str">
        <f t="shared" si="883"/>
        <v/>
      </c>
      <c r="AL725" s="7" t="str">
        <f t="shared" si="884"/>
        <v/>
      </c>
      <c r="AM725" s="7" t="str">
        <f t="shared" si="885"/>
        <v/>
      </c>
      <c r="AO725" s="7" t="str">
        <f t="shared" si="886"/>
        <v/>
      </c>
      <c r="AP725" s="7" t="str">
        <f t="shared" si="887"/>
        <v/>
      </c>
      <c r="AQ725" s="7" t="str">
        <f t="shared" si="888"/>
        <v/>
      </c>
      <c r="AS725" s="7" t="str">
        <f t="shared" si="889"/>
        <v/>
      </c>
      <c r="AT725" s="7" t="str">
        <f t="shared" si="890"/>
        <v/>
      </c>
      <c r="AU725" s="7" t="str">
        <f t="shared" si="891"/>
        <v/>
      </c>
      <c r="AW725" s="7" t="str">
        <f t="shared" si="892"/>
        <v/>
      </c>
      <c r="AY725" s="7" t="str">
        <f t="shared" si="893"/>
        <v/>
      </c>
      <c r="AZ725" s="7" t="str">
        <f t="shared" si="894"/>
        <v/>
      </c>
      <c r="BA725" s="7" t="str">
        <f t="shared" si="895"/>
        <v/>
      </c>
    </row>
    <row r="726" spans="1:53">
      <c r="A726" s="23"/>
      <c r="B726" s="24"/>
      <c r="C726" s="25"/>
      <c r="D726" s="26"/>
      <c r="E726" s="27"/>
      <c r="F726" s="28"/>
      <c r="G726" s="28"/>
      <c r="H726" s="27"/>
      <c r="I726" s="29"/>
      <c r="J726" s="30"/>
      <c r="K726" s="31"/>
      <c r="L726" s="32"/>
      <c r="M726" s="223"/>
      <c r="N726" s="12" t="str">
        <f>IF(ISBLANK(I726),"",IF(COUNTIF(I726,"*bombe*"),(G726-1)*SUMIF('base de donnée JCO '!C$3:C$10,K726,'base de donnée JCO '!D$3:D$10)+SUMIF(entete,L726,'base de donnée JCO '!D$14:D$20),SUMIFS('base de donnée JCO '!I$173:I$1080,'base de donnée JCO '!F$173:F$1080,I726,'base de donnée JCO '!G$173:G$1080,J726)))</f>
        <v/>
      </c>
      <c r="O726" s="12" t="str">
        <f t="shared" si="872"/>
        <v/>
      </c>
      <c r="P726" s="223"/>
      <c r="Q726" s="28"/>
      <c r="R726" s="28"/>
      <c r="S726" s="28"/>
      <c r="T726" s="28"/>
      <c r="U726" s="28"/>
      <c r="V726" s="2">
        <f>W726*SUMIFS('base de donnée JCO '!H$173:H$1080,'base de donnée JCO '!F$173:F$1080,I726,'base de donnée JCO '!G$173:G$1080,J726)</f>
        <v>0</v>
      </c>
      <c r="W726" s="2">
        <f t="shared" si="873"/>
        <v>0</v>
      </c>
      <c r="X726" s="2">
        <f>W726*SUMIFS('base de donnée JCO '!J$173:J$1080,'base de donnée JCO '!F$173:F$1080,I726,'base de donnée JCO '!G$173:G$1080,J726)</f>
        <v>0</v>
      </c>
      <c r="Z726" s="7" t="str">
        <f t="shared" si="874"/>
        <v/>
      </c>
      <c r="AA726" s="7" t="str">
        <f t="shared" si="875"/>
        <v/>
      </c>
      <c r="AB726" s="7" t="str">
        <f t="shared" si="876"/>
        <v/>
      </c>
      <c r="AD726" s="7" t="str">
        <f t="shared" si="877"/>
        <v/>
      </c>
      <c r="AE726" s="7" t="str">
        <f t="shared" si="878"/>
        <v/>
      </c>
      <c r="AF726" s="7" t="str">
        <f t="shared" si="879"/>
        <v/>
      </c>
      <c r="AG726" s="7" t="str">
        <f t="shared" si="880"/>
        <v/>
      </c>
      <c r="AH726" s="7" t="str">
        <f t="shared" si="881"/>
        <v/>
      </c>
      <c r="AJ726" s="7" t="str">
        <f t="shared" si="882"/>
        <v/>
      </c>
      <c r="AK726" s="7" t="str">
        <f t="shared" si="883"/>
        <v/>
      </c>
      <c r="AL726" s="7" t="str">
        <f t="shared" si="884"/>
        <v/>
      </c>
      <c r="AM726" s="7" t="str">
        <f t="shared" si="885"/>
        <v/>
      </c>
      <c r="AO726" s="7" t="str">
        <f t="shared" si="886"/>
        <v/>
      </c>
      <c r="AP726" s="7" t="str">
        <f t="shared" si="887"/>
        <v/>
      </c>
      <c r="AQ726" s="7" t="str">
        <f t="shared" si="888"/>
        <v/>
      </c>
      <c r="AS726" s="7" t="str">
        <f t="shared" si="889"/>
        <v/>
      </c>
      <c r="AT726" s="7" t="str">
        <f t="shared" si="890"/>
        <v/>
      </c>
      <c r="AU726" s="7" t="str">
        <f t="shared" si="891"/>
        <v/>
      </c>
      <c r="AW726" s="7" t="str">
        <f t="shared" si="892"/>
        <v/>
      </c>
      <c r="AY726" s="7" t="str">
        <f t="shared" si="893"/>
        <v/>
      </c>
      <c r="AZ726" s="7" t="str">
        <f t="shared" si="894"/>
        <v/>
      </c>
      <c r="BA726" s="7" t="str">
        <f t="shared" si="895"/>
        <v/>
      </c>
    </row>
    <row r="727" spans="1:53">
      <c r="A727" s="23"/>
      <c r="B727" s="24"/>
      <c r="C727" s="25"/>
      <c r="D727" s="26"/>
      <c r="E727" s="27"/>
      <c r="F727" s="28"/>
      <c r="G727" s="28"/>
      <c r="H727" s="27"/>
      <c r="I727" s="29"/>
      <c r="J727" s="30"/>
      <c r="K727" s="31"/>
      <c r="L727" s="32"/>
      <c r="M727" s="223"/>
      <c r="N727" s="12" t="str">
        <f>IF(ISBLANK(I727),"",IF(COUNTIF(I727,"*bombe*"),(G727-1)*SUMIF('base de donnée JCO '!C$3:C$10,K727,'base de donnée JCO '!D$3:D$10)+SUMIF(entete,L727,'base de donnée JCO '!D$14:D$20),SUMIFS('base de donnée JCO '!I$173:I$1080,'base de donnée JCO '!F$173:F$1080,I727,'base de donnée JCO '!G$173:G$1080,J727)))</f>
        <v/>
      </c>
      <c r="O727" s="12" t="str">
        <f t="shared" si="872"/>
        <v/>
      </c>
      <c r="P727" s="223"/>
      <c r="Q727" s="28"/>
      <c r="R727" s="28"/>
      <c r="S727" s="28"/>
      <c r="T727" s="28"/>
      <c r="U727" s="28"/>
      <c r="V727" s="2">
        <f>W727*SUMIFS('base de donnée JCO '!H$173:H$1080,'base de donnée JCO '!F$173:F$1080,I727,'base de donnée JCO '!G$173:G$1080,J727)</f>
        <v>0</v>
      </c>
      <c r="W727" s="2">
        <f t="shared" si="873"/>
        <v>0</v>
      </c>
      <c r="X727" s="2">
        <f>W727*SUMIFS('base de donnée JCO '!J$173:J$1080,'base de donnée JCO '!F$173:F$1080,I727,'base de donnée JCO '!G$173:G$1080,J727)</f>
        <v>0</v>
      </c>
      <c r="Z727" s="7" t="str">
        <f t="shared" si="874"/>
        <v/>
      </c>
      <c r="AA727" s="7" t="str">
        <f t="shared" si="875"/>
        <v/>
      </c>
      <c r="AB727" s="7" t="str">
        <f t="shared" si="876"/>
        <v/>
      </c>
      <c r="AD727" s="7" t="str">
        <f t="shared" si="877"/>
        <v/>
      </c>
      <c r="AE727" s="7" t="str">
        <f t="shared" si="878"/>
        <v/>
      </c>
      <c r="AF727" s="7" t="str">
        <f t="shared" si="879"/>
        <v/>
      </c>
      <c r="AG727" s="7" t="str">
        <f t="shared" si="880"/>
        <v/>
      </c>
      <c r="AH727" s="7" t="str">
        <f t="shared" si="881"/>
        <v/>
      </c>
      <c r="AJ727" s="7" t="str">
        <f t="shared" si="882"/>
        <v/>
      </c>
      <c r="AK727" s="7" t="str">
        <f t="shared" si="883"/>
        <v/>
      </c>
      <c r="AL727" s="7" t="str">
        <f t="shared" si="884"/>
        <v/>
      </c>
      <c r="AM727" s="7" t="str">
        <f t="shared" si="885"/>
        <v/>
      </c>
      <c r="AO727" s="7" t="str">
        <f t="shared" si="886"/>
        <v/>
      </c>
      <c r="AP727" s="7" t="str">
        <f t="shared" si="887"/>
        <v/>
      </c>
      <c r="AQ727" s="7" t="str">
        <f t="shared" si="888"/>
        <v/>
      </c>
      <c r="AS727" s="7" t="str">
        <f t="shared" si="889"/>
        <v/>
      </c>
      <c r="AT727" s="7" t="str">
        <f t="shared" si="890"/>
        <v/>
      </c>
      <c r="AU727" s="7" t="str">
        <f t="shared" si="891"/>
        <v/>
      </c>
      <c r="AW727" s="7" t="str">
        <f t="shared" si="892"/>
        <v/>
      </c>
      <c r="AY727" s="7" t="str">
        <f t="shared" si="893"/>
        <v/>
      </c>
      <c r="AZ727" s="7" t="str">
        <f t="shared" si="894"/>
        <v/>
      </c>
      <c r="BA727" s="7" t="str">
        <f t="shared" si="895"/>
        <v/>
      </c>
    </row>
    <row r="728" spans="1:53">
      <c r="A728" s="23"/>
      <c r="B728" s="24"/>
      <c r="C728" s="25"/>
      <c r="D728" s="26"/>
      <c r="E728" s="27"/>
      <c r="F728" s="28"/>
      <c r="G728" s="28"/>
      <c r="H728" s="27"/>
      <c r="I728" s="29"/>
      <c r="J728" s="30"/>
      <c r="K728" s="31"/>
      <c r="L728" s="32"/>
      <c r="M728" s="223"/>
      <c r="N728" s="12" t="str">
        <f>IF(ISBLANK(I728),"",IF(COUNTIF(I728,"*bombe*"),(G728-1)*SUMIF('base de donnée JCO '!C$3:C$10,K728,'base de donnée JCO '!D$3:D$10)+SUMIF(entete,L728,'base de donnée JCO '!D$14:D$20),SUMIFS('base de donnée JCO '!I$173:I$1080,'base de donnée JCO '!F$173:F$1080,I728,'base de donnée JCO '!G$173:G$1080,J728)))</f>
        <v/>
      </c>
      <c r="O728" s="12" t="str">
        <f t="shared" si="872"/>
        <v/>
      </c>
      <c r="P728" s="223"/>
      <c r="Q728" s="28"/>
      <c r="R728" s="28"/>
      <c r="S728" s="28"/>
      <c r="T728" s="28"/>
      <c r="U728" s="28"/>
      <c r="V728" s="2">
        <f>W728*SUMIFS('base de donnée JCO '!H$173:H$1080,'base de donnée JCO '!F$173:F$1080,I728,'base de donnée JCO '!G$173:G$1080,J728)</f>
        <v>0</v>
      </c>
      <c r="W728" s="2">
        <f t="shared" si="873"/>
        <v>0</v>
      </c>
      <c r="X728" s="2">
        <f>W728*SUMIFS('base de donnée JCO '!J$173:J$1080,'base de donnée JCO '!F$173:F$1080,I728,'base de donnée JCO '!G$173:G$1080,J728)</f>
        <v>0</v>
      </c>
      <c r="Z728" s="7" t="str">
        <f t="shared" si="874"/>
        <v/>
      </c>
      <c r="AA728" s="7" t="str">
        <f t="shared" si="875"/>
        <v/>
      </c>
      <c r="AB728" s="7" t="str">
        <f t="shared" si="876"/>
        <v/>
      </c>
      <c r="AD728" s="7" t="str">
        <f t="shared" si="877"/>
        <v/>
      </c>
      <c r="AE728" s="7" t="str">
        <f t="shared" si="878"/>
        <v/>
      </c>
      <c r="AF728" s="7" t="str">
        <f t="shared" si="879"/>
        <v/>
      </c>
      <c r="AG728" s="7" t="str">
        <f t="shared" si="880"/>
        <v/>
      </c>
      <c r="AH728" s="7" t="str">
        <f t="shared" si="881"/>
        <v/>
      </c>
      <c r="AJ728" s="7" t="str">
        <f t="shared" si="882"/>
        <v/>
      </c>
      <c r="AK728" s="7" t="str">
        <f t="shared" si="883"/>
        <v/>
      </c>
      <c r="AL728" s="7" t="str">
        <f t="shared" si="884"/>
        <v/>
      </c>
      <c r="AM728" s="7" t="str">
        <f t="shared" si="885"/>
        <v/>
      </c>
      <c r="AO728" s="7" t="str">
        <f t="shared" si="886"/>
        <v/>
      </c>
      <c r="AP728" s="7" t="str">
        <f t="shared" si="887"/>
        <v/>
      </c>
      <c r="AQ728" s="7" t="str">
        <f t="shared" si="888"/>
        <v/>
      </c>
      <c r="AS728" s="7" t="str">
        <f t="shared" si="889"/>
        <v/>
      </c>
      <c r="AT728" s="7" t="str">
        <f t="shared" si="890"/>
        <v/>
      </c>
      <c r="AU728" s="7" t="str">
        <f t="shared" si="891"/>
        <v/>
      </c>
      <c r="AW728" s="7" t="str">
        <f t="shared" si="892"/>
        <v/>
      </c>
      <c r="AY728" s="7" t="str">
        <f t="shared" si="893"/>
        <v/>
      </c>
      <c r="AZ728" s="7" t="str">
        <f t="shared" si="894"/>
        <v/>
      </c>
      <c r="BA728" s="7" t="str">
        <f t="shared" si="895"/>
        <v/>
      </c>
    </row>
    <row r="729" spans="1:53">
      <c r="A729" s="23"/>
      <c r="B729" s="24"/>
      <c r="C729" s="25"/>
      <c r="D729" s="26"/>
      <c r="E729" s="27"/>
      <c r="F729" s="28"/>
      <c r="G729" s="28"/>
      <c r="H729" s="27"/>
      <c r="I729" s="29"/>
      <c r="J729" s="30"/>
      <c r="K729" s="31"/>
      <c r="L729" s="32"/>
      <c r="M729" s="223"/>
      <c r="N729" s="12" t="str">
        <f>IF(ISBLANK(I729),"",IF(COUNTIF(I729,"*bombe*"),(G729-1)*SUMIF('base de donnée JCO '!C$3:C$10,K729,'base de donnée JCO '!D$3:D$10)+SUMIF(entete,L729,'base de donnée JCO '!D$14:D$20),SUMIFS('base de donnée JCO '!I$173:I$1080,'base de donnée JCO '!F$173:F$1080,I729,'base de donnée JCO '!G$173:G$1080,J729)))</f>
        <v/>
      </c>
      <c r="O729" s="12" t="str">
        <f t="shared" si="872"/>
        <v/>
      </c>
      <c r="P729" s="223"/>
      <c r="Q729" s="28"/>
      <c r="R729" s="28"/>
      <c r="S729" s="28"/>
      <c r="T729" s="28"/>
      <c r="U729" s="28"/>
      <c r="V729" s="2">
        <f>W729*SUMIFS('base de donnée JCO '!H$173:H$1080,'base de donnée JCO '!F$173:F$1080,I729,'base de donnée JCO '!G$173:G$1080,J729)</f>
        <v>0</v>
      </c>
      <c r="W729" s="2">
        <f t="shared" si="873"/>
        <v>0</v>
      </c>
      <c r="X729" s="2">
        <f>W729*SUMIFS('base de donnée JCO '!J$173:J$1080,'base de donnée JCO '!F$173:F$1080,I729,'base de donnée JCO '!G$173:G$1080,J729)</f>
        <v>0</v>
      </c>
      <c r="Z729" s="7" t="str">
        <f t="shared" si="874"/>
        <v/>
      </c>
      <c r="AA729" s="7" t="str">
        <f t="shared" si="875"/>
        <v/>
      </c>
      <c r="AB729" s="7" t="str">
        <f t="shared" si="876"/>
        <v/>
      </c>
      <c r="AD729" s="7" t="str">
        <f t="shared" si="877"/>
        <v/>
      </c>
      <c r="AE729" s="7" t="str">
        <f t="shared" si="878"/>
        <v/>
      </c>
      <c r="AF729" s="7" t="str">
        <f t="shared" si="879"/>
        <v/>
      </c>
      <c r="AG729" s="7" t="str">
        <f t="shared" si="880"/>
        <v/>
      </c>
      <c r="AH729" s="7" t="str">
        <f t="shared" si="881"/>
        <v/>
      </c>
      <c r="AJ729" s="7" t="str">
        <f t="shared" si="882"/>
        <v/>
      </c>
      <c r="AK729" s="7" t="str">
        <f t="shared" si="883"/>
        <v/>
      </c>
      <c r="AL729" s="7" t="str">
        <f t="shared" si="884"/>
        <v/>
      </c>
      <c r="AM729" s="7" t="str">
        <f t="shared" si="885"/>
        <v/>
      </c>
      <c r="AO729" s="7" t="str">
        <f t="shared" si="886"/>
        <v/>
      </c>
      <c r="AP729" s="7" t="str">
        <f t="shared" si="887"/>
        <v/>
      </c>
      <c r="AQ729" s="7" t="str">
        <f t="shared" si="888"/>
        <v/>
      </c>
      <c r="AS729" s="7" t="str">
        <f t="shared" si="889"/>
        <v/>
      </c>
      <c r="AT729" s="7" t="str">
        <f t="shared" si="890"/>
        <v/>
      </c>
      <c r="AU729" s="7" t="str">
        <f t="shared" si="891"/>
        <v/>
      </c>
      <c r="AW729" s="7" t="str">
        <f t="shared" si="892"/>
        <v/>
      </c>
      <c r="AY729" s="7" t="str">
        <f t="shared" si="893"/>
        <v/>
      </c>
      <c r="AZ729" s="7" t="str">
        <f t="shared" si="894"/>
        <v/>
      </c>
      <c r="BA729" s="7" t="str">
        <f t="shared" si="895"/>
        <v/>
      </c>
    </row>
    <row r="730" spans="1:53">
      <c r="A730" s="23"/>
      <c r="B730" s="24"/>
      <c r="C730" s="25"/>
      <c r="D730" s="26"/>
      <c r="E730" s="27"/>
      <c r="F730" s="28"/>
      <c r="G730" s="28"/>
      <c r="H730" s="27"/>
      <c r="I730" s="29"/>
      <c r="J730" s="30"/>
      <c r="K730" s="31"/>
      <c r="L730" s="32"/>
      <c r="M730" s="223"/>
      <c r="N730" s="12" t="str">
        <f>IF(ISBLANK(I730),"",IF(COUNTIF(I730,"*bombe*"),(G730-1)*SUMIF('base de donnée JCO '!C$3:C$10,K730,'base de donnée JCO '!D$3:D$10)+SUMIF(entete,L730,'base de donnée JCO '!D$14:D$20),SUMIFS('base de donnée JCO '!I$173:I$1080,'base de donnée JCO '!F$173:F$1080,I730,'base de donnée JCO '!G$173:G$1080,J730)))</f>
        <v/>
      </c>
      <c r="O730" s="12" t="str">
        <f t="shared" si="872"/>
        <v/>
      </c>
      <c r="P730" s="223"/>
      <c r="Q730" s="28"/>
      <c r="R730" s="28"/>
      <c r="S730" s="28"/>
      <c r="T730" s="28"/>
      <c r="U730" s="28"/>
      <c r="V730" s="2">
        <f>W730*SUMIFS('base de donnée JCO '!H$173:H$1080,'base de donnée JCO '!F$173:F$1080,I730,'base de donnée JCO '!G$173:G$1080,J730)</f>
        <v>0</v>
      </c>
      <c r="W730" s="2">
        <f t="shared" si="873"/>
        <v>0</v>
      </c>
      <c r="X730" s="2">
        <f>W730*SUMIFS('base de donnée JCO '!J$173:J$1080,'base de donnée JCO '!F$173:F$1080,I730,'base de donnée JCO '!G$173:G$1080,J730)</f>
        <v>0</v>
      </c>
      <c r="Z730" s="7" t="str">
        <f t="shared" si="874"/>
        <v/>
      </c>
      <c r="AA730" s="7" t="str">
        <f t="shared" si="875"/>
        <v/>
      </c>
      <c r="AB730" s="7" t="str">
        <f t="shared" si="876"/>
        <v/>
      </c>
      <c r="AD730" s="7" t="str">
        <f t="shared" si="877"/>
        <v/>
      </c>
      <c r="AE730" s="7" t="str">
        <f t="shared" si="878"/>
        <v/>
      </c>
      <c r="AF730" s="7" t="str">
        <f t="shared" si="879"/>
        <v/>
      </c>
      <c r="AG730" s="7" t="str">
        <f t="shared" si="880"/>
        <v/>
      </c>
      <c r="AH730" s="7" t="str">
        <f t="shared" si="881"/>
        <v/>
      </c>
      <c r="AJ730" s="7" t="str">
        <f t="shared" si="882"/>
        <v/>
      </c>
      <c r="AK730" s="7" t="str">
        <f t="shared" si="883"/>
        <v/>
      </c>
      <c r="AL730" s="7" t="str">
        <f t="shared" si="884"/>
        <v/>
      </c>
      <c r="AM730" s="7" t="str">
        <f t="shared" si="885"/>
        <v/>
      </c>
      <c r="AO730" s="7" t="str">
        <f t="shared" si="886"/>
        <v/>
      </c>
      <c r="AP730" s="7" t="str">
        <f t="shared" si="887"/>
        <v/>
      </c>
      <c r="AQ730" s="7" t="str">
        <f t="shared" si="888"/>
        <v/>
      </c>
      <c r="AS730" s="7" t="str">
        <f t="shared" si="889"/>
        <v/>
      </c>
      <c r="AT730" s="7" t="str">
        <f t="shared" si="890"/>
        <v/>
      </c>
      <c r="AU730" s="7" t="str">
        <f t="shared" si="891"/>
        <v/>
      </c>
      <c r="AW730" s="7" t="str">
        <f t="shared" si="892"/>
        <v/>
      </c>
      <c r="AY730" s="7" t="str">
        <f t="shared" si="893"/>
        <v/>
      </c>
      <c r="AZ730" s="7" t="str">
        <f t="shared" si="894"/>
        <v/>
      </c>
      <c r="BA730" s="7" t="str">
        <f t="shared" si="895"/>
        <v/>
      </c>
    </row>
    <row r="731" spans="1:53">
      <c r="A731" s="23"/>
      <c r="B731" s="24"/>
      <c r="C731" s="25"/>
      <c r="D731" s="26"/>
      <c r="E731" s="27"/>
      <c r="F731" s="28"/>
      <c r="G731" s="28"/>
      <c r="H731" s="27"/>
      <c r="I731" s="29"/>
      <c r="J731" s="30"/>
      <c r="K731" s="31"/>
      <c r="L731" s="32"/>
      <c r="M731" s="223"/>
      <c r="N731" s="12" t="str">
        <f>IF(ISBLANK(I731),"",IF(COUNTIF(I731,"*bombe*"),(G731-1)*SUMIF('base de donnée JCO '!C$3:C$10,K731,'base de donnée JCO '!D$3:D$10)+SUMIF(entete,L731,'base de donnée JCO '!D$14:D$20),SUMIFS('base de donnée JCO '!I$173:I$1080,'base de donnée JCO '!F$173:F$1080,I731,'base de donnée JCO '!G$173:G$1080,J731)))</f>
        <v/>
      </c>
      <c r="O731" s="12" t="str">
        <f t="shared" si="872"/>
        <v/>
      </c>
      <c r="P731" s="223"/>
      <c r="Q731" s="28"/>
      <c r="R731" s="28"/>
      <c r="S731" s="28"/>
      <c r="T731" s="28"/>
      <c r="U731" s="28"/>
      <c r="V731" s="2">
        <f>W731*SUMIFS('base de donnée JCO '!H$173:H$1080,'base de donnée JCO '!F$173:F$1080,I731,'base de donnée JCO '!G$173:G$1080,J731)</f>
        <v>0</v>
      </c>
      <c r="W731" s="2">
        <f t="shared" si="873"/>
        <v>0</v>
      </c>
      <c r="X731" s="2">
        <f>W731*SUMIFS('base de donnée JCO '!J$173:J$1080,'base de donnée JCO '!F$173:F$1080,I731,'base de donnée JCO '!G$173:G$1080,J731)</f>
        <v>0</v>
      </c>
      <c r="Z731" s="7" t="str">
        <f t="shared" si="874"/>
        <v/>
      </c>
      <c r="AA731" s="7" t="str">
        <f t="shared" si="875"/>
        <v/>
      </c>
      <c r="AB731" s="7" t="str">
        <f t="shared" si="876"/>
        <v/>
      </c>
      <c r="AD731" s="7" t="str">
        <f t="shared" si="877"/>
        <v/>
      </c>
      <c r="AE731" s="7" t="str">
        <f t="shared" si="878"/>
        <v/>
      </c>
      <c r="AF731" s="7" t="str">
        <f t="shared" si="879"/>
        <v/>
      </c>
      <c r="AG731" s="7" t="str">
        <f t="shared" si="880"/>
        <v/>
      </c>
      <c r="AH731" s="7" t="str">
        <f t="shared" si="881"/>
        <v/>
      </c>
      <c r="AJ731" s="7" t="str">
        <f t="shared" si="882"/>
        <v/>
      </c>
      <c r="AK731" s="7" t="str">
        <f t="shared" si="883"/>
        <v/>
      </c>
      <c r="AL731" s="7" t="str">
        <f t="shared" si="884"/>
        <v/>
      </c>
      <c r="AM731" s="7" t="str">
        <f t="shared" si="885"/>
        <v/>
      </c>
      <c r="AO731" s="7" t="str">
        <f t="shared" si="886"/>
        <v/>
      </c>
      <c r="AP731" s="7" t="str">
        <f t="shared" si="887"/>
        <v/>
      </c>
      <c r="AQ731" s="7" t="str">
        <f t="shared" si="888"/>
        <v/>
      </c>
      <c r="AS731" s="7" t="str">
        <f t="shared" si="889"/>
        <v/>
      </c>
      <c r="AT731" s="7" t="str">
        <f t="shared" si="890"/>
        <v/>
      </c>
      <c r="AU731" s="7" t="str">
        <f t="shared" si="891"/>
        <v/>
      </c>
      <c r="AW731" s="7" t="str">
        <f t="shared" si="892"/>
        <v/>
      </c>
      <c r="AY731" s="7" t="str">
        <f t="shared" si="893"/>
        <v/>
      </c>
      <c r="AZ731" s="7" t="str">
        <f t="shared" si="894"/>
        <v/>
      </c>
      <c r="BA731" s="7" t="str">
        <f t="shared" si="895"/>
        <v/>
      </c>
    </row>
    <row r="732" spans="1:53">
      <c r="A732" s="23"/>
      <c r="B732" s="24"/>
      <c r="C732" s="25"/>
      <c r="D732" s="26"/>
      <c r="E732" s="27"/>
      <c r="F732" s="28"/>
      <c r="G732" s="28"/>
      <c r="H732" s="27"/>
      <c r="I732" s="29"/>
      <c r="J732" s="30"/>
      <c r="K732" s="31"/>
      <c r="L732" s="32"/>
      <c r="M732" s="223"/>
      <c r="N732" s="12" t="str">
        <f>IF(ISBLANK(I732),"",IF(COUNTIF(I732,"*bombe*"),(G732-1)*SUMIF('base de donnée JCO '!C$3:C$10,K732,'base de donnée JCO '!D$3:D$10)+SUMIF(entete,L732,'base de donnée JCO '!D$14:D$20),SUMIFS('base de donnée JCO '!I$173:I$1080,'base de donnée JCO '!F$173:F$1080,I732,'base de donnée JCO '!G$173:G$1080,J732)))</f>
        <v/>
      </c>
      <c r="O732" s="12" t="str">
        <f t="shared" si="872"/>
        <v/>
      </c>
      <c r="P732" s="223"/>
      <c r="Q732" s="28"/>
      <c r="R732" s="28"/>
      <c r="S732" s="28"/>
      <c r="T732" s="28"/>
      <c r="U732" s="28"/>
      <c r="V732" s="2">
        <f>W732*SUMIFS('base de donnée JCO '!H$173:H$1080,'base de donnée JCO '!F$173:F$1080,I732,'base de donnée JCO '!G$173:G$1080,J732)</f>
        <v>0</v>
      </c>
      <c r="W732" s="2">
        <f t="shared" si="873"/>
        <v>0</v>
      </c>
      <c r="X732" s="2">
        <f>W732*SUMIFS('base de donnée JCO '!J$173:J$1080,'base de donnée JCO '!F$173:F$1080,I732,'base de donnée JCO '!G$173:G$1080,J732)</f>
        <v>0</v>
      </c>
      <c r="Z732" s="7" t="str">
        <f t="shared" si="874"/>
        <v/>
      </c>
      <c r="AA732" s="7" t="str">
        <f t="shared" si="875"/>
        <v/>
      </c>
      <c r="AB732" s="7" t="str">
        <f t="shared" si="876"/>
        <v/>
      </c>
      <c r="AD732" s="7" t="str">
        <f t="shared" si="877"/>
        <v/>
      </c>
      <c r="AE732" s="7" t="str">
        <f t="shared" si="878"/>
        <v/>
      </c>
      <c r="AF732" s="7" t="str">
        <f t="shared" si="879"/>
        <v/>
      </c>
      <c r="AG732" s="7" t="str">
        <f t="shared" si="880"/>
        <v/>
      </c>
      <c r="AH732" s="7" t="str">
        <f t="shared" si="881"/>
        <v/>
      </c>
      <c r="AJ732" s="7" t="str">
        <f t="shared" si="882"/>
        <v/>
      </c>
      <c r="AK732" s="7" t="str">
        <f t="shared" si="883"/>
        <v/>
      </c>
      <c r="AL732" s="7" t="str">
        <f t="shared" si="884"/>
        <v/>
      </c>
      <c r="AM732" s="7" t="str">
        <f t="shared" si="885"/>
        <v/>
      </c>
      <c r="AO732" s="7" t="str">
        <f t="shared" si="886"/>
        <v/>
      </c>
      <c r="AP732" s="7" t="str">
        <f t="shared" si="887"/>
        <v/>
      </c>
      <c r="AQ732" s="7" t="str">
        <f t="shared" si="888"/>
        <v/>
      </c>
      <c r="AS732" s="7" t="str">
        <f t="shared" si="889"/>
        <v/>
      </c>
      <c r="AT732" s="7" t="str">
        <f t="shared" si="890"/>
        <v/>
      </c>
      <c r="AU732" s="7" t="str">
        <f t="shared" si="891"/>
        <v/>
      </c>
      <c r="AW732" s="7" t="str">
        <f t="shared" si="892"/>
        <v/>
      </c>
      <c r="AY732" s="7" t="str">
        <f t="shared" si="893"/>
        <v/>
      </c>
      <c r="AZ732" s="7" t="str">
        <f t="shared" si="894"/>
        <v/>
      </c>
      <c r="BA732" s="7" t="str">
        <f t="shared" si="895"/>
        <v/>
      </c>
    </row>
    <row r="733" spans="1:53">
      <c r="A733" s="23"/>
      <c r="B733" s="24"/>
      <c r="C733" s="25"/>
      <c r="D733" s="26"/>
      <c r="E733" s="27"/>
      <c r="F733" s="28"/>
      <c r="G733" s="28"/>
      <c r="H733" s="27"/>
      <c r="I733" s="29"/>
      <c r="J733" s="30"/>
      <c r="K733" s="31"/>
      <c r="L733" s="32"/>
      <c r="M733" s="223"/>
      <c r="N733" s="12" t="str">
        <f>IF(ISBLANK(I733),"",IF(COUNTIF(I733,"*bombe*"),(G733-1)*SUMIF('base de donnée JCO '!C$3:C$10,K733,'base de donnée JCO '!D$3:D$10)+SUMIF(entete,L733,'base de donnée JCO '!D$14:D$20),SUMIFS('base de donnée JCO '!I$173:I$1080,'base de donnée JCO '!F$173:F$1080,I733,'base de donnée JCO '!G$173:G$1080,J733)))</f>
        <v/>
      </c>
      <c r="O733" s="12" t="str">
        <f t="shared" si="872"/>
        <v/>
      </c>
      <c r="P733" s="223"/>
      <c r="Q733" s="28"/>
      <c r="R733" s="28"/>
      <c r="S733" s="28"/>
      <c r="T733" s="28"/>
      <c r="U733" s="28"/>
      <c r="V733" s="2">
        <f>W733*SUMIFS('base de donnée JCO '!H$173:H$1080,'base de donnée JCO '!F$173:F$1080,I733,'base de donnée JCO '!G$173:G$1080,J733)</f>
        <v>0</v>
      </c>
      <c r="W733" s="2">
        <f t="shared" si="873"/>
        <v>0</v>
      </c>
      <c r="X733" s="2">
        <f>W733*SUMIFS('base de donnée JCO '!J$173:J$1080,'base de donnée JCO '!F$173:F$1080,I733,'base de donnée JCO '!G$173:G$1080,J733)</f>
        <v>0</v>
      </c>
      <c r="Z733" s="7" t="str">
        <f t="shared" si="874"/>
        <v/>
      </c>
      <c r="AA733" s="7" t="str">
        <f t="shared" si="875"/>
        <v/>
      </c>
      <c r="AB733" s="7" t="str">
        <f t="shared" si="876"/>
        <v/>
      </c>
      <c r="AD733" s="7" t="str">
        <f t="shared" si="877"/>
        <v/>
      </c>
      <c r="AE733" s="7" t="str">
        <f t="shared" si="878"/>
        <v/>
      </c>
      <c r="AF733" s="7" t="str">
        <f t="shared" si="879"/>
        <v/>
      </c>
      <c r="AG733" s="7" t="str">
        <f t="shared" si="880"/>
        <v/>
      </c>
      <c r="AH733" s="7" t="str">
        <f t="shared" si="881"/>
        <v/>
      </c>
      <c r="AJ733" s="7" t="str">
        <f t="shared" si="882"/>
        <v/>
      </c>
      <c r="AK733" s="7" t="str">
        <f t="shared" si="883"/>
        <v/>
      </c>
      <c r="AL733" s="7" t="str">
        <f t="shared" si="884"/>
        <v/>
      </c>
      <c r="AM733" s="7" t="str">
        <f t="shared" si="885"/>
        <v/>
      </c>
      <c r="AO733" s="7" t="str">
        <f t="shared" si="886"/>
        <v/>
      </c>
      <c r="AP733" s="7" t="str">
        <f t="shared" si="887"/>
        <v/>
      </c>
      <c r="AQ733" s="7" t="str">
        <f t="shared" si="888"/>
        <v/>
      </c>
      <c r="AS733" s="7" t="str">
        <f t="shared" si="889"/>
        <v/>
      </c>
      <c r="AT733" s="7" t="str">
        <f t="shared" si="890"/>
        <v/>
      </c>
      <c r="AU733" s="7" t="str">
        <f t="shared" si="891"/>
        <v/>
      </c>
      <c r="AW733" s="7" t="str">
        <f t="shared" si="892"/>
        <v/>
      </c>
      <c r="AY733" s="7" t="str">
        <f t="shared" si="893"/>
        <v/>
      </c>
      <c r="AZ733" s="7" t="str">
        <f t="shared" si="894"/>
        <v/>
      </c>
      <c r="BA733" s="7" t="str">
        <f t="shared" si="895"/>
        <v/>
      </c>
    </row>
    <row r="734" spans="1:53">
      <c r="A734" s="23"/>
      <c r="B734" s="24"/>
      <c r="C734" s="25"/>
      <c r="D734" s="26"/>
      <c r="E734" s="27"/>
      <c r="F734" s="28"/>
      <c r="G734" s="28"/>
      <c r="H734" s="27"/>
      <c r="I734" s="29"/>
      <c r="J734" s="30"/>
      <c r="K734" s="31"/>
      <c r="L734" s="32"/>
      <c r="M734" s="223"/>
      <c r="N734" s="12" t="str">
        <f>IF(ISBLANK(I734),"",IF(COUNTIF(I734,"*bombe*"),(G734-1)*SUMIF('base de donnée JCO '!C$3:C$10,K734,'base de donnée JCO '!D$3:D$10)+SUMIF(entete,L734,'base de donnée JCO '!D$14:D$20),SUMIFS('base de donnée JCO '!I$173:I$1080,'base de donnée JCO '!F$173:F$1080,I734,'base de donnée JCO '!G$173:G$1080,J734)))</f>
        <v/>
      </c>
      <c r="O734" s="12" t="str">
        <f t="shared" si="872"/>
        <v/>
      </c>
      <c r="P734" s="223"/>
      <c r="Q734" s="28"/>
      <c r="R734" s="28"/>
      <c r="S734" s="28"/>
      <c r="T734" s="28"/>
      <c r="U734" s="28"/>
      <c r="V734" s="2">
        <f>W734*SUMIFS('base de donnée JCO '!H$173:H$1080,'base de donnée JCO '!F$173:F$1080,I734,'base de donnée JCO '!G$173:G$1080,J734)</f>
        <v>0</v>
      </c>
      <c r="W734" s="2">
        <f t="shared" si="873"/>
        <v>0</v>
      </c>
      <c r="X734" s="2">
        <f>W734*SUMIFS('base de donnée JCO '!J$173:J$1080,'base de donnée JCO '!F$173:F$1080,I734,'base de donnée JCO '!G$173:G$1080,J734)</f>
        <v>0</v>
      </c>
      <c r="Z734" s="7" t="str">
        <f t="shared" si="874"/>
        <v/>
      </c>
      <c r="AA734" s="7" t="str">
        <f t="shared" si="875"/>
        <v/>
      </c>
      <c r="AB734" s="7" t="str">
        <f t="shared" si="876"/>
        <v/>
      </c>
      <c r="AD734" s="7" t="str">
        <f t="shared" si="877"/>
        <v/>
      </c>
      <c r="AE734" s="7" t="str">
        <f t="shared" si="878"/>
        <v/>
      </c>
      <c r="AF734" s="7" t="str">
        <f t="shared" si="879"/>
        <v/>
      </c>
      <c r="AG734" s="7" t="str">
        <f t="shared" si="880"/>
        <v/>
      </c>
      <c r="AH734" s="7" t="str">
        <f t="shared" si="881"/>
        <v/>
      </c>
      <c r="AJ734" s="7" t="str">
        <f t="shared" si="882"/>
        <v/>
      </c>
      <c r="AK734" s="7" t="str">
        <f t="shared" si="883"/>
        <v/>
      </c>
      <c r="AL734" s="7" t="str">
        <f t="shared" si="884"/>
        <v/>
      </c>
      <c r="AM734" s="7" t="str">
        <f t="shared" si="885"/>
        <v/>
      </c>
      <c r="AO734" s="7" t="str">
        <f t="shared" si="886"/>
        <v/>
      </c>
      <c r="AP734" s="7" t="str">
        <f t="shared" si="887"/>
        <v/>
      </c>
      <c r="AQ734" s="7" t="str">
        <f t="shared" si="888"/>
        <v/>
      </c>
      <c r="AS734" s="7" t="str">
        <f t="shared" si="889"/>
        <v/>
      </c>
      <c r="AT734" s="7" t="str">
        <f t="shared" si="890"/>
        <v/>
      </c>
      <c r="AU734" s="7" t="str">
        <f t="shared" si="891"/>
        <v/>
      </c>
      <c r="AW734" s="7" t="str">
        <f t="shared" si="892"/>
        <v/>
      </c>
      <c r="AY734" s="7" t="str">
        <f t="shared" si="893"/>
        <v/>
      </c>
      <c r="AZ734" s="7" t="str">
        <f t="shared" si="894"/>
        <v/>
      </c>
      <c r="BA734" s="7" t="str">
        <f t="shared" si="895"/>
        <v/>
      </c>
    </row>
    <row r="735" spans="1:53">
      <c r="A735" s="23"/>
      <c r="B735" s="24"/>
      <c r="C735" s="25"/>
      <c r="D735" s="26"/>
      <c r="E735" s="27"/>
      <c r="F735" s="28"/>
      <c r="G735" s="28"/>
      <c r="H735" s="27"/>
      <c r="I735" s="29"/>
      <c r="J735" s="30"/>
      <c r="K735" s="31"/>
      <c r="L735" s="32"/>
      <c r="M735" s="223"/>
      <c r="N735" s="12" t="str">
        <f>IF(ISBLANK(I735),"",IF(COUNTIF(I735,"*bombe*"),(G735-1)*SUMIF('base de donnée JCO '!C$3:C$10,K735,'base de donnée JCO '!D$3:D$10)+SUMIF(entete,L735,'base de donnée JCO '!D$14:D$20),SUMIFS('base de donnée JCO '!I$173:I$1080,'base de donnée JCO '!F$173:F$1080,I735,'base de donnée JCO '!G$173:G$1080,J735)))</f>
        <v/>
      </c>
      <c r="O735" s="12" t="str">
        <f t="shared" si="872"/>
        <v/>
      </c>
      <c r="P735" s="223"/>
      <c r="Q735" s="28"/>
      <c r="R735" s="28"/>
      <c r="S735" s="28"/>
      <c r="T735" s="28"/>
      <c r="U735" s="28"/>
      <c r="V735" s="2">
        <f>W735*SUMIFS('base de donnée JCO '!H$173:H$1080,'base de donnée JCO '!F$173:F$1080,I735,'base de donnée JCO '!G$173:G$1080,J735)</f>
        <v>0</v>
      </c>
      <c r="W735" s="2">
        <f t="shared" si="873"/>
        <v>0</v>
      </c>
      <c r="X735" s="2">
        <f>W735*SUMIFS('base de donnée JCO '!J$173:J$1080,'base de donnée JCO '!F$173:F$1080,I735,'base de donnée JCO '!G$173:G$1080,J735)</f>
        <v>0</v>
      </c>
      <c r="Z735" s="7" t="str">
        <f t="shared" si="874"/>
        <v/>
      </c>
      <c r="AA735" s="7" t="str">
        <f t="shared" si="875"/>
        <v/>
      </c>
      <c r="AB735" s="7" t="str">
        <f t="shared" si="876"/>
        <v/>
      </c>
      <c r="AD735" s="7" t="str">
        <f t="shared" si="877"/>
        <v/>
      </c>
      <c r="AE735" s="7" t="str">
        <f t="shared" si="878"/>
        <v/>
      </c>
      <c r="AF735" s="7" t="str">
        <f t="shared" si="879"/>
        <v/>
      </c>
      <c r="AG735" s="7" t="str">
        <f t="shared" si="880"/>
        <v/>
      </c>
      <c r="AH735" s="7" t="str">
        <f t="shared" si="881"/>
        <v/>
      </c>
      <c r="AJ735" s="7" t="str">
        <f t="shared" si="882"/>
        <v/>
      </c>
      <c r="AK735" s="7" t="str">
        <f t="shared" si="883"/>
        <v/>
      </c>
      <c r="AL735" s="7" t="str">
        <f t="shared" si="884"/>
        <v/>
      </c>
      <c r="AM735" s="7" t="str">
        <f t="shared" si="885"/>
        <v/>
      </c>
      <c r="AO735" s="7" t="str">
        <f t="shared" si="886"/>
        <v/>
      </c>
      <c r="AP735" s="7" t="str">
        <f t="shared" si="887"/>
        <v/>
      </c>
      <c r="AQ735" s="7" t="str">
        <f t="shared" si="888"/>
        <v/>
      </c>
      <c r="AS735" s="7" t="str">
        <f t="shared" si="889"/>
        <v/>
      </c>
      <c r="AT735" s="7" t="str">
        <f t="shared" si="890"/>
        <v/>
      </c>
      <c r="AU735" s="7" t="str">
        <f t="shared" si="891"/>
        <v/>
      </c>
      <c r="AW735" s="7" t="str">
        <f t="shared" si="892"/>
        <v/>
      </c>
      <c r="AY735" s="7" t="str">
        <f t="shared" si="893"/>
        <v/>
      </c>
      <c r="AZ735" s="7" t="str">
        <f t="shared" si="894"/>
        <v/>
      </c>
      <c r="BA735" s="7" t="str">
        <f t="shared" si="895"/>
        <v/>
      </c>
    </row>
    <row r="736" spans="1:53">
      <c r="A736" s="23"/>
      <c r="B736" s="24"/>
      <c r="C736" s="25"/>
      <c r="D736" s="26"/>
      <c r="E736" s="27"/>
      <c r="F736" s="28"/>
      <c r="G736" s="28"/>
      <c r="H736" s="27"/>
      <c r="I736" s="29"/>
      <c r="J736" s="30"/>
      <c r="K736" s="31"/>
      <c r="L736" s="32"/>
      <c r="M736" s="223"/>
      <c r="N736" s="12" t="str">
        <f>IF(ISBLANK(I736),"",IF(COUNTIF(I736,"*bombe*"),(G736-1)*SUMIF('base de donnée JCO '!C$3:C$10,K736,'base de donnée JCO '!D$3:D$10)+SUMIF(entete,L736,'base de donnée JCO '!D$14:D$20),SUMIFS('base de donnée JCO '!I$173:I$1080,'base de donnée JCO '!F$173:F$1080,I736,'base de donnée JCO '!G$173:G$1080,J736)))</f>
        <v/>
      </c>
      <c r="O736" s="12" t="str">
        <f t="shared" si="872"/>
        <v/>
      </c>
      <c r="P736" s="223"/>
      <c r="Q736" s="28"/>
      <c r="R736" s="28"/>
      <c r="S736" s="28"/>
      <c r="T736" s="28"/>
      <c r="U736" s="28"/>
      <c r="V736" s="2">
        <f>W736*SUMIFS('base de donnée JCO '!H$173:H$1080,'base de donnée JCO '!F$173:F$1080,I736,'base de donnée JCO '!G$173:G$1080,J736)</f>
        <v>0</v>
      </c>
      <c r="W736" s="2">
        <f t="shared" si="873"/>
        <v>0</v>
      </c>
      <c r="X736" s="2">
        <f>W736*SUMIFS('base de donnée JCO '!J$173:J$1080,'base de donnée JCO '!F$173:F$1080,I736,'base de donnée JCO '!G$173:G$1080,J736)</f>
        <v>0</v>
      </c>
      <c r="Z736" s="7" t="str">
        <f t="shared" si="874"/>
        <v/>
      </c>
      <c r="AA736" s="7" t="str">
        <f t="shared" si="875"/>
        <v/>
      </c>
      <c r="AB736" s="7" t="str">
        <f t="shared" si="876"/>
        <v/>
      </c>
      <c r="AD736" s="7" t="str">
        <f t="shared" si="877"/>
        <v/>
      </c>
      <c r="AE736" s="7" t="str">
        <f t="shared" si="878"/>
        <v/>
      </c>
      <c r="AF736" s="7" t="str">
        <f t="shared" si="879"/>
        <v/>
      </c>
      <c r="AG736" s="7" t="str">
        <f t="shared" si="880"/>
        <v/>
      </c>
      <c r="AH736" s="7" t="str">
        <f t="shared" si="881"/>
        <v/>
      </c>
      <c r="AJ736" s="7" t="str">
        <f t="shared" si="882"/>
        <v/>
      </c>
      <c r="AK736" s="7" t="str">
        <f t="shared" si="883"/>
        <v/>
      </c>
      <c r="AL736" s="7" t="str">
        <f t="shared" si="884"/>
        <v/>
      </c>
      <c r="AM736" s="7" t="str">
        <f t="shared" si="885"/>
        <v/>
      </c>
      <c r="AO736" s="7" t="str">
        <f t="shared" si="886"/>
        <v/>
      </c>
      <c r="AP736" s="7" t="str">
        <f t="shared" si="887"/>
        <v/>
      </c>
      <c r="AQ736" s="7" t="str">
        <f t="shared" si="888"/>
        <v/>
      </c>
      <c r="AS736" s="7" t="str">
        <f t="shared" si="889"/>
        <v/>
      </c>
      <c r="AT736" s="7" t="str">
        <f t="shared" si="890"/>
        <v/>
      </c>
      <c r="AU736" s="7" t="str">
        <f t="shared" si="891"/>
        <v/>
      </c>
      <c r="AW736" s="7" t="str">
        <f t="shared" si="892"/>
        <v/>
      </c>
      <c r="AY736" s="7" t="str">
        <f t="shared" si="893"/>
        <v/>
      </c>
      <c r="AZ736" s="7" t="str">
        <f t="shared" si="894"/>
        <v/>
      </c>
      <c r="BA736" s="7" t="str">
        <f t="shared" si="895"/>
        <v/>
      </c>
    </row>
    <row r="737" spans="1:53">
      <c r="A737" s="23"/>
      <c r="B737" s="24"/>
      <c r="C737" s="25"/>
      <c r="D737" s="26"/>
      <c r="E737" s="27"/>
      <c r="F737" s="28"/>
      <c r="G737" s="28"/>
      <c r="H737" s="27"/>
      <c r="I737" s="29"/>
      <c r="J737" s="30"/>
      <c r="K737" s="31"/>
      <c r="L737" s="32"/>
      <c r="M737" s="223"/>
      <c r="N737" s="12" t="str">
        <f>IF(ISBLANK(I737),"",IF(COUNTIF(I737,"*bombe*"),(G737-1)*SUMIF('base de donnée JCO '!C$3:C$10,K737,'base de donnée JCO '!D$3:D$10)+SUMIF(entete,L737,'base de donnée JCO '!D$14:D$20),SUMIFS('base de donnée JCO '!I$173:I$1080,'base de donnée JCO '!F$173:F$1080,I737,'base de donnée JCO '!G$173:G$1080,J737)))</f>
        <v/>
      </c>
      <c r="O737" s="12" t="str">
        <f t="shared" si="872"/>
        <v/>
      </c>
      <c r="P737" s="223"/>
      <c r="Q737" s="28"/>
      <c r="R737" s="28"/>
      <c r="S737" s="28"/>
      <c r="T737" s="28"/>
      <c r="U737" s="28"/>
      <c r="V737" s="2">
        <f>W737*SUMIFS('base de donnée JCO '!H$173:H$1080,'base de donnée JCO '!F$173:F$1080,I737,'base de donnée JCO '!G$173:G$1080,J737)</f>
        <v>0</v>
      </c>
      <c r="W737" s="2">
        <f t="shared" si="873"/>
        <v>0</v>
      </c>
      <c r="X737" s="2">
        <f>W737*SUMIFS('base de donnée JCO '!J$173:J$1080,'base de donnée JCO '!F$173:F$1080,I737,'base de donnée JCO '!G$173:G$1080,J737)</f>
        <v>0</v>
      </c>
      <c r="Z737" s="7" t="str">
        <f t="shared" si="874"/>
        <v/>
      </c>
      <c r="AA737" s="7" t="str">
        <f t="shared" si="875"/>
        <v/>
      </c>
      <c r="AB737" s="7" t="str">
        <f t="shared" si="876"/>
        <v/>
      </c>
      <c r="AD737" s="7" t="str">
        <f t="shared" si="877"/>
        <v/>
      </c>
      <c r="AE737" s="7" t="str">
        <f t="shared" si="878"/>
        <v/>
      </c>
      <c r="AF737" s="7" t="str">
        <f t="shared" si="879"/>
        <v/>
      </c>
      <c r="AG737" s="7" t="str">
        <f t="shared" si="880"/>
        <v/>
      </c>
      <c r="AH737" s="7" t="str">
        <f t="shared" si="881"/>
        <v/>
      </c>
      <c r="AJ737" s="7" t="str">
        <f t="shared" si="882"/>
        <v/>
      </c>
      <c r="AK737" s="7" t="str">
        <f t="shared" si="883"/>
        <v/>
      </c>
      <c r="AL737" s="7" t="str">
        <f t="shared" si="884"/>
        <v/>
      </c>
      <c r="AM737" s="7" t="str">
        <f t="shared" si="885"/>
        <v/>
      </c>
      <c r="AO737" s="7" t="str">
        <f t="shared" si="886"/>
        <v/>
      </c>
      <c r="AP737" s="7" t="str">
        <f t="shared" si="887"/>
        <v/>
      </c>
      <c r="AQ737" s="7" t="str">
        <f t="shared" si="888"/>
        <v/>
      </c>
      <c r="AS737" s="7" t="str">
        <f t="shared" si="889"/>
        <v/>
      </c>
      <c r="AT737" s="7" t="str">
        <f t="shared" si="890"/>
        <v/>
      </c>
      <c r="AU737" s="7" t="str">
        <f t="shared" si="891"/>
        <v/>
      </c>
      <c r="AW737" s="7" t="str">
        <f t="shared" si="892"/>
        <v/>
      </c>
      <c r="AY737" s="7" t="str">
        <f t="shared" si="893"/>
        <v/>
      </c>
      <c r="AZ737" s="7" t="str">
        <f t="shared" si="894"/>
        <v/>
      </c>
      <c r="BA737" s="7" t="str">
        <f t="shared" si="895"/>
        <v/>
      </c>
    </row>
    <row r="738" spans="1:53">
      <c r="A738" s="23"/>
      <c r="B738" s="24"/>
      <c r="C738" s="25"/>
      <c r="D738" s="26"/>
      <c r="E738" s="27"/>
      <c r="F738" s="28"/>
      <c r="G738" s="28"/>
      <c r="H738" s="27"/>
      <c r="I738" s="29"/>
      <c r="J738" s="30"/>
      <c r="K738" s="31"/>
      <c r="L738" s="32"/>
      <c r="M738" s="223"/>
      <c r="N738" s="12" t="str">
        <f>IF(ISBLANK(I738),"",IF(COUNTIF(I738,"*bombe*"),(G738-1)*SUMIF('base de donnée JCO '!C$3:C$10,K738,'base de donnée JCO '!D$3:D$10)+SUMIF(entete,L738,'base de donnée JCO '!D$14:D$20),SUMIFS('base de donnée JCO '!I$173:I$1080,'base de donnée JCO '!F$173:F$1080,I738,'base de donnée JCO '!G$173:G$1080,J738)))</f>
        <v/>
      </c>
      <c r="O738" s="12" t="str">
        <f t="shared" si="872"/>
        <v/>
      </c>
      <c r="P738" s="223"/>
      <c r="Q738" s="28"/>
      <c r="R738" s="28"/>
      <c r="S738" s="28"/>
      <c r="T738" s="28"/>
      <c r="U738" s="28"/>
      <c r="V738" s="2">
        <f>W738*SUMIFS('base de donnée JCO '!H$173:H$1080,'base de donnée JCO '!F$173:F$1080,I738,'base de donnée JCO '!G$173:G$1080,J738)</f>
        <v>0</v>
      </c>
      <c r="W738" s="2">
        <f t="shared" si="873"/>
        <v>0</v>
      </c>
      <c r="X738" s="2">
        <f>W738*SUMIFS('base de donnée JCO '!J$173:J$1080,'base de donnée JCO '!F$173:F$1080,I738,'base de donnée JCO '!G$173:G$1080,J738)</f>
        <v>0</v>
      </c>
      <c r="Z738" s="7" t="str">
        <f t="shared" si="874"/>
        <v/>
      </c>
      <c r="AA738" s="7" t="str">
        <f t="shared" si="875"/>
        <v/>
      </c>
      <c r="AB738" s="7" t="str">
        <f t="shared" si="876"/>
        <v/>
      </c>
      <c r="AD738" s="7" t="str">
        <f t="shared" si="877"/>
        <v/>
      </c>
      <c r="AE738" s="7" t="str">
        <f t="shared" si="878"/>
        <v/>
      </c>
      <c r="AF738" s="7" t="str">
        <f t="shared" si="879"/>
        <v/>
      </c>
      <c r="AG738" s="7" t="str">
        <f t="shared" si="880"/>
        <v/>
      </c>
      <c r="AH738" s="7" t="str">
        <f t="shared" si="881"/>
        <v/>
      </c>
      <c r="AJ738" s="7" t="str">
        <f t="shared" si="882"/>
        <v/>
      </c>
      <c r="AK738" s="7" t="str">
        <f t="shared" si="883"/>
        <v/>
      </c>
      <c r="AL738" s="7" t="str">
        <f t="shared" si="884"/>
        <v/>
      </c>
      <c r="AM738" s="7" t="str">
        <f t="shared" si="885"/>
        <v/>
      </c>
      <c r="AO738" s="7" t="str">
        <f t="shared" si="886"/>
        <v/>
      </c>
      <c r="AP738" s="7" t="str">
        <f t="shared" si="887"/>
        <v/>
      </c>
      <c r="AQ738" s="7" t="str">
        <f t="shared" si="888"/>
        <v/>
      </c>
      <c r="AS738" s="7" t="str">
        <f t="shared" si="889"/>
        <v/>
      </c>
      <c r="AT738" s="7" t="str">
        <f t="shared" si="890"/>
        <v/>
      </c>
      <c r="AU738" s="7" t="str">
        <f t="shared" si="891"/>
        <v/>
      </c>
      <c r="AW738" s="7" t="str">
        <f t="shared" si="892"/>
        <v/>
      </c>
      <c r="AY738" s="7" t="str">
        <f t="shared" si="893"/>
        <v/>
      </c>
      <c r="AZ738" s="7" t="str">
        <f t="shared" si="894"/>
        <v/>
      </c>
      <c r="BA738" s="7" t="str">
        <f t="shared" si="895"/>
        <v/>
      </c>
    </row>
    <row r="739" spans="1:53">
      <c r="A739" s="23"/>
      <c r="B739" s="24"/>
      <c r="C739" s="25"/>
      <c r="D739" s="26"/>
      <c r="E739" s="27"/>
      <c r="F739" s="28"/>
      <c r="G739" s="28"/>
      <c r="H739" s="27"/>
      <c r="I739" s="29"/>
      <c r="J739" s="30"/>
      <c r="K739" s="31"/>
      <c r="L739" s="32"/>
      <c r="M739" s="223"/>
      <c r="N739" s="12" t="str">
        <f>IF(ISBLANK(I739),"",IF(COUNTIF(I739,"*bombe*"),(G739-1)*SUMIF('base de donnée JCO '!C$3:C$10,K739,'base de donnée JCO '!D$3:D$10)+SUMIF(entete,L739,'base de donnée JCO '!D$14:D$20),SUMIFS('base de donnée JCO '!I$173:I$1080,'base de donnée JCO '!F$173:F$1080,I739,'base de donnée JCO '!G$173:G$1080,J739)))</f>
        <v/>
      </c>
      <c r="O739" s="12" t="str">
        <f t="shared" si="872"/>
        <v/>
      </c>
      <c r="P739" s="223"/>
      <c r="Q739" s="28"/>
      <c r="R739" s="28"/>
      <c r="S739" s="28"/>
      <c r="T739" s="28"/>
      <c r="U739" s="28"/>
      <c r="V739" s="2">
        <f>W739*SUMIFS('base de donnée JCO '!H$173:H$1080,'base de donnée JCO '!F$173:F$1080,I739,'base de donnée JCO '!G$173:G$1080,J739)</f>
        <v>0</v>
      </c>
      <c r="W739" s="2">
        <f t="shared" si="873"/>
        <v>0</v>
      </c>
      <c r="X739" s="2">
        <f>W739*SUMIFS('base de donnée JCO '!J$173:J$1080,'base de donnée JCO '!F$173:F$1080,I739,'base de donnée JCO '!G$173:G$1080,J739)</f>
        <v>0</v>
      </c>
      <c r="Z739" s="7" t="str">
        <f t="shared" si="874"/>
        <v/>
      </c>
      <c r="AA739" s="7" t="str">
        <f t="shared" si="875"/>
        <v/>
      </c>
      <c r="AB739" s="7" t="str">
        <f t="shared" si="876"/>
        <v/>
      </c>
      <c r="AD739" s="7" t="str">
        <f t="shared" si="877"/>
        <v/>
      </c>
      <c r="AE739" s="7" t="str">
        <f t="shared" si="878"/>
        <v/>
      </c>
      <c r="AF739" s="7" t="str">
        <f t="shared" si="879"/>
        <v/>
      </c>
      <c r="AG739" s="7" t="str">
        <f t="shared" si="880"/>
        <v/>
      </c>
      <c r="AH739" s="7" t="str">
        <f t="shared" si="881"/>
        <v/>
      </c>
      <c r="AJ739" s="7" t="str">
        <f t="shared" si="882"/>
        <v/>
      </c>
      <c r="AK739" s="7" t="str">
        <f t="shared" si="883"/>
        <v/>
      </c>
      <c r="AL739" s="7" t="str">
        <f t="shared" si="884"/>
        <v/>
      </c>
      <c r="AM739" s="7" t="str">
        <f t="shared" si="885"/>
        <v/>
      </c>
      <c r="AO739" s="7" t="str">
        <f t="shared" si="886"/>
        <v/>
      </c>
      <c r="AP739" s="7" t="str">
        <f t="shared" si="887"/>
        <v/>
      </c>
      <c r="AQ739" s="7" t="str">
        <f t="shared" si="888"/>
        <v/>
      </c>
      <c r="AS739" s="7" t="str">
        <f t="shared" si="889"/>
        <v/>
      </c>
      <c r="AT739" s="7" t="str">
        <f t="shared" si="890"/>
        <v/>
      </c>
      <c r="AU739" s="7" t="str">
        <f t="shared" si="891"/>
        <v/>
      </c>
      <c r="AW739" s="7" t="str">
        <f t="shared" si="892"/>
        <v/>
      </c>
      <c r="AY739" s="7" t="str">
        <f t="shared" si="893"/>
        <v/>
      </c>
      <c r="AZ739" s="7" t="str">
        <f t="shared" si="894"/>
        <v/>
      </c>
      <c r="BA739" s="7" t="str">
        <f t="shared" si="895"/>
        <v/>
      </c>
    </row>
    <row r="740" spans="1:53">
      <c r="A740" s="23"/>
      <c r="B740" s="24"/>
      <c r="C740" s="25"/>
      <c r="D740" s="26"/>
      <c r="E740" s="27"/>
      <c r="F740" s="28"/>
      <c r="G740" s="28"/>
      <c r="H740" s="27"/>
      <c r="I740" s="29"/>
      <c r="J740" s="30"/>
      <c r="K740" s="31"/>
      <c r="L740" s="32"/>
      <c r="M740" s="223"/>
      <c r="N740" s="12" t="str">
        <f>IF(ISBLANK(I740),"",IF(COUNTIF(I740,"*bombe*"),(G740-1)*SUMIF('base de donnée JCO '!C$3:C$10,K740,'base de donnée JCO '!D$3:D$10)+SUMIF(entete,L740,'base de donnée JCO '!D$14:D$20),SUMIFS('base de donnée JCO '!I$173:I$1080,'base de donnée JCO '!F$173:F$1080,I740,'base de donnée JCO '!G$173:G$1080,J740)))</f>
        <v/>
      </c>
      <c r="O740" s="12" t="str">
        <f t="shared" si="872"/>
        <v/>
      </c>
      <c r="P740" s="223"/>
      <c r="Q740" s="28"/>
      <c r="R740" s="28"/>
      <c r="S740" s="28"/>
      <c r="T740" s="28"/>
      <c r="U740" s="28"/>
      <c r="V740" s="2">
        <f>W740*SUMIFS('base de donnée JCO '!H$173:H$1080,'base de donnée JCO '!F$173:F$1080,I740,'base de donnée JCO '!G$173:G$1080,J740)</f>
        <v>0</v>
      </c>
      <c r="W740" s="2">
        <f t="shared" si="873"/>
        <v>0</v>
      </c>
      <c r="X740" s="2">
        <f>W740*SUMIFS('base de donnée JCO '!J$173:J$1080,'base de donnée JCO '!F$173:F$1080,I740,'base de donnée JCO '!G$173:G$1080,J740)</f>
        <v>0</v>
      </c>
      <c r="Z740" s="7" t="str">
        <f t="shared" si="874"/>
        <v/>
      </c>
      <c r="AA740" s="7" t="str">
        <f t="shared" si="875"/>
        <v/>
      </c>
      <c r="AB740" s="7" t="str">
        <f t="shared" si="876"/>
        <v/>
      </c>
      <c r="AD740" s="7" t="str">
        <f t="shared" si="877"/>
        <v/>
      </c>
      <c r="AE740" s="7" t="str">
        <f t="shared" si="878"/>
        <v/>
      </c>
      <c r="AF740" s="7" t="str">
        <f t="shared" si="879"/>
        <v/>
      </c>
      <c r="AG740" s="7" t="str">
        <f t="shared" si="880"/>
        <v/>
      </c>
      <c r="AH740" s="7" t="str">
        <f t="shared" si="881"/>
        <v/>
      </c>
      <c r="AJ740" s="7" t="str">
        <f t="shared" si="882"/>
        <v/>
      </c>
      <c r="AK740" s="7" t="str">
        <f t="shared" si="883"/>
        <v/>
      </c>
      <c r="AL740" s="7" t="str">
        <f t="shared" si="884"/>
        <v/>
      </c>
      <c r="AM740" s="7" t="str">
        <f t="shared" si="885"/>
        <v/>
      </c>
      <c r="AO740" s="7" t="str">
        <f t="shared" si="886"/>
        <v/>
      </c>
      <c r="AP740" s="7" t="str">
        <f t="shared" si="887"/>
        <v/>
      </c>
      <c r="AQ740" s="7" t="str">
        <f t="shared" si="888"/>
        <v/>
      </c>
      <c r="AS740" s="7" t="str">
        <f t="shared" si="889"/>
        <v/>
      </c>
      <c r="AT740" s="7" t="str">
        <f t="shared" si="890"/>
        <v/>
      </c>
      <c r="AU740" s="7" t="str">
        <f t="shared" si="891"/>
        <v/>
      </c>
      <c r="AW740" s="7" t="str">
        <f t="shared" si="892"/>
        <v/>
      </c>
      <c r="AY740" s="7" t="str">
        <f t="shared" si="893"/>
        <v/>
      </c>
      <c r="AZ740" s="7" t="str">
        <f t="shared" si="894"/>
        <v/>
      </c>
      <c r="BA740" s="7" t="str">
        <f t="shared" si="895"/>
        <v/>
      </c>
    </row>
    <row r="741" spans="1:53">
      <c r="A741" s="23"/>
      <c r="B741" s="24"/>
      <c r="C741" s="25"/>
      <c r="D741" s="26"/>
      <c r="E741" s="27"/>
      <c r="F741" s="28"/>
      <c r="G741" s="28"/>
      <c r="H741" s="27"/>
      <c r="I741" s="29"/>
      <c r="J741" s="30"/>
      <c r="K741" s="31"/>
      <c r="L741" s="32"/>
      <c r="M741" s="223"/>
      <c r="N741" s="12" t="str">
        <f>IF(ISBLANK(I741),"",IF(COUNTIF(I741,"*bombe*"),(G741-1)*SUMIF('base de donnée JCO '!C$3:C$10,K741,'base de donnée JCO '!D$3:D$10)+SUMIF(entete,L741,'base de donnée JCO '!D$14:D$20),SUMIFS('base de donnée JCO '!I$173:I$1080,'base de donnée JCO '!F$173:F$1080,I741,'base de donnée JCO '!G$173:G$1080,J741)))</f>
        <v/>
      </c>
      <c r="O741" s="12" t="str">
        <f t="shared" si="872"/>
        <v/>
      </c>
      <c r="P741" s="223"/>
      <c r="Q741" s="28"/>
      <c r="R741" s="28"/>
      <c r="S741" s="28"/>
      <c r="T741" s="28"/>
      <c r="U741" s="28"/>
      <c r="V741" s="2">
        <f>W741*SUMIFS('base de donnée JCO '!H$173:H$1080,'base de donnée JCO '!F$173:F$1080,I741,'base de donnée JCO '!G$173:G$1080,J741)</f>
        <v>0</v>
      </c>
      <c r="W741" s="2">
        <f t="shared" si="873"/>
        <v>0</v>
      </c>
      <c r="X741" s="2">
        <f>W741*SUMIFS('base de donnée JCO '!J$173:J$1080,'base de donnée JCO '!F$173:F$1080,I741,'base de donnée JCO '!G$173:G$1080,J741)</f>
        <v>0</v>
      </c>
      <c r="Z741" s="7" t="str">
        <f t="shared" si="874"/>
        <v/>
      </c>
      <c r="AA741" s="7" t="str">
        <f t="shared" si="875"/>
        <v/>
      </c>
      <c r="AB741" s="7" t="str">
        <f t="shared" si="876"/>
        <v/>
      </c>
      <c r="AD741" s="7" t="str">
        <f t="shared" si="877"/>
        <v/>
      </c>
      <c r="AE741" s="7" t="str">
        <f t="shared" si="878"/>
        <v/>
      </c>
      <c r="AF741" s="7" t="str">
        <f t="shared" si="879"/>
        <v/>
      </c>
      <c r="AG741" s="7" t="str">
        <f t="shared" si="880"/>
        <v/>
      </c>
      <c r="AH741" s="7" t="str">
        <f t="shared" si="881"/>
        <v/>
      </c>
      <c r="AJ741" s="7" t="str">
        <f t="shared" si="882"/>
        <v/>
      </c>
      <c r="AK741" s="7" t="str">
        <f t="shared" si="883"/>
        <v/>
      </c>
      <c r="AL741" s="7" t="str">
        <f t="shared" si="884"/>
        <v/>
      </c>
      <c r="AM741" s="7" t="str">
        <f t="shared" si="885"/>
        <v/>
      </c>
      <c r="AO741" s="7" t="str">
        <f t="shared" si="886"/>
        <v/>
      </c>
      <c r="AP741" s="7" t="str">
        <f t="shared" si="887"/>
        <v/>
      </c>
      <c r="AQ741" s="7" t="str">
        <f t="shared" si="888"/>
        <v/>
      </c>
      <c r="AS741" s="7" t="str">
        <f t="shared" si="889"/>
        <v/>
      </c>
      <c r="AT741" s="7" t="str">
        <f t="shared" si="890"/>
        <v/>
      </c>
      <c r="AU741" s="7" t="str">
        <f t="shared" si="891"/>
        <v/>
      </c>
      <c r="AW741" s="7" t="str">
        <f t="shared" si="892"/>
        <v/>
      </c>
      <c r="AY741" s="7" t="str">
        <f t="shared" si="893"/>
        <v/>
      </c>
      <c r="AZ741" s="7" t="str">
        <f t="shared" si="894"/>
        <v/>
      </c>
      <c r="BA741" s="7" t="str">
        <f t="shared" si="895"/>
        <v/>
      </c>
    </row>
    <row r="742" spans="1:53">
      <c r="A742" s="23"/>
      <c r="B742" s="24"/>
      <c r="C742" s="25"/>
      <c r="D742" s="26"/>
      <c r="E742" s="27"/>
      <c r="F742" s="28"/>
      <c r="G742" s="28"/>
      <c r="H742" s="27"/>
      <c r="I742" s="29"/>
      <c r="J742" s="30"/>
      <c r="K742" s="31"/>
      <c r="L742" s="32"/>
      <c r="M742" s="223"/>
      <c r="N742" s="12" t="str">
        <f>IF(ISBLANK(I742),"",IF(COUNTIF(I742,"*bombe*"),(G742-1)*SUMIF('base de donnée JCO '!C$3:C$10,K742,'base de donnée JCO '!D$3:D$10)+SUMIF(entete,L742,'base de donnée JCO '!D$14:D$20),SUMIFS('base de donnée JCO '!I$173:I$1080,'base de donnée JCO '!F$173:F$1080,I742,'base de donnée JCO '!G$173:G$1080,J742)))</f>
        <v/>
      </c>
      <c r="O742" s="12" t="str">
        <f t="shared" si="872"/>
        <v/>
      </c>
      <c r="P742" s="223"/>
      <c r="Q742" s="28"/>
      <c r="R742" s="28"/>
      <c r="S742" s="28"/>
      <c r="T742" s="28"/>
      <c r="U742" s="28"/>
      <c r="V742" s="2">
        <f>W742*SUMIFS('base de donnée JCO '!H$173:H$1080,'base de donnée JCO '!F$173:F$1080,I742,'base de donnée JCO '!G$173:G$1080,J742)</f>
        <v>0</v>
      </c>
      <c r="W742" s="2">
        <f t="shared" si="873"/>
        <v>0</v>
      </c>
      <c r="X742" s="2">
        <f>W742*SUMIFS('base de donnée JCO '!J$173:J$1080,'base de donnée JCO '!F$173:F$1080,I742,'base de donnée JCO '!G$173:G$1080,J742)</f>
        <v>0</v>
      </c>
      <c r="Z742" s="7" t="str">
        <f t="shared" si="874"/>
        <v/>
      </c>
      <c r="AA742" s="7" t="str">
        <f t="shared" si="875"/>
        <v/>
      </c>
      <c r="AB742" s="7" t="str">
        <f t="shared" si="876"/>
        <v/>
      </c>
      <c r="AD742" s="7" t="str">
        <f t="shared" si="877"/>
        <v/>
      </c>
      <c r="AE742" s="7" t="str">
        <f t="shared" si="878"/>
        <v/>
      </c>
      <c r="AF742" s="7" t="str">
        <f t="shared" si="879"/>
        <v/>
      </c>
      <c r="AG742" s="7" t="str">
        <f t="shared" si="880"/>
        <v/>
      </c>
      <c r="AH742" s="7" t="str">
        <f t="shared" si="881"/>
        <v/>
      </c>
      <c r="AJ742" s="7" t="str">
        <f t="shared" si="882"/>
        <v/>
      </c>
      <c r="AK742" s="7" t="str">
        <f t="shared" si="883"/>
        <v/>
      </c>
      <c r="AL742" s="7" t="str">
        <f t="shared" si="884"/>
        <v/>
      </c>
      <c r="AM742" s="7" t="str">
        <f t="shared" si="885"/>
        <v/>
      </c>
      <c r="AO742" s="7" t="str">
        <f t="shared" si="886"/>
        <v/>
      </c>
      <c r="AP742" s="7" t="str">
        <f t="shared" si="887"/>
        <v/>
      </c>
      <c r="AQ742" s="7" t="str">
        <f t="shared" si="888"/>
        <v/>
      </c>
      <c r="AS742" s="7" t="str">
        <f t="shared" si="889"/>
        <v/>
      </c>
      <c r="AT742" s="7" t="str">
        <f t="shared" si="890"/>
        <v/>
      </c>
      <c r="AU742" s="7" t="str">
        <f t="shared" si="891"/>
        <v/>
      </c>
      <c r="AW742" s="7" t="str">
        <f t="shared" si="892"/>
        <v/>
      </c>
      <c r="AY742" s="7" t="str">
        <f t="shared" si="893"/>
        <v/>
      </c>
      <c r="AZ742" s="7" t="str">
        <f t="shared" si="894"/>
        <v/>
      </c>
      <c r="BA742" s="7" t="str">
        <f t="shared" si="895"/>
        <v/>
      </c>
    </row>
    <row r="743" spans="1:53">
      <c r="A743" s="23"/>
      <c r="B743" s="24"/>
      <c r="C743" s="25"/>
      <c r="D743" s="26"/>
      <c r="E743" s="27"/>
      <c r="F743" s="28"/>
      <c r="G743" s="28"/>
      <c r="H743" s="27"/>
      <c r="I743" s="29"/>
      <c r="J743" s="30"/>
      <c r="K743" s="31"/>
      <c r="L743" s="32"/>
      <c r="M743" s="223"/>
      <c r="N743" s="12" t="str">
        <f>IF(ISBLANK(I743),"",IF(COUNTIF(I743,"*bombe*"),(G743-1)*SUMIF('base de donnée JCO '!C$3:C$10,K743,'base de donnée JCO '!D$3:D$10)+SUMIF(entete,L743,'base de donnée JCO '!D$14:D$20),SUMIFS('base de donnée JCO '!I$173:I$1080,'base de donnée JCO '!F$173:F$1080,I743,'base de donnée JCO '!G$173:G$1080,J743)))</f>
        <v/>
      </c>
      <c r="O743" s="12" t="str">
        <f t="shared" si="872"/>
        <v/>
      </c>
      <c r="P743" s="223"/>
      <c r="Q743" s="28"/>
      <c r="R743" s="28"/>
      <c r="S743" s="28"/>
      <c r="T743" s="28"/>
      <c r="U743" s="28"/>
      <c r="V743" s="2">
        <f>W743*SUMIFS('base de donnée JCO '!H$173:H$1080,'base de donnée JCO '!F$173:F$1080,I743,'base de donnée JCO '!G$173:G$1080,J743)</f>
        <v>0</v>
      </c>
      <c r="W743" s="2">
        <f t="shared" si="873"/>
        <v>0</v>
      </c>
      <c r="X743" s="2">
        <f>W743*SUMIFS('base de donnée JCO '!J$173:J$1080,'base de donnée JCO '!F$173:F$1080,I743,'base de donnée JCO '!G$173:G$1080,J743)</f>
        <v>0</v>
      </c>
      <c r="Z743" s="7" t="str">
        <f t="shared" si="874"/>
        <v/>
      </c>
      <c r="AA743" s="7" t="str">
        <f t="shared" si="875"/>
        <v/>
      </c>
      <c r="AB743" s="7" t="str">
        <f t="shared" si="876"/>
        <v/>
      </c>
      <c r="AD743" s="7" t="str">
        <f t="shared" si="877"/>
        <v/>
      </c>
      <c r="AE743" s="7" t="str">
        <f t="shared" si="878"/>
        <v/>
      </c>
      <c r="AF743" s="7" t="str">
        <f t="shared" si="879"/>
        <v/>
      </c>
      <c r="AG743" s="7" t="str">
        <f t="shared" si="880"/>
        <v/>
      </c>
      <c r="AH743" s="7" t="str">
        <f t="shared" si="881"/>
        <v/>
      </c>
      <c r="AJ743" s="7" t="str">
        <f t="shared" si="882"/>
        <v/>
      </c>
      <c r="AK743" s="7" t="str">
        <f t="shared" si="883"/>
        <v/>
      </c>
      <c r="AL743" s="7" t="str">
        <f t="shared" si="884"/>
        <v/>
      </c>
      <c r="AM743" s="7" t="str">
        <f t="shared" si="885"/>
        <v/>
      </c>
      <c r="AO743" s="7" t="str">
        <f t="shared" si="886"/>
        <v/>
      </c>
      <c r="AP743" s="7" t="str">
        <f t="shared" si="887"/>
        <v/>
      </c>
      <c r="AQ743" s="7" t="str">
        <f t="shared" si="888"/>
        <v/>
      </c>
      <c r="AS743" s="7" t="str">
        <f t="shared" si="889"/>
        <v/>
      </c>
      <c r="AT743" s="7" t="str">
        <f t="shared" si="890"/>
        <v/>
      </c>
      <c r="AU743" s="7" t="str">
        <f t="shared" si="891"/>
        <v/>
      </c>
      <c r="AW743" s="7" t="str">
        <f t="shared" si="892"/>
        <v/>
      </c>
      <c r="AY743" s="7" t="str">
        <f t="shared" si="893"/>
        <v/>
      </c>
      <c r="AZ743" s="7" t="str">
        <f t="shared" si="894"/>
        <v/>
      </c>
      <c r="BA743" s="7" t="str">
        <f t="shared" si="895"/>
        <v/>
      </c>
    </row>
    <row r="744" spans="1:53">
      <c r="A744" s="23"/>
      <c r="B744" s="24"/>
      <c r="C744" s="25"/>
      <c r="D744" s="26"/>
      <c r="E744" s="27"/>
      <c r="F744" s="28"/>
      <c r="G744" s="28"/>
      <c r="H744" s="27"/>
      <c r="I744" s="29"/>
      <c r="J744" s="30"/>
      <c r="K744" s="31"/>
      <c r="L744" s="32"/>
      <c r="M744" s="223"/>
      <c r="N744" s="12" t="str">
        <f>IF(ISBLANK(I744),"",IF(COUNTIF(I744,"*bombe*"),(G744-1)*SUMIF('base de donnée JCO '!C$3:C$10,K744,'base de donnée JCO '!D$3:D$10)+SUMIF(entete,L744,'base de donnée JCO '!D$14:D$20),SUMIFS('base de donnée JCO '!I$173:I$1080,'base de donnée JCO '!F$173:F$1080,I744,'base de donnée JCO '!G$173:G$1080,J744)))</f>
        <v/>
      </c>
      <c r="O744" s="12" t="str">
        <f t="shared" si="872"/>
        <v/>
      </c>
      <c r="P744" s="223"/>
      <c r="Q744" s="28"/>
      <c r="R744" s="28"/>
      <c r="S744" s="28"/>
      <c r="T744" s="28"/>
      <c r="U744" s="28"/>
      <c r="V744" s="2">
        <f>W744*SUMIFS('base de donnée JCO '!H$173:H$1080,'base de donnée JCO '!F$173:F$1080,I744,'base de donnée JCO '!G$173:G$1080,J744)</f>
        <v>0</v>
      </c>
      <c r="W744" s="2">
        <f t="shared" si="873"/>
        <v>0</v>
      </c>
      <c r="X744" s="2">
        <f>W744*SUMIFS('base de donnée JCO '!J$173:J$1080,'base de donnée JCO '!F$173:F$1080,I744,'base de donnée JCO '!G$173:G$1080,J744)</f>
        <v>0</v>
      </c>
      <c r="Z744" s="7" t="str">
        <f t="shared" si="874"/>
        <v/>
      </c>
      <c r="AA744" s="7" t="str">
        <f t="shared" si="875"/>
        <v/>
      </c>
      <c r="AB744" s="7" t="str">
        <f t="shared" si="876"/>
        <v/>
      </c>
      <c r="AD744" s="7" t="str">
        <f t="shared" si="877"/>
        <v/>
      </c>
      <c r="AE744" s="7" t="str">
        <f t="shared" si="878"/>
        <v/>
      </c>
      <c r="AF744" s="7" t="str">
        <f t="shared" si="879"/>
        <v/>
      </c>
      <c r="AG744" s="7" t="str">
        <f t="shared" si="880"/>
        <v/>
      </c>
      <c r="AH744" s="7" t="str">
        <f t="shared" si="881"/>
        <v/>
      </c>
      <c r="AJ744" s="7" t="str">
        <f t="shared" si="882"/>
        <v/>
      </c>
      <c r="AK744" s="7" t="str">
        <f t="shared" si="883"/>
        <v/>
      </c>
      <c r="AL744" s="7" t="str">
        <f t="shared" si="884"/>
        <v/>
      </c>
      <c r="AM744" s="7" t="str">
        <f t="shared" si="885"/>
        <v/>
      </c>
      <c r="AO744" s="7" t="str">
        <f t="shared" si="886"/>
        <v/>
      </c>
      <c r="AP744" s="7" t="str">
        <f t="shared" si="887"/>
        <v/>
      </c>
      <c r="AQ744" s="7" t="str">
        <f t="shared" si="888"/>
        <v/>
      </c>
      <c r="AS744" s="7" t="str">
        <f t="shared" si="889"/>
        <v/>
      </c>
      <c r="AT744" s="7" t="str">
        <f t="shared" si="890"/>
        <v/>
      </c>
      <c r="AU744" s="7" t="str">
        <f t="shared" si="891"/>
        <v/>
      </c>
      <c r="AW744" s="7" t="str">
        <f t="shared" si="892"/>
        <v/>
      </c>
      <c r="AY744" s="7" t="str">
        <f t="shared" si="893"/>
        <v/>
      </c>
      <c r="AZ744" s="7" t="str">
        <f t="shared" si="894"/>
        <v/>
      </c>
      <c r="BA744" s="7" t="str">
        <f t="shared" si="895"/>
        <v/>
      </c>
    </row>
    <row r="745" spans="1:53">
      <c r="A745" s="23"/>
      <c r="B745" s="24"/>
      <c r="C745" s="25"/>
      <c r="D745" s="26"/>
      <c r="E745" s="27"/>
      <c r="F745" s="28"/>
      <c r="G745" s="28"/>
      <c r="H745" s="27"/>
      <c r="I745" s="29"/>
      <c r="J745" s="30"/>
      <c r="K745" s="31"/>
      <c r="L745" s="32"/>
      <c r="M745" s="223"/>
      <c r="N745" s="12" t="str">
        <f>IF(ISBLANK(I745),"",IF(COUNTIF(I745,"*bombe*"),(G745-1)*SUMIF('base de donnée JCO '!C$3:C$10,K745,'base de donnée JCO '!D$3:D$10)+SUMIF(entete,L745,'base de donnée JCO '!D$14:D$20),SUMIFS('base de donnée JCO '!I$173:I$1080,'base de donnée JCO '!F$173:F$1080,I745,'base de donnée JCO '!G$173:G$1080,J745)))</f>
        <v/>
      </c>
      <c r="O745" s="12" t="str">
        <f t="shared" si="872"/>
        <v/>
      </c>
      <c r="P745" s="223"/>
      <c r="Q745" s="28"/>
      <c r="R745" s="28"/>
      <c r="S745" s="28"/>
      <c r="T745" s="28"/>
      <c r="U745" s="28"/>
      <c r="V745" s="2">
        <f>W745*SUMIFS('base de donnée JCO '!H$173:H$1080,'base de donnée JCO '!F$173:F$1080,I745,'base de donnée JCO '!G$173:G$1080,J745)</f>
        <v>0</v>
      </c>
      <c r="W745" s="2">
        <f t="shared" si="873"/>
        <v>0</v>
      </c>
      <c r="X745" s="2">
        <f>W745*SUMIFS('base de donnée JCO '!J$173:J$1080,'base de donnée JCO '!F$173:F$1080,I745,'base de donnée JCO '!G$173:G$1080,J745)</f>
        <v>0</v>
      </c>
      <c r="Z745" s="7" t="str">
        <f t="shared" si="874"/>
        <v/>
      </c>
      <c r="AA745" s="7" t="str">
        <f t="shared" si="875"/>
        <v/>
      </c>
      <c r="AB745" s="7" t="str">
        <f t="shared" si="876"/>
        <v/>
      </c>
      <c r="AD745" s="7" t="str">
        <f t="shared" si="877"/>
        <v/>
      </c>
      <c r="AE745" s="7" t="str">
        <f t="shared" si="878"/>
        <v/>
      </c>
      <c r="AF745" s="7" t="str">
        <f t="shared" si="879"/>
        <v/>
      </c>
      <c r="AG745" s="7" t="str">
        <f t="shared" si="880"/>
        <v/>
      </c>
      <c r="AH745" s="7" t="str">
        <f t="shared" si="881"/>
        <v/>
      </c>
      <c r="AJ745" s="7" t="str">
        <f t="shared" si="882"/>
        <v/>
      </c>
      <c r="AK745" s="7" t="str">
        <f t="shared" si="883"/>
        <v/>
      </c>
      <c r="AL745" s="7" t="str">
        <f t="shared" si="884"/>
        <v/>
      </c>
      <c r="AM745" s="7" t="str">
        <f t="shared" si="885"/>
        <v/>
      </c>
      <c r="AO745" s="7" t="str">
        <f t="shared" si="886"/>
        <v/>
      </c>
      <c r="AP745" s="7" t="str">
        <f t="shared" si="887"/>
        <v/>
      </c>
      <c r="AQ745" s="7" t="str">
        <f t="shared" si="888"/>
        <v/>
      </c>
      <c r="AS745" s="7" t="str">
        <f t="shared" si="889"/>
        <v/>
      </c>
      <c r="AT745" s="7" t="str">
        <f t="shared" si="890"/>
        <v/>
      </c>
      <c r="AU745" s="7" t="str">
        <f t="shared" si="891"/>
        <v/>
      </c>
      <c r="AW745" s="7" t="str">
        <f t="shared" si="892"/>
        <v/>
      </c>
      <c r="AY745" s="7" t="str">
        <f t="shared" si="893"/>
        <v/>
      </c>
      <c r="AZ745" s="7" t="str">
        <f t="shared" si="894"/>
        <v/>
      </c>
      <c r="BA745" s="7" t="str">
        <f t="shared" si="895"/>
        <v/>
      </c>
    </row>
    <row r="746" spans="1:53">
      <c r="A746" s="23"/>
      <c r="B746" s="24"/>
      <c r="C746" s="25"/>
      <c r="D746" s="26"/>
      <c r="E746" s="27"/>
      <c r="F746" s="28"/>
      <c r="G746" s="28"/>
      <c r="H746" s="27"/>
      <c r="I746" s="29"/>
      <c r="J746" s="30"/>
      <c r="K746" s="31"/>
      <c r="L746" s="32"/>
      <c r="M746" s="223"/>
      <c r="N746" s="12" t="str">
        <f>IF(ISBLANK(I746),"",IF(COUNTIF(I746,"*bombe*"),(G746-1)*SUMIF('base de donnée JCO '!C$3:C$10,K746,'base de donnée JCO '!D$3:D$10)+SUMIF(entete,L746,'base de donnée JCO '!D$14:D$20),SUMIFS('base de donnée JCO '!I$173:I$1080,'base de donnée JCO '!F$173:F$1080,I746,'base de donnée JCO '!G$173:G$1080,J746)))</f>
        <v/>
      </c>
      <c r="O746" s="12" t="str">
        <f t="shared" si="872"/>
        <v/>
      </c>
      <c r="P746" s="223"/>
      <c r="Q746" s="28"/>
      <c r="R746" s="28"/>
      <c r="S746" s="28"/>
      <c r="T746" s="28"/>
      <c r="U746" s="28"/>
      <c r="V746" s="2">
        <f>W746*SUMIFS('base de donnée JCO '!H$173:H$1080,'base de donnée JCO '!F$173:F$1080,I746,'base de donnée JCO '!G$173:G$1080,J746)</f>
        <v>0</v>
      </c>
      <c r="W746" s="2">
        <f t="shared" si="873"/>
        <v>0</v>
      </c>
      <c r="X746" s="2">
        <f>W746*SUMIFS('base de donnée JCO '!J$173:J$1080,'base de donnée JCO '!F$173:F$1080,I746,'base de donnée JCO '!G$173:G$1080,J746)</f>
        <v>0</v>
      </c>
      <c r="Z746" s="7" t="str">
        <f t="shared" si="874"/>
        <v/>
      </c>
      <c r="AA746" s="7" t="str">
        <f t="shared" si="875"/>
        <v/>
      </c>
      <c r="AB746" s="7" t="str">
        <f t="shared" si="876"/>
        <v/>
      </c>
      <c r="AD746" s="7" t="str">
        <f t="shared" si="877"/>
        <v/>
      </c>
      <c r="AE746" s="7" t="str">
        <f t="shared" si="878"/>
        <v/>
      </c>
      <c r="AF746" s="7" t="str">
        <f t="shared" si="879"/>
        <v/>
      </c>
      <c r="AG746" s="7" t="str">
        <f t="shared" si="880"/>
        <v/>
      </c>
      <c r="AH746" s="7" t="str">
        <f t="shared" si="881"/>
        <v/>
      </c>
      <c r="AJ746" s="7" t="str">
        <f t="shared" si="882"/>
        <v/>
      </c>
      <c r="AK746" s="7" t="str">
        <f t="shared" si="883"/>
        <v/>
      </c>
      <c r="AL746" s="7" t="str">
        <f t="shared" si="884"/>
        <v/>
      </c>
      <c r="AM746" s="7" t="str">
        <f t="shared" si="885"/>
        <v/>
      </c>
      <c r="AO746" s="7" t="str">
        <f t="shared" si="886"/>
        <v/>
      </c>
      <c r="AP746" s="7" t="str">
        <f t="shared" si="887"/>
        <v/>
      </c>
      <c r="AQ746" s="7" t="str">
        <f t="shared" si="888"/>
        <v/>
      </c>
      <c r="AS746" s="7" t="str">
        <f t="shared" si="889"/>
        <v/>
      </c>
      <c r="AT746" s="7" t="str">
        <f t="shared" si="890"/>
        <v/>
      </c>
      <c r="AU746" s="7" t="str">
        <f t="shared" si="891"/>
        <v/>
      </c>
      <c r="AW746" s="7" t="str">
        <f t="shared" si="892"/>
        <v/>
      </c>
      <c r="AY746" s="7" t="str">
        <f t="shared" si="893"/>
        <v/>
      </c>
      <c r="AZ746" s="7" t="str">
        <f t="shared" si="894"/>
        <v/>
      </c>
      <c r="BA746" s="7" t="str">
        <f t="shared" si="895"/>
        <v/>
      </c>
    </row>
    <row r="747" spans="1:53">
      <c r="A747" s="23"/>
      <c r="B747" s="24"/>
      <c r="C747" s="25"/>
      <c r="D747" s="26"/>
      <c r="E747" s="27"/>
      <c r="F747" s="28"/>
      <c r="G747" s="28"/>
      <c r="H747" s="27"/>
      <c r="I747" s="29"/>
      <c r="J747" s="30"/>
      <c r="K747" s="31"/>
      <c r="L747" s="32"/>
      <c r="M747" s="223"/>
      <c r="N747" s="12" t="str">
        <f>IF(ISBLANK(I747),"",IF(COUNTIF(I747,"*bombe*"),(G747-1)*SUMIF('base de donnée JCO '!C$3:C$10,K747,'base de donnée JCO '!D$3:D$10)+SUMIF(entete,L747,'base de donnée JCO '!D$14:D$20),SUMIFS('base de donnée JCO '!I$173:I$1080,'base de donnée JCO '!F$173:F$1080,I747,'base de donnée JCO '!G$173:G$1080,J747)))</f>
        <v/>
      </c>
      <c r="O747" s="12" t="str">
        <f t="shared" si="872"/>
        <v/>
      </c>
      <c r="P747" s="223"/>
      <c r="Q747" s="28"/>
      <c r="R747" s="28"/>
      <c r="S747" s="28"/>
      <c r="T747" s="28"/>
      <c r="U747" s="28"/>
      <c r="V747" s="2">
        <f>W747*SUMIFS('base de donnée JCO '!H$173:H$1080,'base de donnée JCO '!F$173:F$1080,I747,'base de donnée JCO '!G$173:G$1080,J747)</f>
        <v>0</v>
      </c>
      <c r="W747" s="2">
        <f t="shared" si="873"/>
        <v>0</v>
      </c>
      <c r="X747" s="2">
        <f>W747*SUMIFS('base de donnée JCO '!J$173:J$1080,'base de donnée JCO '!F$173:F$1080,I747,'base de donnée JCO '!G$173:G$1080,J747)</f>
        <v>0</v>
      </c>
      <c r="Z747" s="7" t="str">
        <f t="shared" si="874"/>
        <v/>
      </c>
      <c r="AA747" s="7" t="str">
        <f t="shared" si="875"/>
        <v/>
      </c>
      <c r="AB747" s="7" t="str">
        <f t="shared" si="876"/>
        <v/>
      </c>
      <c r="AD747" s="7" t="str">
        <f t="shared" si="877"/>
        <v/>
      </c>
      <c r="AE747" s="7" t="str">
        <f t="shared" si="878"/>
        <v/>
      </c>
      <c r="AF747" s="7" t="str">
        <f t="shared" si="879"/>
        <v/>
      </c>
      <c r="AG747" s="7" t="str">
        <f t="shared" si="880"/>
        <v/>
      </c>
      <c r="AH747" s="7" t="str">
        <f t="shared" si="881"/>
        <v/>
      </c>
      <c r="AJ747" s="7" t="str">
        <f t="shared" si="882"/>
        <v/>
      </c>
      <c r="AK747" s="7" t="str">
        <f t="shared" si="883"/>
        <v/>
      </c>
      <c r="AL747" s="7" t="str">
        <f t="shared" si="884"/>
        <v/>
      </c>
      <c r="AM747" s="7" t="str">
        <f t="shared" si="885"/>
        <v/>
      </c>
      <c r="AO747" s="7" t="str">
        <f t="shared" si="886"/>
        <v/>
      </c>
      <c r="AP747" s="7" t="str">
        <f t="shared" si="887"/>
        <v/>
      </c>
      <c r="AQ747" s="7" t="str">
        <f t="shared" si="888"/>
        <v/>
      </c>
      <c r="AS747" s="7" t="str">
        <f t="shared" si="889"/>
        <v/>
      </c>
      <c r="AT747" s="7" t="str">
        <f t="shared" si="890"/>
        <v/>
      </c>
      <c r="AU747" s="7" t="str">
        <f t="shared" si="891"/>
        <v/>
      </c>
      <c r="AW747" s="7" t="str">
        <f t="shared" si="892"/>
        <v/>
      </c>
      <c r="AY747" s="7" t="str">
        <f t="shared" si="893"/>
        <v/>
      </c>
      <c r="AZ747" s="7" t="str">
        <f t="shared" si="894"/>
        <v/>
      </c>
      <c r="BA747" s="7" t="str">
        <f t="shared" si="895"/>
        <v/>
      </c>
    </row>
    <row r="748" spans="1:53">
      <c r="A748" s="23"/>
      <c r="B748" s="24"/>
      <c r="C748" s="25"/>
      <c r="D748" s="26"/>
      <c r="E748" s="27"/>
      <c r="F748" s="28"/>
      <c r="G748" s="28"/>
      <c r="H748" s="27"/>
      <c r="I748" s="29"/>
      <c r="J748" s="30"/>
      <c r="K748" s="31"/>
      <c r="L748" s="32"/>
      <c r="M748" s="223"/>
      <c r="N748" s="12" t="str">
        <f>IF(ISBLANK(I748),"",IF(COUNTIF(I748,"*bombe*"),(G748-1)*SUMIF('base de donnée JCO '!C$3:C$10,K748,'base de donnée JCO '!D$3:D$10)+SUMIF(entete,L748,'base de donnée JCO '!D$14:D$20),SUMIFS('base de donnée JCO '!I$173:I$1080,'base de donnée JCO '!F$173:F$1080,I748,'base de donnée JCO '!G$173:G$1080,J748)))</f>
        <v/>
      </c>
      <c r="O748" s="12" t="str">
        <f t="shared" si="872"/>
        <v/>
      </c>
      <c r="P748" s="223"/>
      <c r="Q748" s="28"/>
      <c r="R748" s="28"/>
      <c r="S748" s="28"/>
      <c r="T748" s="28"/>
      <c r="U748" s="28"/>
      <c r="V748" s="2">
        <f>W748*SUMIFS('base de donnée JCO '!H$173:H$1080,'base de donnée JCO '!F$173:F$1080,I748,'base de donnée JCO '!G$173:G$1080,J748)</f>
        <v>0</v>
      </c>
      <c r="W748" s="2">
        <f t="shared" si="873"/>
        <v>0</v>
      </c>
      <c r="X748" s="2">
        <f>W748*SUMIFS('base de donnée JCO '!J$173:J$1080,'base de donnée JCO '!F$173:F$1080,I748,'base de donnée JCO '!G$173:G$1080,J748)</f>
        <v>0</v>
      </c>
      <c r="Z748" s="7" t="str">
        <f t="shared" si="874"/>
        <v/>
      </c>
      <c r="AA748" s="7" t="str">
        <f t="shared" si="875"/>
        <v/>
      </c>
      <c r="AB748" s="7" t="str">
        <f t="shared" si="876"/>
        <v/>
      </c>
      <c r="AD748" s="7" t="str">
        <f t="shared" si="877"/>
        <v/>
      </c>
      <c r="AE748" s="7" t="str">
        <f t="shared" si="878"/>
        <v/>
      </c>
      <c r="AF748" s="7" t="str">
        <f t="shared" si="879"/>
        <v/>
      </c>
      <c r="AG748" s="7" t="str">
        <f t="shared" si="880"/>
        <v/>
      </c>
      <c r="AH748" s="7" t="str">
        <f t="shared" si="881"/>
        <v/>
      </c>
      <c r="AJ748" s="7" t="str">
        <f t="shared" si="882"/>
        <v/>
      </c>
      <c r="AK748" s="7" t="str">
        <f t="shared" si="883"/>
        <v/>
      </c>
      <c r="AL748" s="7" t="str">
        <f t="shared" si="884"/>
        <v/>
      </c>
      <c r="AM748" s="7" t="str">
        <f t="shared" si="885"/>
        <v/>
      </c>
      <c r="AO748" s="7" t="str">
        <f t="shared" si="886"/>
        <v/>
      </c>
      <c r="AP748" s="7" t="str">
        <f t="shared" si="887"/>
        <v/>
      </c>
      <c r="AQ748" s="7" t="str">
        <f t="shared" si="888"/>
        <v/>
      </c>
      <c r="AS748" s="7" t="str">
        <f t="shared" si="889"/>
        <v/>
      </c>
      <c r="AT748" s="7" t="str">
        <f t="shared" si="890"/>
        <v/>
      </c>
      <c r="AU748" s="7" t="str">
        <f t="shared" si="891"/>
        <v/>
      </c>
      <c r="AW748" s="7" t="str">
        <f t="shared" si="892"/>
        <v/>
      </c>
      <c r="AY748" s="7" t="str">
        <f t="shared" si="893"/>
        <v/>
      </c>
      <c r="AZ748" s="7" t="str">
        <f t="shared" si="894"/>
        <v/>
      </c>
      <c r="BA748" s="7" t="str">
        <f t="shared" si="895"/>
        <v/>
      </c>
    </row>
    <row r="749" spans="1:53">
      <c r="A749" s="23"/>
      <c r="B749" s="24"/>
      <c r="C749" s="25"/>
      <c r="D749" s="26"/>
      <c r="E749" s="27"/>
      <c r="F749" s="28"/>
      <c r="G749" s="28"/>
      <c r="H749" s="27"/>
      <c r="I749" s="29"/>
      <c r="J749" s="30"/>
      <c r="K749" s="31"/>
      <c r="L749" s="32"/>
      <c r="M749" s="223"/>
      <c r="N749" s="12" t="str">
        <f>IF(ISBLANK(I749),"",IF(COUNTIF(I749,"*bombe*"),(G749-1)*SUMIF('base de donnée JCO '!C$3:C$10,K749,'base de donnée JCO '!D$3:D$10)+SUMIF(entete,L749,'base de donnée JCO '!D$14:D$20),SUMIFS('base de donnée JCO '!I$173:I$1080,'base de donnée JCO '!F$173:F$1080,I749,'base de donnée JCO '!G$173:G$1080,J749)))</f>
        <v/>
      </c>
      <c r="O749" s="12" t="str">
        <f t="shared" si="872"/>
        <v/>
      </c>
      <c r="P749" s="223"/>
      <c r="Q749" s="28"/>
      <c r="R749" s="28"/>
      <c r="S749" s="28"/>
      <c r="T749" s="28"/>
      <c r="U749" s="28"/>
      <c r="V749" s="2">
        <f>W749*SUMIFS('base de donnée JCO '!H$173:H$1080,'base de donnée JCO '!F$173:F$1080,I749,'base de donnée JCO '!G$173:G$1080,J749)</f>
        <v>0</v>
      </c>
      <c r="W749" s="2">
        <f t="shared" si="873"/>
        <v>0</v>
      </c>
      <c r="X749" s="2">
        <f>W749*SUMIFS('base de donnée JCO '!J$173:J$1080,'base de donnée JCO '!F$173:F$1080,I749,'base de donnée JCO '!G$173:G$1080,J749)</f>
        <v>0</v>
      </c>
      <c r="Z749" s="7" t="str">
        <f t="shared" si="874"/>
        <v/>
      </c>
      <c r="AA749" s="7" t="str">
        <f t="shared" si="875"/>
        <v/>
      </c>
      <c r="AB749" s="7" t="str">
        <f t="shared" si="876"/>
        <v/>
      </c>
      <c r="AD749" s="7" t="str">
        <f t="shared" si="877"/>
        <v/>
      </c>
      <c r="AE749" s="7" t="str">
        <f t="shared" si="878"/>
        <v/>
      </c>
      <c r="AF749" s="7" t="str">
        <f t="shared" si="879"/>
        <v/>
      </c>
      <c r="AG749" s="7" t="str">
        <f t="shared" si="880"/>
        <v/>
      </c>
      <c r="AH749" s="7" t="str">
        <f t="shared" si="881"/>
        <v/>
      </c>
      <c r="AJ749" s="7" t="str">
        <f t="shared" si="882"/>
        <v/>
      </c>
      <c r="AK749" s="7" t="str">
        <f t="shared" si="883"/>
        <v/>
      </c>
      <c r="AL749" s="7" t="str">
        <f t="shared" si="884"/>
        <v/>
      </c>
      <c r="AM749" s="7" t="str">
        <f t="shared" si="885"/>
        <v/>
      </c>
      <c r="AO749" s="7" t="str">
        <f t="shared" si="886"/>
        <v/>
      </c>
      <c r="AP749" s="7" t="str">
        <f t="shared" si="887"/>
        <v/>
      </c>
      <c r="AQ749" s="7" t="str">
        <f t="shared" si="888"/>
        <v/>
      </c>
      <c r="AS749" s="7" t="str">
        <f t="shared" si="889"/>
        <v/>
      </c>
      <c r="AT749" s="7" t="str">
        <f t="shared" si="890"/>
        <v/>
      </c>
      <c r="AU749" s="7" t="str">
        <f t="shared" si="891"/>
        <v/>
      </c>
      <c r="AW749" s="7" t="str">
        <f t="shared" si="892"/>
        <v/>
      </c>
      <c r="AY749" s="7" t="str">
        <f t="shared" si="893"/>
        <v/>
      </c>
      <c r="AZ749" s="7" t="str">
        <f t="shared" si="894"/>
        <v/>
      </c>
      <c r="BA749" s="7" t="str">
        <f t="shared" si="895"/>
        <v/>
      </c>
    </row>
    <row r="750" spans="1:53">
      <c r="A750" s="23"/>
      <c r="B750" s="24"/>
      <c r="C750" s="25"/>
      <c r="D750" s="26"/>
      <c r="E750" s="27"/>
      <c r="F750" s="28"/>
      <c r="G750" s="28"/>
      <c r="H750" s="27"/>
      <c r="I750" s="29"/>
      <c r="J750" s="30"/>
      <c r="K750" s="31"/>
      <c r="L750" s="32"/>
      <c r="M750" s="223"/>
      <c r="N750" s="12" t="str">
        <f>IF(ISBLANK(I750),"",IF(COUNTIF(I750,"*bombe*"),(G750-1)*SUMIF('base de donnée JCO '!C$3:C$10,K750,'base de donnée JCO '!D$3:D$10)+SUMIF(entete,L750,'base de donnée JCO '!D$14:D$20),SUMIFS('base de donnée JCO '!I$173:I$1080,'base de donnée JCO '!F$173:F$1080,I750,'base de donnée JCO '!G$173:G$1080,J750)))</f>
        <v/>
      </c>
      <c r="O750" s="12" t="str">
        <f t="shared" si="872"/>
        <v/>
      </c>
      <c r="P750" s="223"/>
      <c r="Q750" s="28"/>
      <c r="R750" s="28"/>
      <c r="S750" s="28"/>
      <c r="T750" s="28"/>
      <c r="U750" s="28"/>
      <c r="V750" s="2">
        <f>W750*SUMIFS('base de donnée JCO '!H$173:H$1080,'base de donnée JCO '!F$173:F$1080,I750,'base de donnée JCO '!G$173:G$1080,J750)</f>
        <v>0</v>
      </c>
      <c r="W750" s="2">
        <f t="shared" si="873"/>
        <v>0</v>
      </c>
      <c r="X750" s="2">
        <f>W750*SUMIFS('base de donnée JCO '!J$173:J$1080,'base de donnée JCO '!F$173:F$1080,I750,'base de donnée JCO '!G$173:G$1080,J750)</f>
        <v>0</v>
      </c>
      <c r="Z750" s="7" t="str">
        <f t="shared" si="874"/>
        <v/>
      </c>
      <c r="AA750" s="7" t="str">
        <f t="shared" si="875"/>
        <v/>
      </c>
      <c r="AB750" s="7" t="str">
        <f t="shared" si="876"/>
        <v/>
      </c>
      <c r="AD750" s="7" t="str">
        <f t="shared" si="877"/>
        <v/>
      </c>
      <c r="AE750" s="7" t="str">
        <f t="shared" si="878"/>
        <v/>
      </c>
      <c r="AF750" s="7" t="str">
        <f t="shared" si="879"/>
        <v/>
      </c>
      <c r="AG750" s="7" t="str">
        <f t="shared" si="880"/>
        <v/>
      </c>
      <c r="AH750" s="7" t="str">
        <f t="shared" si="881"/>
        <v/>
      </c>
      <c r="AJ750" s="7" t="str">
        <f t="shared" si="882"/>
        <v/>
      </c>
      <c r="AK750" s="7" t="str">
        <f t="shared" si="883"/>
        <v/>
      </c>
      <c r="AL750" s="7" t="str">
        <f t="shared" si="884"/>
        <v/>
      </c>
      <c r="AM750" s="7" t="str">
        <f t="shared" si="885"/>
        <v/>
      </c>
      <c r="AO750" s="7" t="str">
        <f t="shared" si="886"/>
        <v/>
      </c>
      <c r="AP750" s="7" t="str">
        <f t="shared" si="887"/>
        <v/>
      </c>
      <c r="AQ750" s="7" t="str">
        <f t="shared" si="888"/>
        <v/>
      </c>
      <c r="AS750" s="7" t="str">
        <f t="shared" si="889"/>
        <v/>
      </c>
      <c r="AT750" s="7" t="str">
        <f t="shared" si="890"/>
        <v/>
      </c>
      <c r="AU750" s="7" t="str">
        <f t="shared" si="891"/>
        <v/>
      </c>
      <c r="AW750" s="7" t="str">
        <f t="shared" si="892"/>
        <v/>
      </c>
      <c r="AY750" s="7" t="str">
        <f t="shared" si="893"/>
        <v/>
      </c>
      <c r="AZ750" s="7" t="str">
        <f t="shared" si="894"/>
        <v/>
      </c>
      <c r="BA750" s="7" t="str">
        <f t="shared" si="895"/>
        <v/>
      </c>
    </row>
    <row r="751" spans="1:53">
      <c r="A751" s="23"/>
      <c r="B751" s="24"/>
      <c r="C751" s="25"/>
      <c r="D751" s="26"/>
      <c r="E751" s="27"/>
      <c r="F751" s="28"/>
      <c r="G751" s="28"/>
      <c r="H751" s="27"/>
      <c r="I751" s="29"/>
      <c r="J751" s="30"/>
      <c r="K751" s="31"/>
      <c r="L751" s="32"/>
      <c r="M751" s="223"/>
      <c r="N751" s="12" t="str">
        <f>IF(ISBLANK(I751),"",IF(COUNTIF(I751,"*bombe*"),(G751-1)*SUMIF('base de donnée JCO '!C$3:C$10,K751,'base de donnée JCO '!D$3:D$10)+SUMIF(entete,L751,'base de donnée JCO '!D$14:D$20),SUMIFS('base de donnée JCO '!I$173:I$1080,'base de donnée JCO '!F$173:F$1080,I751,'base de donnée JCO '!G$173:G$1080,J751)))</f>
        <v/>
      </c>
      <c r="O751" s="12" t="str">
        <f t="shared" si="872"/>
        <v/>
      </c>
      <c r="P751" s="223"/>
      <c r="Q751" s="28"/>
      <c r="R751" s="28"/>
      <c r="S751" s="28"/>
      <c r="T751" s="28"/>
      <c r="U751" s="28"/>
      <c r="V751" s="2">
        <f>W751*SUMIFS('base de donnée JCO '!H$173:H$1080,'base de donnée JCO '!F$173:F$1080,I751,'base de donnée JCO '!G$173:G$1080,J751)</f>
        <v>0</v>
      </c>
      <c r="W751" s="2">
        <f t="shared" si="873"/>
        <v>0</v>
      </c>
      <c r="X751" s="2">
        <f>W751*SUMIFS('base de donnée JCO '!J$173:J$1080,'base de donnée JCO '!F$173:F$1080,I751,'base de donnée JCO '!G$173:G$1080,J751)</f>
        <v>0</v>
      </c>
      <c r="Z751" s="7" t="str">
        <f t="shared" si="874"/>
        <v/>
      </c>
      <c r="AA751" s="7" t="str">
        <f t="shared" si="875"/>
        <v/>
      </c>
      <c r="AB751" s="7" t="str">
        <f t="shared" si="876"/>
        <v/>
      </c>
      <c r="AD751" s="7" t="str">
        <f t="shared" si="877"/>
        <v/>
      </c>
      <c r="AE751" s="7" t="str">
        <f t="shared" si="878"/>
        <v/>
      </c>
      <c r="AF751" s="7" t="str">
        <f t="shared" si="879"/>
        <v/>
      </c>
      <c r="AG751" s="7" t="str">
        <f t="shared" si="880"/>
        <v/>
      </c>
      <c r="AH751" s="7" t="str">
        <f t="shared" si="881"/>
        <v/>
      </c>
      <c r="AJ751" s="7" t="str">
        <f t="shared" si="882"/>
        <v/>
      </c>
      <c r="AK751" s="7" t="str">
        <f t="shared" si="883"/>
        <v/>
      </c>
      <c r="AL751" s="7" t="str">
        <f t="shared" si="884"/>
        <v/>
      </c>
      <c r="AM751" s="7" t="str">
        <f t="shared" si="885"/>
        <v/>
      </c>
      <c r="AO751" s="7" t="str">
        <f t="shared" si="886"/>
        <v/>
      </c>
      <c r="AP751" s="7" t="str">
        <f t="shared" si="887"/>
        <v/>
      </c>
      <c r="AQ751" s="7" t="str">
        <f t="shared" si="888"/>
        <v/>
      </c>
      <c r="AS751" s="7" t="str">
        <f t="shared" si="889"/>
        <v/>
      </c>
      <c r="AT751" s="7" t="str">
        <f t="shared" si="890"/>
        <v/>
      </c>
      <c r="AU751" s="7" t="str">
        <f t="shared" si="891"/>
        <v/>
      </c>
      <c r="AW751" s="7" t="str">
        <f t="shared" si="892"/>
        <v/>
      </c>
      <c r="AY751" s="7" t="str">
        <f t="shared" si="893"/>
        <v/>
      </c>
      <c r="AZ751" s="7" t="str">
        <f t="shared" si="894"/>
        <v/>
      </c>
      <c r="BA751" s="7" t="str">
        <f t="shared" si="895"/>
        <v/>
      </c>
    </row>
    <row r="752" spans="1:53">
      <c r="A752" s="23"/>
      <c r="B752" s="24"/>
      <c r="C752" s="25"/>
      <c r="D752" s="26"/>
      <c r="E752" s="27"/>
      <c r="F752" s="28"/>
      <c r="G752" s="28"/>
      <c r="H752" s="27"/>
      <c r="I752" s="29"/>
      <c r="J752" s="30"/>
      <c r="K752" s="31"/>
      <c r="L752" s="32"/>
      <c r="M752" s="223"/>
      <c r="N752" s="12" t="str">
        <f>IF(ISBLANK(I752),"",IF(COUNTIF(I752,"*bombe*"),(G752-1)*SUMIF('base de donnée JCO '!C$3:C$10,K752,'base de donnée JCO '!D$3:D$10)+SUMIF(entete,L752,'base de donnée JCO '!D$14:D$20),SUMIFS('base de donnée JCO '!I$173:I$1080,'base de donnée JCO '!F$173:F$1080,I752,'base de donnée JCO '!G$173:G$1080,J752)))</f>
        <v/>
      </c>
      <c r="O752" s="12" t="str">
        <f t="shared" si="872"/>
        <v/>
      </c>
      <c r="P752" s="223"/>
      <c r="Q752" s="28"/>
      <c r="R752" s="28"/>
      <c r="S752" s="28"/>
      <c r="T752" s="28"/>
      <c r="U752" s="28"/>
      <c r="V752" s="2">
        <f>W752*SUMIFS('base de donnée JCO '!H$173:H$1080,'base de donnée JCO '!F$173:F$1080,I752,'base de donnée JCO '!G$173:G$1080,J752)</f>
        <v>0</v>
      </c>
      <c r="W752" s="2">
        <f t="shared" si="873"/>
        <v>0</v>
      </c>
      <c r="X752" s="2">
        <f>W752*SUMIFS('base de donnée JCO '!J$173:J$1080,'base de donnée JCO '!F$173:F$1080,I752,'base de donnée JCO '!G$173:G$1080,J752)</f>
        <v>0</v>
      </c>
      <c r="Z752" s="7" t="str">
        <f t="shared" si="874"/>
        <v/>
      </c>
      <c r="AA752" s="7" t="str">
        <f t="shared" si="875"/>
        <v/>
      </c>
      <c r="AB752" s="7" t="str">
        <f t="shared" si="876"/>
        <v/>
      </c>
      <c r="AD752" s="7" t="str">
        <f t="shared" si="877"/>
        <v/>
      </c>
      <c r="AE752" s="7" t="str">
        <f t="shared" si="878"/>
        <v/>
      </c>
      <c r="AF752" s="7" t="str">
        <f t="shared" si="879"/>
        <v/>
      </c>
      <c r="AG752" s="7" t="str">
        <f t="shared" si="880"/>
        <v/>
      </c>
      <c r="AH752" s="7" t="str">
        <f t="shared" si="881"/>
        <v/>
      </c>
      <c r="AJ752" s="7" t="str">
        <f t="shared" si="882"/>
        <v/>
      </c>
      <c r="AK752" s="7" t="str">
        <f t="shared" si="883"/>
        <v/>
      </c>
      <c r="AL752" s="7" t="str">
        <f t="shared" si="884"/>
        <v/>
      </c>
      <c r="AM752" s="7" t="str">
        <f t="shared" si="885"/>
        <v/>
      </c>
      <c r="AO752" s="7" t="str">
        <f t="shared" si="886"/>
        <v/>
      </c>
      <c r="AP752" s="7" t="str">
        <f t="shared" si="887"/>
        <v/>
      </c>
      <c r="AQ752" s="7" t="str">
        <f t="shared" si="888"/>
        <v/>
      </c>
      <c r="AS752" s="7" t="str">
        <f t="shared" si="889"/>
        <v/>
      </c>
      <c r="AT752" s="7" t="str">
        <f t="shared" si="890"/>
        <v/>
      </c>
      <c r="AU752" s="7" t="str">
        <f t="shared" si="891"/>
        <v/>
      </c>
      <c r="AW752" s="7" t="str">
        <f t="shared" si="892"/>
        <v/>
      </c>
      <c r="AY752" s="7" t="str">
        <f t="shared" si="893"/>
        <v/>
      </c>
      <c r="AZ752" s="7" t="str">
        <f t="shared" si="894"/>
        <v/>
      </c>
      <c r="BA752" s="7" t="str">
        <f t="shared" si="895"/>
        <v/>
      </c>
    </row>
    <row r="753" spans="1:53">
      <c r="A753" s="23"/>
      <c r="B753" s="24"/>
      <c r="C753" s="25"/>
      <c r="D753" s="26"/>
      <c r="E753" s="27"/>
      <c r="F753" s="28"/>
      <c r="G753" s="28"/>
      <c r="H753" s="27"/>
      <c r="I753" s="29"/>
      <c r="J753" s="30"/>
      <c r="K753" s="31"/>
      <c r="L753" s="32"/>
      <c r="M753" s="223"/>
      <c r="N753" s="12" t="str">
        <f>IF(ISBLANK(I753),"",IF(COUNTIF(I753,"*bombe*"),(G753-1)*SUMIF('base de donnée JCO '!C$3:C$10,K753,'base de donnée JCO '!D$3:D$10)+SUMIF(entete,L753,'base de donnée JCO '!D$14:D$20),SUMIFS('base de donnée JCO '!I$173:I$1080,'base de donnée JCO '!F$173:F$1080,I753,'base de donnée JCO '!G$173:G$1080,J753)))</f>
        <v/>
      </c>
      <c r="O753" s="12" t="str">
        <f t="shared" si="872"/>
        <v/>
      </c>
      <c r="P753" s="223"/>
      <c r="Q753" s="28"/>
      <c r="R753" s="28"/>
      <c r="S753" s="28"/>
      <c r="T753" s="28"/>
      <c r="U753" s="28"/>
      <c r="V753" s="2">
        <f>W753*SUMIFS('base de donnée JCO '!H$173:H$1080,'base de donnée JCO '!F$173:F$1080,I753,'base de donnée JCO '!G$173:G$1080,J753)</f>
        <v>0</v>
      </c>
      <c r="W753" s="2">
        <f t="shared" si="873"/>
        <v>0</v>
      </c>
      <c r="X753" s="2">
        <f>W753*SUMIFS('base de donnée JCO '!J$173:J$1080,'base de donnée JCO '!F$173:F$1080,I753,'base de donnée JCO '!G$173:G$1080,J753)</f>
        <v>0</v>
      </c>
      <c r="Z753" s="7" t="str">
        <f t="shared" si="874"/>
        <v/>
      </c>
      <c r="AA753" s="7" t="str">
        <f t="shared" si="875"/>
        <v/>
      </c>
      <c r="AB753" s="7" t="str">
        <f t="shared" si="876"/>
        <v/>
      </c>
      <c r="AD753" s="7" t="str">
        <f t="shared" si="877"/>
        <v/>
      </c>
      <c r="AE753" s="7" t="str">
        <f t="shared" si="878"/>
        <v/>
      </c>
      <c r="AF753" s="7" t="str">
        <f t="shared" si="879"/>
        <v/>
      </c>
      <c r="AG753" s="7" t="str">
        <f t="shared" si="880"/>
        <v/>
      </c>
      <c r="AH753" s="7" t="str">
        <f t="shared" si="881"/>
        <v/>
      </c>
      <c r="AJ753" s="7" t="str">
        <f t="shared" si="882"/>
        <v/>
      </c>
      <c r="AK753" s="7" t="str">
        <f t="shared" si="883"/>
        <v/>
      </c>
      <c r="AL753" s="7" t="str">
        <f t="shared" si="884"/>
        <v/>
      </c>
      <c r="AM753" s="7" t="str">
        <f t="shared" si="885"/>
        <v/>
      </c>
      <c r="AO753" s="7" t="str">
        <f t="shared" si="886"/>
        <v/>
      </c>
      <c r="AP753" s="7" t="str">
        <f t="shared" si="887"/>
        <v/>
      </c>
      <c r="AQ753" s="7" t="str">
        <f t="shared" si="888"/>
        <v/>
      </c>
      <c r="AS753" s="7" t="str">
        <f t="shared" si="889"/>
        <v/>
      </c>
      <c r="AT753" s="7" t="str">
        <f t="shared" si="890"/>
        <v/>
      </c>
      <c r="AU753" s="7" t="str">
        <f t="shared" si="891"/>
        <v/>
      </c>
      <c r="AW753" s="7" t="str">
        <f t="shared" si="892"/>
        <v/>
      </c>
      <c r="AY753" s="7" t="str">
        <f t="shared" si="893"/>
        <v/>
      </c>
      <c r="AZ753" s="7" t="str">
        <f t="shared" si="894"/>
        <v/>
      </c>
      <c r="BA753" s="7" t="str">
        <f t="shared" si="895"/>
        <v/>
      </c>
    </row>
    <row r="754" spans="1:53">
      <c r="A754" s="23"/>
      <c r="B754" s="24"/>
      <c r="C754" s="25"/>
      <c r="D754" s="26"/>
      <c r="E754" s="27"/>
      <c r="F754" s="28"/>
      <c r="G754" s="28"/>
      <c r="H754" s="27"/>
      <c r="I754" s="29"/>
      <c r="J754" s="30"/>
      <c r="K754" s="31"/>
      <c r="L754" s="32"/>
      <c r="M754" s="223"/>
      <c r="N754" s="12" t="str">
        <f>IF(ISBLANK(I754),"",IF(COUNTIF(I754,"*bombe*"),(G754-1)*SUMIF('base de donnée JCO '!C$3:C$10,K754,'base de donnée JCO '!D$3:D$10)+SUMIF(entete,L754,'base de donnée JCO '!D$14:D$20),SUMIFS('base de donnée JCO '!I$173:I$1080,'base de donnée JCO '!F$173:F$1080,I754,'base de donnée JCO '!G$173:G$1080,J754)))</f>
        <v/>
      </c>
      <c r="O754" s="12" t="str">
        <f t="shared" si="872"/>
        <v/>
      </c>
      <c r="P754" s="223"/>
      <c r="Q754" s="28"/>
      <c r="R754" s="28"/>
      <c r="S754" s="28"/>
      <c r="T754" s="28"/>
      <c r="U754" s="28"/>
      <c r="V754" s="2">
        <f>W754*SUMIFS('base de donnée JCO '!H$173:H$1080,'base de donnée JCO '!F$173:F$1080,I754,'base de donnée JCO '!G$173:G$1080,J754)</f>
        <v>0</v>
      </c>
      <c r="W754" s="2">
        <f t="shared" si="873"/>
        <v>0</v>
      </c>
      <c r="X754" s="2">
        <f>W754*SUMIFS('base de donnée JCO '!J$173:J$1080,'base de donnée JCO '!F$173:F$1080,I754,'base de donnée JCO '!G$173:G$1080,J754)</f>
        <v>0</v>
      </c>
      <c r="Z754" s="7" t="str">
        <f t="shared" si="874"/>
        <v/>
      </c>
      <c r="AA754" s="7" t="str">
        <f t="shared" si="875"/>
        <v/>
      </c>
      <c r="AB754" s="7" t="str">
        <f t="shared" si="876"/>
        <v/>
      </c>
      <c r="AD754" s="7" t="str">
        <f t="shared" si="877"/>
        <v/>
      </c>
      <c r="AE754" s="7" t="str">
        <f t="shared" si="878"/>
        <v/>
      </c>
      <c r="AF754" s="7" t="str">
        <f t="shared" si="879"/>
        <v/>
      </c>
      <c r="AG754" s="7" t="str">
        <f t="shared" si="880"/>
        <v/>
      </c>
      <c r="AH754" s="7" t="str">
        <f t="shared" si="881"/>
        <v/>
      </c>
      <c r="AJ754" s="7" t="str">
        <f t="shared" si="882"/>
        <v/>
      </c>
      <c r="AK754" s="7" t="str">
        <f t="shared" si="883"/>
        <v/>
      </c>
      <c r="AL754" s="7" t="str">
        <f t="shared" si="884"/>
        <v/>
      </c>
      <c r="AM754" s="7" t="str">
        <f t="shared" si="885"/>
        <v/>
      </c>
      <c r="AO754" s="7" t="str">
        <f t="shared" si="886"/>
        <v/>
      </c>
      <c r="AP754" s="7" t="str">
        <f t="shared" si="887"/>
        <v/>
      </c>
      <c r="AQ754" s="7" t="str">
        <f t="shared" si="888"/>
        <v/>
      </c>
      <c r="AS754" s="7" t="str">
        <f t="shared" si="889"/>
        <v/>
      </c>
      <c r="AT754" s="7" t="str">
        <f t="shared" si="890"/>
        <v/>
      </c>
      <c r="AU754" s="7" t="str">
        <f t="shared" si="891"/>
        <v/>
      </c>
      <c r="AW754" s="7" t="str">
        <f t="shared" si="892"/>
        <v/>
      </c>
      <c r="AY754" s="7" t="str">
        <f t="shared" si="893"/>
        <v/>
      </c>
      <c r="AZ754" s="7" t="str">
        <f t="shared" si="894"/>
        <v/>
      </c>
      <c r="BA754" s="7" t="str">
        <f t="shared" si="895"/>
        <v/>
      </c>
    </row>
    <row r="755" spans="1:53">
      <c r="A755" s="23"/>
      <c r="B755" s="24"/>
      <c r="C755" s="25"/>
      <c r="D755" s="26"/>
      <c r="E755" s="27"/>
      <c r="F755" s="28"/>
      <c r="G755" s="28"/>
      <c r="H755" s="27"/>
      <c r="I755" s="29"/>
      <c r="J755" s="30"/>
      <c r="K755" s="31"/>
      <c r="L755" s="32"/>
      <c r="M755" s="223"/>
      <c r="N755" s="12" t="str">
        <f>IF(ISBLANK(I755),"",IF(COUNTIF(I755,"*bombe*"),(G755-1)*SUMIF('base de donnée JCO '!C$3:C$10,K755,'base de donnée JCO '!D$3:D$10)+SUMIF(entete,L755,'base de donnée JCO '!D$14:D$20),SUMIFS('base de donnée JCO '!I$173:I$1080,'base de donnée JCO '!F$173:F$1080,I755,'base de donnée JCO '!G$173:G$1080,J755)))</f>
        <v/>
      </c>
      <c r="O755" s="12" t="str">
        <f t="shared" si="872"/>
        <v/>
      </c>
      <c r="P755" s="223"/>
      <c r="Q755" s="28"/>
      <c r="R755" s="28"/>
      <c r="S755" s="28"/>
      <c r="T755" s="28"/>
      <c r="U755" s="28"/>
      <c r="V755" s="2">
        <f>W755*SUMIFS('base de donnée JCO '!H$173:H$1080,'base de donnée JCO '!F$173:F$1080,I755,'base de donnée JCO '!G$173:G$1080,J755)</f>
        <v>0</v>
      </c>
      <c r="W755" s="2">
        <f t="shared" si="873"/>
        <v>0</v>
      </c>
      <c r="X755" s="2">
        <f>W755*SUMIFS('base de donnée JCO '!J$173:J$1080,'base de donnée JCO '!F$173:F$1080,I755,'base de donnée JCO '!G$173:G$1080,J755)</f>
        <v>0</v>
      </c>
      <c r="Z755" s="7" t="str">
        <f t="shared" si="874"/>
        <v/>
      </c>
      <c r="AA755" s="7" t="str">
        <f t="shared" si="875"/>
        <v/>
      </c>
      <c r="AB755" s="7" t="str">
        <f t="shared" si="876"/>
        <v/>
      </c>
      <c r="AD755" s="7" t="str">
        <f t="shared" si="877"/>
        <v/>
      </c>
      <c r="AE755" s="7" t="str">
        <f t="shared" si="878"/>
        <v/>
      </c>
      <c r="AF755" s="7" t="str">
        <f t="shared" si="879"/>
        <v/>
      </c>
      <c r="AG755" s="7" t="str">
        <f t="shared" si="880"/>
        <v/>
      </c>
      <c r="AH755" s="7" t="str">
        <f t="shared" si="881"/>
        <v/>
      </c>
      <c r="AJ755" s="7" t="str">
        <f t="shared" si="882"/>
        <v/>
      </c>
      <c r="AK755" s="7" t="str">
        <f t="shared" si="883"/>
        <v/>
      </c>
      <c r="AL755" s="7" t="str">
        <f t="shared" si="884"/>
        <v/>
      </c>
      <c r="AM755" s="7" t="str">
        <f t="shared" si="885"/>
        <v/>
      </c>
      <c r="AO755" s="7" t="str">
        <f t="shared" si="886"/>
        <v/>
      </c>
      <c r="AP755" s="7" t="str">
        <f t="shared" si="887"/>
        <v/>
      </c>
      <c r="AQ755" s="7" t="str">
        <f t="shared" si="888"/>
        <v/>
      </c>
      <c r="AS755" s="7" t="str">
        <f t="shared" si="889"/>
        <v/>
      </c>
      <c r="AT755" s="7" t="str">
        <f t="shared" si="890"/>
        <v/>
      </c>
      <c r="AU755" s="7" t="str">
        <f t="shared" si="891"/>
        <v/>
      </c>
      <c r="AW755" s="7" t="str">
        <f t="shared" si="892"/>
        <v/>
      </c>
      <c r="AY755" s="7" t="str">
        <f t="shared" si="893"/>
        <v/>
      </c>
      <c r="AZ755" s="7" t="str">
        <f t="shared" si="894"/>
        <v/>
      </c>
      <c r="BA755" s="7" t="str">
        <f t="shared" si="895"/>
        <v/>
      </c>
    </row>
    <row r="756" spans="1:53">
      <c r="A756" s="23"/>
      <c r="B756" s="24"/>
      <c r="C756" s="25"/>
      <c r="D756" s="26"/>
      <c r="E756" s="27"/>
      <c r="F756" s="28"/>
      <c r="G756" s="28"/>
      <c r="H756" s="27"/>
      <c r="I756" s="29"/>
      <c r="J756" s="30"/>
      <c r="K756" s="31"/>
      <c r="L756" s="32"/>
      <c r="M756" s="223"/>
      <c r="N756" s="12" t="str">
        <f>IF(ISBLANK(I756),"",IF(COUNTIF(I756,"*bombe*"),(G756-1)*SUMIF('base de donnée JCO '!C$3:C$10,K756,'base de donnée JCO '!D$3:D$10)+SUMIF(entete,L756,'base de donnée JCO '!D$14:D$20),SUMIFS('base de donnée JCO '!I$173:I$1080,'base de donnée JCO '!F$173:F$1080,I756,'base de donnée JCO '!G$173:G$1080,J756)))</f>
        <v/>
      </c>
      <c r="O756" s="12" t="str">
        <f t="shared" si="872"/>
        <v/>
      </c>
      <c r="P756" s="223"/>
      <c r="Q756" s="28"/>
      <c r="R756" s="28"/>
      <c r="S756" s="28"/>
      <c r="T756" s="28"/>
      <c r="U756" s="28"/>
      <c r="V756" s="2">
        <f>W756*SUMIFS('base de donnée JCO '!H$173:H$1080,'base de donnée JCO '!F$173:F$1080,I756,'base de donnée JCO '!G$173:G$1080,J756)</f>
        <v>0</v>
      </c>
      <c r="W756" s="2">
        <f t="shared" si="873"/>
        <v>0</v>
      </c>
      <c r="X756" s="2">
        <f>W756*SUMIFS('base de donnée JCO '!J$173:J$1080,'base de donnée JCO '!F$173:F$1080,I756,'base de donnée JCO '!G$173:G$1080,J756)</f>
        <v>0</v>
      </c>
      <c r="Z756" s="7" t="str">
        <f t="shared" si="874"/>
        <v/>
      </c>
      <c r="AA756" s="7" t="str">
        <f t="shared" si="875"/>
        <v/>
      </c>
      <c r="AB756" s="7" t="str">
        <f t="shared" si="876"/>
        <v/>
      </c>
      <c r="AD756" s="7" t="str">
        <f t="shared" si="877"/>
        <v/>
      </c>
      <c r="AE756" s="7" t="str">
        <f t="shared" si="878"/>
        <v/>
      </c>
      <c r="AF756" s="7" t="str">
        <f t="shared" si="879"/>
        <v/>
      </c>
      <c r="AG756" s="7" t="str">
        <f t="shared" si="880"/>
        <v/>
      </c>
      <c r="AH756" s="7" t="str">
        <f t="shared" si="881"/>
        <v/>
      </c>
      <c r="AJ756" s="7" t="str">
        <f t="shared" si="882"/>
        <v/>
      </c>
      <c r="AK756" s="7" t="str">
        <f t="shared" si="883"/>
        <v/>
      </c>
      <c r="AL756" s="7" t="str">
        <f t="shared" si="884"/>
        <v/>
      </c>
      <c r="AM756" s="7" t="str">
        <f t="shared" si="885"/>
        <v/>
      </c>
      <c r="AO756" s="7" t="str">
        <f t="shared" si="886"/>
        <v/>
      </c>
      <c r="AP756" s="7" t="str">
        <f t="shared" si="887"/>
        <v/>
      </c>
      <c r="AQ756" s="7" t="str">
        <f t="shared" si="888"/>
        <v/>
      </c>
      <c r="AS756" s="7" t="str">
        <f t="shared" si="889"/>
        <v/>
      </c>
      <c r="AT756" s="7" t="str">
        <f t="shared" si="890"/>
        <v/>
      </c>
      <c r="AU756" s="7" t="str">
        <f t="shared" si="891"/>
        <v/>
      </c>
      <c r="AW756" s="7" t="str">
        <f t="shared" si="892"/>
        <v/>
      </c>
      <c r="AY756" s="7" t="str">
        <f t="shared" si="893"/>
        <v/>
      </c>
      <c r="AZ756" s="7" t="str">
        <f t="shared" si="894"/>
        <v/>
      </c>
      <c r="BA756" s="7" t="str">
        <f t="shared" si="895"/>
        <v/>
      </c>
    </row>
    <row r="757" spans="1:53">
      <c r="A757" s="23"/>
      <c r="B757" s="24"/>
      <c r="C757" s="25"/>
      <c r="D757" s="26"/>
      <c r="E757" s="27"/>
      <c r="F757" s="28"/>
      <c r="G757" s="28"/>
      <c r="H757" s="27"/>
      <c r="I757" s="29"/>
      <c r="J757" s="30"/>
      <c r="K757" s="31"/>
      <c r="L757" s="32"/>
      <c r="M757" s="223"/>
      <c r="N757" s="12" t="str">
        <f>IF(ISBLANK(I757),"",IF(COUNTIF(I757,"*bombe*"),(G757-1)*SUMIF('base de donnée JCO '!C$3:C$10,K757,'base de donnée JCO '!D$3:D$10)+SUMIF(entete,L757,'base de donnée JCO '!D$14:D$20),SUMIFS('base de donnée JCO '!I$173:I$1080,'base de donnée JCO '!F$173:F$1080,I757,'base de donnée JCO '!G$173:G$1080,J757)))</f>
        <v/>
      </c>
      <c r="O757" s="12" t="str">
        <f t="shared" si="872"/>
        <v/>
      </c>
      <c r="P757" s="223"/>
      <c r="Q757" s="28"/>
      <c r="R757" s="28"/>
      <c r="S757" s="28"/>
      <c r="T757" s="28"/>
      <c r="U757" s="28"/>
      <c r="V757" s="2">
        <f>W757*SUMIFS('base de donnée JCO '!H$173:H$1080,'base de donnée JCO '!F$173:F$1080,I757,'base de donnée JCO '!G$173:G$1080,J757)</f>
        <v>0</v>
      </c>
      <c r="W757" s="2">
        <f t="shared" si="873"/>
        <v>0</v>
      </c>
      <c r="X757" s="2">
        <f>W757*SUMIFS('base de donnée JCO '!J$173:J$1080,'base de donnée JCO '!F$173:F$1080,I757,'base de donnée JCO '!G$173:G$1080,J757)</f>
        <v>0</v>
      </c>
      <c r="Z757" s="7" t="str">
        <f t="shared" si="874"/>
        <v/>
      </c>
      <c r="AA757" s="7" t="str">
        <f t="shared" si="875"/>
        <v/>
      </c>
      <c r="AB757" s="7" t="str">
        <f t="shared" si="876"/>
        <v/>
      </c>
      <c r="AD757" s="7" t="str">
        <f t="shared" si="877"/>
        <v/>
      </c>
      <c r="AE757" s="7" t="str">
        <f t="shared" si="878"/>
        <v/>
      </c>
      <c r="AF757" s="7" t="str">
        <f t="shared" si="879"/>
        <v/>
      </c>
      <c r="AG757" s="7" t="str">
        <f t="shared" si="880"/>
        <v/>
      </c>
      <c r="AH757" s="7" t="str">
        <f t="shared" si="881"/>
        <v/>
      </c>
      <c r="AJ757" s="7" t="str">
        <f t="shared" si="882"/>
        <v/>
      </c>
      <c r="AK757" s="7" t="str">
        <f t="shared" si="883"/>
        <v/>
      </c>
      <c r="AL757" s="7" t="str">
        <f t="shared" si="884"/>
        <v/>
      </c>
      <c r="AM757" s="7" t="str">
        <f t="shared" si="885"/>
        <v/>
      </c>
      <c r="AO757" s="7" t="str">
        <f t="shared" si="886"/>
        <v/>
      </c>
      <c r="AP757" s="7" t="str">
        <f t="shared" si="887"/>
        <v/>
      </c>
      <c r="AQ757" s="7" t="str">
        <f t="shared" si="888"/>
        <v/>
      </c>
      <c r="AS757" s="7" t="str">
        <f t="shared" si="889"/>
        <v/>
      </c>
      <c r="AT757" s="7" t="str">
        <f t="shared" si="890"/>
        <v/>
      </c>
      <c r="AU757" s="7" t="str">
        <f t="shared" si="891"/>
        <v/>
      </c>
      <c r="AW757" s="7" t="str">
        <f t="shared" si="892"/>
        <v/>
      </c>
      <c r="AY757" s="7" t="str">
        <f t="shared" si="893"/>
        <v/>
      </c>
      <c r="AZ757" s="7" t="str">
        <f t="shared" si="894"/>
        <v/>
      </c>
      <c r="BA757" s="7" t="str">
        <f t="shared" si="895"/>
        <v/>
      </c>
    </row>
    <row r="758" spans="1:53">
      <c r="A758" s="23"/>
      <c r="B758" s="24"/>
      <c r="C758" s="25"/>
      <c r="D758" s="26"/>
      <c r="E758" s="27"/>
      <c r="F758" s="28"/>
      <c r="G758" s="28"/>
      <c r="H758" s="27"/>
      <c r="I758" s="29"/>
      <c r="J758" s="30"/>
      <c r="K758" s="31"/>
      <c r="L758" s="32"/>
      <c r="M758" s="223"/>
      <c r="N758" s="12" t="str">
        <f>IF(ISBLANK(I758),"",IF(COUNTIF(I758,"*bombe*"),(G758-1)*SUMIF('base de donnée JCO '!C$3:C$10,K758,'base de donnée JCO '!D$3:D$10)+SUMIF(entete,L758,'base de donnée JCO '!D$14:D$20),SUMIFS('base de donnée JCO '!I$173:I$1080,'base de donnée JCO '!F$173:F$1080,I758,'base de donnée JCO '!G$173:G$1080,J758)))</f>
        <v/>
      </c>
      <c r="O758" s="12" t="str">
        <f t="shared" si="872"/>
        <v/>
      </c>
      <c r="P758" s="223"/>
      <c r="Q758" s="28"/>
      <c r="R758" s="28"/>
      <c r="S758" s="28"/>
      <c r="T758" s="28"/>
      <c r="U758" s="28"/>
      <c r="V758" s="2">
        <f>W758*SUMIFS('base de donnée JCO '!H$173:H$1080,'base de donnée JCO '!F$173:F$1080,I758,'base de donnée JCO '!G$173:G$1080,J758)</f>
        <v>0</v>
      </c>
      <c r="W758" s="2">
        <f t="shared" si="873"/>
        <v>0</v>
      </c>
      <c r="X758" s="2">
        <f>W758*SUMIFS('base de donnée JCO '!J$173:J$1080,'base de donnée JCO '!F$173:F$1080,I758,'base de donnée JCO '!G$173:G$1080,J758)</f>
        <v>0</v>
      </c>
      <c r="Z758" s="7" t="str">
        <f t="shared" si="874"/>
        <v/>
      </c>
      <c r="AA758" s="7" t="str">
        <f t="shared" si="875"/>
        <v/>
      </c>
      <c r="AB758" s="7" t="str">
        <f t="shared" si="876"/>
        <v/>
      </c>
      <c r="AD758" s="7" t="str">
        <f t="shared" si="877"/>
        <v/>
      </c>
      <c r="AE758" s="7" t="str">
        <f t="shared" si="878"/>
        <v/>
      </c>
      <c r="AF758" s="7" t="str">
        <f t="shared" si="879"/>
        <v/>
      </c>
      <c r="AG758" s="7" t="str">
        <f t="shared" si="880"/>
        <v/>
      </c>
      <c r="AH758" s="7" t="str">
        <f t="shared" si="881"/>
        <v/>
      </c>
      <c r="AJ758" s="7" t="str">
        <f t="shared" si="882"/>
        <v/>
      </c>
      <c r="AK758" s="7" t="str">
        <f t="shared" si="883"/>
        <v/>
      </c>
      <c r="AL758" s="7" t="str">
        <f t="shared" si="884"/>
        <v/>
      </c>
      <c r="AM758" s="7" t="str">
        <f t="shared" si="885"/>
        <v/>
      </c>
      <c r="AO758" s="7" t="str">
        <f t="shared" si="886"/>
        <v/>
      </c>
      <c r="AP758" s="7" t="str">
        <f t="shared" si="887"/>
        <v/>
      </c>
      <c r="AQ758" s="7" t="str">
        <f t="shared" si="888"/>
        <v/>
      </c>
      <c r="AS758" s="7" t="str">
        <f t="shared" si="889"/>
        <v/>
      </c>
      <c r="AT758" s="7" t="str">
        <f t="shared" si="890"/>
        <v/>
      </c>
      <c r="AU758" s="7" t="str">
        <f t="shared" si="891"/>
        <v/>
      </c>
      <c r="AW758" s="7" t="str">
        <f t="shared" si="892"/>
        <v/>
      </c>
      <c r="AY758" s="7" t="str">
        <f t="shared" si="893"/>
        <v/>
      </c>
      <c r="AZ758" s="7" t="str">
        <f t="shared" si="894"/>
        <v/>
      </c>
      <c r="BA758" s="7" t="str">
        <f t="shared" si="895"/>
        <v/>
      </c>
    </row>
    <row r="759" spans="1:53">
      <c r="A759" s="23"/>
      <c r="B759" s="24"/>
      <c r="C759" s="25"/>
      <c r="D759" s="26"/>
      <c r="E759" s="27"/>
      <c r="F759" s="28"/>
      <c r="G759" s="28"/>
      <c r="H759" s="27"/>
      <c r="I759" s="29"/>
      <c r="J759" s="30"/>
      <c r="K759" s="31"/>
      <c r="L759" s="32"/>
      <c r="M759" s="223"/>
      <c r="N759" s="12" t="str">
        <f>IF(ISBLANK(I759),"",IF(COUNTIF(I759,"*bombe*"),(G759-1)*SUMIF('base de donnée JCO '!C$3:C$10,K759,'base de donnée JCO '!D$3:D$10)+SUMIF(entete,L759,'base de donnée JCO '!D$14:D$20),SUMIFS('base de donnée JCO '!I$173:I$1080,'base de donnée JCO '!F$173:F$1080,I759,'base de donnée JCO '!G$173:G$1080,J759)))</f>
        <v/>
      </c>
      <c r="O759" s="12" t="str">
        <f t="shared" si="872"/>
        <v/>
      </c>
      <c r="P759" s="223"/>
      <c r="Q759" s="28"/>
      <c r="R759" s="28"/>
      <c r="S759" s="28"/>
      <c r="T759" s="28"/>
      <c r="U759" s="28"/>
      <c r="V759" s="2">
        <f>W759*SUMIFS('base de donnée JCO '!H$173:H$1080,'base de donnée JCO '!F$173:F$1080,I759,'base de donnée JCO '!G$173:G$1080,J759)</f>
        <v>0</v>
      </c>
      <c r="W759" s="2">
        <f t="shared" si="873"/>
        <v>0</v>
      </c>
      <c r="X759" s="2">
        <f>W759*SUMIFS('base de donnée JCO '!J$173:J$1080,'base de donnée JCO '!F$173:F$1080,I759,'base de donnée JCO '!G$173:G$1080,J759)</f>
        <v>0</v>
      </c>
      <c r="Z759" s="7" t="str">
        <f t="shared" si="874"/>
        <v/>
      </c>
      <c r="AA759" s="7" t="str">
        <f t="shared" si="875"/>
        <v/>
      </c>
      <c r="AB759" s="7" t="str">
        <f t="shared" si="876"/>
        <v/>
      </c>
      <c r="AD759" s="7" t="str">
        <f t="shared" si="877"/>
        <v/>
      </c>
      <c r="AE759" s="7" t="str">
        <f t="shared" si="878"/>
        <v/>
      </c>
      <c r="AF759" s="7" t="str">
        <f t="shared" si="879"/>
        <v/>
      </c>
      <c r="AG759" s="7" t="str">
        <f t="shared" si="880"/>
        <v/>
      </c>
      <c r="AH759" s="7" t="str">
        <f t="shared" si="881"/>
        <v/>
      </c>
      <c r="AJ759" s="7" t="str">
        <f t="shared" si="882"/>
        <v/>
      </c>
      <c r="AK759" s="7" t="str">
        <f t="shared" si="883"/>
        <v/>
      </c>
      <c r="AL759" s="7" t="str">
        <f t="shared" si="884"/>
        <v/>
      </c>
      <c r="AM759" s="7" t="str">
        <f t="shared" si="885"/>
        <v/>
      </c>
      <c r="AO759" s="7" t="str">
        <f t="shared" si="886"/>
        <v/>
      </c>
      <c r="AP759" s="7" t="str">
        <f t="shared" si="887"/>
        <v/>
      </c>
      <c r="AQ759" s="7" t="str">
        <f t="shared" si="888"/>
        <v/>
      </c>
      <c r="AS759" s="7" t="str">
        <f t="shared" si="889"/>
        <v/>
      </c>
      <c r="AT759" s="7" t="str">
        <f t="shared" si="890"/>
        <v/>
      </c>
      <c r="AU759" s="7" t="str">
        <f t="shared" si="891"/>
        <v/>
      </c>
      <c r="AW759" s="7" t="str">
        <f t="shared" si="892"/>
        <v/>
      </c>
      <c r="AY759" s="7" t="str">
        <f t="shared" si="893"/>
        <v/>
      </c>
      <c r="AZ759" s="7" t="str">
        <f t="shared" si="894"/>
        <v/>
      </c>
      <c r="BA759" s="7" t="str">
        <f t="shared" si="895"/>
        <v/>
      </c>
    </row>
    <row r="760" spans="1:53">
      <c r="A760" s="23"/>
      <c r="B760" s="24"/>
      <c r="C760" s="25"/>
      <c r="D760" s="26"/>
      <c r="E760" s="27"/>
      <c r="F760" s="28"/>
      <c r="G760" s="28"/>
      <c r="H760" s="27"/>
      <c r="I760" s="29"/>
      <c r="J760" s="30"/>
      <c r="K760" s="31"/>
      <c r="L760" s="32"/>
      <c r="M760" s="223"/>
      <c r="N760" s="12" t="str">
        <f>IF(ISBLANK(I760),"",IF(COUNTIF(I760,"*bombe*"),(G760-1)*SUMIF('base de donnée JCO '!C$3:C$10,K760,'base de donnée JCO '!D$3:D$10)+SUMIF(entete,L760,'base de donnée JCO '!D$14:D$20),SUMIFS('base de donnée JCO '!I$173:I$1080,'base de donnée JCO '!F$173:F$1080,I760,'base de donnée JCO '!G$173:G$1080,J760)))</f>
        <v/>
      </c>
      <c r="O760" s="12" t="str">
        <f t="shared" si="872"/>
        <v/>
      </c>
      <c r="P760" s="223"/>
      <c r="Q760" s="28"/>
      <c r="R760" s="28"/>
      <c r="S760" s="28"/>
      <c r="T760" s="28"/>
      <c r="U760" s="28"/>
      <c r="V760" s="2">
        <f>W760*SUMIFS('base de donnée JCO '!H$173:H$1080,'base de donnée JCO '!F$173:F$1080,I760,'base de donnée JCO '!G$173:G$1080,J760)</f>
        <v>0</v>
      </c>
      <c r="W760" s="2">
        <f t="shared" si="873"/>
        <v>0</v>
      </c>
      <c r="X760" s="2">
        <f>W760*SUMIFS('base de donnée JCO '!J$173:J$1080,'base de donnée JCO '!F$173:F$1080,I760,'base de donnée JCO '!G$173:G$1080,J760)</f>
        <v>0</v>
      </c>
      <c r="Z760" s="7" t="str">
        <f t="shared" si="874"/>
        <v/>
      </c>
      <c r="AA760" s="7" t="str">
        <f t="shared" si="875"/>
        <v/>
      </c>
      <c r="AB760" s="7" t="str">
        <f t="shared" si="876"/>
        <v/>
      </c>
      <c r="AD760" s="7" t="str">
        <f t="shared" si="877"/>
        <v/>
      </c>
      <c r="AE760" s="7" t="str">
        <f t="shared" si="878"/>
        <v/>
      </c>
      <c r="AF760" s="7" t="str">
        <f t="shared" si="879"/>
        <v/>
      </c>
      <c r="AG760" s="7" t="str">
        <f t="shared" si="880"/>
        <v/>
      </c>
      <c r="AH760" s="7" t="str">
        <f t="shared" si="881"/>
        <v/>
      </c>
      <c r="AJ760" s="7" t="str">
        <f t="shared" si="882"/>
        <v/>
      </c>
      <c r="AK760" s="7" t="str">
        <f t="shared" si="883"/>
        <v/>
      </c>
      <c r="AL760" s="7" t="str">
        <f t="shared" si="884"/>
        <v/>
      </c>
      <c r="AM760" s="7" t="str">
        <f t="shared" si="885"/>
        <v/>
      </c>
      <c r="AO760" s="7" t="str">
        <f t="shared" si="886"/>
        <v/>
      </c>
      <c r="AP760" s="7" t="str">
        <f t="shared" si="887"/>
        <v/>
      </c>
      <c r="AQ760" s="7" t="str">
        <f t="shared" si="888"/>
        <v/>
      </c>
      <c r="AS760" s="7" t="str">
        <f t="shared" si="889"/>
        <v/>
      </c>
      <c r="AT760" s="7" t="str">
        <f t="shared" si="890"/>
        <v/>
      </c>
      <c r="AU760" s="7" t="str">
        <f t="shared" si="891"/>
        <v/>
      </c>
      <c r="AW760" s="7" t="str">
        <f t="shared" si="892"/>
        <v/>
      </c>
      <c r="AY760" s="7" t="str">
        <f t="shared" si="893"/>
        <v/>
      </c>
      <c r="AZ760" s="7" t="str">
        <f t="shared" si="894"/>
        <v/>
      </c>
      <c r="BA760" s="7" t="str">
        <f t="shared" si="895"/>
        <v/>
      </c>
    </row>
    <row r="761" spans="1:53">
      <c r="A761" s="23"/>
      <c r="B761" s="24"/>
      <c r="C761" s="25"/>
      <c r="D761" s="26"/>
      <c r="E761" s="27"/>
      <c r="F761" s="28"/>
      <c r="G761" s="28"/>
      <c r="H761" s="27"/>
      <c r="I761" s="29"/>
      <c r="J761" s="30"/>
      <c r="K761" s="31"/>
      <c r="L761" s="32"/>
      <c r="M761" s="223"/>
      <c r="N761" s="12" t="str">
        <f>IF(ISBLANK(I761),"",IF(COUNTIF(I761,"*bombe*"),(G761-1)*SUMIF('base de donnée JCO '!C$3:C$10,K761,'base de donnée JCO '!D$3:D$10)+SUMIF(entete,L761,'base de donnée JCO '!D$14:D$20),SUMIFS('base de donnée JCO '!I$173:I$1080,'base de donnée JCO '!F$173:F$1080,I761,'base de donnée JCO '!G$173:G$1080,J761)))</f>
        <v/>
      </c>
      <c r="O761" s="12" t="str">
        <f t="shared" si="872"/>
        <v/>
      </c>
      <c r="P761" s="223"/>
      <c r="Q761" s="28"/>
      <c r="R761" s="28"/>
      <c r="S761" s="28"/>
      <c r="T761" s="28"/>
      <c r="U761" s="28"/>
      <c r="V761" s="2">
        <f>W761*SUMIFS('base de donnée JCO '!H$173:H$1080,'base de donnée JCO '!F$173:F$1080,I761,'base de donnée JCO '!G$173:G$1080,J761)</f>
        <v>0</v>
      </c>
      <c r="W761" s="2">
        <f t="shared" si="873"/>
        <v>0</v>
      </c>
      <c r="X761" s="2">
        <f>W761*SUMIFS('base de donnée JCO '!J$173:J$1080,'base de donnée JCO '!F$173:F$1080,I761,'base de donnée JCO '!G$173:G$1080,J761)</f>
        <v>0</v>
      </c>
      <c r="Z761" s="7" t="str">
        <f t="shared" si="874"/>
        <v/>
      </c>
      <c r="AA761" s="7" t="str">
        <f t="shared" si="875"/>
        <v/>
      </c>
      <c r="AB761" s="7" t="str">
        <f t="shared" si="876"/>
        <v/>
      </c>
      <c r="AD761" s="7" t="str">
        <f t="shared" si="877"/>
        <v/>
      </c>
      <c r="AE761" s="7" t="str">
        <f t="shared" si="878"/>
        <v/>
      </c>
      <c r="AF761" s="7" t="str">
        <f t="shared" si="879"/>
        <v/>
      </c>
      <c r="AG761" s="7" t="str">
        <f t="shared" si="880"/>
        <v/>
      </c>
      <c r="AH761" s="7" t="str">
        <f t="shared" si="881"/>
        <v/>
      </c>
      <c r="AJ761" s="7" t="str">
        <f t="shared" si="882"/>
        <v/>
      </c>
      <c r="AK761" s="7" t="str">
        <f t="shared" si="883"/>
        <v/>
      </c>
      <c r="AL761" s="7" t="str">
        <f t="shared" si="884"/>
        <v/>
      </c>
      <c r="AM761" s="7" t="str">
        <f t="shared" si="885"/>
        <v/>
      </c>
      <c r="AO761" s="7" t="str">
        <f t="shared" si="886"/>
        <v/>
      </c>
      <c r="AP761" s="7" t="str">
        <f t="shared" si="887"/>
        <v/>
      </c>
      <c r="AQ761" s="7" t="str">
        <f t="shared" si="888"/>
        <v/>
      </c>
      <c r="AS761" s="7" t="str">
        <f t="shared" si="889"/>
        <v/>
      </c>
      <c r="AT761" s="7" t="str">
        <f t="shared" si="890"/>
        <v/>
      </c>
      <c r="AU761" s="7" t="str">
        <f t="shared" si="891"/>
        <v/>
      </c>
      <c r="AW761" s="7" t="str">
        <f t="shared" si="892"/>
        <v/>
      </c>
      <c r="AY761" s="7" t="str">
        <f t="shared" si="893"/>
        <v/>
      </c>
      <c r="AZ761" s="7" t="str">
        <f t="shared" si="894"/>
        <v/>
      </c>
      <c r="BA761" s="7" t="str">
        <f t="shared" si="895"/>
        <v/>
      </c>
    </row>
    <row r="762" spans="1:53">
      <c r="A762" s="23"/>
      <c r="B762" s="24"/>
      <c r="C762" s="25"/>
      <c r="D762" s="26"/>
      <c r="E762" s="27"/>
      <c r="F762" s="28"/>
      <c r="G762" s="28"/>
      <c r="H762" s="27"/>
      <c r="I762" s="29"/>
      <c r="J762" s="30"/>
      <c r="K762" s="31"/>
      <c r="L762" s="32"/>
      <c r="M762" s="223"/>
      <c r="N762" s="12" t="str">
        <f>IF(ISBLANK(I762),"",IF(COUNTIF(I762,"*bombe*"),(G762-1)*SUMIF('base de donnée JCO '!C$3:C$10,K762,'base de donnée JCO '!D$3:D$10)+SUMIF(entete,L762,'base de donnée JCO '!D$14:D$20),SUMIFS('base de donnée JCO '!I$173:I$1080,'base de donnée JCO '!F$173:F$1080,I762,'base de donnée JCO '!G$173:G$1080,J762)))</f>
        <v/>
      </c>
      <c r="O762" s="12" t="str">
        <f t="shared" si="872"/>
        <v/>
      </c>
      <c r="P762" s="223"/>
      <c r="Q762" s="28"/>
      <c r="R762" s="28"/>
      <c r="S762" s="28"/>
      <c r="T762" s="28"/>
      <c r="U762" s="28"/>
      <c r="V762" s="2">
        <f>W762*SUMIFS('base de donnée JCO '!H$173:H$1080,'base de donnée JCO '!F$173:F$1080,I762,'base de donnée JCO '!G$173:G$1080,J762)</f>
        <v>0</v>
      </c>
      <c r="W762" s="2">
        <f t="shared" si="873"/>
        <v>0</v>
      </c>
      <c r="X762" s="2">
        <f>W762*SUMIFS('base de donnée JCO '!J$173:J$1080,'base de donnée JCO '!F$173:F$1080,I762,'base de donnée JCO '!G$173:G$1080,J762)</f>
        <v>0</v>
      </c>
      <c r="Z762" s="7" t="str">
        <f t="shared" si="874"/>
        <v/>
      </c>
      <c r="AA762" s="7" t="str">
        <f t="shared" si="875"/>
        <v/>
      </c>
      <c r="AB762" s="7" t="str">
        <f t="shared" si="876"/>
        <v/>
      </c>
      <c r="AD762" s="7" t="str">
        <f t="shared" si="877"/>
        <v/>
      </c>
      <c r="AE762" s="7" t="str">
        <f t="shared" si="878"/>
        <v/>
      </c>
      <c r="AF762" s="7" t="str">
        <f t="shared" si="879"/>
        <v/>
      </c>
      <c r="AG762" s="7" t="str">
        <f t="shared" si="880"/>
        <v/>
      </c>
      <c r="AH762" s="7" t="str">
        <f t="shared" si="881"/>
        <v/>
      </c>
      <c r="AJ762" s="7" t="str">
        <f t="shared" si="882"/>
        <v/>
      </c>
      <c r="AK762" s="7" t="str">
        <f t="shared" si="883"/>
        <v/>
      </c>
      <c r="AL762" s="7" t="str">
        <f t="shared" si="884"/>
        <v/>
      </c>
      <c r="AM762" s="7" t="str">
        <f t="shared" si="885"/>
        <v/>
      </c>
      <c r="AO762" s="7" t="str">
        <f t="shared" si="886"/>
        <v/>
      </c>
      <c r="AP762" s="7" t="str">
        <f t="shared" si="887"/>
        <v/>
      </c>
      <c r="AQ762" s="7" t="str">
        <f t="shared" si="888"/>
        <v/>
      </c>
      <c r="AS762" s="7" t="str">
        <f t="shared" si="889"/>
        <v/>
      </c>
      <c r="AT762" s="7" t="str">
        <f t="shared" si="890"/>
        <v/>
      </c>
      <c r="AU762" s="7" t="str">
        <f t="shared" si="891"/>
        <v/>
      </c>
      <c r="AW762" s="7" t="str">
        <f t="shared" si="892"/>
        <v/>
      </c>
      <c r="AY762" s="7" t="str">
        <f t="shared" si="893"/>
        <v/>
      </c>
      <c r="AZ762" s="7" t="str">
        <f t="shared" si="894"/>
        <v/>
      </c>
      <c r="BA762" s="7" t="str">
        <f t="shared" si="895"/>
        <v/>
      </c>
    </row>
    <row r="763" spans="1:53">
      <c r="A763" s="23"/>
      <c r="B763" s="24"/>
      <c r="C763" s="25"/>
      <c r="D763" s="26"/>
      <c r="E763" s="27"/>
      <c r="F763" s="28"/>
      <c r="G763" s="28"/>
      <c r="H763" s="27"/>
      <c r="I763" s="29"/>
      <c r="J763" s="30"/>
      <c r="K763" s="31"/>
      <c r="L763" s="32"/>
      <c r="M763" s="223"/>
      <c r="N763" s="12" t="str">
        <f>IF(ISBLANK(I763),"",IF(COUNTIF(I763,"*bombe*"),(G763-1)*SUMIF('base de donnée JCO '!C$3:C$10,K763,'base de donnée JCO '!D$3:D$10)+SUMIF(entete,L763,'base de donnée JCO '!D$14:D$20),SUMIFS('base de donnée JCO '!I$173:I$1080,'base de donnée JCO '!F$173:F$1080,I763,'base de donnée JCO '!G$173:G$1080,J763)))</f>
        <v/>
      </c>
      <c r="O763" s="12" t="str">
        <f t="shared" ref="O763:O826" si="896">IF(ISBLANK(I763),"",IF(ISBLANK(D763),D762+N763,D763+N763))</f>
        <v/>
      </c>
      <c r="P763" s="223"/>
      <c r="Q763" s="28"/>
      <c r="R763" s="28"/>
      <c r="S763" s="28"/>
      <c r="T763" s="28"/>
      <c r="U763" s="28"/>
      <c r="V763" s="2">
        <f>W763*SUMIFS('base de donnée JCO '!H$173:H$1080,'base de donnée JCO '!F$173:F$1080,I763,'base de donnée JCO '!G$173:G$1080,J763)</f>
        <v>0</v>
      </c>
      <c r="W763" s="2">
        <f t="shared" si="873"/>
        <v>0</v>
      </c>
      <c r="X763" s="2">
        <f>W763*SUMIFS('base de donnée JCO '!J$173:J$1080,'base de donnée JCO '!F$173:F$1080,I763,'base de donnée JCO '!G$173:G$1080,J763)</f>
        <v>0</v>
      </c>
      <c r="Z763" s="7" t="str">
        <f t="shared" si="874"/>
        <v/>
      </c>
      <c r="AA763" s="7" t="str">
        <f t="shared" si="875"/>
        <v/>
      </c>
      <c r="AB763" s="7" t="str">
        <f t="shared" si="876"/>
        <v/>
      </c>
      <c r="AD763" s="7" t="str">
        <f t="shared" si="877"/>
        <v/>
      </c>
      <c r="AE763" s="7" t="str">
        <f t="shared" si="878"/>
        <v/>
      </c>
      <c r="AF763" s="7" t="str">
        <f t="shared" si="879"/>
        <v/>
      </c>
      <c r="AG763" s="7" t="str">
        <f t="shared" si="880"/>
        <v/>
      </c>
      <c r="AH763" s="7" t="str">
        <f t="shared" si="881"/>
        <v/>
      </c>
      <c r="AJ763" s="7" t="str">
        <f t="shared" si="882"/>
        <v/>
      </c>
      <c r="AK763" s="7" t="str">
        <f t="shared" si="883"/>
        <v/>
      </c>
      <c r="AL763" s="7" t="str">
        <f t="shared" si="884"/>
        <v/>
      </c>
      <c r="AM763" s="7" t="str">
        <f t="shared" si="885"/>
        <v/>
      </c>
      <c r="AO763" s="7" t="str">
        <f t="shared" si="886"/>
        <v/>
      </c>
      <c r="AP763" s="7" t="str">
        <f t="shared" si="887"/>
        <v/>
      </c>
      <c r="AQ763" s="7" t="str">
        <f t="shared" si="888"/>
        <v/>
      </c>
      <c r="AS763" s="7" t="str">
        <f t="shared" si="889"/>
        <v/>
      </c>
      <c r="AT763" s="7" t="str">
        <f t="shared" si="890"/>
        <v/>
      </c>
      <c r="AU763" s="7" t="str">
        <f t="shared" si="891"/>
        <v/>
      </c>
      <c r="AW763" s="7" t="str">
        <f t="shared" si="892"/>
        <v/>
      </c>
      <c r="AY763" s="7" t="str">
        <f t="shared" si="893"/>
        <v/>
      </c>
      <c r="AZ763" s="7" t="str">
        <f t="shared" si="894"/>
        <v/>
      </c>
      <c r="BA763" s="7" t="str">
        <f t="shared" si="895"/>
        <v/>
      </c>
    </row>
    <row r="764" spans="1:53">
      <c r="A764" s="23"/>
      <c r="B764" s="24"/>
      <c r="C764" s="25"/>
      <c r="D764" s="26"/>
      <c r="E764" s="27"/>
      <c r="F764" s="28"/>
      <c r="G764" s="28"/>
      <c r="H764" s="27"/>
      <c r="I764" s="29"/>
      <c r="J764" s="30"/>
      <c r="K764" s="31"/>
      <c r="L764" s="32"/>
      <c r="M764" s="223"/>
      <c r="N764" s="12" t="str">
        <f>IF(ISBLANK(I764),"",IF(COUNTIF(I764,"*bombe*"),(G764-1)*SUMIF('base de donnée JCO '!C$3:C$10,K764,'base de donnée JCO '!D$3:D$10)+SUMIF(entete,L764,'base de donnée JCO '!D$14:D$20),SUMIFS('base de donnée JCO '!I$173:I$1080,'base de donnée JCO '!F$173:F$1080,I764,'base de donnée JCO '!G$173:G$1080,J764)))</f>
        <v/>
      </c>
      <c r="O764" s="12" t="str">
        <f t="shared" si="896"/>
        <v/>
      </c>
      <c r="P764" s="223"/>
      <c r="Q764" s="28"/>
      <c r="R764" s="28"/>
      <c r="S764" s="28"/>
      <c r="T764" s="28"/>
      <c r="U764" s="28"/>
      <c r="V764" s="2">
        <f>W764*SUMIFS('base de donnée JCO '!H$173:H$1080,'base de donnée JCO '!F$173:F$1080,I764,'base de donnée JCO '!G$173:G$1080,J764)</f>
        <v>0</v>
      </c>
      <c r="W764" s="2">
        <f t="shared" si="873"/>
        <v>0</v>
      </c>
      <c r="X764" s="2">
        <f>W764*SUMIFS('base de donnée JCO '!J$173:J$1080,'base de donnée JCO '!F$173:F$1080,I764,'base de donnée JCO '!G$173:G$1080,J764)</f>
        <v>0</v>
      </c>
      <c r="Z764" s="7" t="str">
        <f t="shared" si="874"/>
        <v/>
      </c>
      <c r="AA764" s="7" t="str">
        <f t="shared" si="875"/>
        <v/>
      </c>
      <c r="AB764" s="7" t="str">
        <f t="shared" si="876"/>
        <v/>
      </c>
      <c r="AD764" s="7" t="str">
        <f t="shared" si="877"/>
        <v/>
      </c>
      <c r="AE764" s="7" t="str">
        <f t="shared" si="878"/>
        <v/>
      </c>
      <c r="AF764" s="7" t="str">
        <f t="shared" si="879"/>
        <v/>
      </c>
      <c r="AG764" s="7" t="str">
        <f t="shared" si="880"/>
        <v/>
      </c>
      <c r="AH764" s="7" t="str">
        <f t="shared" si="881"/>
        <v/>
      </c>
      <c r="AJ764" s="7" t="str">
        <f t="shared" si="882"/>
        <v/>
      </c>
      <c r="AK764" s="7" t="str">
        <f t="shared" si="883"/>
        <v/>
      </c>
      <c r="AL764" s="7" t="str">
        <f t="shared" si="884"/>
        <v/>
      </c>
      <c r="AM764" s="7" t="str">
        <f t="shared" si="885"/>
        <v/>
      </c>
      <c r="AO764" s="7" t="str">
        <f t="shared" si="886"/>
        <v/>
      </c>
      <c r="AP764" s="7" t="str">
        <f t="shared" si="887"/>
        <v/>
      </c>
      <c r="AQ764" s="7" t="str">
        <f t="shared" si="888"/>
        <v/>
      </c>
      <c r="AS764" s="7" t="str">
        <f t="shared" si="889"/>
        <v/>
      </c>
      <c r="AT764" s="7" t="str">
        <f t="shared" si="890"/>
        <v/>
      </c>
      <c r="AU764" s="7" t="str">
        <f t="shared" si="891"/>
        <v/>
      </c>
      <c r="AW764" s="7" t="str">
        <f t="shared" si="892"/>
        <v/>
      </c>
      <c r="AY764" s="7" t="str">
        <f t="shared" si="893"/>
        <v/>
      </c>
      <c r="AZ764" s="7" t="str">
        <f t="shared" si="894"/>
        <v/>
      </c>
      <c r="BA764" s="7" t="str">
        <f t="shared" si="895"/>
        <v/>
      </c>
    </row>
    <row r="765" spans="1:53">
      <c r="A765" s="23"/>
      <c r="B765" s="24"/>
      <c r="C765" s="25"/>
      <c r="D765" s="26"/>
      <c r="E765" s="27"/>
      <c r="F765" s="28"/>
      <c r="G765" s="28"/>
      <c r="H765" s="27"/>
      <c r="I765" s="29"/>
      <c r="J765" s="30"/>
      <c r="K765" s="31"/>
      <c r="L765" s="32"/>
      <c r="M765" s="223"/>
      <c r="N765" s="12" t="str">
        <f>IF(ISBLANK(I765),"",IF(COUNTIF(I765,"*bombe*"),(G765-1)*SUMIF('base de donnée JCO '!C$3:C$10,K765,'base de donnée JCO '!D$3:D$10)+SUMIF(entete,L765,'base de donnée JCO '!D$14:D$20),SUMIFS('base de donnée JCO '!I$173:I$1080,'base de donnée JCO '!F$173:F$1080,I765,'base de donnée JCO '!G$173:G$1080,J765)))</f>
        <v/>
      </c>
      <c r="O765" s="12" t="str">
        <f t="shared" si="896"/>
        <v/>
      </c>
      <c r="P765" s="223"/>
      <c r="Q765" s="28"/>
      <c r="R765" s="28"/>
      <c r="S765" s="28"/>
      <c r="T765" s="28"/>
      <c r="U765" s="28"/>
      <c r="V765" s="2">
        <f>W765*SUMIFS('base de donnée JCO '!H$173:H$1080,'base de donnée JCO '!F$173:F$1080,I765,'base de donnée JCO '!G$173:G$1080,J765)</f>
        <v>0</v>
      </c>
      <c r="W765" s="2">
        <f t="shared" si="873"/>
        <v>0</v>
      </c>
      <c r="X765" s="2">
        <f>W765*SUMIFS('base de donnée JCO '!J$173:J$1080,'base de donnée JCO '!F$173:F$1080,I765,'base de donnée JCO '!G$173:G$1080,J765)</f>
        <v>0</v>
      </c>
      <c r="Z765" s="7" t="str">
        <f t="shared" si="874"/>
        <v/>
      </c>
      <c r="AA765" s="7" t="str">
        <f t="shared" si="875"/>
        <v/>
      </c>
      <c r="AB765" s="7" t="str">
        <f t="shared" si="876"/>
        <v/>
      </c>
      <c r="AD765" s="7" t="str">
        <f t="shared" si="877"/>
        <v/>
      </c>
      <c r="AE765" s="7" t="str">
        <f t="shared" si="878"/>
        <v/>
      </c>
      <c r="AF765" s="7" t="str">
        <f t="shared" si="879"/>
        <v/>
      </c>
      <c r="AG765" s="7" t="str">
        <f t="shared" si="880"/>
        <v/>
      </c>
      <c r="AH765" s="7" t="str">
        <f t="shared" si="881"/>
        <v/>
      </c>
      <c r="AJ765" s="7" t="str">
        <f t="shared" si="882"/>
        <v/>
      </c>
      <c r="AK765" s="7" t="str">
        <f t="shared" si="883"/>
        <v/>
      </c>
      <c r="AL765" s="7" t="str">
        <f t="shared" si="884"/>
        <v/>
      </c>
      <c r="AM765" s="7" t="str">
        <f t="shared" si="885"/>
        <v/>
      </c>
      <c r="AO765" s="7" t="str">
        <f t="shared" si="886"/>
        <v/>
      </c>
      <c r="AP765" s="7" t="str">
        <f t="shared" si="887"/>
        <v/>
      </c>
      <c r="AQ765" s="7" t="str">
        <f t="shared" si="888"/>
        <v/>
      </c>
      <c r="AS765" s="7" t="str">
        <f t="shared" si="889"/>
        <v/>
      </c>
      <c r="AT765" s="7" t="str">
        <f t="shared" si="890"/>
        <v/>
      </c>
      <c r="AU765" s="7" t="str">
        <f t="shared" si="891"/>
        <v/>
      </c>
      <c r="AW765" s="7" t="str">
        <f t="shared" si="892"/>
        <v/>
      </c>
      <c r="AY765" s="7" t="str">
        <f t="shared" si="893"/>
        <v/>
      </c>
      <c r="AZ765" s="7" t="str">
        <f t="shared" si="894"/>
        <v/>
      </c>
      <c r="BA765" s="7" t="str">
        <f t="shared" si="895"/>
        <v/>
      </c>
    </row>
    <row r="766" spans="1:53">
      <c r="A766" s="23"/>
      <c r="B766" s="24"/>
      <c r="C766" s="25"/>
      <c r="D766" s="26"/>
      <c r="E766" s="27"/>
      <c r="F766" s="28"/>
      <c r="G766" s="28"/>
      <c r="H766" s="27"/>
      <c r="I766" s="29"/>
      <c r="J766" s="30"/>
      <c r="K766" s="31"/>
      <c r="L766" s="32"/>
      <c r="M766" s="223"/>
      <c r="N766" s="12" t="str">
        <f>IF(ISBLANK(I766),"",IF(COUNTIF(I766,"*bombe*"),(G766-1)*SUMIF('base de donnée JCO '!C$3:C$10,K766,'base de donnée JCO '!D$3:D$10)+SUMIF(entete,L766,'base de donnée JCO '!D$14:D$20),SUMIFS('base de donnée JCO '!I$173:I$1080,'base de donnée JCO '!F$173:F$1080,I766,'base de donnée JCO '!G$173:G$1080,J766)))</f>
        <v/>
      </c>
      <c r="O766" s="12" t="str">
        <f t="shared" si="896"/>
        <v/>
      </c>
      <c r="P766" s="223"/>
      <c r="Q766" s="28"/>
      <c r="R766" s="28"/>
      <c r="S766" s="28"/>
      <c r="T766" s="28"/>
      <c r="U766" s="28"/>
      <c r="V766" s="2">
        <f>W766*SUMIFS('base de donnée JCO '!H$173:H$1080,'base de donnée JCO '!F$173:F$1080,I766,'base de donnée JCO '!G$173:G$1080,J766)</f>
        <v>0</v>
      </c>
      <c r="W766" s="2">
        <f t="shared" si="873"/>
        <v>0</v>
      </c>
      <c r="X766" s="2">
        <f>W766*SUMIFS('base de donnée JCO '!J$173:J$1080,'base de donnée JCO '!F$173:F$1080,I766,'base de donnée JCO '!G$173:G$1080,J766)</f>
        <v>0</v>
      </c>
      <c r="Z766" s="7" t="str">
        <f t="shared" si="874"/>
        <v/>
      </c>
      <c r="AA766" s="7" t="str">
        <f t="shared" si="875"/>
        <v/>
      </c>
      <c r="AB766" s="7" t="str">
        <f t="shared" si="876"/>
        <v/>
      </c>
      <c r="AD766" s="7" t="str">
        <f t="shared" si="877"/>
        <v/>
      </c>
      <c r="AE766" s="7" t="str">
        <f t="shared" si="878"/>
        <v/>
      </c>
      <c r="AF766" s="7" t="str">
        <f t="shared" si="879"/>
        <v/>
      </c>
      <c r="AG766" s="7" t="str">
        <f t="shared" si="880"/>
        <v/>
      </c>
      <c r="AH766" s="7" t="str">
        <f t="shared" si="881"/>
        <v/>
      </c>
      <c r="AJ766" s="7" t="str">
        <f t="shared" si="882"/>
        <v/>
      </c>
      <c r="AK766" s="7" t="str">
        <f t="shared" si="883"/>
        <v/>
      </c>
      <c r="AL766" s="7" t="str">
        <f t="shared" si="884"/>
        <v/>
      </c>
      <c r="AM766" s="7" t="str">
        <f t="shared" si="885"/>
        <v/>
      </c>
      <c r="AO766" s="7" t="str">
        <f t="shared" si="886"/>
        <v/>
      </c>
      <c r="AP766" s="7" t="str">
        <f t="shared" si="887"/>
        <v/>
      </c>
      <c r="AQ766" s="7" t="str">
        <f t="shared" si="888"/>
        <v/>
      </c>
      <c r="AS766" s="7" t="str">
        <f t="shared" si="889"/>
        <v/>
      </c>
      <c r="AT766" s="7" t="str">
        <f t="shared" si="890"/>
        <v/>
      </c>
      <c r="AU766" s="7" t="str">
        <f t="shared" si="891"/>
        <v/>
      </c>
      <c r="AW766" s="7" t="str">
        <f t="shared" si="892"/>
        <v/>
      </c>
      <c r="AY766" s="7" t="str">
        <f t="shared" si="893"/>
        <v/>
      </c>
      <c r="AZ766" s="7" t="str">
        <f t="shared" si="894"/>
        <v/>
      </c>
      <c r="BA766" s="7" t="str">
        <f t="shared" si="895"/>
        <v/>
      </c>
    </row>
    <row r="767" spans="1:53">
      <c r="A767" s="23"/>
      <c r="B767" s="24"/>
      <c r="C767" s="25"/>
      <c r="D767" s="26"/>
      <c r="E767" s="27"/>
      <c r="F767" s="28"/>
      <c r="G767" s="28"/>
      <c r="H767" s="27"/>
      <c r="I767" s="29"/>
      <c r="J767" s="30"/>
      <c r="K767" s="31"/>
      <c r="L767" s="32"/>
      <c r="M767" s="223"/>
      <c r="N767" s="12" t="str">
        <f>IF(ISBLANK(I767),"",IF(COUNTIF(I767,"*bombe*"),(G767-1)*SUMIF('base de donnée JCO '!C$3:C$10,K767,'base de donnée JCO '!D$3:D$10)+SUMIF(entete,L767,'base de donnée JCO '!D$14:D$20),SUMIFS('base de donnée JCO '!I$173:I$1080,'base de donnée JCO '!F$173:F$1080,I767,'base de donnée JCO '!G$173:G$1080,J767)))</f>
        <v/>
      </c>
      <c r="O767" s="12" t="str">
        <f t="shared" si="896"/>
        <v/>
      </c>
      <c r="P767" s="223"/>
      <c r="Q767" s="28"/>
      <c r="R767" s="28"/>
      <c r="S767" s="28"/>
      <c r="T767" s="28"/>
      <c r="U767" s="28"/>
      <c r="V767" s="2">
        <f>W767*SUMIFS('base de donnée JCO '!H$173:H$1080,'base de donnée JCO '!F$173:F$1080,I767,'base de donnée JCO '!G$173:G$1080,J767)</f>
        <v>0</v>
      </c>
      <c r="W767" s="2">
        <f t="shared" si="873"/>
        <v>0</v>
      </c>
      <c r="X767" s="2">
        <f>W767*SUMIFS('base de donnée JCO '!J$173:J$1080,'base de donnée JCO '!F$173:F$1080,I767,'base de donnée JCO '!G$173:G$1080,J767)</f>
        <v>0</v>
      </c>
      <c r="Z767" s="7" t="str">
        <f t="shared" si="874"/>
        <v/>
      </c>
      <c r="AA767" s="7" t="str">
        <f t="shared" si="875"/>
        <v/>
      </c>
      <c r="AB767" s="7" t="str">
        <f t="shared" si="876"/>
        <v/>
      </c>
      <c r="AD767" s="7" t="str">
        <f t="shared" si="877"/>
        <v/>
      </c>
      <c r="AE767" s="7" t="str">
        <f t="shared" si="878"/>
        <v/>
      </c>
      <c r="AF767" s="7" t="str">
        <f t="shared" si="879"/>
        <v/>
      </c>
      <c r="AG767" s="7" t="str">
        <f t="shared" si="880"/>
        <v/>
      </c>
      <c r="AH767" s="7" t="str">
        <f t="shared" si="881"/>
        <v/>
      </c>
      <c r="AJ767" s="7" t="str">
        <f t="shared" si="882"/>
        <v/>
      </c>
      <c r="AK767" s="7" t="str">
        <f t="shared" si="883"/>
        <v/>
      </c>
      <c r="AL767" s="7" t="str">
        <f t="shared" si="884"/>
        <v/>
      </c>
      <c r="AM767" s="7" t="str">
        <f t="shared" si="885"/>
        <v/>
      </c>
      <c r="AO767" s="7" t="str">
        <f t="shared" si="886"/>
        <v/>
      </c>
      <c r="AP767" s="7" t="str">
        <f t="shared" si="887"/>
        <v/>
      </c>
      <c r="AQ767" s="7" t="str">
        <f t="shared" si="888"/>
        <v/>
      </c>
      <c r="AS767" s="7" t="str">
        <f t="shared" si="889"/>
        <v/>
      </c>
      <c r="AT767" s="7" t="str">
        <f t="shared" si="890"/>
        <v/>
      </c>
      <c r="AU767" s="7" t="str">
        <f t="shared" si="891"/>
        <v/>
      </c>
      <c r="AW767" s="7" t="str">
        <f t="shared" si="892"/>
        <v/>
      </c>
      <c r="AY767" s="7" t="str">
        <f t="shared" si="893"/>
        <v/>
      </c>
      <c r="AZ767" s="7" t="str">
        <f t="shared" si="894"/>
        <v/>
      </c>
      <c r="BA767" s="7" t="str">
        <f t="shared" si="895"/>
        <v/>
      </c>
    </row>
    <row r="768" spans="1:53">
      <c r="A768" s="23"/>
      <c r="B768" s="24"/>
      <c r="C768" s="25"/>
      <c r="D768" s="26"/>
      <c r="E768" s="27"/>
      <c r="F768" s="28"/>
      <c r="G768" s="28"/>
      <c r="H768" s="27"/>
      <c r="I768" s="29"/>
      <c r="J768" s="30"/>
      <c r="K768" s="31"/>
      <c r="L768" s="32"/>
      <c r="M768" s="223"/>
      <c r="N768" s="12" t="str">
        <f>IF(ISBLANK(I768),"",IF(COUNTIF(I768,"*bombe*"),(G768-1)*SUMIF('base de donnée JCO '!C$3:C$10,K768,'base de donnée JCO '!D$3:D$10)+SUMIF(entete,L768,'base de donnée JCO '!D$14:D$20),SUMIFS('base de donnée JCO '!I$173:I$1080,'base de donnée JCO '!F$173:F$1080,I768,'base de donnée JCO '!G$173:G$1080,J768)))</f>
        <v/>
      </c>
      <c r="O768" s="12" t="str">
        <f t="shared" si="896"/>
        <v/>
      </c>
      <c r="P768" s="223"/>
      <c r="Q768" s="28"/>
      <c r="R768" s="28"/>
      <c r="S768" s="28"/>
      <c r="T768" s="28"/>
      <c r="U768" s="28"/>
      <c r="V768" s="2">
        <f>W768*SUMIFS('base de donnée JCO '!H$173:H$1080,'base de donnée JCO '!F$173:F$1080,I768,'base de donnée JCO '!G$173:G$1080,J768)</f>
        <v>0</v>
      </c>
      <c r="W768" s="2">
        <f t="shared" si="873"/>
        <v>0</v>
      </c>
      <c r="X768" s="2">
        <f>W768*SUMIFS('base de donnée JCO '!J$173:J$1080,'base de donnée JCO '!F$173:F$1080,I768,'base de donnée JCO '!G$173:G$1080,J768)</f>
        <v>0</v>
      </c>
      <c r="Z768" s="7" t="str">
        <f t="shared" si="874"/>
        <v/>
      </c>
      <c r="AA768" s="7" t="str">
        <f t="shared" si="875"/>
        <v/>
      </c>
      <c r="AB768" s="7" t="str">
        <f t="shared" si="876"/>
        <v/>
      </c>
      <c r="AD768" s="7" t="str">
        <f t="shared" si="877"/>
        <v/>
      </c>
      <c r="AE768" s="7" t="str">
        <f t="shared" si="878"/>
        <v/>
      </c>
      <c r="AF768" s="7" t="str">
        <f t="shared" si="879"/>
        <v/>
      </c>
      <c r="AG768" s="7" t="str">
        <f t="shared" si="880"/>
        <v/>
      </c>
      <c r="AH768" s="7" t="str">
        <f t="shared" si="881"/>
        <v/>
      </c>
      <c r="AJ768" s="7" t="str">
        <f t="shared" si="882"/>
        <v/>
      </c>
      <c r="AK768" s="7" t="str">
        <f t="shared" si="883"/>
        <v/>
      </c>
      <c r="AL768" s="7" t="str">
        <f t="shared" si="884"/>
        <v/>
      </c>
      <c r="AM768" s="7" t="str">
        <f t="shared" si="885"/>
        <v/>
      </c>
      <c r="AO768" s="7" t="str">
        <f t="shared" si="886"/>
        <v/>
      </c>
      <c r="AP768" s="7" t="str">
        <f t="shared" si="887"/>
        <v/>
      </c>
      <c r="AQ768" s="7" t="str">
        <f t="shared" si="888"/>
        <v/>
      </c>
      <c r="AS768" s="7" t="str">
        <f t="shared" si="889"/>
        <v/>
      </c>
      <c r="AT768" s="7" t="str">
        <f t="shared" si="890"/>
        <v/>
      </c>
      <c r="AU768" s="7" t="str">
        <f t="shared" si="891"/>
        <v/>
      </c>
      <c r="AW768" s="7" t="str">
        <f t="shared" si="892"/>
        <v/>
      </c>
      <c r="AY768" s="7" t="str">
        <f t="shared" si="893"/>
        <v/>
      </c>
      <c r="AZ768" s="7" t="str">
        <f t="shared" si="894"/>
        <v/>
      </c>
      <c r="BA768" s="7" t="str">
        <f t="shared" si="895"/>
        <v/>
      </c>
    </row>
    <row r="769" spans="1:53">
      <c r="A769" s="23"/>
      <c r="B769" s="24"/>
      <c r="C769" s="25"/>
      <c r="D769" s="26"/>
      <c r="E769" s="27"/>
      <c r="F769" s="28"/>
      <c r="G769" s="28"/>
      <c r="H769" s="27"/>
      <c r="I769" s="29"/>
      <c r="J769" s="30"/>
      <c r="K769" s="31"/>
      <c r="L769" s="32"/>
      <c r="M769" s="223"/>
      <c r="N769" s="12" t="str">
        <f>IF(ISBLANK(I769),"",IF(COUNTIF(I769,"*bombe*"),(G769-1)*SUMIF('base de donnée JCO '!C$3:C$10,K769,'base de donnée JCO '!D$3:D$10)+SUMIF(entete,L769,'base de donnée JCO '!D$14:D$20),SUMIFS('base de donnée JCO '!I$173:I$1080,'base de donnée JCO '!F$173:F$1080,I769,'base de donnée JCO '!G$173:G$1080,J769)))</f>
        <v/>
      </c>
      <c r="O769" s="12" t="str">
        <f t="shared" si="896"/>
        <v/>
      </c>
      <c r="P769" s="223"/>
      <c r="Q769" s="28"/>
      <c r="R769" s="28"/>
      <c r="S769" s="28"/>
      <c r="T769" s="28"/>
      <c r="U769" s="28"/>
      <c r="V769" s="2">
        <f>W769*SUMIFS('base de donnée JCO '!H$173:H$1080,'base de donnée JCO '!F$173:F$1080,I769,'base de donnée JCO '!G$173:G$1080,J769)</f>
        <v>0</v>
      </c>
      <c r="W769" s="2">
        <f t="shared" si="873"/>
        <v>0</v>
      </c>
      <c r="X769" s="2">
        <f>W769*SUMIFS('base de donnée JCO '!J$173:J$1080,'base de donnée JCO '!F$173:F$1080,I769,'base de donnée JCO '!G$173:G$1080,J769)</f>
        <v>0</v>
      </c>
      <c r="Z769" s="7" t="str">
        <f t="shared" si="874"/>
        <v/>
      </c>
      <c r="AA769" s="7" t="str">
        <f t="shared" si="875"/>
        <v/>
      </c>
      <c r="AB769" s="7" t="str">
        <f t="shared" si="876"/>
        <v/>
      </c>
      <c r="AD769" s="7" t="str">
        <f t="shared" si="877"/>
        <v/>
      </c>
      <c r="AE769" s="7" t="str">
        <f t="shared" si="878"/>
        <v/>
      </c>
      <c r="AF769" s="7" t="str">
        <f t="shared" si="879"/>
        <v/>
      </c>
      <c r="AG769" s="7" t="str">
        <f t="shared" si="880"/>
        <v/>
      </c>
      <c r="AH769" s="7" t="str">
        <f t="shared" si="881"/>
        <v/>
      </c>
      <c r="AJ769" s="7" t="str">
        <f t="shared" si="882"/>
        <v/>
      </c>
      <c r="AK769" s="7" t="str">
        <f t="shared" si="883"/>
        <v/>
      </c>
      <c r="AL769" s="7" t="str">
        <f t="shared" si="884"/>
        <v/>
      </c>
      <c r="AM769" s="7" t="str">
        <f t="shared" si="885"/>
        <v/>
      </c>
      <c r="AO769" s="7" t="str">
        <f t="shared" si="886"/>
        <v/>
      </c>
      <c r="AP769" s="7" t="str">
        <f t="shared" si="887"/>
        <v/>
      </c>
      <c r="AQ769" s="7" t="str">
        <f t="shared" si="888"/>
        <v/>
      </c>
      <c r="AS769" s="7" t="str">
        <f t="shared" si="889"/>
        <v/>
      </c>
      <c r="AT769" s="7" t="str">
        <f t="shared" si="890"/>
        <v/>
      </c>
      <c r="AU769" s="7" t="str">
        <f t="shared" si="891"/>
        <v/>
      </c>
      <c r="AW769" s="7" t="str">
        <f t="shared" si="892"/>
        <v/>
      </c>
      <c r="AY769" s="7" t="str">
        <f t="shared" si="893"/>
        <v/>
      </c>
      <c r="AZ769" s="7" t="str">
        <f t="shared" si="894"/>
        <v/>
      </c>
      <c r="BA769" s="7" t="str">
        <f t="shared" si="895"/>
        <v/>
      </c>
    </row>
    <row r="770" spans="1:53">
      <c r="A770" s="23"/>
      <c r="B770" s="24"/>
      <c r="C770" s="25"/>
      <c r="D770" s="26"/>
      <c r="E770" s="27"/>
      <c r="F770" s="28"/>
      <c r="G770" s="28"/>
      <c r="H770" s="27"/>
      <c r="I770" s="29"/>
      <c r="J770" s="30"/>
      <c r="K770" s="31"/>
      <c r="L770" s="32"/>
      <c r="M770" s="223"/>
      <c r="N770" s="12" t="str">
        <f>IF(ISBLANK(I770),"",IF(COUNTIF(I770,"*bombe*"),(G770-1)*SUMIF('base de donnée JCO '!C$3:C$10,K770,'base de donnée JCO '!D$3:D$10)+SUMIF(entete,L770,'base de donnée JCO '!D$14:D$20),SUMIFS('base de donnée JCO '!I$173:I$1080,'base de donnée JCO '!F$173:F$1080,I770,'base de donnée JCO '!G$173:G$1080,J770)))</f>
        <v/>
      </c>
      <c r="O770" s="12" t="str">
        <f t="shared" si="896"/>
        <v/>
      </c>
      <c r="P770" s="223"/>
      <c r="Q770" s="28"/>
      <c r="R770" s="28"/>
      <c r="S770" s="28"/>
      <c r="T770" s="28"/>
      <c r="U770" s="28"/>
      <c r="V770" s="2">
        <f>W770*SUMIFS('base de donnée JCO '!H$173:H$1080,'base de donnée JCO '!F$173:F$1080,I770,'base de donnée JCO '!G$173:G$1080,J770)</f>
        <v>0</v>
      </c>
      <c r="W770" s="2">
        <f t="shared" si="873"/>
        <v>0</v>
      </c>
      <c r="X770" s="2">
        <f>W770*SUMIFS('base de donnée JCO '!J$173:J$1080,'base de donnée JCO '!F$173:F$1080,I770,'base de donnée JCO '!G$173:G$1080,J770)</f>
        <v>0</v>
      </c>
      <c r="Z770" s="7" t="str">
        <f t="shared" si="874"/>
        <v/>
      </c>
      <c r="AA770" s="7" t="str">
        <f t="shared" si="875"/>
        <v/>
      </c>
      <c r="AB770" s="7" t="str">
        <f t="shared" si="876"/>
        <v/>
      </c>
      <c r="AD770" s="7" t="str">
        <f t="shared" si="877"/>
        <v/>
      </c>
      <c r="AE770" s="7" t="str">
        <f t="shared" si="878"/>
        <v/>
      </c>
      <c r="AF770" s="7" t="str">
        <f t="shared" si="879"/>
        <v/>
      </c>
      <c r="AG770" s="7" t="str">
        <f t="shared" si="880"/>
        <v/>
      </c>
      <c r="AH770" s="7" t="str">
        <f t="shared" si="881"/>
        <v/>
      </c>
      <c r="AJ770" s="7" t="str">
        <f t="shared" si="882"/>
        <v/>
      </c>
      <c r="AK770" s="7" t="str">
        <f t="shared" si="883"/>
        <v/>
      </c>
      <c r="AL770" s="7" t="str">
        <f t="shared" si="884"/>
        <v/>
      </c>
      <c r="AM770" s="7" t="str">
        <f t="shared" si="885"/>
        <v/>
      </c>
      <c r="AO770" s="7" t="str">
        <f t="shared" si="886"/>
        <v/>
      </c>
      <c r="AP770" s="7" t="str">
        <f t="shared" si="887"/>
        <v/>
      </c>
      <c r="AQ770" s="7" t="str">
        <f t="shared" si="888"/>
        <v/>
      </c>
      <c r="AS770" s="7" t="str">
        <f t="shared" si="889"/>
        <v/>
      </c>
      <c r="AT770" s="7" t="str">
        <f t="shared" si="890"/>
        <v/>
      </c>
      <c r="AU770" s="7" t="str">
        <f t="shared" si="891"/>
        <v/>
      </c>
      <c r="AW770" s="7" t="str">
        <f t="shared" si="892"/>
        <v/>
      </c>
      <c r="AY770" s="7" t="str">
        <f t="shared" si="893"/>
        <v/>
      </c>
      <c r="AZ770" s="7" t="str">
        <f t="shared" si="894"/>
        <v/>
      </c>
      <c r="BA770" s="7" t="str">
        <f t="shared" si="895"/>
        <v/>
      </c>
    </row>
    <row r="771" spans="1:53">
      <c r="A771" s="23"/>
      <c r="B771" s="24"/>
      <c r="C771" s="25"/>
      <c r="D771" s="26"/>
      <c r="E771" s="27"/>
      <c r="F771" s="28"/>
      <c r="G771" s="28"/>
      <c r="H771" s="27"/>
      <c r="I771" s="29"/>
      <c r="J771" s="30"/>
      <c r="K771" s="31"/>
      <c r="L771" s="32"/>
      <c r="M771" s="223"/>
      <c r="N771" s="12" t="str">
        <f>IF(ISBLANK(I771),"",IF(COUNTIF(I771,"*bombe*"),(G771-1)*SUMIF('base de donnée JCO '!C$3:C$10,K771,'base de donnée JCO '!D$3:D$10)+SUMIF(entete,L771,'base de donnée JCO '!D$14:D$20),SUMIFS('base de donnée JCO '!I$173:I$1080,'base de donnée JCO '!F$173:F$1080,I771,'base de donnée JCO '!G$173:G$1080,J771)))</f>
        <v/>
      </c>
      <c r="O771" s="12" t="str">
        <f t="shared" si="896"/>
        <v/>
      </c>
      <c r="P771" s="223"/>
      <c r="Q771" s="28"/>
      <c r="R771" s="28"/>
      <c r="S771" s="28"/>
      <c r="T771" s="28"/>
      <c r="U771" s="28"/>
      <c r="V771" s="2">
        <f>W771*SUMIFS('base de donnée JCO '!H$173:H$1080,'base de donnée JCO '!F$173:F$1080,I771,'base de donnée JCO '!G$173:G$1080,J771)</f>
        <v>0</v>
      </c>
      <c r="W771" s="2">
        <f t="shared" si="873"/>
        <v>0</v>
      </c>
      <c r="X771" s="2">
        <f>W771*SUMIFS('base de donnée JCO '!J$173:J$1080,'base de donnée JCO '!F$173:F$1080,I771,'base de donnée JCO '!G$173:G$1080,J771)</f>
        <v>0</v>
      </c>
      <c r="Z771" s="7" t="str">
        <f t="shared" si="874"/>
        <v/>
      </c>
      <c r="AA771" s="7" t="str">
        <f t="shared" si="875"/>
        <v/>
      </c>
      <c r="AB771" s="7" t="str">
        <f t="shared" si="876"/>
        <v/>
      </c>
      <c r="AD771" s="7" t="str">
        <f t="shared" si="877"/>
        <v/>
      </c>
      <c r="AE771" s="7" t="str">
        <f t="shared" si="878"/>
        <v/>
      </c>
      <c r="AF771" s="7" t="str">
        <f t="shared" si="879"/>
        <v/>
      </c>
      <c r="AG771" s="7" t="str">
        <f t="shared" si="880"/>
        <v/>
      </c>
      <c r="AH771" s="7" t="str">
        <f t="shared" si="881"/>
        <v/>
      </c>
      <c r="AJ771" s="7" t="str">
        <f t="shared" si="882"/>
        <v/>
      </c>
      <c r="AK771" s="7" t="str">
        <f t="shared" si="883"/>
        <v/>
      </c>
      <c r="AL771" s="7" t="str">
        <f t="shared" si="884"/>
        <v/>
      </c>
      <c r="AM771" s="7" t="str">
        <f t="shared" si="885"/>
        <v/>
      </c>
      <c r="AO771" s="7" t="str">
        <f t="shared" si="886"/>
        <v/>
      </c>
      <c r="AP771" s="7" t="str">
        <f t="shared" si="887"/>
        <v/>
      </c>
      <c r="AQ771" s="7" t="str">
        <f t="shared" si="888"/>
        <v/>
      </c>
      <c r="AS771" s="7" t="str">
        <f t="shared" si="889"/>
        <v/>
      </c>
      <c r="AT771" s="7" t="str">
        <f t="shared" si="890"/>
        <v/>
      </c>
      <c r="AU771" s="7" t="str">
        <f t="shared" si="891"/>
        <v/>
      </c>
      <c r="AW771" s="7" t="str">
        <f t="shared" si="892"/>
        <v/>
      </c>
      <c r="AY771" s="7" t="str">
        <f t="shared" si="893"/>
        <v/>
      </c>
      <c r="AZ771" s="7" t="str">
        <f t="shared" si="894"/>
        <v/>
      </c>
      <c r="BA771" s="7" t="str">
        <f t="shared" si="895"/>
        <v/>
      </c>
    </row>
    <row r="772" spans="1:53">
      <c r="A772" s="23"/>
      <c r="B772" s="24"/>
      <c r="C772" s="25"/>
      <c r="D772" s="26"/>
      <c r="E772" s="27"/>
      <c r="F772" s="28"/>
      <c r="G772" s="28"/>
      <c r="H772" s="27"/>
      <c r="I772" s="29"/>
      <c r="J772" s="30"/>
      <c r="K772" s="31"/>
      <c r="L772" s="32"/>
      <c r="M772" s="223"/>
      <c r="N772" s="12" t="str">
        <f>IF(ISBLANK(I772),"",IF(COUNTIF(I772,"*bombe*"),(G772-1)*SUMIF('base de donnée JCO '!C$3:C$10,K772,'base de donnée JCO '!D$3:D$10)+SUMIF(entete,L772,'base de donnée JCO '!D$14:D$20),SUMIFS('base de donnée JCO '!I$173:I$1080,'base de donnée JCO '!F$173:F$1080,I772,'base de donnée JCO '!G$173:G$1080,J772)))</f>
        <v/>
      </c>
      <c r="O772" s="12" t="str">
        <f t="shared" si="896"/>
        <v/>
      </c>
      <c r="P772" s="223"/>
      <c r="Q772" s="28"/>
      <c r="R772" s="28"/>
      <c r="S772" s="28"/>
      <c r="T772" s="28"/>
      <c r="U772" s="28"/>
      <c r="V772" s="2">
        <f>W772*SUMIFS('base de donnée JCO '!H$173:H$1080,'base de donnée JCO '!F$173:F$1080,I772,'base de donnée JCO '!G$173:G$1080,J772)</f>
        <v>0</v>
      </c>
      <c r="W772" s="2">
        <f t="shared" si="873"/>
        <v>0</v>
      </c>
      <c r="X772" s="2">
        <f>W772*SUMIFS('base de donnée JCO '!J$173:J$1080,'base de donnée JCO '!F$173:F$1080,I772,'base de donnée JCO '!G$173:G$1080,J772)</f>
        <v>0</v>
      </c>
      <c r="Z772" s="7" t="str">
        <f t="shared" si="874"/>
        <v/>
      </c>
      <c r="AA772" s="7" t="str">
        <f t="shared" si="875"/>
        <v/>
      </c>
      <c r="AB772" s="7" t="str">
        <f t="shared" si="876"/>
        <v/>
      </c>
      <c r="AD772" s="7" t="str">
        <f t="shared" si="877"/>
        <v/>
      </c>
      <c r="AE772" s="7" t="str">
        <f t="shared" si="878"/>
        <v/>
      </c>
      <c r="AF772" s="7" t="str">
        <f t="shared" si="879"/>
        <v/>
      </c>
      <c r="AG772" s="7" t="str">
        <f t="shared" si="880"/>
        <v/>
      </c>
      <c r="AH772" s="7" t="str">
        <f t="shared" si="881"/>
        <v/>
      </c>
      <c r="AJ772" s="7" t="str">
        <f t="shared" si="882"/>
        <v/>
      </c>
      <c r="AK772" s="7" t="str">
        <f t="shared" si="883"/>
        <v/>
      </c>
      <c r="AL772" s="7" t="str">
        <f t="shared" si="884"/>
        <v/>
      </c>
      <c r="AM772" s="7" t="str">
        <f t="shared" si="885"/>
        <v/>
      </c>
      <c r="AO772" s="7" t="str">
        <f t="shared" si="886"/>
        <v/>
      </c>
      <c r="AP772" s="7" t="str">
        <f t="shared" si="887"/>
        <v/>
      </c>
      <c r="AQ772" s="7" t="str">
        <f t="shared" si="888"/>
        <v/>
      </c>
      <c r="AS772" s="7" t="str">
        <f t="shared" si="889"/>
        <v/>
      </c>
      <c r="AT772" s="7" t="str">
        <f t="shared" si="890"/>
        <v/>
      </c>
      <c r="AU772" s="7" t="str">
        <f t="shared" si="891"/>
        <v/>
      </c>
      <c r="AW772" s="7" t="str">
        <f t="shared" si="892"/>
        <v/>
      </c>
      <c r="AY772" s="7" t="str">
        <f t="shared" si="893"/>
        <v/>
      </c>
      <c r="AZ772" s="7" t="str">
        <f t="shared" si="894"/>
        <v/>
      </c>
      <c r="BA772" s="7" t="str">
        <f t="shared" si="895"/>
        <v/>
      </c>
    </row>
    <row r="773" spans="1:53">
      <c r="A773" s="23"/>
      <c r="B773" s="24"/>
      <c r="C773" s="25"/>
      <c r="D773" s="26"/>
      <c r="E773" s="27"/>
      <c r="F773" s="28"/>
      <c r="G773" s="28"/>
      <c r="H773" s="27"/>
      <c r="I773" s="29"/>
      <c r="J773" s="30"/>
      <c r="K773" s="31"/>
      <c r="L773" s="32"/>
      <c r="M773" s="223"/>
      <c r="N773" s="12" t="str">
        <f>IF(ISBLANK(I773),"",IF(COUNTIF(I773,"*bombe*"),(G773-1)*SUMIF('base de donnée JCO '!C$3:C$10,K773,'base de donnée JCO '!D$3:D$10)+SUMIF(entete,L773,'base de donnée JCO '!D$14:D$20),SUMIFS('base de donnée JCO '!I$173:I$1080,'base de donnée JCO '!F$173:F$1080,I773,'base de donnée JCO '!G$173:G$1080,J773)))</f>
        <v/>
      </c>
      <c r="O773" s="12" t="str">
        <f t="shared" si="896"/>
        <v/>
      </c>
      <c r="P773" s="223"/>
      <c r="Q773" s="28"/>
      <c r="R773" s="28"/>
      <c r="S773" s="28"/>
      <c r="T773" s="28"/>
      <c r="U773" s="28"/>
      <c r="V773" s="2">
        <f>W773*SUMIFS('base de donnée JCO '!H$173:H$1080,'base de donnée JCO '!F$173:F$1080,I773,'base de donnée JCO '!G$173:G$1080,J773)</f>
        <v>0</v>
      </c>
      <c r="W773" s="2">
        <f t="shared" si="873"/>
        <v>0</v>
      </c>
      <c r="X773" s="2">
        <f>W773*SUMIFS('base de donnée JCO '!J$173:J$1080,'base de donnée JCO '!F$173:F$1080,I773,'base de donnée JCO '!G$173:G$1080,J773)</f>
        <v>0</v>
      </c>
      <c r="Z773" s="7" t="str">
        <f t="shared" si="874"/>
        <v/>
      </c>
      <c r="AA773" s="7" t="str">
        <f t="shared" si="875"/>
        <v/>
      </c>
      <c r="AB773" s="7" t="str">
        <f t="shared" si="876"/>
        <v/>
      </c>
      <c r="AD773" s="7" t="str">
        <f t="shared" si="877"/>
        <v/>
      </c>
      <c r="AE773" s="7" t="str">
        <f t="shared" si="878"/>
        <v/>
      </c>
      <c r="AF773" s="7" t="str">
        <f t="shared" si="879"/>
        <v/>
      </c>
      <c r="AG773" s="7" t="str">
        <f t="shared" si="880"/>
        <v/>
      </c>
      <c r="AH773" s="7" t="str">
        <f t="shared" si="881"/>
        <v/>
      </c>
      <c r="AJ773" s="7" t="str">
        <f t="shared" si="882"/>
        <v/>
      </c>
      <c r="AK773" s="7" t="str">
        <f t="shared" si="883"/>
        <v/>
      </c>
      <c r="AL773" s="7" t="str">
        <f t="shared" si="884"/>
        <v/>
      </c>
      <c r="AM773" s="7" t="str">
        <f t="shared" si="885"/>
        <v/>
      </c>
      <c r="AO773" s="7" t="str">
        <f t="shared" si="886"/>
        <v/>
      </c>
      <c r="AP773" s="7" t="str">
        <f t="shared" si="887"/>
        <v/>
      </c>
      <c r="AQ773" s="7" t="str">
        <f t="shared" si="888"/>
        <v/>
      </c>
      <c r="AS773" s="7" t="str">
        <f t="shared" si="889"/>
        <v/>
      </c>
      <c r="AT773" s="7" t="str">
        <f t="shared" si="890"/>
        <v/>
      </c>
      <c r="AU773" s="7" t="str">
        <f t="shared" si="891"/>
        <v/>
      </c>
      <c r="AW773" s="7" t="str">
        <f t="shared" si="892"/>
        <v/>
      </c>
      <c r="AY773" s="7" t="str">
        <f t="shared" si="893"/>
        <v/>
      </c>
      <c r="AZ773" s="7" t="str">
        <f t="shared" si="894"/>
        <v/>
      </c>
      <c r="BA773" s="7" t="str">
        <f t="shared" si="895"/>
        <v/>
      </c>
    </row>
    <row r="774" spans="1:53">
      <c r="A774" s="23"/>
      <c r="B774" s="24"/>
      <c r="C774" s="25"/>
      <c r="D774" s="26"/>
      <c r="E774" s="27"/>
      <c r="F774" s="28"/>
      <c r="G774" s="28"/>
      <c r="H774" s="27"/>
      <c r="I774" s="29"/>
      <c r="J774" s="30"/>
      <c r="K774" s="31"/>
      <c r="L774" s="32"/>
      <c r="M774" s="223"/>
      <c r="N774" s="12" t="str">
        <f>IF(ISBLANK(I774),"",IF(COUNTIF(I774,"*bombe*"),(G774-1)*SUMIF('base de donnée JCO '!C$3:C$10,K774,'base de donnée JCO '!D$3:D$10)+SUMIF(entete,L774,'base de donnée JCO '!D$14:D$20),SUMIFS('base de donnée JCO '!I$173:I$1080,'base de donnée JCO '!F$173:F$1080,I774,'base de donnée JCO '!G$173:G$1080,J774)))</f>
        <v/>
      </c>
      <c r="O774" s="12" t="str">
        <f t="shared" si="896"/>
        <v/>
      </c>
      <c r="P774" s="223"/>
      <c r="Q774" s="28"/>
      <c r="R774" s="28"/>
      <c r="S774" s="28"/>
      <c r="T774" s="28"/>
      <c r="U774" s="28"/>
      <c r="V774" s="2">
        <f>W774*SUMIFS('base de donnée JCO '!H$173:H$1080,'base de donnée JCO '!F$173:F$1080,I774,'base de donnée JCO '!G$173:G$1080,J774)</f>
        <v>0</v>
      </c>
      <c r="W774" s="2">
        <f t="shared" si="873"/>
        <v>0</v>
      </c>
      <c r="X774" s="2">
        <f>W774*SUMIFS('base de donnée JCO '!J$173:J$1080,'base de donnée JCO '!F$173:F$1080,I774,'base de donnée JCO '!G$173:G$1080,J774)</f>
        <v>0</v>
      </c>
      <c r="Z774" s="7" t="str">
        <f t="shared" si="874"/>
        <v/>
      </c>
      <c r="AA774" s="7" t="str">
        <f t="shared" si="875"/>
        <v/>
      </c>
      <c r="AB774" s="7" t="str">
        <f t="shared" si="876"/>
        <v/>
      </c>
      <c r="AD774" s="7" t="str">
        <f t="shared" si="877"/>
        <v/>
      </c>
      <c r="AE774" s="7" t="str">
        <f t="shared" si="878"/>
        <v/>
      </c>
      <c r="AF774" s="7" t="str">
        <f t="shared" si="879"/>
        <v/>
      </c>
      <c r="AG774" s="7" t="str">
        <f t="shared" si="880"/>
        <v/>
      </c>
      <c r="AH774" s="7" t="str">
        <f t="shared" si="881"/>
        <v/>
      </c>
      <c r="AJ774" s="7" t="str">
        <f t="shared" si="882"/>
        <v/>
      </c>
      <c r="AK774" s="7" t="str">
        <f t="shared" si="883"/>
        <v/>
      </c>
      <c r="AL774" s="7" t="str">
        <f t="shared" si="884"/>
        <v/>
      </c>
      <c r="AM774" s="7" t="str">
        <f t="shared" si="885"/>
        <v/>
      </c>
      <c r="AO774" s="7" t="str">
        <f t="shared" si="886"/>
        <v/>
      </c>
      <c r="AP774" s="7" t="str">
        <f t="shared" si="887"/>
        <v/>
      </c>
      <c r="AQ774" s="7" t="str">
        <f t="shared" si="888"/>
        <v/>
      </c>
      <c r="AS774" s="7" t="str">
        <f t="shared" si="889"/>
        <v/>
      </c>
      <c r="AT774" s="7" t="str">
        <f t="shared" si="890"/>
        <v/>
      </c>
      <c r="AU774" s="7" t="str">
        <f t="shared" si="891"/>
        <v/>
      </c>
      <c r="AW774" s="7" t="str">
        <f t="shared" si="892"/>
        <v/>
      </c>
      <c r="AY774" s="7" t="str">
        <f t="shared" si="893"/>
        <v/>
      </c>
      <c r="AZ774" s="7" t="str">
        <f t="shared" si="894"/>
        <v/>
      </c>
      <c r="BA774" s="7" t="str">
        <f t="shared" si="895"/>
        <v/>
      </c>
    </row>
    <row r="775" spans="1:53">
      <c r="A775" s="23"/>
      <c r="B775" s="24"/>
      <c r="C775" s="25"/>
      <c r="D775" s="26"/>
      <c r="E775" s="27"/>
      <c r="F775" s="28"/>
      <c r="G775" s="28"/>
      <c r="H775" s="27"/>
      <c r="I775" s="29"/>
      <c r="J775" s="30"/>
      <c r="K775" s="31"/>
      <c r="L775" s="32"/>
      <c r="M775" s="223"/>
      <c r="N775" s="12" t="str">
        <f>IF(ISBLANK(I775),"",IF(COUNTIF(I775,"*bombe*"),(G775-1)*SUMIF('base de donnée JCO '!C$3:C$10,K775,'base de donnée JCO '!D$3:D$10)+SUMIF(entete,L775,'base de donnée JCO '!D$14:D$20),SUMIFS('base de donnée JCO '!I$173:I$1080,'base de donnée JCO '!F$173:F$1080,I775,'base de donnée JCO '!G$173:G$1080,J775)))</f>
        <v/>
      </c>
      <c r="O775" s="12" t="str">
        <f t="shared" si="896"/>
        <v/>
      </c>
      <c r="P775" s="223"/>
      <c r="Q775" s="28"/>
      <c r="R775" s="28"/>
      <c r="S775" s="28"/>
      <c r="T775" s="28"/>
      <c r="U775" s="28"/>
      <c r="V775" s="2">
        <f>W775*SUMIFS('base de donnée JCO '!H$173:H$1080,'base de donnée JCO '!F$173:F$1080,I775,'base de donnée JCO '!G$173:G$1080,J775)</f>
        <v>0</v>
      </c>
      <c r="W775" s="2">
        <f t="shared" si="873"/>
        <v>0</v>
      </c>
      <c r="X775" s="2">
        <f>W775*SUMIFS('base de donnée JCO '!J$173:J$1080,'base de donnée JCO '!F$173:F$1080,I775,'base de donnée JCO '!G$173:G$1080,J775)</f>
        <v>0</v>
      </c>
      <c r="Z775" s="7" t="str">
        <f t="shared" si="874"/>
        <v/>
      </c>
      <c r="AA775" s="7" t="str">
        <f t="shared" si="875"/>
        <v/>
      </c>
      <c r="AB775" s="7" t="str">
        <f t="shared" si="876"/>
        <v/>
      </c>
      <c r="AD775" s="7" t="str">
        <f t="shared" si="877"/>
        <v/>
      </c>
      <c r="AE775" s="7" t="str">
        <f t="shared" si="878"/>
        <v/>
      </c>
      <c r="AF775" s="7" t="str">
        <f t="shared" si="879"/>
        <v/>
      </c>
      <c r="AG775" s="7" t="str">
        <f t="shared" si="880"/>
        <v/>
      </c>
      <c r="AH775" s="7" t="str">
        <f t="shared" si="881"/>
        <v/>
      </c>
      <c r="AJ775" s="7" t="str">
        <f t="shared" si="882"/>
        <v/>
      </c>
      <c r="AK775" s="7" t="str">
        <f t="shared" si="883"/>
        <v/>
      </c>
      <c r="AL775" s="7" t="str">
        <f t="shared" si="884"/>
        <v/>
      </c>
      <c r="AM775" s="7" t="str">
        <f t="shared" si="885"/>
        <v/>
      </c>
      <c r="AO775" s="7" t="str">
        <f t="shared" si="886"/>
        <v/>
      </c>
      <c r="AP775" s="7" t="str">
        <f t="shared" si="887"/>
        <v/>
      </c>
      <c r="AQ775" s="7" t="str">
        <f t="shared" si="888"/>
        <v/>
      </c>
      <c r="AS775" s="7" t="str">
        <f t="shared" si="889"/>
        <v/>
      </c>
      <c r="AT775" s="7" t="str">
        <f t="shared" si="890"/>
        <v/>
      </c>
      <c r="AU775" s="7" t="str">
        <f t="shared" si="891"/>
        <v/>
      </c>
      <c r="AW775" s="7" t="str">
        <f t="shared" si="892"/>
        <v/>
      </c>
      <c r="AY775" s="7" t="str">
        <f t="shared" si="893"/>
        <v/>
      </c>
      <c r="AZ775" s="7" t="str">
        <f t="shared" si="894"/>
        <v/>
      </c>
      <c r="BA775" s="7" t="str">
        <f t="shared" si="895"/>
        <v/>
      </c>
    </row>
    <row r="776" spans="1:53">
      <c r="A776" s="23"/>
      <c r="B776" s="24"/>
      <c r="C776" s="25"/>
      <c r="D776" s="26"/>
      <c r="E776" s="27"/>
      <c r="F776" s="28"/>
      <c r="G776" s="28"/>
      <c r="H776" s="27"/>
      <c r="I776" s="29"/>
      <c r="J776" s="30"/>
      <c r="K776" s="31"/>
      <c r="L776" s="32"/>
      <c r="M776" s="223"/>
      <c r="N776" s="12" t="str">
        <f>IF(ISBLANK(I776),"",IF(COUNTIF(I776,"*bombe*"),(G776-1)*SUMIF('base de donnée JCO '!C$3:C$10,K776,'base de donnée JCO '!D$3:D$10)+SUMIF(entete,L776,'base de donnée JCO '!D$14:D$20),SUMIFS('base de donnée JCO '!I$173:I$1080,'base de donnée JCO '!F$173:F$1080,I776,'base de donnée JCO '!G$173:G$1080,J776)))</f>
        <v/>
      </c>
      <c r="O776" s="12" t="str">
        <f t="shared" si="896"/>
        <v/>
      </c>
      <c r="P776" s="223"/>
      <c r="Q776" s="28"/>
      <c r="R776" s="28"/>
      <c r="S776" s="28"/>
      <c r="T776" s="28"/>
      <c r="U776" s="28"/>
      <c r="V776" s="2">
        <f>W776*SUMIFS('base de donnée JCO '!H$173:H$1080,'base de donnée JCO '!F$173:F$1080,I776,'base de donnée JCO '!G$173:G$1080,J776)</f>
        <v>0</v>
      </c>
      <c r="W776" s="2">
        <f t="shared" si="873"/>
        <v>0</v>
      </c>
      <c r="X776" s="2">
        <f>W776*SUMIFS('base de donnée JCO '!J$173:J$1080,'base de donnée JCO '!F$173:F$1080,I776,'base de donnée JCO '!G$173:G$1080,J776)</f>
        <v>0</v>
      </c>
      <c r="Z776" s="7" t="str">
        <f t="shared" si="874"/>
        <v/>
      </c>
      <c r="AA776" s="7" t="str">
        <f t="shared" si="875"/>
        <v/>
      </c>
      <c r="AB776" s="7" t="str">
        <f t="shared" si="876"/>
        <v/>
      </c>
      <c r="AD776" s="7" t="str">
        <f t="shared" si="877"/>
        <v/>
      </c>
      <c r="AE776" s="7" t="str">
        <f t="shared" si="878"/>
        <v/>
      </c>
      <c r="AF776" s="7" t="str">
        <f t="shared" si="879"/>
        <v/>
      </c>
      <c r="AG776" s="7" t="str">
        <f t="shared" si="880"/>
        <v/>
      </c>
      <c r="AH776" s="7" t="str">
        <f t="shared" si="881"/>
        <v/>
      </c>
      <c r="AJ776" s="7" t="str">
        <f t="shared" si="882"/>
        <v/>
      </c>
      <c r="AK776" s="7" t="str">
        <f t="shared" si="883"/>
        <v/>
      </c>
      <c r="AL776" s="7" t="str">
        <f t="shared" si="884"/>
        <v/>
      </c>
      <c r="AM776" s="7" t="str">
        <f t="shared" si="885"/>
        <v/>
      </c>
      <c r="AO776" s="7" t="str">
        <f t="shared" si="886"/>
        <v/>
      </c>
      <c r="AP776" s="7" t="str">
        <f t="shared" si="887"/>
        <v/>
      </c>
      <c r="AQ776" s="7" t="str">
        <f t="shared" si="888"/>
        <v/>
      </c>
      <c r="AS776" s="7" t="str">
        <f t="shared" si="889"/>
        <v/>
      </c>
      <c r="AT776" s="7" t="str">
        <f t="shared" si="890"/>
        <v/>
      </c>
      <c r="AU776" s="7" t="str">
        <f t="shared" si="891"/>
        <v/>
      </c>
      <c r="AW776" s="7" t="str">
        <f t="shared" si="892"/>
        <v/>
      </c>
      <c r="AY776" s="7" t="str">
        <f t="shared" si="893"/>
        <v/>
      </c>
      <c r="AZ776" s="7" t="str">
        <f t="shared" si="894"/>
        <v/>
      </c>
      <c r="BA776" s="7" t="str">
        <f t="shared" si="895"/>
        <v/>
      </c>
    </row>
    <row r="777" spans="1:53">
      <c r="A777" s="23"/>
      <c r="B777" s="24"/>
      <c r="C777" s="25"/>
      <c r="D777" s="26"/>
      <c r="E777" s="27"/>
      <c r="F777" s="28"/>
      <c r="G777" s="28"/>
      <c r="H777" s="27"/>
      <c r="I777" s="29"/>
      <c r="J777" s="30"/>
      <c r="K777" s="31"/>
      <c r="L777" s="32"/>
      <c r="M777" s="223"/>
      <c r="N777" s="12" t="str">
        <f>IF(ISBLANK(I777),"",IF(COUNTIF(I777,"*bombe*"),(G777-1)*SUMIF('base de donnée JCO '!C$3:C$10,K777,'base de donnée JCO '!D$3:D$10)+SUMIF(entete,L777,'base de donnée JCO '!D$14:D$20),SUMIFS('base de donnée JCO '!I$173:I$1080,'base de donnée JCO '!F$173:F$1080,I777,'base de donnée JCO '!G$173:G$1080,J777)))</f>
        <v/>
      </c>
      <c r="O777" s="12" t="str">
        <f t="shared" si="896"/>
        <v/>
      </c>
      <c r="P777" s="223"/>
      <c r="Q777" s="28"/>
      <c r="R777" s="28"/>
      <c r="S777" s="28"/>
      <c r="T777" s="28"/>
      <c r="U777" s="28"/>
      <c r="V777" s="2">
        <f>W777*SUMIFS('base de donnée JCO '!H$173:H$1080,'base de donnée JCO '!F$173:F$1080,I777,'base de donnée JCO '!G$173:G$1080,J777)</f>
        <v>0</v>
      </c>
      <c r="W777" s="2">
        <f t="shared" si="873"/>
        <v>0</v>
      </c>
      <c r="X777" s="2">
        <f>W777*SUMIFS('base de donnée JCO '!J$173:J$1080,'base de donnée JCO '!F$173:F$1080,I777,'base de donnée JCO '!G$173:G$1080,J777)</f>
        <v>0</v>
      </c>
      <c r="Z777" s="7" t="str">
        <f t="shared" si="874"/>
        <v/>
      </c>
      <c r="AA777" s="7" t="str">
        <f t="shared" si="875"/>
        <v/>
      </c>
      <c r="AB777" s="7" t="str">
        <f t="shared" si="876"/>
        <v/>
      </c>
      <c r="AD777" s="7" t="str">
        <f t="shared" si="877"/>
        <v/>
      </c>
      <c r="AE777" s="7" t="str">
        <f t="shared" si="878"/>
        <v/>
      </c>
      <c r="AF777" s="7" t="str">
        <f t="shared" si="879"/>
        <v/>
      </c>
      <c r="AG777" s="7" t="str">
        <f t="shared" si="880"/>
        <v/>
      </c>
      <c r="AH777" s="7" t="str">
        <f t="shared" si="881"/>
        <v/>
      </c>
      <c r="AJ777" s="7" t="str">
        <f t="shared" si="882"/>
        <v/>
      </c>
      <c r="AK777" s="7" t="str">
        <f t="shared" si="883"/>
        <v/>
      </c>
      <c r="AL777" s="7" t="str">
        <f t="shared" si="884"/>
        <v/>
      </c>
      <c r="AM777" s="7" t="str">
        <f t="shared" si="885"/>
        <v/>
      </c>
      <c r="AO777" s="7" t="str">
        <f t="shared" si="886"/>
        <v/>
      </c>
      <c r="AP777" s="7" t="str">
        <f t="shared" si="887"/>
        <v/>
      </c>
      <c r="AQ777" s="7" t="str">
        <f t="shared" si="888"/>
        <v/>
      </c>
      <c r="AS777" s="7" t="str">
        <f t="shared" si="889"/>
        <v/>
      </c>
      <c r="AT777" s="7" t="str">
        <f t="shared" si="890"/>
        <v/>
      </c>
      <c r="AU777" s="7" t="str">
        <f t="shared" si="891"/>
        <v/>
      </c>
      <c r="AW777" s="7" t="str">
        <f t="shared" si="892"/>
        <v/>
      </c>
      <c r="AY777" s="7" t="str">
        <f t="shared" si="893"/>
        <v/>
      </c>
      <c r="AZ777" s="7" t="str">
        <f t="shared" si="894"/>
        <v/>
      </c>
      <c r="BA777" s="7" t="str">
        <f t="shared" si="895"/>
        <v/>
      </c>
    </row>
    <row r="778" spans="1:53">
      <c r="A778" s="23"/>
      <c r="B778" s="24"/>
      <c r="C778" s="25"/>
      <c r="D778" s="26"/>
      <c r="E778" s="27"/>
      <c r="F778" s="28"/>
      <c r="G778" s="28"/>
      <c r="H778" s="27"/>
      <c r="I778" s="29"/>
      <c r="J778" s="30"/>
      <c r="K778" s="31"/>
      <c r="L778" s="32"/>
      <c r="M778" s="223"/>
      <c r="N778" s="12" t="str">
        <f>IF(ISBLANK(I778),"",IF(COUNTIF(I778,"*bombe*"),(G778-1)*SUMIF('base de donnée JCO '!C$3:C$10,K778,'base de donnée JCO '!D$3:D$10)+SUMIF(entete,L778,'base de donnée JCO '!D$14:D$20),SUMIFS('base de donnée JCO '!I$173:I$1080,'base de donnée JCO '!F$173:F$1080,I778,'base de donnée JCO '!G$173:G$1080,J778)))</f>
        <v/>
      </c>
      <c r="O778" s="12" t="str">
        <f t="shared" si="896"/>
        <v/>
      </c>
      <c r="P778" s="223"/>
      <c r="Q778" s="28"/>
      <c r="R778" s="28"/>
      <c r="S778" s="28"/>
      <c r="T778" s="28"/>
      <c r="U778" s="28"/>
      <c r="V778" s="2">
        <f>W778*SUMIFS('base de donnée JCO '!H$173:H$1080,'base de donnée JCO '!F$173:F$1080,I778,'base de donnée JCO '!G$173:G$1080,J778)</f>
        <v>0</v>
      </c>
      <c r="W778" s="2">
        <f t="shared" si="873"/>
        <v>0</v>
      </c>
      <c r="X778" s="2">
        <f>W778*SUMIFS('base de donnée JCO '!J$173:J$1080,'base de donnée JCO '!F$173:F$1080,I778,'base de donnée JCO '!G$173:G$1080,J778)</f>
        <v>0</v>
      </c>
      <c r="Z778" s="7" t="str">
        <f t="shared" si="874"/>
        <v/>
      </c>
      <c r="AA778" s="7" t="str">
        <f t="shared" si="875"/>
        <v/>
      </c>
      <c r="AB778" s="7" t="str">
        <f t="shared" si="876"/>
        <v/>
      </c>
      <c r="AD778" s="7" t="str">
        <f t="shared" si="877"/>
        <v/>
      </c>
      <c r="AE778" s="7" t="str">
        <f t="shared" si="878"/>
        <v/>
      </c>
      <c r="AF778" s="7" t="str">
        <f t="shared" si="879"/>
        <v/>
      </c>
      <c r="AG778" s="7" t="str">
        <f t="shared" si="880"/>
        <v/>
      </c>
      <c r="AH778" s="7" t="str">
        <f t="shared" si="881"/>
        <v/>
      </c>
      <c r="AJ778" s="7" t="str">
        <f t="shared" si="882"/>
        <v/>
      </c>
      <c r="AK778" s="7" t="str">
        <f t="shared" si="883"/>
        <v/>
      </c>
      <c r="AL778" s="7" t="str">
        <f t="shared" si="884"/>
        <v/>
      </c>
      <c r="AM778" s="7" t="str">
        <f t="shared" si="885"/>
        <v/>
      </c>
      <c r="AO778" s="7" t="str">
        <f t="shared" si="886"/>
        <v/>
      </c>
      <c r="AP778" s="7" t="str">
        <f t="shared" si="887"/>
        <v/>
      </c>
      <c r="AQ778" s="7" t="str">
        <f t="shared" si="888"/>
        <v/>
      </c>
      <c r="AS778" s="7" t="str">
        <f t="shared" si="889"/>
        <v/>
      </c>
      <c r="AT778" s="7" t="str">
        <f t="shared" si="890"/>
        <v/>
      </c>
      <c r="AU778" s="7" t="str">
        <f t="shared" si="891"/>
        <v/>
      </c>
      <c r="AW778" s="7" t="str">
        <f t="shared" si="892"/>
        <v/>
      </c>
      <c r="AY778" s="7" t="str">
        <f t="shared" si="893"/>
        <v/>
      </c>
      <c r="AZ778" s="7" t="str">
        <f t="shared" si="894"/>
        <v/>
      </c>
      <c r="BA778" s="7" t="str">
        <f t="shared" si="895"/>
        <v/>
      </c>
    </row>
    <row r="779" spans="1:53">
      <c r="A779" s="23"/>
      <c r="B779" s="24"/>
      <c r="C779" s="25"/>
      <c r="D779" s="26"/>
      <c r="E779" s="27"/>
      <c r="F779" s="28"/>
      <c r="G779" s="28"/>
      <c r="H779" s="27"/>
      <c r="I779" s="29"/>
      <c r="J779" s="30"/>
      <c r="K779" s="31"/>
      <c r="L779" s="32"/>
      <c r="M779" s="223"/>
      <c r="N779" s="12" t="str">
        <f>IF(ISBLANK(I779),"",IF(COUNTIF(I779,"*bombe*"),(G779-1)*SUMIF('base de donnée JCO '!C$3:C$10,K779,'base de donnée JCO '!D$3:D$10)+SUMIF(entete,L779,'base de donnée JCO '!D$14:D$20),SUMIFS('base de donnée JCO '!I$173:I$1080,'base de donnée JCO '!F$173:F$1080,I779,'base de donnée JCO '!G$173:G$1080,J779)))</f>
        <v/>
      </c>
      <c r="O779" s="12" t="str">
        <f t="shared" si="896"/>
        <v/>
      </c>
      <c r="P779" s="223"/>
      <c r="Q779" s="28"/>
      <c r="R779" s="28"/>
      <c r="S779" s="28"/>
      <c r="T779" s="28"/>
      <c r="U779" s="28"/>
      <c r="V779" s="2">
        <f>W779*SUMIFS('base de donnée JCO '!H$173:H$1080,'base de donnée JCO '!F$173:F$1080,I779,'base de donnée JCO '!G$173:G$1080,J779)</f>
        <v>0</v>
      </c>
      <c r="W779" s="2">
        <f t="shared" ref="W779:W842" si="897">F779*G779</f>
        <v>0</v>
      </c>
      <c r="X779" s="2">
        <f>W779*SUMIFS('base de donnée JCO '!J$173:J$1080,'base de donnée JCO '!F$173:F$1080,I779,'base de donnée JCO '!G$173:G$1080,J779)</f>
        <v>0</v>
      </c>
      <c r="Z779" s="7" t="str">
        <f t="shared" ref="Z779:Z842" si="898">IF(ISBLANK(I779),"",IF(COUNTIF(I779,"*BOMBE_50MM*"),IF(COUNTIF(K779,"*TR*"),IF(G779&gt;=6,F779*1,0.5*F779),""),""))</f>
        <v/>
      </c>
      <c r="AA779" s="7" t="str">
        <f t="shared" ref="AA779:AA842" si="899">IF(ISBLANK(I779),"",IF(COUNTIF(I779,"*BOMBE_50MM*"),IF(COUNTIF(K779,"*\*"),IF(G779&gt;1,F779*1,""),""),""))</f>
        <v/>
      </c>
      <c r="AB779" s="7" t="str">
        <f t="shared" ref="AB779:AB842" si="900">IF(ISBLANK(I779),"",IF(COUNTIF(I779,"*BOMBE_50MM*"),IF(G779=1,F779,""),""))</f>
        <v/>
      </c>
      <c r="AD779" s="7" t="str">
        <f t="shared" ref="AD779:AD842" si="901">IF(ISBLANK(I779),"",IF(COUNTIF(I779,"*BOMBE_75MM*"),IF(G779=1,F779,""),""))</f>
        <v/>
      </c>
      <c r="AE779" s="7" t="str">
        <f t="shared" ref="AE779:AE842" si="902">IF(ISBLANK(I779),"",IF(COUNTIF(I779,"*BOMBE_75MM*"),IF(COUNTIF(K779,"*TR*"),IF(G779&lt;=5,F779,""),""),""))</f>
        <v/>
      </c>
      <c r="AF779" s="7" t="str">
        <f t="shared" ref="AF779:AF842" si="903">IF(ISBLANK(I779),"",IF(COUNTIF(I779,"*BOMBE_75MM*"),IF(COUNTIF(K779,"*TR*"),IF(G779&gt;5,F779,""),""),""))</f>
        <v/>
      </c>
      <c r="AG779" s="7" t="str">
        <f t="shared" ref="AG779:AG842" si="904">IF(ISBLANK(I779),"",IF(COUNTIF(I779,"*BOMBE_75MM*"),IF(COUNTIF(K779,"*\*"),IF(AND(G779&lt;=3,G779&gt;=2),F779,""),""),""))</f>
        <v/>
      </c>
      <c r="AH779" s="7" t="str">
        <f t="shared" ref="AH779:AH842" si="905">IF(ISBLANK(I779),"",IF(COUNTIF(I779,"*BOMBE_75MM*"),IF(COUNTIF(K779,"*\*"),IF(AND(G779&lt;=7,G779&gt;=4),F779,""),""),""))</f>
        <v/>
      </c>
      <c r="AJ779" s="7" t="str">
        <f t="shared" ref="AJ779:AJ842" si="906">IF(ISBLANK(I779),"",IF(COUNTIF(I779,"*BOMBE_100MM*"),IF(G779=1,F779,""),""))</f>
        <v/>
      </c>
      <c r="AK779" s="7" t="str">
        <f t="shared" ref="AK779:AK842" si="907">IF(ISBLANK(I779),"",IF(COUNTIF(I779,"*BOMBE_100MM*"),IF(COUNTIF(K779,"*TR*"),IF(G779&lt;=5,F779,F779*2),""),""))</f>
        <v/>
      </c>
      <c r="AL779" s="7" t="str">
        <f t="shared" ref="AL779:AL842" si="908">IF(ISBLANK(I779),"",IF(COUNTIF(I779,"*BOMBE_100MM*"),IF(COUNTIF(K779,"*\*"),IF(AND(G779&lt;=3,G779&gt;=2),F779,""),""),""))</f>
        <v/>
      </c>
      <c r="AM779" s="7" t="str">
        <f t="shared" ref="AM779:AM842" si="909">IF(ISBLANK(I779),"",IF(COUNTIF(I779,"*BOMBE_100MM*"),IF(COUNTIF(K779,"*\*"),IF(AND(G779&lt;=5,G779&gt;=4),F779,""),""),""))</f>
        <v/>
      </c>
      <c r="AO779" s="7" t="str">
        <f t="shared" ref="AO779:AO842" si="910">IF(ISBLANK(I779),"",IF(COUNTIF(I779,"*BOMBE_125MM*"),IF(G779=1,F779,""),""))</f>
        <v/>
      </c>
      <c r="AP779" s="7" t="str">
        <f t="shared" ref="AP779:AP842" si="911">IF(ISBLANK(I779),"",IF(COUNTIF(I779,"*BOMBE_125MM*"),IF(COUNTIF(K779,"*TR*"),IF(G779&lt;=5,F779,""),""),""))</f>
        <v/>
      </c>
      <c r="AQ779" s="7" t="str">
        <f t="shared" ref="AQ779:AQ842" si="912">IF(ISBLANK(I779),"",IF(COUNTIF(I779,"*BOMBE_125MM*"),IF(COUNTIF(K779,"*\*"),IF(AND(G779&lt;=3,G779&gt;=2),F779,""),""),""))</f>
        <v/>
      </c>
      <c r="AS779" s="7" t="str">
        <f t="shared" ref="AS779:AS842" si="913">IF(ISBLANK(I779),"",IF(COUNTIF(I779,"*BOMBE_150MM*"),IF(G779=1,F779,""),""))</f>
        <v/>
      </c>
      <c r="AT779" s="7" t="str">
        <f t="shared" ref="AT779:AT842" si="914">IF(ISBLANK(I779),"",IF(COUNTIF(I779,"*BOMBE_150MM*"),IF(COUNTIF(K779,"*TR*"),IF(G779&lt;=4,F779,""),""),""))</f>
        <v/>
      </c>
      <c r="AU779" s="7" t="str">
        <f t="shared" ref="AU779:AU842" si="915">IF(ISBLANK(I779),"",IF(COUNTIF(I779,"*BOMBE_150MM*"),IF(COUNTIF(K779,"*\*"),IF(AND(G779&lt;=3,G779&gt;=2),F779,""),""),""))</f>
        <v/>
      </c>
      <c r="AW779" s="7" t="str">
        <f t="shared" ref="AW779:AW842" si="916">IF(ISBLANK(I779),"",IF(COUNTIF(I779,"*BOMBE_200MM*"),F779*G779,""))</f>
        <v/>
      </c>
      <c r="AY779" s="7" t="str">
        <f t="shared" ref="AY779:AY842" si="917">IF(ISBLANK(I779),"",IF(COUNTIF(I779,"*BOMBE_*"),F779*20,F779*15))</f>
        <v/>
      </c>
      <c r="AZ779" s="7" t="str">
        <f t="shared" ref="AZ779:AZ842" si="918">IF(ISBLANK(I779),"",IF(COUNTIF(I779,"*BOMBE_*"),F779*15,F779*10))</f>
        <v/>
      </c>
      <c r="BA779" s="7" t="str">
        <f t="shared" ref="BA779:BA842" si="919">IF(ISBLANK(I779),"",IF(COUNTIF(I779,"*BOMBE_*"),F779*10,F779*5))</f>
        <v/>
      </c>
    </row>
    <row r="780" spans="1:53">
      <c r="A780" s="23"/>
      <c r="B780" s="24"/>
      <c r="C780" s="25"/>
      <c r="D780" s="26"/>
      <c r="E780" s="27"/>
      <c r="F780" s="28"/>
      <c r="G780" s="28"/>
      <c r="H780" s="27"/>
      <c r="I780" s="29"/>
      <c r="J780" s="30"/>
      <c r="K780" s="31"/>
      <c r="L780" s="32"/>
      <c r="M780" s="223"/>
      <c r="N780" s="12" t="str">
        <f>IF(ISBLANK(I780),"",IF(COUNTIF(I780,"*bombe*"),(G780-1)*SUMIF('base de donnée JCO '!C$3:C$10,K780,'base de donnée JCO '!D$3:D$10)+SUMIF(entete,L780,'base de donnée JCO '!D$14:D$20),SUMIFS('base de donnée JCO '!I$173:I$1080,'base de donnée JCO '!F$173:F$1080,I780,'base de donnée JCO '!G$173:G$1080,J780)))</f>
        <v/>
      </c>
      <c r="O780" s="12" t="str">
        <f t="shared" si="896"/>
        <v/>
      </c>
      <c r="P780" s="223"/>
      <c r="Q780" s="28"/>
      <c r="R780" s="28"/>
      <c r="S780" s="28"/>
      <c r="T780" s="28"/>
      <c r="U780" s="28"/>
      <c r="V780" s="2">
        <f>W780*SUMIFS('base de donnée JCO '!H$173:H$1080,'base de donnée JCO '!F$173:F$1080,I780,'base de donnée JCO '!G$173:G$1080,J780)</f>
        <v>0</v>
      </c>
      <c r="W780" s="2">
        <f t="shared" si="897"/>
        <v>0</v>
      </c>
      <c r="X780" s="2">
        <f>W780*SUMIFS('base de donnée JCO '!J$173:J$1080,'base de donnée JCO '!F$173:F$1080,I780,'base de donnée JCO '!G$173:G$1080,J780)</f>
        <v>0</v>
      </c>
      <c r="Z780" s="7" t="str">
        <f t="shared" si="898"/>
        <v/>
      </c>
      <c r="AA780" s="7" t="str">
        <f t="shared" si="899"/>
        <v/>
      </c>
      <c r="AB780" s="7" t="str">
        <f t="shared" si="900"/>
        <v/>
      </c>
      <c r="AD780" s="7" t="str">
        <f t="shared" si="901"/>
        <v/>
      </c>
      <c r="AE780" s="7" t="str">
        <f t="shared" si="902"/>
        <v/>
      </c>
      <c r="AF780" s="7" t="str">
        <f t="shared" si="903"/>
        <v/>
      </c>
      <c r="AG780" s="7" t="str">
        <f t="shared" si="904"/>
        <v/>
      </c>
      <c r="AH780" s="7" t="str">
        <f t="shared" si="905"/>
        <v/>
      </c>
      <c r="AJ780" s="7" t="str">
        <f t="shared" si="906"/>
        <v/>
      </c>
      <c r="AK780" s="7" t="str">
        <f t="shared" si="907"/>
        <v/>
      </c>
      <c r="AL780" s="7" t="str">
        <f t="shared" si="908"/>
        <v/>
      </c>
      <c r="AM780" s="7" t="str">
        <f t="shared" si="909"/>
        <v/>
      </c>
      <c r="AO780" s="7" t="str">
        <f t="shared" si="910"/>
        <v/>
      </c>
      <c r="AP780" s="7" t="str">
        <f t="shared" si="911"/>
        <v/>
      </c>
      <c r="AQ780" s="7" t="str">
        <f t="shared" si="912"/>
        <v/>
      </c>
      <c r="AS780" s="7" t="str">
        <f t="shared" si="913"/>
        <v/>
      </c>
      <c r="AT780" s="7" t="str">
        <f t="shared" si="914"/>
        <v/>
      </c>
      <c r="AU780" s="7" t="str">
        <f t="shared" si="915"/>
        <v/>
      </c>
      <c r="AW780" s="7" t="str">
        <f t="shared" si="916"/>
        <v/>
      </c>
      <c r="AY780" s="7" t="str">
        <f t="shared" si="917"/>
        <v/>
      </c>
      <c r="AZ780" s="7" t="str">
        <f t="shared" si="918"/>
        <v/>
      </c>
      <c r="BA780" s="7" t="str">
        <f t="shared" si="919"/>
        <v/>
      </c>
    </row>
    <row r="781" spans="1:53">
      <c r="A781" s="23"/>
      <c r="B781" s="24"/>
      <c r="C781" s="25"/>
      <c r="D781" s="26"/>
      <c r="E781" s="27"/>
      <c r="F781" s="28"/>
      <c r="G781" s="28"/>
      <c r="H781" s="27"/>
      <c r="I781" s="29"/>
      <c r="J781" s="30"/>
      <c r="K781" s="31"/>
      <c r="L781" s="32"/>
      <c r="M781" s="223"/>
      <c r="N781" s="12" t="str">
        <f>IF(ISBLANK(I781),"",IF(COUNTIF(I781,"*bombe*"),(G781-1)*SUMIF('base de donnée JCO '!C$3:C$10,K781,'base de donnée JCO '!D$3:D$10)+SUMIF(entete,L781,'base de donnée JCO '!D$14:D$20),SUMIFS('base de donnée JCO '!I$173:I$1080,'base de donnée JCO '!F$173:F$1080,I781,'base de donnée JCO '!G$173:G$1080,J781)))</f>
        <v/>
      </c>
      <c r="O781" s="12" t="str">
        <f t="shared" si="896"/>
        <v/>
      </c>
      <c r="P781" s="223"/>
      <c r="Q781" s="28"/>
      <c r="R781" s="28"/>
      <c r="S781" s="28"/>
      <c r="T781" s="28"/>
      <c r="U781" s="28"/>
      <c r="V781" s="2">
        <f>W781*SUMIFS('base de donnée JCO '!H$173:H$1080,'base de donnée JCO '!F$173:F$1080,I781,'base de donnée JCO '!G$173:G$1080,J781)</f>
        <v>0</v>
      </c>
      <c r="W781" s="2">
        <f t="shared" si="897"/>
        <v>0</v>
      </c>
      <c r="X781" s="2">
        <f>W781*SUMIFS('base de donnée JCO '!J$173:J$1080,'base de donnée JCO '!F$173:F$1080,I781,'base de donnée JCO '!G$173:G$1080,J781)</f>
        <v>0</v>
      </c>
      <c r="Z781" s="7" t="str">
        <f t="shared" si="898"/>
        <v/>
      </c>
      <c r="AA781" s="7" t="str">
        <f t="shared" si="899"/>
        <v/>
      </c>
      <c r="AB781" s="7" t="str">
        <f t="shared" si="900"/>
        <v/>
      </c>
      <c r="AD781" s="7" t="str">
        <f t="shared" si="901"/>
        <v/>
      </c>
      <c r="AE781" s="7" t="str">
        <f t="shared" si="902"/>
        <v/>
      </c>
      <c r="AF781" s="7" t="str">
        <f t="shared" si="903"/>
        <v/>
      </c>
      <c r="AG781" s="7" t="str">
        <f t="shared" si="904"/>
        <v/>
      </c>
      <c r="AH781" s="7" t="str">
        <f t="shared" si="905"/>
        <v/>
      </c>
      <c r="AJ781" s="7" t="str">
        <f t="shared" si="906"/>
        <v/>
      </c>
      <c r="AK781" s="7" t="str">
        <f t="shared" si="907"/>
        <v/>
      </c>
      <c r="AL781" s="7" t="str">
        <f t="shared" si="908"/>
        <v/>
      </c>
      <c r="AM781" s="7" t="str">
        <f t="shared" si="909"/>
        <v/>
      </c>
      <c r="AO781" s="7" t="str">
        <f t="shared" si="910"/>
        <v/>
      </c>
      <c r="AP781" s="7" t="str">
        <f t="shared" si="911"/>
        <v/>
      </c>
      <c r="AQ781" s="7" t="str">
        <f t="shared" si="912"/>
        <v/>
      </c>
      <c r="AS781" s="7" t="str">
        <f t="shared" si="913"/>
        <v/>
      </c>
      <c r="AT781" s="7" t="str">
        <f t="shared" si="914"/>
        <v/>
      </c>
      <c r="AU781" s="7" t="str">
        <f t="shared" si="915"/>
        <v/>
      </c>
      <c r="AW781" s="7" t="str">
        <f t="shared" si="916"/>
        <v/>
      </c>
      <c r="AY781" s="7" t="str">
        <f t="shared" si="917"/>
        <v/>
      </c>
      <c r="AZ781" s="7" t="str">
        <f t="shared" si="918"/>
        <v/>
      </c>
      <c r="BA781" s="7" t="str">
        <f t="shared" si="919"/>
        <v/>
      </c>
    </row>
    <row r="782" spans="1:53">
      <c r="A782" s="23"/>
      <c r="B782" s="24"/>
      <c r="C782" s="25"/>
      <c r="D782" s="26"/>
      <c r="E782" s="27"/>
      <c r="F782" s="28"/>
      <c r="G782" s="28"/>
      <c r="H782" s="27"/>
      <c r="I782" s="29"/>
      <c r="J782" s="30"/>
      <c r="K782" s="31"/>
      <c r="L782" s="32"/>
      <c r="M782" s="223"/>
      <c r="N782" s="12" t="str">
        <f>IF(ISBLANK(I782),"",IF(COUNTIF(I782,"*bombe*"),(G782-1)*SUMIF('base de donnée JCO '!C$3:C$10,K782,'base de donnée JCO '!D$3:D$10)+SUMIF(entete,L782,'base de donnée JCO '!D$14:D$20),SUMIFS('base de donnée JCO '!I$173:I$1080,'base de donnée JCO '!F$173:F$1080,I782,'base de donnée JCO '!G$173:G$1080,J782)))</f>
        <v/>
      </c>
      <c r="O782" s="12" t="str">
        <f t="shared" si="896"/>
        <v/>
      </c>
      <c r="P782" s="223"/>
      <c r="Q782" s="28"/>
      <c r="R782" s="28"/>
      <c r="S782" s="28"/>
      <c r="T782" s="28"/>
      <c r="U782" s="28"/>
      <c r="V782" s="2">
        <f>W782*SUMIFS('base de donnée JCO '!H$173:H$1080,'base de donnée JCO '!F$173:F$1080,I782,'base de donnée JCO '!G$173:G$1080,J782)</f>
        <v>0</v>
      </c>
      <c r="W782" s="2">
        <f t="shared" si="897"/>
        <v>0</v>
      </c>
      <c r="X782" s="2">
        <f>W782*SUMIFS('base de donnée JCO '!J$173:J$1080,'base de donnée JCO '!F$173:F$1080,I782,'base de donnée JCO '!G$173:G$1080,J782)</f>
        <v>0</v>
      </c>
      <c r="Z782" s="7" t="str">
        <f t="shared" si="898"/>
        <v/>
      </c>
      <c r="AA782" s="7" t="str">
        <f t="shared" si="899"/>
        <v/>
      </c>
      <c r="AB782" s="7" t="str">
        <f t="shared" si="900"/>
        <v/>
      </c>
      <c r="AD782" s="7" t="str">
        <f t="shared" si="901"/>
        <v/>
      </c>
      <c r="AE782" s="7" t="str">
        <f t="shared" si="902"/>
        <v/>
      </c>
      <c r="AF782" s="7" t="str">
        <f t="shared" si="903"/>
        <v/>
      </c>
      <c r="AG782" s="7" t="str">
        <f t="shared" si="904"/>
        <v/>
      </c>
      <c r="AH782" s="7" t="str">
        <f t="shared" si="905"/>
        <v/>
      </c>
      <c r="AJ782" s="7" t="str">
        <f t="shared" si="906"/>
        <v/>
      </c>
      <c r="AK782" s="7" t="str">
        <f t="shared" si="907"/>
        <v/>
      </c>
      <c r="AL782" s="7" t="str">
        <f t="shared" si="908"/>
        <v/>
      </c>
      <c r="AM782" s="7" t="str">
        <f t="shared" si="909"/>
        <v/>
      </c>
      <c r="AO782" s="7" t="str">
        <f t="shared" si="910"/>
        <v/>
      </c>
      <c r="AP782" s="7" t="str">
        <f t="shared" si="911"/>
        <v/>
      </c>
      <c r="AQ782" s="7" t="str">
        <f t="shared" si="912"/>
        <v/>
      </c>
      <c r="AS782" s="7" t="str">
        <f t="shared" si="913"/>
        <v/>
      </c>
      <c r="AT782" s="7" t="str">
        <f t="shared" si="914"/>
        <v/>
      </c>
      <c r="AU782" s="7" t="str">
        <f t="shared" si="915"/>
        <v/>
      </c>
      <c r="AW782" s="7" t="str">
        <f t="shared" si="916"/>
        <v/>
      </c>
      <c r="AY782" s="7" t="str">
        <f t="shared" si="917"/>
        <v/>
      </c>
      <c r="AZ782" s="7" t="str">
        <f t="shared" si="918"/>
        <v/>
      </c>
      <c r="BA782" s="7" t="str">
        <f t="shared" si="919"/>
        <v/>
      </c>
    </row>
    <row r="783" spans="1:53">
      <c r="A783" s="23"/>
      <c r="B783" s="24"/>
      <c r="C783" s="25"/>
      <c r="D783" s="26"/>
      <c r="E783" s="27"/>
      <c r="F783" s="28"/>
      <c r="G783" s="28"/>
      <c r="H783" s="27"/>
      <c r="I783" s="29"/>
      <c r="J783" s="30"/>
      <c r="K783" s="31"/>
      <c r="L783" s="32"/>
      <c r="M783" s="223"/>
      <c r="N783" s="12" t="str">
        <f>IF(ISBLANK(I783),"",IF(COUNTIF(I783,"*bombe*"),(G783-1)*SUMIF('base de donnée JCO '!C$3:C$10,K783,'base de donnée JCO '!D$3:D$10)+SUMIF(entete,L783,'base de donnée JCO '!D$14:D$20),SUMIFS('base de donnée JCO '!I$173:I$1080,'base de donnée JCO '!F$173:F$1080,I783,'base de donnée JCO '!G$173:G$1080,J783)))</f>
        <v/>
      </c>
      <c r="O783" s="12" t="str">
        <f t="shared" si="896"/>
        <v/>
      </c>
      <c r="P783" s="223"/>
      <c r="Q783" s="28"/>
      <c r="R783" s="28"/>
      <c r="S783" s="28"/>
      <c r="T783" s="28"/>
      <c r="U783" s="28"/>
      <c r="V783" s="2">
        <f>W783*SUMIFS('base de donnée JCO '!H$173:H$1080,'base de donnée JCO '!F$173:F$1080,I783,'base de donnée JCO '!G$173:G$1080,J783)</f>
        <v>0</v>
      </c>
      <c r="W783" s="2">
        <f t="shared" si="897"/>
        <v>0</v>
      </c>
      <c r="X783" s="2">
        <f>W783*SUMIFS('base de donnée JCO '!J$173:J$1080,'base de donnée JCO '!F$173:F$1080,I783,'base de donnée JCO '!G$173:G$1080,J783)</f>
        <v>0</v>
      </c>
      <c r="Z783" s="7" t="str">
        <f t="shared" si="898"/>
        <v/>
      </c>
      <c r="AA783" s="7" t="str">
        <f t="shared" si="899"/>
        <v/>
      </c>
      <c r="AB783" s="7" t="str">
        <f t="shared" si="900"/>
        <v/>
      </c>
      <c r="AD783" s="7" t="str">
        <f t="shared" si="901"/>
        <v/>
      </c>
      <c r="AE783" s="7" t="str">
        <f t="shared" si="902"/>
        <v/>
      </c>
      <c r="AF783" s="7" t="str">
        <f t="shared" si="903"/>
        <v/>
      </c>
      <c r="AG783" s="7" t="str">
        <f t="shared" si="904"/>
        <v/>
      </c>
      <c r="AH783" s="7" t="str">
        <f t="shared" si="905"/>
        <v/>
      </c>
      <c r="AJ783" s="7" t="str">
        <f t="shared" si="906"/>
        <v/>
      </c>
      <c r="AK783" s="7" t="str">
        <f t="shared" si="907"/>
        <v/>
      </c>
      <c r="AL783" s="7" t="str">
        <f t="shared" si="908"/>
        <v/>
      </c>
      <c r="AM783" s="7" t="str">
        <f t="shared" si="909"/>
        <v/>
      </c>
      <c r="AO783" s="7" t="str">
        <f t="shared" si="910"/>
        <v/>
      </c>
      <c r="AP783" s="7" t="str">
        <f t="shared" si="911"/>
        <v/>
      </c>
      <c r="AQ783" s="7" t="str">
        <f t="shared" si="912"/>
        <v/>
      </c>
      <c r="AS783" s="7" t="str">
        <f t="shared" si="913"/>
        <v/>
      </c>
      <c r="AT783" s="7" t="str">
        <f t="shared" si="914"/>
        <v/>
      </c>
      <c r="AU783" s="7" t="str">
        <f t="shared" si="915"/>
        <v/>
      </c>
      <c r="AW783" s="7" t="str">
        <f t="shared" si="916"/>
        <v/>
      </c>
      <c r="AY783" s="7" t="str">
        <f t="shared" si="917"/>
        <v/>
      </c>
      <c r="AZ783" s="7" t="str">
        <f t="shared" si="918"/>
        <v/>
      </c>
      <c r="BA783" s="7" t="str">
        <f t="shared" si="919"/>
        <v/>
      </c>
    </row>
    <row r="784" spans="1:53">
      <c r="A784" s="23"/>
      <c r="B784" s="24"/>
      <c r="C784" s="25"/>
      <c r="D784" s="26"/>
      <c r="E784" s="27"/>
      <c r="F784" s="28"/>
      <c r="G784" s="28"/>
      <c r="H784" s="27"/>
      <c r="I784" s="29"/>
      <c r="J784" s="30"/>
      <c r="K784" s="31"/>
      <c r="L784" s="32"/>
      <c r="M784" s="223"/>
      <c r="N784" s="12" t="str">
        <f>IF(ISBLANK(I784),"",IF(COUNTIF(I784,"*bombe*"),(G784-1)*SUMIF('base de donnée JCO '!C$3:C$10,K784,'base de donnée JCO '!D$3:D$10)+SUMIF(entete,L784,'base de donnée JCO '!D$14:D$20),SUMIFS('base de donnée JCO '!I$173:I$1080,'base de donnée JCO '!F$173:F$1080,I784,'base de donnée JCO '!G$173:G$1080,J784)))</f>
        <v/>
      </c>
      <c r="O784" s="12" t="str">
        <f t="shared" si="896"/>
        <v/>
      </c>
      <c r="P784" s="223"/>
      <c r="Q784" s="28"/>
      <c r="R784" s="28"/>
      <c r="S784" s="28"/>
      <c r="T784" s="28"/>
      <c r="U784" s="28"/>
      <c r="V784" s="2">
        <f>W784*SUMIFS('base de donnée JCO '!H$173:H$1080,'base de donnée JCO '!F$173:F$1080,I784,'base de donnée JCO '!G$173:G$1080,J784)</f>
        <v>0</v>
      </c>
      <c r="W784" s="2">
        <f t="shared" si="897"/>
        <v>0</v>
      </c>
      <c r="X784" s="2">
        <f>W784*SUMIFS('base de donnée JCO '!J$173:J$1080,'base de donnée JCO '!F$173:F$1080,I784,'base de donnée JCO '!G$173:G$1080,J784)</f>
        <v>0</v>
      </c>
      <c r="Z784" s="7" t="str">
        <f t="shared" si="898"/>
        <v/>
      </c>
      <c r="AA784" s="7" t="str">
        <f t="shared" si="899"/>
        <v/>
      </c>
      <c r="AB784" s="7" t="str">
        <f t="shared" si="900"/>
        <v/>
      </c>
      <c r="AD784" s="7" t="str">
        <f t="shared" si="901"/>
        <v/>
      </c>
      <c r="AE784" s="7" t="str">
        <f t="shared" si="902"/>
        <v/>
      </c>
      <c r="AF784" s="7" t="str">
        <f t="shared" si="903"/>
        <v/>
      </c>
      <c r="AG784" s="7" t="str">
        <f t="shared" si="904"/>
        <v/>
      </c>
      <c r="AH784" s="7" t="str">
        <f t="shared" si="905"/>
        <v/>
      </c>
      <c r="AJ784" s="7" t="str">
        <f t="shared" si="906"/>
        <v/>
      </c>
      <c r="AK784" s="7" t="str">
        <f t="shared" si="907"/>
        <v/>
      </c>
      <c r="AL784" s="7" t="str">
        <f t="shared" si="908"/>
        <v/>
      </c>
      <c r="AM784" s="7" t="str">
        <f t="shared" si="909"/>
        <v/>
      </c>
      <c r="AO784" s="7" t="str">
        <f t="shared" si="910"/>
        <v/>
      </c>
      <c r="AP784" s="7" t="str">
        <f t="shared" si="911"/>
        <v/>
      </c>
      <c r="AQ784" s="7" t="str">
        <f t="shared" si="912"/>
        <v/>
      </c>
      <c r="AS784" s="7" t="str">
        <f t="shared" si="913"/>
        <v/>
      </c>
      <c r="AT784" s="7" t="str">
        <f t="shared" si="914"/>
        <v/>
      </c>
      <c r="AU784" s="7" t="str">
        <f t="shared" si="915"/>
        <v/>
      </c>
      <c r="AW784" s="7" t="str">
        <f t="shared" si="916"/>
        <v/>
      </c>
      <c r="AY784" s="7" t="str">
        <f t="shared" si="917"/>
        <v/>
      </c>
      <c r="AZ784" s="7" t="str">
        <f t="shared" si="918"/>
        <v/>
      </c>
      <c r="BA784" s="7" t="str">
        <f t="shared" si="919"/>
        <v/>
      </c>
    </row>
    <row r="785" spans="1:53">
      <c r="A785" s="23"/>
      <c r="B785" s="24"/>
      <c r="C785" s="25"/>
      <c r="D785" s="26"/>
      <c r="E785" s="27"/>
      <c r="F785" s="28"/>
      <c r="G785" s="28"/>
      <c r="H785" s="27"/>
      <c r="I785" s="29"/>
      <c r="J785" s="30"/>
      <c r="K785" s="31"/>
      <c r="L785" s="32"/>
      <c r="M785" s="223"/>
      <c r="N785" s="12" t="str">
        <f>IF(ISBLANK(I785),"",IF(COUNTIF(I785,"*bombe*"),(G785-1)*SUMIF('base de donnée JCO '!C$3:C$10,K785,'base de donnée JCO '!D$3:D$10)+SUMIF(entete,L785,'base de donnée JCO '!D$14:D$20),SUMIFS('base de donnée JCO '!I$173:I$1080,'base de donnée JCO '!F$173:F$1080,I785,'base de donnée JCO '!G$173:G$1080,J785)))</f>
        <v/>
      </c>
      <c r="O785" s="12" t="str">
        <f t="shared" si="896"/>
        <v/>
      </c>
      <c r="P785" s="223"/>
      <c r="Q785" s="28"/>
      <c r="R785" s="28"/>
      <c r="S785" s="28"/>
      <c r="T785" s="28"/>
      <c r="U785" s="28"/>
      <c r="V785" s="2">
        <f>W785*SUMIFS('base de donnée JCO '!H$173:H$1080,'base de donnée JCO '!F$173:F$1080,I785,'base de donnée JCO '!G$173:G$1080,J785)</f>
        <v>0</v>
      </c>
      <c r="W785" s="2">
        <f t="shared" si="897"/>
        <v>0</v>
      </c>
      <c r="X785" s="2">
        <f>W785*SUMIFS('base de donnée JCO '!J$173:J$1080,'base de donnée JCO '!F$173:F$1080,I785,'base de donnée JCO '!G$173:G$1080,J785)</f>
        <v>0</v>
      </c>
      <c r="Z785" s="7" t="str">
        <f t="shared" si="898"/>
        <v/>
      </c>
      <c r="AA785" s="7" t="str">
        <f t="shared" si="899"/>
        <v/>
      </c>
      <c r="AB785" s="7" t="str">
        <f t="shared" si="900"/>
        <v/>
      </c>
      <c r="AD785" s="7" t="str">
        <f t="shared" si="901"/>
        <v/>
      </c>
      <c r="AE785" s="7" t="str">
        <f t="shared" si="902"/>
        <v/>
      </c>
      <c r="AF785" s="7" t="str">
        <f t="shared" si="903"/>
        <v/>
      </c>
      <c r="AG785" s="7" t="str">
        <f t="shared" si="904"/>
        <v/>
      </c>
      <c r="AH785" s="7" t="str">
        <f t="shared" si="905"/>
        <v/>
      </c>
      <c r="AJ785" s="7" t="str">
        <f t="shared" si="906"/>
        <v/>
      </c>
      <c r="AK785" s="7" t="str">
        <f t="shared" si="907"/>
        <v/>
      </c>
      <c r="AL785" s="7" t="str">
        <f t="shared" si="908"/>
        <v/>
      </c>
      <c r="AM785" s="7" t="str">
        <f t="shared" si="909"/>
        <v/>
      </c>
      <c r="AO785" s="7" t="str">
        <f t="shared" si="910"/>
        <v/>
      </c>
      <c r="AP785" s="7" t="str">
        <f t="shared" si="911"/>
        <v/>
      </c>
      <c r="AQ785" s="7" t="str">
        <f t="shared" si="912"/>
        <v/>
      </c>
      <c r="AS785" s="7" t="str">
        <f t="shared" si="913"/>
        <v/>
      </c>
      <c r="AT785" s="7" t="str">
        <f t="shared" si="914"/>
        <v/>
      </c>
      <c r="AU785" s="7" t="str">
        <f t="shared" si="915"/>
        <v/>
      </c>
      <c r="AW785" s="7" t="str">
        <f t="shared" si="916"/>
        <v/>
      </c>
      <c r="AY785" s="7" t="str">
        <f t="shared" si="917"/>
        <v/>
      </c>
      <c r="AZ785" s="7" t="str">
        <f t="shared" si="918"/>
        <v/>
      </c>
      <c r="BA785" s="7" t="str">
        <f t="shared" si="919"/>
        <v/>
      </c>
    </row>
    <row r="786" spans="1:53">
      <c r="A786" s="23"/>
      <c r="B786" s="24"/>
      <c r="C786" s="25"/>
      <c r="D786" s="26"/>
      <c r="E786" s="27"/>
      <c r="F786" s="28"/>
      <c r="G786" s="28"/>
      <c r="H786" s="27"/>
      <c r="I786" s="29"/>
      <c r="J786" s="30"/>
      <c r="K786" s="31"/>
      <c r="L786" s="32"/>
      <c r="M786" s="223"/>
      <c r="N786" s="12" t="str">
        <f>IF(ISBLANK(I786),"",IF(COUNTIF(I786,"*bombe*"),(G786-1)*SUMIF('base de donnée JCO '!C$3:C$10,K786,'base de donnée JCO '!D$3:D$10)+SUMIF(entete,L786,'base de donnée JCO '!D$14:D$20),SUMIFS('base de donnée JCO '!I$173:I$1080,'base de donnée JCO '!F$173:F$1080,I786,'base de donnée JCO '!G$173:G$1080,J786)))</f>
        <v/>
      </c>
      <c r="O786" s="12" t="str">
        <f t="shared" si="896"/>
        <v/>
      </c>
      <c r="P786" s="223"/>
      <c r="Q786" s="28"/>
      <c r="R786" s="28"/>
      <c r="S786" s="28"/>
      <c r="T786" s="28"/>
      <c r="U786" s="28"/>
      <c r="V786" s="2">
        <f>W786*SUMIFS('base de donnée JCO '!H$173:H$1080,'base de donnée JCO '!F$173:F$1080,I786,'base de donnée JCO '!G$173:G$1080,J786)</f>
        <v>0</v>
      </c>
      <c r="W786" s="2">
        <f t="shared" si="897"/>
        <v>0</v>
      </c>
      <c r="X786" s="2">
        <f>W786*SUMIFS('base de donnée JCO '!J$173:J$1080,'base de donnée JCO '!F$173:F$1080,I786,'base de donnée JCO '!G$173:G$1080,J786)</f>
        <v>0</v>
      </c>
      <c r="Z786" s="7" t="str">
        <f t="shared" si="898"/>
        <v/>
      </c>
      <c r="AA786" s="7" t="str">
        <f t="shared" si="899"/>
        <v/>
      </c>
      <c r="AB786" s="7" t="str">
        <f t="shared" si="900"/>
        <v/>
      </c>
      <c r="AD786" s="7" t="str">
        <f t="shared" si="901"/>
        <v/>
      </c>
      <c r="AE786" s="7" t="str">
        <f t="shared" si="902"/>
        <v/>
      </c>
      <c r="AF786" s="7" t="str">
        <f t="shared" si="903"/>
        <v/>
      </c>
      <c r="AG786" s="7" t="str">
        <f t="shared" si="904"/>
        <v/>
      </c>
      <c r="AH786" s="7" t="str">
        <f t="shared" si="905"/>
        <v/>
      </c>
      <c r="AJ786" s="7" t="str">
        <f t="shared" si="906"/>
        <v/>
      </c>
      <c r="AK786" s="7" t="str">
        <f t="shared" si="907"/>
        <v/>
      </c>
      <c r="AL786" s="7" t="str">
        <f t="shared" si="908"/>
        <v/>
      </c>
      <c r="AM786" s="7" t="str">
        <f t="shared" si="909"/>
        <v/>
      </c>
      <c r="AO786" s="7" t="str">
        <f t="shared" si="910"/>
        <v/>
      </c>
      <c r="AP786" s="7" t="str">
        <f t="shared" si="911"/>
        <v/>
      </c>
      <c r="AQ786" s="7" t="str">
        <f t="shared" si="912"/>
        <v/>
      </c>
      <c r="AS786" s="7" t="str">
        <f t="shared" si="913"/>
        <v/>
      </c>
      <c r="AT786" s="7" t="str">
        <f t="shared" si="914"/>
        <v/>
      </c>
      <c r="AU786" s="7" t="str">
        <f t="shared" si="915"/>
        <v/>
      </c>
      <c r="AW786" s="7" t="str">
        <f t="shared" si="916"/>
        <v/>
      </c>
      <c r="AY786" s="7" t="str">
        <f t="shared" si="917"/>
        <v/>
      </c>
      <c r="AZ786" s="7" t="str">
        <f t="shared" si="918"/>
        <v/>
      </c>
      <c r="BA786" s="7" t="str">
        <f t="shared" si="919"/>
        <v/>
      </c>
    </row>
    <row r="787" spans="1:53">
      <c r="A787" s="23"/>
      <c r="B787" s="24"/>
      <c r="C787" s="25"/>
      <c r="D787" s="26"/>
      <c r="E787" s="27"/>
      <c r="F787" s="28"/>
      <c r="G787" s="28"/>
      <c r="H787" s="27"/>
      <c r="I787" s="29"/>
      <c r="J787" s="30"/>
      <c r="K787" s="31"/>
      <c r="L787" s="32"/>
      <c r="M787" s="223"/>
      <c r="N787" s="12" t="str">
        <f>IF(ISBLANK(I787),"",IF(COUNTIF(I787,"*bombe*"),(G787-1)*SUMIF('base de donnée JCO '!C$3:C$10,K787,'base de donnée JCO '!D$3:D$10)+SUMIF(entete,L787,'base de donnée JCO '!D$14:D$20),SUMIFS('base de donnée JCO '!I$173:I$1080,'base de donnée JCO '!F$173:F$1080,I787,'base de donnée JCO '!G$173:G$1080,J787)))</f>
        <v/>
      </c>
      <c r="O787" s="12" t="str">
        <f t="shared" si="896"/>
        <v/>
      </c>
      <c r="P787" s="223"/>
      <c r="Q787" s="28"/>
      <c r="R787" s="28"/>
      <c r="S787" s="28"/>
      <c r="T787" s="28"/>
      <c r="U787" s="28"/>
      <c r="V787" s="2">
        <f>W787*SUMIFS('base de donnée JCO '!H$173:H$1080,'base de donnée JCO '!F$173:F$1080,I787,'base de donnée JCO '!G$173:G$1080,J787)</f>
        <v>0</v>
      </c>
      <c r="W787" s="2">
        <f t="shared" si="897"/>
        <v>0</v>
      </c>
      <c r="X787" s="2">
        <f>W787*SUMIFS('base de donnée JCO '!J$173:J$1080,'base de donnée JCO '!F$173:F$1080,I787,'base de donnée JCO '!G$173:G$1080,J787)</f>
        <v>0</v>
      </c>
      <c r="Z787" s="7" t="str">
        <f t="shared" si="898"/>
        <v/>
      </c>
      <c r="AA787" s="7" t="str">
        <f t="shared" si="899"/>
        <v/>
      </c>
      <c r="AB787" s="7" t="str">
        <f t="shared" si="900"/>
        <v/>
      </c>
      <c r="AD787" s="7" t="str">
        <f t="shared" si="901"/>
        <v/>
      </c>
      <c r="AE787" s="7" t="str">
        <f t="shared" si="902"/>
        <v/>
      </c>
      <c r="AF787" s="7" t="str">
        <f t="shared" si="903"/>
        <v/>
      </c>
      <c r="AG787" s="7" t="str">
        <f t="shared" si="904"/>
        <v/>
      </c>
      <c r="AH787" s="7" t="str">
        <f t="shared" si="905"/>
        <v/>
      </c>
      <c r="AJ787" s="7" t="str">
        <f t="shared" si="906"/>
        <v/>
      </c>
      <c r="AK787" s="7" t="str">
        <f t="shared" si="907"/>
        <v/>
      </c>
      <c r="AL787" s="7" t="str">
        <f t="shared" si="908"/>
        <v/>
      </c>
      <c r="AM787" s="7" t="str">
        <f t="shared" si="909"/>
        <v/>
      </c>
      <c r="AO787" s="7" t="str">
        <f t="shared" si="910"/>
        <v/>
      </c>
      <c r="AP787" s="7" t="str">
        <f t="shared" si="911"/>
        <v/>
      </c>
      <c r="AQ787" s="7" t="str">
        <f t="shared" si="912"/>
        <v/>
      </c>
      <c r="AS787" s="7" t="str">
        <f t="shared" si="913"/>
        <v/>
      </c>
      <c r="AT787" s="7" t="str">
        <f t="shared" si="914"/>
        <v/>
      </c>
      <c r="AU787" s="7" t="str">
        <f t="shared" si="915"/>
        <v/>
      </c>
      <c r="AW787" s="7" t="str">
        <f t="shared" si="916"/>
        <v/>
      </c>
      <c r="AY787" s="7" t="str">
        <f t="shared" si="917"/>
        <v/>
      </c>
      <c r="AZ787" s="7" t="str">
        <f t="shared" si="918"/>
        <v/>
      </c>
      <c r="BA787" s="7" t="str">
        <f t="shared" si="919"/>
        <v/>
      </c>
    </row>
    <row r="788" spans="1:53">
      <c r="A788" s="23"/>
      <c r="B788" s="24"/>
      <c r="C788" s="25"/>
      <c r="D788" s="26"/>
      <c r="E788" s="27"/>
      <c r="F788" s="28"/>
      <c r="G788" s="28"/>
      <c r="H788" s="27"/>
      <c r="I788" s="29"/>
      <c r="J788" s="30"/>
      <c r="K788" s="31"/>
      <c r="L788" s="32"/>
      <c r="M788" s="223"/>
      <c r="N788" s="12" t="str">
        <f>IF(ISBLANK(I788),"",IF(COUNTIF(I788,"*bombe*"),(G788-1)*SUMIF('base de donnée JCO '!C$3:C$10,K788,'base de donnée JCO '!D$3:D$10)+SUMIF(entete,L788,'base de donnée JCO '!D$14:D$20),SUMIFS('base de donnée JCO '!I$173:I$1080,'base de donnée JCO '!F$173:F$1080,I788,'base de donnée JCO '!G$173:G$1080,J788)))</f>
        <v/>
      </c>
      <c r="O788" s="12" t="str">
        <f t="shared" si="896"/>
        <v/>
      </c>
      <c r="P788" s="223"/>
      <c r="Q788" s="28"/>
      <c r="R788" s="28"/>
      <c r="S788" s="28"/>
      <c r="T788" s="28"/>
      <c r="U788" s="28"/>
      <c r="V788" s="2">
        <f>W788*SUMIFS('base de donnée JCO '!H$173:H$1080,'base de donnée JCO '!F$173:F$1080,I788,'base de donnée JCO '!G$173:G$1080,J788)</f>
        <v>0</v>
      </c>
      <c r="W788" s="2">
        <f t="shared" si="897"/>
        <v>0</v>
      </c>
      <c r="X788" s="2">
        <f>W788*SUMIFS('base de donnée JCO '!J$173:J$1080,'base de donnée JCO '!F$173:F$1080,I788,'base de donnée JCO '!G$173:G$1080,J788)</f>
        <v>0</v>
      </c>
      <c r="Z788" s="7" t="str">
        <f t="shared" si="898"/>
        <v/>
      </c>
      <c r="AA788" s="7" t="str">
        <f t="shared" si="899"/>
        <v/>
      </c>
      <c r="AB788" s="7" t="str">
        <f t="shared" si="900"/>
        <v/>
      </c>
      <c r="AD788" s="7" t="str">
        <f t="shared" si="901"/>
        <v/>
      </c>
      <c r="AE788" s="7" t="str">
        <f t="shared" si="902"/>
        <v/>
      </c>
      <c r="AF788" s="7" t="str">
        <f t="shared" si="903"/>
        <v/>
      </c>
      <c r="AG788" s="7" t="str">
        <f t="shared" si="904"/>
        <v/>
      </c>
      <c r="AH788" s="7" t="str">
        <f t="shared" si="905"/>
        <v/>
      </c>
      <c r="AJ788" s="7" t="str">
        <f t="shared" si="906"/>
        <v/>
      </c>
      <c r="AK788" s="7" t="str">
        <f t="shared" si="907"/>
        <v/>
      </c>
      <c r="AL788" s="7" t="str">
        <f t="shared" si="908"/>
        <v/>
      </c>
      <c r="AM788" s="7" t="str">
        <f t="shared" si="909"/>
        <v/>
      </c>
      <c r="AO788" s="7" t="str">
        <f t="shared" si="910"/>
        <v/>
      </c>
      <c r="AP788" s="7" t="str">
        <f t="shared" si="911"/>
        <v/>
      </c>
      <c r="AQ788" s="7" t="str">
        <f t="shared" si="912"/>
        <v/>
      </c>
      <c r="AS788" s="7" t="str">
        <f t="shared" si="913"/>
        <v/>
      </c>
      <c r="AT788" s="7" t="str">
        <f t="shared" si="914"/>
        <v/>
      </c>
      <c r="AU788" s="7" t="str">
        <f t="shared" si="915"/>
        <v/>
      </c>
      <c r="AW788" s="7" t="str">
        <f t="shared" si="916"/>
        <v/>
      </c>
      <c r="AY788" s="7" t="str">
        <f t="shared" si="917"/>
        <v/>
      </c>
      <c r="AZ788" s="7" t="str">
        <f t="shared" si="918"/>
        <v/>
      </c>
      <c r="BA788" s="7" t="str">
        <f t="shared" si="919"/>
        <v/>
      </c>
    </row>
    <row r="789" spans="1:53">
      <c r="A789" s="23"/>
      <c r="B789" s="24"/>
      <c r="C789" s="25"/>
      <c r="D789" s="26"/>
      <c r="E789" s="27"/>
      <c r="F789" s="28"/>
      <c r="G789" s="28"/>
      <c r="H789" s="27"/>
      <c r="I789" s="29"/>
      <c r="J789" s="30"/>
      <c r="K789" s="31"/>
      <c r="L789" s="32"/>
      <c r="M789" s="223"/>
      <c r="N789" s="12" t="str">
        <f>IF(ISBLANK(I789),"",IF(COUNTIF(I789,"*bombe*"),(G789-1)*SUMIF('base de donnée JCO '!C$3:C$10,K789,'base de donnée JCO '!D$3:D$10)+SUMIF(entete,L789,'base de donnée JCO '!D$14:D$20),SUMIFS('base de donnée JCO '!I$173:I$1080,'base de donnée JCO '!F$173:F$1080,I789,'base de donnée JCO '!G$173:G$1080,J789)))</f>
        <v/>
      </c>
      <c r="O789" s="12" t="str">
        <f t="shared" si="896"/>
        <v/>
      </c>
      <c r="P789" s="223"/>
      <c r="Q789" s="28"/>
      <c r="R789" s="28"/>
      <c r="S789" s="28"/>
      <c r="T789" s="28"/>
      <c r="U789" s="28"/>
      <c r="V789" s="2">
        <f>W789*SUMIFS('base de donnée JCO '!H$173:H$1080,'base de donnée JCO '!F$173:F$1080,I789,'base de donnée JCO '!G$173:G$1080,J789)</f>
        <v>0</v>
      </c>
      <c r="W789" s="2">
        <f t="shared" si="897"/>
        <v>0</v>
      </c>
      <c r="X789" s="2">
        <f>W789*SUMIFS('base de donnée JCO '!J$173:J$1080,'base de donnée JCO '!F$173:F$1080,I789,'base de donnée JCO '!G$173:G$1080,J789)</f>
        <v>0</v>
      </c>
      <c r="Z789" s="7" t="str">
        <f t="shared" si="898"/>
        <v/>
      </c>
      <c r="AA789" s="7" t="str">
        <f t="shared" si="899"/>
        <v/>
      </c>
      <c r="AB789" s="7" t="str">
        <f t="shared" si="900"/>
        <v/>
      </c>
      <c r="AD789" s="7" t="str">
        <f t="shared" si="901"/>
        <v/>
      </c>
      <c r="AE789" s="7" t="str">
        <f t="shared" si="902"/>
        <v/>
      </c>
      <c r="AF789" s="7" t="str">
        <f t="shared" si="903"/>
        <v/>
      </c>
      <c r="AG789" s="7" t="str">
        <f t="shared" si="904"/>
        <v/>
      </c>
      <c r="AH789" s="7" t="str">
        <f t="shared" si="905"/>
        <v/>
      </c>
      <c r="AJ789" s="7" t="str">
        <f t="shared" si="906"/>
        <v/>
      </c>
      <c r="AK789" s="7" t="str">
        <f t="shared" si="907"/>
        <v/>
      </c>
      <c r="AL789" s="7" t="str">
        <f t="shared" si="908"/>
        <v/>
      </c>
      <c r="AM789" s="7" t="str">
        <f t="shared" si="909"/>
        <v/>
      </c>
      <c r="AO789" s="7" t="str">
        <f t="shared" si="910"/>
        <v/>
      </c>
      <c r="AP789" s="7" t="str">
        <f t="shared" si="911"/>
        <v/>
      </c>
      <c r="AQ789" s="7" t="str">
        <f t="shared" si="912"/>
        <v/>
      </c>
      <c r="AS789" s="7" t="str">
        <f t="shared" si="913"/>
        <v/>
      </c>
      <c r="AT789" s="7" t="str">
        <f t="shared" si="914"/>
        <v/>
      </c>
      <c r="AU789" s="7" t="str">
        <f t="shared" si="915"/>
        <v/>
      </c>
      <c r="AW789" s="7" t="str">
        <f t="shared" si="916"/>
        <v/>
      </c>
      <c r="AY789" s="7" t="str">
        <f t="shared" si="917"/>
        <v/>
      </c>
      <c r="AZ789" s="7" t="str">
        <f t="shared" si="918"/>
        <v/>
      </c>
      <c r="BA789" s="7" t="str">
        <f t="shared" si="919"/>
        <v/>
      </c>
    </row>
    <row r="790" spans="1:53">
      <c r="A790" s="23"/>
      <c r="B790" s="24"/>
      <c r="C790" s="25"/>
      <c r="D790" s="26"/>
      <c r="E790" s="27"/>
      <c r="F790" s="28"/>
      <c r="G790" s="28"/>
      <c r="H790" s="27"/>
      <c r="I790" s="29"/>
      <c r="J790" s="30"/>
      <c r="K790" s="31"/>
      <c r="L790" s="32"/>
      <c r="M790" s="223"/>
      <c r="N790" s="12" t="str">
        <f>IF(ISBLANK(I790),"",IF(COUNTIF(I790,"*bombe*"),(G790-1)*SUMIF('base de donnée JCO '!C$3:C$10,K790,'base de donnée JCO '!D$3:D$10)+SUMIF(entete,L790,'base de donnée JCO '!D$14:D$20),SUMIFS('base de donnée JCO '!I$173:I$1080,'base de donnée JCO '!F$173:F$1080,I790,'base de donnée JCO '!G$173:G$1080,J790)))</f>
        <v/>
      </c>
      <c r="O790" s="12" t="str">
        <f t="shared" si="896"/>
        <v/>
      </c>
      <c r="P790" s="223"/>
      <c r="Q790" s="28"/>
      <c r="R790" s="28"/>
      <c r="S790" s="28"/>
      <c r="T790" s="28"/>
      <c r="U790" s="28"/>
      <c r="V790" s="2">
        <f>W790*SUMIFS('base de donnée JCO '!H$173:H$1080,'base de donnée JCO '!F$173:F$1080,I790,'base de donnée JCO '!G$173:G$1080,J790)</f>
        <v>0</v>
      </c>
      <c r="W790" s="2">
        <f t="shared" si="897"/>
        <v>0</v>
      </c>
      <c r="X790" s="2">
        <f>W790*SUMIFS('base de donnée JCO '!J$173:J$1080,'base de donnée JCO '!F$173:F$1080,I790,'base de donnée JCO '!G$173:G$1080,J790)</f>
        <v>0</v>
      </c>
      <c r="Z790" s="7" t="str">
        <f t="shared" si="898"/>
        <v/>
      </c>
      <c r="AA790" s="7" t="str">
        <f t="shared" si="899"/>
        <v/>
      </c>
      <c r="AB790" s="7" t="str">
        <f t="shared" si="900"/>
        <v/>
      </c>
      <c r="AD790" s="7" t="str">
        <f t="shared" si="901"/>
        <v/>
      </c>
      <c r="AE790" s="7" t="str">
        <f t="shared" si="902"/>
        <v/>
      </c>
      <c r="AF790" s="7" t="str">
        <f t="shared" si="903"/>
        <v/>
      </c>
      <c r="AG790" s="7" t="str">
        <f t="shared" si="904"/>
        <v/>
      </c>
      <c r="AH790" s="7" t="str">
        <f t="shared" si="905"/>
        <v/>
      </c>
      <c r="AJ790" s="7" t="str">
        <f t="shared" si="906"/>
        <v/>
      </c>
      <c r="AK790" s="7" t="str">
        <f t="shared" si="907"/>
        <v/>
      </c>
      <c r="AL790" s="7" t="str">
        <f t="shared" si="908"/>
        <v/>
      </c>
      <c r="AM790" s="7" t="str">
        <f t="shared" si="909"/>
        <v/>
      </c>
      <c r="AO790" s="7" t="str">
        <f t="shared" si="910"/>
        <v/>
      </c>
      <c r="AP790" s="7" t="str">
        <f t="shared" si="911"/>
        <v/>
      </c>
      <c r="AQ790" s="7" t="str">
        <f t="shared" si="912"/>
        <v/>
      </c>
      <c r="AS790" s="7" t="str">
        <f t="shared" si="913"/>
        <v/>
      </c>
      <c r="AT790" s="7" t="str">
        <f t="shared" si="914"/>
        <v/>
      </c>
      <c r="AU790" s="7" t="str">
        <f t="shared" si="915"/>
        <v/>
      </c>
      <c r="AW790" s="7" t="str">
        <f t="shared" si="916"/>
        <v/>
      </c>
      <c r="AY790" s="7" t="str">
        <f t="shared" si="917"/>
        <v/>
      </c>
      <c r="AZ790" s="7" t="str">
        <f t="shared" si="918"/>
        <v/>
      </c>
      <c r="BA790" s="7" t="str">
        <f t="shared" si="919"/>
        <v/>
      </c>
    </row>
    <row r="791" spans="1:53">
      <c r="A791" s="23"/>
      <c r="B791" s="24"/>
      <c r="C791" s="25"/>
      <c r="D791" s="26"/>
      <c r="E791" s="27"/>
      <c r="F791" s="28"/>
      <c r="G791" s="28"/>
      <c r="H791" s="27"/>
      <c r="I791" s="29"/>
      <c r="J791" s="30"/>
      <c r="K791" s="31"/>
      <c r="L791" s="32"/>
      <c r="M791" s="223"/>
      <c r="N791" s="12" t="str">
        <f>IF(ISBLANK(I791),"",IF(COUNTIF(I791,"*bombe*"),(G791-1)*SUMIF('base de donnée JCO '!C$3:C$10,K791,'base de donnée JCO '!D$3:D$10)+SUMIF(entete,L791,'base de donnée JCO '!D$14:D$20),SUMIFS('base de donnée JCO '!I$173:I$1080,'base de donnée JCO '!F$173:F$1080,I791,'base de donnée JCO '!G$173:G$1080,J791)))</f>
        <v/>
      </c>
      <c r="O791" s="12" t="str">
        <f t="shared" si="896"/>
        <v/>
      </c>
      <c r="P791" s="223"/>
      <c r="Q791" s="28"/>
      <c r="R791" s="28"/>
      <c r="S791" s="28"/>
      <c r="T791" s="28"/>
      <c r="U791" s="28"/>
      <c r="V791" s="2">
        <f>W791*SUMIFS('base de donnée JCO '!H$173:H$1080,'base de donnée JCO '!F$173:F$1080,I791,'base de donnée JCO '!G$173:G$1080,J791)</f>
        <v>0</v>
      </c>
      <c r="W791" s="2">
        <f t="shared" si="897"/>
        <v>0</v>
      </c>
      <c r="X791" s="2">
        <f>W791*SUMIFS('base de donnée JCO '!J$173:J$1080,'base de donnée JCO '!F$173:F$1080,I791,'base de donnée JCO '!G$173:G$1080,J791)</f>
        <v>0</v>
      </c>
      <c r="Z791" s="7" t="str">
        <f t="shared" si="898"/>
        <v/>
      </c>
      <c r="AA791" s="7" t="str">
        <f t="shared" si="899"/>
        <v/>
      </c>
      <c r="AB791" s="7" t="str">
        <f t="shared" si="900"/>
        <v/>
      </c>
      <c r="AD791" s="7" t="str">
        <f t="shared" si="901"/>
        <v/>
      </c>
      <c r="AE791" s="7" t="str">
        <f t="shared" si="902"/>
        <v/>
      </c>
      <c r="AF791" s="7" t="str">
        <f t="shared" si="903"/>
        <v/>
      </c>
      <c r="AG791" s="7" t="str">
        <f t="shared" si="904"/>
        <v/>
      </c>
      <c r="AH791" s="7" t="str">
        <f t="shared" si="905"/>
        <v/>
      </c>
      <c r="AJ791" s="7" t="str">
        <f t="shared" si="906"/>
        <v/>
      </c>
      <c r="AK791" s="7" t="str">
        <f t="shared" si="907"/>
        <v/>
      </c>
      <c r="AL791" s="7" t="str">
        <f t="shared" si="908"/>
        <v/>
      </c>
      <c r="AM791" s="7" t="str">
        <f t="shared" si="909"/>
        <v/>
      </c>
      <c r="AO791" s="7" t="str">
        <f t="shared" si="910"/>
        <v/>
      </c>
      <c r="AP791" s="7" t="str">
        <f t="shared" si="911"/>
        <v/>
      </c>
      <c r="AQ791" s="7" t="str">
        <f t="shared" si="912"/>
        <v/>
      </c>
      <c r="AS791" s="7" t="str">
        <f t="shared" si="913"/>
        <v/>
      </c>
      <c r="AT791" s="7" t="str">
        <f t="shared" si="914"/>
        <v/>
      </c>
      <c r="AU791" s="7" t="str">
        <f t="shared" si="915"/>
        <v/>
      </c>
      <c r="AW791" s="7" t="str">
        <f t="shared" si="916"/>
        <v/>
      </c>
      <c r="AY791" s="7" t="str">
        <f t="shared" si="917"/>
        <v/>
      </c>
      <c r="AZ791" s="7" t="str">
        <f t="shared" si="918"/>
        <v/>
      </c>
      <c r="BA791" s="7" t="str">
        <f t="shared" si="919"/>
        <v/>
      </c>
    </row>
    <row r="792" spans="1:53">
      <c r="A792" s="23"/>
      <c r="B792" s="24"/>
      <c r="C792" s="25"/>
      <c r="D792" s="26"/>
      <c r="E792" s="27"/>
      <c r="F792" s="28"/>
      <c r="G792" s="28"/>
      <c r="H792" s="27"/>
      <c r="I792" s="29"/>
      <c r="J792" s="30"/>
      <c r="K792" s="31"/>
      <c r="L792" s="32"/>
      <c r="M792" s="223"/>
      <c r="N792" s="12" t="str">
        <f>IF(ISBLANK(I792),"",IF(COUNTIF(I792,"*bombe*"),(G792-1)*SUMIF('base de donnée JCO '!C$3:C$10,K792,'base de donnée JCO '!D$3:D$10)+SUMIF(entete,L792,'base de donnée JCO '!D$14:D$20),SUMIFS('base de donnée JCO '!I$173:I$1080,'base de donnée JCO '!F$173:F$1080,I792,'base de donnée JCO '!G$173:G$1080,J792)))</f>
        <v/>
      </c>
      <c r="O792" s="12" t="str">
        <f t="shared" si="896"/>
        <v/>
      </c>
      <c r="P792" s="223"/>
      <c r="Q792" s="28"/>
      <c r="R792" s="28"/>
      <c r="S792" s="28"/>
      <c r="T792" s="28"/>
      <c r="U792" s="28"/>
      <c r="V792" s="2">
        <f>W792*SUMIFS('base de donnée JCO '!H$173:H$1080,'base de donnée JCO '!F$173:F$1080,I792,'base de donnée JCO '!G$173:G$1080,J792)</f>
        <v>0</v>
      </c>
      <c r="W792" s="2">
        <f t="shared" si="897"/>
        <v>0</v>
      </c>
      <c r="X792" s="2">
        <f>W792*SUMIFS('base de donnée JCO '!J$173:J$1080,'base de donnée JCO '!F$173:F$1080,I792,'base de donnée JCO '!G$173:G$1080,J792)</f>
        <v>0</v>
      </c>
      <c r="Z792" s="7" t="str">
        <f t="shared" si="898"/>
        <v/>
      </c>
      <c r="AA792" s="7" t="str">
        <f t="shared" si="899"/>
        <v/>
      </c>
      <c r="AB792" s="7" t="str">
        <f t="shared" si="900"/>
        <v/>
      </c>
      <c r="AD792" s="7" t="str">
        <f t="shared" si="901"/>
        <v/>
      </c>
      <c r="AE792" s="7" t="str">
        <f t="shared" si="902"/>
        <v/>
      </c>
      <c r="AF792" s="7" t="str">
        <f t="shared" si="903"/>
        <v/>
      </c>
      <c r="AG792" s="7" t="str">
        <f t="shared" si="904"/>
        <v/>
      </c>
      <c r="AH792" s="7" t="str">
        <f t="shared" si="905"/>
        <v/>
      </c>
      <c r="AJ792" s="7" t="str">
        <f t="shared" si="906"/>
        <v/>
      </c>
      <c r="AK792" s="7" t="str">
        <f t="shared" si="907"/>
        <v/>
      </c>
      <c r="AL792" s="7" t="str">
        <f t="shared" si="908"/>
        <v/>
      </c>
      <c r="AM792" s="7" t="str">
        <f t="shared" si="909"/>
        <v/>
      </c>
      <c r="AO792" s="7" t="str">
        <f t="shared" si="910"/>
        <v/>
      </c>
      <c r="AP792" s="7" t="str">
        <f t="shared" si="911"/>
        <v/>
      </c>
      <c r="AQ792" s="7" t="str">
        <f t="shared" si="912"/>
        <v/>
      </c>
      <c r="AS792" s="7" t="str">
        <f t="shared" si="913"/>
        <v/>
      </c>
      <c r="AT792" s="7" t="str">
        <f t="shared" si="914"/>
        <v/>
      </c>
      <c r="AU792" s="7" t="str">
        <f t="shared" si="915"/>
        <v/>
      </c>
      <c r="AW792" s="7" t="str">
        <f t="shared" si="916"/>
        <v/>
      </c>
      <c r="AY792" s="7" t="str">
        <f t="shared" si="917"/>
        <v/>
      </c>
      <c r="AZ792" s="7" t="str">
        <f t="shared" si="918"/>
        <v/>
      </c>
      <c r="BA792" s="7" t="str">
        <f t="shared" si="919"/>
        <v/>
      </c>
    </row>
    <row r="793" spans="1:53">
      <c r="A793" s="23"/>
      <c r="B793" s="24"/>
      <c r="C793" s="25"/>
      <c r="D793" s="26"/>
      <c r="E793" s="27"/>
      <c r="F793" s="28"/>
      <c r="G793" s="28"/>
      <c r="H793" s="27"/>
      <c r="I793" s="29"/>
      <c r="J793" s="30"/>
      <c r="K793" s="31"/>
      <c r="L793" s="32"/>
      <c r="M793" s="223"/>
      <c r="N793" s="12" t="str">
        <f>IF(ISBLANK(I793),"",IF(COUNTIF(I793,"*bombe*"),(G793-1)*SUMIF('base de donnée JCO '!C$3:C$10,K793,'base de donnée JCO '!D$3:D$10)+SUMIF(entete,L793,'base de donnée JCO '!D$14:D$20),SUMIFS('base de donnée JCO '!I$173:I$1080,'base de donnée JCO '!F$173:F$1080,I793,'base de donnée JCO '!G$173:G$1080,J793)))</f>
        <v/>
      </c>
      <c r="O793" s="12" t="str">
        <f t="shared" si="896"/>
        <v/>
      </c>
      <c r="P793" s="223"/>
      <c r="Q793" s="28"/>
      <c r="R793" s="28"/>
      <c r="S793" s="28"/>
      <c r="T793" s="28"/>
      <c r="U793" s="28"/>
      <c r="V793" s="2">
        <f>W793*SUMIFS('base de donnée JCO '!H$173:H$1080,'base de donnée JCO '!F$173:F$1080,I793,'base de donnée JCO '!G$173:G$1080,J793)</f>
        <v>0</v>
      </c>
      <c r="W793" s="2">
        <f t="shared" si="897"/>
        <v>0</v>
      </c>
      <c r="X793" s="2">
        <f>W793*SUMIFS('base de donnée JCO '!J$173:J$1080,'base de donnée JCO '!F$173:F$1080,I793,'base de donnée JCO '!G$173:G$1080,J793)</f>
        <v>0</v>
      </c>
      <c r="Z793" s="7" t="str">
        <f t="shared" si="898"/>
        <v/>
      </c>
      <c r="AA793" s="7" t="str">
        <f t="shared" si="899"/>
        <v/>
      </c>
      <c r="AB793" s="7" t="str">
        <f t="shared" si="900"/>
        <v/>
      </c>
      <c r="AD793" s="7" t="str">
        <f t="shared" si="901"/>
        <v/>
      </c>
      <c r="AE793" s="7" t="str">
        <f t="shared" si="902"/>
        <v/>
      </c>
      <c r="AF793" s="7" t="str">
        <f t="shared" si="903"/>
        <v/>
      </c>
      <c r="AG793" s="7" t="str">
        <f t="shared" si="904"/>
        <v/>
      </c>
      <c r="AH793" s="7" t="str">
        <f t="shared" si="905"/>
        <v/>
      </c>
      <c r="AJ793" s="7" t="str">
        <f t="shared" si="906"/>
        <v/>
      </c>
      <c r="AK793" s="7" t="str">
        <f t="shared" si="907"/>
        <v/>
      </c>
      <c r="AL793" s="7" t="str">
        <f t="shared" si="908"/>
        <v/>
      </c>
      <c r="AM793" s="7" t="str">
        <f t="shared" si="909"/>
        <v/>
      </c>
      <c r="AO793" s="7" t="str">
        <f t="shared" si="910"/>
        <v/>
      </c>
      <c r="AP793" s="7" t="str">
        <f t="shared" si="911"/>
        <v/>
      </c>
      <c r="AQ793" s="7" t="str">
        <f t="shared" si="912"/>
        <v/>
      </c>
      <c r="AS793" s="7" t="str">
        <f t="shared" si="913"/>
        <v/>
      </c>
      <c r="AT793" s="7" t="str">
        <f t="shared" si="914"/>
        <v/>
      </c>
      <c r="AU793" s="7" t="str">
        <f t="shared" si="915"/>
        <v/>
      </c>
      <c r="AW793" s="7" t="str">
        <f t="shared" si="916"/>
        <v/>
      </c>
      <c r="AY793" s="7" t="str">
        <f t="shared" si="917"/>
        <v/>
      </c>
      <c r="AZ793" s="7" t="str">
        <f t="shared" si="918"/>
        <v/>
      </c>
      <c r="BA793" s="7" t="str">
        <f t="shared" si="919"/>
        <v/>
      </c>
    </row>
    <row r="794" spans="1:53">
      <c r="A794" s="23"/>
      <c r="B794" s="24"/>
      <c r="C794" s="25"/>
      <c r="D794" s="26"/>
      <c r="E794" s="27"/>
      <c r="F794" s="28"/>
      <c r="G794" s="28"/>
      <c r="H794" s="27"/>
      <c r="I794" s="29"/>
      <c r="J794" s="30"/>
      <c r="K794" s="31"/>
      <c r="L794" s="32"/>
      <c r="M794" s="223"/>
      <c r="N794" s="12" t="str">
        <f>IF(ISBLANK(I794),"",IF(COUNTIF(I794,"*bombe*"),(G794-1)*SUMIF('base de donnée JCO '!C$3:C$10,K794,'base de donnée JCO '!D$3:D$10)+SUMIF(entete,L794,'base de donnée JCO '!D$14:D$20),SUMIFS('base de donnée JCO '!I$173:I$1080,'base de donnée JCO '!F$173:F$1080,I794,'base de donnée JCO '!G$173:G$1080,J794)))</f>
        <v/>
      </c>
      <c r="O794" s="12" t="str">
        <f t="shared" si="896"/>
        <v/>
      </c>
      <c r="P794" s="223"/>
      <c r="Q794" s="28"/>
      <c r="R794" s="28"/>
      <c r="S794" s="28"/>
      <c r="T794" s="28"/>
      <c r="U794" s="28"/>
      <c r="V794" s="2">
        <f>W794*SUMIFS('base de donnée JCO '!H$173:H$1080,'base de donnée JCO '!F$173:F$1080,I794,'base de donnée JCO '!G$173:G$1080,J794)</f>
        <v>0</v>
      </c>
      <c r="W794" s="2">
        <f t="shared" si="897"/>
        <v>0</v>
      </c>
      <c r="X794" s="2">
        <f>W794*SUMIFS('base de donnée JCO '!J$173:J$1080,'base de donnée JCO '!F$173:F$1080,I794,'base de donnée JCO '!G$173:G$1080,J794)</f>
        <v>0</v>
      </c>
      <c r="Z794" s="7" t="str">
        <f t="shared" si="898"/>
        <v/>
      </c>
      <c r="AA794" s="7" t="str">
        <f t="shared" si="899"/>
        <v/>
      </c>
      <c r="AB794" s="7" t="str">
        <f t="shared" si="900"/>
        <v/>
      </c>
      <c r="AD794" s="7" t="str">
        <f t="shared" si="901"/>
        <v/>
      </c>
      <c r="AE794" s="7" t="str">
        <f t="shared" si="902"/>
        <v/>
      </c>
      <c r="AF794" s="7" t="str">
        <f t="shared" si="903"/>
        <v/>
      </c>
      <c r="AG794" s="7" t="str">
        <f t="shared" si="904"/>
        <v/>
      </c>
      <c r="AH794" s="7" t="str">
        <f t="shared" si="905"/>
        <v/>
      </c>
      <c r="AJ794" s="7" t="str">
        <f t="shared" si="906"/>
        <v/>
      </c>
      <c r="AK794" s="7" t="str">
        <f t="shared" si="907"/>
        <v/>
      </c>
      <c r="AL794" s="7" t="str">
        <f t="shared" si="908"/>
        <v/>
      </c>
      <c r="AM794" s="7" t="str">
        <f t="shared" si="909"/>
        <v/>
      </c>
      <c r="AO794" s="7" t="str">
        <f t="shared" si="910"/>
        <v/>
      </c>
      <c r="AP794" s="7" t="str">
        <f t="shared" si="911"/>
        <v/>
      </c>
      <c r="AQ794" s="7" t="str">
        <f t="shared" si="912"/>
        <v/>
      </c>
      <c r="AS794" s="7" t="str">
        <f t="shared" si="913"/>
        <v/>
      </c>
      <c r="AT794" s="7" t="str">
        <f t="shared" si="914"/>
        <v/>
      </c>
      <c r="AU794" s="7" t="str">
        <f t="shared" si="915"/>
        <v/>
      </c>
      <c r="AW794" s="7" t="str">
        <f t="shared" si="916"/>
        <v/>
      </c>
      <c r="AY794" s="7" t="str">
        <f t="shared" si="917"/>
        <v/>
      </c>
      <c r="AZ794" s="7" t="str">
        <f t="shared" si="918"/>
        <v/>
      </c>
      <c r="BA794" s="7" t="str">
        <f t="shared" si="919"/>
        <v/>
      </c>
    </row>
    <row r="795" spans="1:53">
      <c r="A795" s="23"/>
      <c r="B795" s="24"/>
      <c r="C795" s="25"/>
      <c r="D795" s="26"/>
      <c r="E795" s="27"/>
      <c r="F795" s="28"/>
      <c r="G795" s="28"/>
      <c r="H795" s="27"/>
      <c r="I795" s="29"/>
      <c r="J795" s="30"/>
      <c r="K795" s="31"/>
      <c r="L795" s="32"/>
      <c r="M795" s="223"/>
      <c r="N795" s="12" t="str">
        <f>IF(ISBLANK(I795),"",IF(COUNTIF(I795,"*bombe*"),(G795-1)*SUMIF('base de donnée JCO '!C$3:C$10,K795,'base de donnée JCO '!D$3:D$10)+SUMIF(entete,L795,'base de donnée JCO '!D$14:D$20),SUMIFS('base de donnée JCO '!I$173:I$1080,'base de donnée JCO '!F$173:F$1080,I795,'base de donnée JCO '!G$173:G$1080,J795)))</f>
        <v/>
      </c>
      <c r="O795" s="12" t="str">
        <f t="shared" si="896"/>
        <v/>
      </c>
      <c r="P795" s="223"/>
      <c r="Q795" s="28"/>
      <c r="R795" s="28"/>
      <c r="S795" s="28"/>
      <c r="T795" s="28"/>
      <c r="U795" s="28"/>
      <c r="V795" s="2">
        <f>W795*SUMIFS('base de donnée JCO '!H$173:H$1080,'base de donnée JCO '!F$173:F$1080,I795,'base de donnée JCO '!G$173:G$1080,J795)</f>
        <v>0</v>
      </c>
      <c r="W795" s="2">
        <f t="shared" si="897"/>
        <v>0</v>
      </c>
      <c r="X795" s="2">
        <f>W795*SUMIFS('base de donnée JCO '!J$173:J$1080,'base de donnée JCO '!F$173:F$1080,I795,'base de donnée JCO '!G$173:G$1080,J795)</f>
        <v>0</v>
      </c>
      <c r="Z795" s="7" t="str">
        <f t="shared" si="898"/>
        <v/>
      </c>
      <c r="AA795" s="7" t="str">
        <f t="shared" si="899"/>
        <v/>
      </c>
      <c r="AB795" s="7" t="str">
        <f t="shared" si="900"/>
        <v/>
      </c>
      <c r="AD795" s="7" t="str">
        <f t="shared" si="901"/>
        <v/>
      </c>
      <c r="AE795" s="7" t="str">
        <f t="shared" si="902"/>
        <v/>
      </c>
      <c r="AF795" s="7" t="str">
        <f t="shared" si="903"/>
        <v/>
      </c>
      <c r="AG795" s="7" t="str">
        <f t="shared" si="904"/>
        <v/>
      </c>
      <c r="AH795" s="7" t="str">
        <f t="shared" si="905"/>
        <v/>
      </c>
      <c r="AJ795" s="7" t="str">
        <f t="shared" si="906"/>
        <v/>
      </c>
      <c r="AK795" s="7" t="str">
        <f t="shared" si="907"/>
        <v/>
      </c>
      <c r="AL795" s="7" t="str">
        <f t="shared" si="908"/>
        <v/>
      </c>
      <c r="AM795" s="7" t="str">
        <f t="shared" si="909"/>
        <v/>
      </c>
      <c r="AO795" s="7" t="str">
        <f t="shared" si="910"/>
        <v/>
      </c>
      <c r="AP795" s="7" t="str">
        <f t="shared" si="911"/>
        <v/>
      </c>
      <c r="AQ795" s="7" t="str">
        <f t="shared" si="912"/>
        <v/>
      </c>
      <c r="AS795" s="7" t="str">
        <f t="shared" si="913"/>
        <v/>
      </c>
      <c r="AT795" s="7" t="str">
        <f t="shared" si="914"/>
        <v/>
      </c>
      <c r="AU795" s="7" t="str">
        <f t="shared" si="915"/>
        <v/>
      </c>
      <c r="AW795" s="7" t="str">
        <f t="shared" si="916"/>
        <v/>
      </c>
      <c r="AY795" s="7" t="str">
        <f t="shared" si="917"/>
        <v/>
      </c>
      <c r="AZ795" s="7" t="str">
        <f t="shared" si="918"/>
        <v/>
      </c>
      <c r="BA795" s="7" t="str">
        <f t="shared" si="919"/>
        <v/>
      </c>
    </row>
    <row r="796" spans="1:53">
      <c r="A796" s="23"/>
      <c r="B796" s="24"/>
      <c r="C796" s="25"/>
      <c r="D796" s="26"/>
      <c r="E796" s="27"/>
      <c r="F796" s="28"/>
      <c r="G796" s="28"/>
      <c r="H796" s="27"/>
      <c r="I796" s="29"/>
      <c r="J796" s="30"/>
      <c r="K796" s="31"/>
      <c r="L796" s="32"/>
      <c r="M796" s="223"/>
      <c r="N796" s="12" t="str">
        <f>IF(ISBLANK(I796),"",IF(COUNTIF(I796,"*bombe*"),(G796-1)*SUMIF('base de donnée JCO '!C$3:C$10,K796,'base de donnée JCO '!D$3:D$10)+SUMIF(entete,L796,'base de donnée JCO '!D$14:D$20),SUMIFS('base de donnée JCO '!I$173:I$1080,'base de donnée JCO '!F$173:F$1080,I796,'base de donnée JCO '!G$173:G$1080,J796)))</f>
        <v/>
      </c>
      <c r="O796" s="12" t="str">
        <f t="shared" si="896"/>
        <v/>
      </c>
      <c r="P796" s="223"/>
      <c r="Q796" s="28"/>
      <c r="R796" s="28"/>
      <c r="S796" s="28"/>
      <c r="T796" s="28"/>
      <c r="U796" s="28"/>
      <c r="V796" s="2">
        <f>W796*SUMIFS('base de donnée JCO '!H$173:H$1080,'base de donnée JCO '!F$173:F$1080,I796,'base de donnée JCO '!G$173:G$1080,J796)</f>
        <v>0</v>
      </c>
      <c r="W796" s="2">
        <f t="shared" si="897"/>
        <v>0</v>
      </c>
      <c r="X796" s="2">
        <f>W796*SUMIFS('base de donnée JCO '!J$173:J$1080,'base de donnée JCO '!F$173:F$1080,I796,'base de donnée JCO '!G$173:G$1080,J796)</f>
        <v>0</v>
      </c>
      <c r="Z796" s="7" t="str">
        <f t="shared" si="898"/>
        <v/>
      </c>
      <c r="AA796" s="7" t="str">
        <f t="shared" si="899"/>
        <v/>
      </c>
      <c r="AB796" s="7" t="str">
        <f t="shared" si="900"/>
        <v/>
      </c>
      <c r="AD796" s="7" t="str">
        <f t="shared" si="901"/>
        <v/>
      </c>
      <c r="AE796" s="7" t="str">
        <f t="shared" si="902"/>
        <v/>
      </c>
      <c r="AF796" s="7" t="str">
        <f t="shared" si="903"/>
        <v/>
      </c>
      <c r="AG796" s="7" t="str">
        <f t="shared" si="904"/>
        <v/>
      </c>
      <c r="AH796" s="7" t="str">
        <f t="shared" si="905"/>
        <v/>
      </c>
      <c r="AJ796" s="7" t="str">
        <f t="shared" si="906"/>
        <v/>
      </c>
      <c r="AK796" s="7" t="str">
        <f t="shared" si="907"/>
        <v/>
      </c>
      <c r="AL796" s="7" t="str">
        <f t="shared" si="908"/>
        <v/>
      </c>
      <c r="AM796" s="7" t="str">
        <f t="shared" si="909"/>
        <v/>
      </c>
      <c r="AO796" s="7" t="str">
        <f t="shared" si="910"/>
        <v/>
      </c>
      <c r="AP796" s="7" t="str">
        <f t="shared" si="911"/>
        <v/>
      </c>
      <c r="AQ796" s="7" t="str">
        <f t="shared" si="912"/>
        <v/>
      </c>
      <c r="AS796" s="7" t="str">
        <f t="shared" si="913"/>
        <v/>
      </c>
      <c r="AT796" s="7" t="str">
        <f t="shared" si="914"/>
        <v/>
      </c>
      <c r="AU796" s="7" t="str">
        <f t="shared" si="915"/>
        <v/>
      </c>
      <c r="AW796" s="7" t="str">
        <f t="shared" si="916"/>
        <v/>
      </c>
      <c r="AY796" s="7" t="str">
        <f t="shared" si="917"/>
        <v/>
      </c>
      <c r="AZ796" s="7" t="str">
        <f t="shared" si="918"/>
        <v/>
      </c>
      <c r="BA796" s="7" t="str">
        <f t="shared" si="919"/>
        <v/>
      </c>
    </row>
    <row r="797" spans="1:53">
      <c r="A797" s="23"/>
      <c r="B797" s="24"/>
      <c r="C797" s="25"/>
      <c r="D797" s="26"/>
      <c r="E797" s="27"/>
      <c r="F797" s="28"/>
      <c r="G797" s="28"/>
      <c r="H797" s="27"/>
      <c r="I797" s="29"/>
      <c r="J797" s="30"/>
      <c r="K797" s="31"/>
      <c r="L797" s="32"/>
      <c r="M797" s="223"/>
      <c r="N797" s="12" t="str">
        <f>IF(ISBLANK(I797),"",IF(COUNTIF(I797,"*bombe*"),(G797-1)*SUMIF('base de donnée JCO '!C$3:C$10,K797,'base de donnée JCO '!D$3:D$10)+SUMIF(entete,L797,'base de donnée JCO '!D$14:D$20),SUMIFS('base de donnée JCO '!I$173:I$1080,'base de donnée JCO '!F$173:F$1080,I797,'base de donnée JCO '!G$173:G$1080,J797)))</f>
        <v/>
      </c>
      <c r="O797" s="12" t="str">
        <f t="shared" si="896"/>
        <v/>
      </c>
      <c r="P797" s="223"/>
      <c r="Q797" s="28"/>
      <c r="R797" s="28"/>
      <c r="S797" s="28"/>
      <c r="T797" s="28"/>
      <c r="U797" s="28"/>
      <c r="V797" s="2">
        <f>W797*SUMIFS('base de donnée JCO '!H$173:H$1080,'base de donnée JCO '!F$173:F$1080,I797,'base de donnée JCO '!G$173:G$1080,J797)</f>
        <v>0</v>
      </c>
      <c r="W797" s="2">
        <f t="shared" si="897"/>
        <v>0</v>
      </c>
      <c r="X797" s="2">
        <f>W797*SUMIFS('base de donnée JCO '!J$173:J$1080,'base de donnée JCO '!F$173:F$1080,I797,'base de donnée JCO '!G$173:G$1080,J797)</f>
        <v>0</v>
      </c>
      <c r="Z797" s="7" t="str">
        <f t="shared" si="898"/>
        <v/>
      </c>
      <c r="AA797" s="7" t="str">
        <f t="shared" si="899"/>
        <v/>
      </c>
      <c r="AB797" s="7" t="str">
        <f t="shared" si="900"/>
        <v/>
      </c>
      <c r="AD797" s="7" t="str">
        <f t="shared" si="901"/>
        <v/>
      </c>
      <c r="AE797" s="7" t="str">
        <f t="shared" si="902"/>
        <v/>
      </c>
      <c r="AF797" s="7" t="str">
        <f t="shared" si="903"/>
        <v/>
      </c>
      <c r="AG797" s="7" t="str">
        <f t="shared" si="904"/>
        <v/>
      </c>
      <c r="AH797" s="7" t="str">
        <f t="shared" si="905"/>
        <v/>
      </c>
      <c r="AJ797" s="7" t="str">
        <f t="shared" si="906"/>
        <v/>
      </c>
      <c r="AK797" s="7" t="str">
        <f t="shared" si="907"/>
        <v/>
      </c>
      <c r="AL797" s="7" t="str">
        <f t="shared" si="908"/>
        <v/>
      </c>
      <c r="AM797" s="7" t="str">
        <f t="shared" si="909"/>
        <v/>
      </c>
      <c r="AO797" s="7" t="str">
        <f t="shared" si="910"/>
        <v/>
      </c>
      <c r="AP797" s="7" t="str">
        <f t="shared" si="911"/>
        <v/>
      </c>
      <c r="AQ797" s="7" t="str">
        <f t="shared" si="912"/>
        <v/>
      </c>
      <c r="AS797" s="7" t="str">
        <f t="shared" si="913"/>
        <v/>
      </c>
      <c r="AT797" s="7" t="str">
        <f t="shared" si="914"/>
        <v/>
      </c>
      <c r="AU797" s="7" t="str">
        <f t="shared" si="915"/>
        <v/>
      </c>
      <c r="AW797" s="7" t="str">
        <f t="shared" si="916"/>
        <v/>
      </c>
      <c r="AY797" s="7" t="str">
        <f t="shared" si="917"/>
        <v/>
      </c>
      <c r="AZ797" s="7" t="str">
        <f t="shared" si="918"/>
        <v/>
      </c>
      <c r="BA797" s="7" t="str">
        <f t="shared" si="919"/>
        <v/>
      </c>
    </row>
    <row r="798" spans="1:53">
      <c r="A798" s="23"/>
      <c r="B798" s="24"/>
      <c r="C798" s="25"/>
      <c r="D798" s="26"/>
      <c r="E798" s="27"/>
      <c r="F798" s="28"/>
      <c r="G798" s="28"/>
      <c r="H798" s="27"/>
      <c r="I798" s="29"/>
      <c r="J798" s="30"/>
      <c r="K798" s="31"/>
      <c r="L798" s="32"/>
      <c r="M798" s="223"/>
      <c r="N798" s="12" t="str">
        <f>IF(ISBLANK(I798),"",IF(COUNTIF(I798,"*bombe*"),(G798-1)*SUMIF('base de donnée JCO '!C$3:C$10,K798,'base de donnée JCO '!D$3:D$10)+SUMIF(entete,L798,'base de donnée JCO '!D$14:D$20),SUMIFS('base de donnée JCO '!I$173:I$1080,'base de donnée JCO '!F$173:F$1080,I798,'base de donnée JCO '!G$173:G$1080,J798)))</f>
        <v/>
      </c>
      <c r="O798" s="12" t="str">
        <f t="shared" si="896"/>
        <v/>
      </c>
      <c r="P798" s="223"/>
      <c r="Q798" s="28"/>
      <c r="R798" s="28"/>
      <c r="S798" s="28"/>
      <c r="T798" s="28"/>
      <c r="U798" s="28"/>
      <c r="V798" s="2">
        <f>W798*SUMIFS('base de donnée JCO '!H$173:H$1080,'base de donnée JCO '!F$173:F$1080,I798,'base de donnée JCO '!G$173:G$1080,J798)</f>
        <v>0</v>
      </c>
      <c r="W798" s="2">
        <f t="shared" si="897"/>
        <v>0</v>
      </c>
      <c r="X798" s="2">
        <f>W798*SUMIFS('base de donnée JCO '!J$173:J$1080,'base de donnée JCO '!F$173:F$1080,I798,'base de donnée JCO '!G$173:G$1080,J798)</f>
        <v>0</v>
      </c>
      <c r="Z798" s="7" t="str">
        <f t="shared" si="898"/>
        <v/>
      </c>
      <c r="AA798" s="7" t="str">
        <f t="shared" si="899"/>
        <v/>
      </c>
      <c r="AB798" s="7" t="str">
        <f t="shared" si="900"/>
        <v/>
      </c>
      <c r="AD798" s="7" t="str">
        <f t="shared" si="901"/>
        <v/>
      </c>
      <c r="AE798" s="7" t="str">
        <f t="shared" si="902"/>
        <v/>
      </c>
      <c r="AF798" s="7" t="str">
        <f t="shared" si="903"/>
        <v/>
      </c>
      <c r="AG798" s="7" t="str">
        <f t="shared" si="904"/>
        <v/>
      </c>
      <c r="AH798" s="7" t="str">
        <f t="shared" si="905"/>
        <v/>
      </c>
      <c r="AJ798" s="7" t="str">
        <f t="shared" si="906"/>
        <v/>
      </c>
      <c r="AK798" s="7" t="str">
        <f t="shared" si="907"/>
        <v/>
      </c>
      <c r="AL798" s="7" t="str">
        <f t="shared" si="908"/>
        <v/>
      </c>
      <c r="AM798" s="7" t="str">
        <f t="shared" si="909"/>
        <v/>
      </c>
      <c r="AO798" s="7" t="str">
        <f t="shared" si="910"/>
        <v/>
      </c>
      <c r="AP798" s="7" t="str">
        <f t="shared" si="911"/>
        <v/>
      </c>
      <c r="AQ798" s="7" t="str">
        <f t="shared" si="912"/>
        <v/>
      </c>
      <c r="AS798" s="7" t="str">
        <f t="shared" si="913"/>
        <v/>
      </c>
      <c r="AT798" s="7" t="str">
        <f t="shared" si="914"/>
        <v/>
      </c>
      <c r="AU798" s="7" t="str">
        <f t="shared" si="915"/>
        <v/>
      </c>
      <c r="AW798" s="7" t="str">
        <f t="shared" si="916"/>
        <v/>
      </c>
      <c r="AY798" s="7" t="str">
        <f t="shared" si="917"/>
        <v/>
      </c>
      <c r="AZ798" s="7" t="str">
        <f t="shared" si="918"/>
        <v/>
      </c>
      <c r="BA798" s="7" t="str">
        <f t="shared" si="919"/>
        <v/>
      </c>
    </row>
    <row r="799" spans="1:53">
      <c r="A799" s="23"/>
      <c r="B799" s="24"/>
      <c r="C799" s="25"/>
      <c r="D799" s="26"/>
      <c r="E799" s="27"/>
      <c r="F799" s="28"/>
      <c r="G799" s="28"/>
      <c r="H799" s="27"/>
      <c r="I799" s="29"/>
      <c r="J799" s="30"/>
      <c r="K799" s="31"/>
      <c r="L799" s="32"/>
      <c r="M799" s="223"/>
      <c r="N799" s="12" t="str">
        <f>IF(ISBLANK(I799),"",IF(COUNTIF(I799,"*bombe*"),(G799-1)*SUMIF('base de donnée JCO '!C$3:C$10,K799,'base de donnée JCO '!D$3:D$10)+SUMIF(entete,L799,'base de donnée JCO '!D$14:D$20),SUMIFS('base de donnée JCO '!I$173:I$1080,'base de donnée JCO '!F$173:F$1080,I799,'base de donnée JCO '!G$173:G$1080,J799)))</f>
        <v/>
      </c>
      <c r="O799" s="12" t="str">
        <f t="shared" si="896"/>
        <v/>
      </c>
      <c r="P799" s="223"/>
      <c r="Q799" s="28"/>
      <c r="R799" s="28"/>
      <c r="S799" s="28"/>
      <c r="T799" s="28"/>
      <c r="U799" s="28"/>
      <c r="V799" s="2">
        <f>W799*SUMIFS('base de donnée JCO '!H$173:H$1080,'base de donnée JCO '!F$173:F$1080,I799,'base de donnée JCO '!G$173:G$1080,J799)</f>
        <v>0</v>
      </c>
      <c r="W799" s="2">
        <f t="shared" si="897"/>
        <v>0</v>
      </c>
      <c r="X799" s="2">
        <f>W799*SUMIFS('base de donnée JCO '!J$173:J$1080,'base de donnée JCO '!F$173:F$1080,I799,'base de donnée JCO '!G$173:G$1080,J799)</f>
        <v>0</v>
      </c>
      <c r="Z799" s="7" t="str">
        <f t="shared" si="898"/>
        <v/>
      </c>
      <c r="AA799" s="7" t="str">
        <f t="shared" si="899"/>
        <v/>
      </c>
      <c r="AB799" s="7" t="str">
        <f t="shared" si="900"/>
        <v/>
      </c>
      <c r="AD799" s="7" t="str">
        <f t="shared" si="901"/>
        <v/>
      </c>
      <c r="AE799" s="7" t="str">
        <f t="shared" si="902"/>
        <v/>
      </c>
      <c r="AF799" s="7" t="str">
        <f t="shared" si="903"/>
        <v/>
      </c>
      <c r="AG799" s="7" t="str">
        <f t="shared" si="904"/>
        <v/>
      </c>
      <c r="AH799" s="7" t="str">
        <f t="shared" si="905"/>
        <v/>
      </c>
      <c r="AJ799" s="7" t="str">
        <f t="shared" si="906"/>
        <v/>
      </c>
      <c r="AK799" s="7" t="str">
        <f t="shared" si="907"/>
        <v/>
      </c>
      <c r="AL799" s="7" t="str">
        <f t="shared" si="908"/>
        <v/>
      </c>
      <c r="AM799" s="7" t="str">
        <f t="shared" si="909"/>
        <v/>
      </c>
      <c r="AO799" s="7" t="str">
        <f t="shared" si="910"/>
        <v/>
      </c>
      <c r="AP799" s="7" t="str">
        <f t="shared" si="911"/>
        <v/>
      </c>
      <c r="AQ799" s="7" t="str">
        <f t="shared" si="912"/>
        <v/>
      </c>
      <c r="AS799" s="7" t="str">
        <f t="shared" si="913"/>
        <v/>
      </c>
      <c r="AT799" s="7" t="str">
        <f t="shared" si="914"/>
        <v/>
      </c>
      <c r="AU799" s="7" t="str">
        <f t="shared" si="915"/>
        <v/>
      </c>
      <c r="AW799" s="7" t="str">
        <f t="shared" si="916"/>
        <v/>
      </c>
      <c r="AY799" s="7" t="str">
        <f t="shared" si="917"/>
        <v/>
      </c>
      <c r="AZ799" s="7" t="str">
        <f t="shared" si="918"/>
        <v/>
      </c>
      <c r="BA799" s="7" t="str">
        <f t="shared" si="919"/>
        <v/>
      </c>
    </row>
    <row r="800" spans="1:53">
      <c r="A800" s="23"/>
      <c r="B800" s="24"/>
      <c r="C800" s="25"/>
      <c r="D800" s="26"/>
      <c r="E800" s="27"/>
      <c r="F800" s="28"/>
      <c r="G800" s="28"/>
      <c r="H800" s="27"/>
      <c r="I800" s="29"/>
      <c r="J800" s="30"/>
      <c r="K800" s="31"/>
      <c r="L800" s="32"/>
      <c r="M800" s="223"/>
      <c r="N800" s="12" t="str">
        <f>IF(ISBLANK(I800),"",IF(COUNTIF(I800,"*bombe*"),(G800-1)*SUMIF('base de donnée JCO '!C$3:C$10,K800,'base de donnée JCO '!D$3:D$10)+SUMIF(entete,L800,'base de donnée JCO '!D$14:D$20),SUMIFS('base de donnée JCO '!I$173:I$1080,'base de donnée JCO '!F$173:F$1080,I800,'base de donnée JCO '!G$173:G$1080,J800)))</f>
        <v/>
      </c>
      <c r="O800" s="12" t="str">
        <f t="shared" si="896"/>
        <v/>
      </c>
      <c r="P800" s="223"/>
      <c r="Q800" s="28"/>
      <c r="R800" s="28"/>
      <c r="S800" s="28"/>
      <c r="T800" s="28"/>
      <c r="U800" s="28"/>
      <c r="V800" s="2">
        <f>W800*SUMIFS('base de donnée JCO '!H$173:H$1080,'base de donnée JCO '!F$173:F$1080,I800,'base de donnée JCO '!G$173:G$1080,J800)</f>
        <v>0</v>
      </c>
      <c r="W800" s="2">
        <f t="shared" si="897"/>
        <v>0</v>
      </c>
      <c r="X800" s="2">
        <f>W800*SUMIFS('base de donnée JCO '!J$173:J$1080,'base de donnée JCO '!F$173:F$1080,I800,'base de donnée JCO '!G$173:G$1080,J800)</f>
        <v>0</v>
      </c>
      <c r="Z800" s="7" t="str">
        <f t="shared" si="898"/>
        <v/>
      </c>
      <c r="AA800" s="7" t="str">
        <f t="shared" si="899"/>
        <v/>
      </c>
      <c r="AB800" s="7" t="str">
        <f t="shared" si="900"/>
        <v/>
      </c>
      <c r="AD800" s="7" t="str">
        <f t="shared" si="901"/>
        <v/>
      </c>
      <c r="AE800" s="7" t="str">
        <f t="shared" si="902"/>
        <v/>
      </c>
      <c r="AF800" s="7" t="str">
        <f t="shared" si="903"/>
        <v/>
      </c>
      <c r="AG800" s="7" t="str">
        <f t="shared" si="904"/>
        <v/>
      </c>
      <c r="AH800" s="7" t="str">
        <f t="shared" si="905"/>
        <v/>
      </c>
      <c r="AJ800" s="7" t="str">
        <f t="shared" si="906"/>
        <v/>
      </c>
      <c r="AK800" s="7" t="str">
        <f t="shared" si="907"/>
        <v/>
      </c>
      <c r="AL800" s="7" t="str">
        <f t="shared" si="908"/>
        <v/>
      </c>
      <c r="AM800" s="7" t="str">
        <f t="shared" si="909"/>
        <v/>
      </c>
      <c r="AO800" s="7" t="str">
        <f t="shared" si="910"/>
        <v/>
      </c>
      <c r="AP800" s="7" t="str">
        <f t="shared" si="911"/>
        <v/>
      </c>
      <c r="AQ800" s="7" t="str">
        <f t="shared" si="912"/>
        <v/>
      </c>
      <c r="AS800" s="7" t="str">
        <f t="shared" si="913"/>
        <v/>
      </c>
      <c r="AT800" s="7" t="str">
        <f t="shared" si="914"/>
        <v/>
      </c>
      <c r="AU800" s="7" t="str">
        <f t="shared" si="915"/>
        <v/>
      </c>
      <c r="AW800" s="7" t="str">
        <f t="shared" si="916"/>
        <v/>
      </c>
      <c r="AY800" s="7" t="str">
        <f t="shared" si="917"/>
        <v/>
      </c>
      <c r="AZ800" s="7" t="str">
        <f t="shared" si="918"/>
        <v/>
      </c>
      <c r="BA800" s="7" t="str">
        <f t="shared" si="919"/>
        <v/>
      </c>
    </row>
    <row r="801" spans="1:53">
      <c r="A801" s="23"/>
      <c r="B801" s="24"/>
      <c r="C801" s="25"/>
      <c r="D801" s="26"/>
      <c r="E801" s="27"/>
      <c r="F801" s="28"/>
      <c r="G801" s="28"/>
      <c r="H801" s="27"/>
      <c r="I801" s="29"/>
      <c r="J801" s="30"/>
      <c r="K801" s="31"/>
      <c r="L801" s="32"/>
      <c r="M801" s="223"/>
      <c r="N801" s="12" t="str">
        <f>IF(ISBLANK(I801),"",IF(COUNTIF(I801,"*bombe*"),(G801-1)*SUMIF('base de donnée JCO '!C$3:C$10,K801,'base de donnée JCO '!D$3:D$10)+SUMIF(entete,L801,'base de donnée JCO '!D$14:D$20),SUMIFS('base de donnée JCO '!I$173:I$1080,'base de donnée JCO '!F$173:F$1080,I801,'base de donnée JCO '!G$173:G$1080,J801)))</f>
        <v/>
      </c>
      <c r="O801" s="12" t="str">
        <f t="shared" si="896"/>
        <v/>
      </c>
      <c r="P801" s="223"/>
      <c r="Q801" s="28"/>
      <c r="R801" s="28"/>
      <c r="S801" s="28"/>
      <c r="T801" s="28"/>
      <c r="U801" s="28"/>
      <c r="V801" s="2">
        <f>W801*SUMIFS('base de donnée JCO '!H$173:H$1080,'base de donnée JCO '!F$173:F$1080,I801,'base de donnée JCO '!G$173:G$1080,J801)</f>
        <v>0</v>
      </c>
      <c r="W801" s="2">
        <f t="shared" si="897"/>
        <v>0</v>
      </c>
      <c r="X801" s="2">
        <f>W801*SUMIFS('base de donnée JCO '!J$173:J$1080,'base de donnée JCO '!F$173:F$1080,I801,'base de donnée JCO '!G$173:G$1080,J801)</f>
        <v>0</v>
      </c>
      <c r="Z801" s="7" t="str">
        <f t="shared" si="898"/>
        <v/>
      </c>
      <c r="AA801" s="7" t="str">
        <f t="shared" si="899"/>
        <v/>
      </c>
      <c r="AB801" s="7" t="str">
        <f t="shared" si="900"/>
        <v/>
      </c>
      <c r="AD801" s="7" t="str">
        <f t="shared" si="901"/>
        <v/>
      </c>
      <c r="AE801" s="7" t="str">
        <f t="shared" si="902"/>
        <v/>
      </c>
      <c r="AF801" s="7" t="str">
        <f t="shared" si="903"/>
        <v/>
      </c>
      <c r="AG801" s="7" t="str">
        <f t="shared" si="904"/>
        <v/>
      </c>
      <c r="AH801" s="7" t="str">
        <f t="shared" si="905"/>
        <v/>
      </c>
      <c r="AJ801" s="7" t="str">
        <f t="shared" si="906"/>
        <v/>
      </c>
      <c r="AK801" s="7" t="str">
        <f t="shared" si="907"/>
        <v/>
      </c>
      <c r="AL801" s="7" t="str">
        <f t="shared" si="908"/>
        <v/>
      </c>
      <c r="AM801" s="7" t="str">
        <f t="shared" si="909"/>
        <v/>
      </c>
      <c r="AO801" s="7" t="str">
        <f t="shared" si="910"/>
        <v/>
      </c>
      <c r="AP801" s="7" t="str">
        <f t="shared" si="911"/>
        <v/>
      </c>
      <c r="AQ801" s="7" t="str">
        <f t="shared" si="912"/>
        <v/>
      </c>
      <c r="AS801" s="7" t="str">
        <f t="shared" si="913"/>
        <v/>
      </c>
      <c r="AT801" s="7" t="str">
        <f t="shared" si="914"/>
        <v/>
      </c>
      <c r="AU801" s="7" t="str">
        <f t="shared" si="915"/>
        <v/>
      </c>
      <c r="AW801" s="7" t="str">
        <f t="shared" si="916"/>
        <v/>
      </c>
      <c r="AY801" s="7" t="str">
        <f t="shared" si="917"/>
        <v/>
      </c>
      <c r="AZ801" s="7" t="str">
        <f t="shared" si="918"/>
        <v/>
      </c>
      <c r="BA801" s="7" t="str">
        <f t="shared" si="919"/>
        <v/>
      </c>
    </row>
    <row r="802" spans="1:53">
      <c r="A802" s="23"/>
      <c r="B802" s="24"/>
      <c r="C802" s="25"/>
      <c r="D802" s="26"/>
      <c r="E802" s="27"/>
      <c r="F802" s="28"/>
      <c r="G802" s="28"/>
      <c r="H802" s="27"/>
      <c r="I802" s="29"/>
      <c r="J802" s="30"/>
      <c r="K802" s="31"/>
      <c r="L802" s="32"/>
      <c r="M802" s="223"/>
      <c r="N802" s="12" t="str">
        <f>IF(ISBLANK(I802),"",IF(COUNTIF(I802,"*bombe*"),(G802-1)*SUMIF('base de donnée JCO '!C$3:C$10,K802,'base de donnée JCO '!D$3:D$10)+SUMIF(entete,L802,'base de donnée JCO '!D$14:D$20),SUMIFS('base de donnée JCO '!I$173:I$1080,'base de donnée JCO '!F$173:F$1080,I802,'base de donnée JCO '!G$173:G$1080,J802)))</f>
        <v/>
      </c>
      <c r="O802" s="12" t="str">
        <f t="shared" si="896"/>
        <v/>
      </c>
      <c r="P802" s="223"/>
      <c r="Q802" s="28"/>
      <c r="R802" s="28"/>
      <c r="S802" s="28"/>
      <c r="T802" s="28"/>
      <c r="U802" s="28"/>
      <c r="V802" s="2">
        <f>W802*SUMIFS('base de donnée JCO '!H$173:H$1080,'base de donnée JCO '!F$173:F$1080,I802,'base de donnée JCO '!G$173:G$1080,J802)</f>
        <v>0</v>
      </c>
      <c r="W802" s="2">
        <f t="shared" si="897"/>
        <v>0</v>
      </c>
      <c r="X802" s="2">
        <f>W802*SUMIFS('base de donnée JCO '!J$173:J$1080,'base de donnée JCO '!F$173:F$1080,I802,'base de donnée JCO '!G$173:G$1080,J802)</f>
        <v>0</v>
      </c>
      <c r="Z802" s="7" t="str">
        <f t="shared" si="898"/>
        <v/>
      </c>
      <c r="AA802" s="7" t="str">
        <f t="shared" si="899"/>
        <v/>
      </c>
      <c r="AB802" s="7" t="str">
        <f t="shared" si="900"/>
        <v/>
      </c>
      <c r="AD802" s="7" t="str">
        <f t="shared" si="901"/>
        <v/>
      </c>
      <c r="AE802" s="7" t="str">
        <f t="shared" si="902"/>
        <v/>
      </c>
      <c r="AF802" s="7" t="str">
        <f t="shared" si="903"/>
        <v/>
      </c>
      <c r="AG802" s="7" t="str">
        <f t="shared" si="904"/>
        <v/>
      </c>
      <c r="AH802" s="7" t="str">
        <f t="shared" si="905"/>
        <v/>
      </c>
      <c r="AJ802" s="7" t="str">
        <f t="shared" si="906"/>
        <v/>
      </c>
      <c r="AK802" s="7" t="str">
        <f t="shared" si="907"/>
        <v/>
      </c>
      <c r="AL802" s="7" t="str">
        <f t="shared" si="908"/>
        <v/>
      </c>
      <c r="AM802" s="7" t="str">
        <f t="shared" si="909"/>
        <v/>
      </c>
      <c r="AO802" s="7" t="str">
        <f t="shared" si="910"/>
        <v/>
      </c>
      <c r="AP802" s="7" t="str">
        <f t="shared" si="911"/>
        <v/>
      </c>
      <c r="AQ802" s="7" t="str">
        <f t="shared" si="912"/>
        <v/>
      </c>
      <c r="AS802" s="7" t="str">
        <f t="shared" si="913"/>
        <v/>
      </c>
      <c r="AT802" s="7" t="str">
        <f t="shared" si="914"/>
        <v/>
      </c>
      <c r="AU802" s="7" t="str">
        <f t="shared" si="915"/>
        <v/>
      </c>
      <c r="AW802" s="7" t="str">
        <f t="shared" si="916"/>
        <v/>
      </c>
      <c r="AY802" s="7" t="str">
        <f t="shared" si="917"/>
        <v/>
      </c>
      <c r="AZ802" s="7" t="str">
        <f t="shared" si="918"/>
        <v/>
      </c>
      <c r="BA802" s="7" t="str">
        <f t="shared" si="919"/>
        <v/>
      </c>
    </row>
    <row r="803" spans="1:53">
      <c r="A803" s="23"/>
      <c r="B803" s="24"/>
      <c r="C803" s="25"/>
      <c r="D803" s="26"/>
      <c r="E803" s="27"/>
      <c r="F803" s="28"/>
      <c r="G803" s="28"/>
      <c r="H803" s="27"/>
      <c r="I803" s="29"/>
      <c r="J803" s="30"/>
      <c r="K803" s="31"/>
      <c r="L803" s="32"/>
      <c r="M803" s="223"/>
      <c r="N803" s="12" t="str">
        <f>IF(ISBLANK(I803),"",IF(COUNTIF(I803,"*bombe*"),(G803-1)*SUMIF('base de donnée JCO '!C$3:C$10,K803,'base de donnée JCO '!D$3:D$10)+SUMIF(entete,L803,'base de donnée JCO '!D$14:D$20),SUMIFS('base de donnée JCO '!I$173:I$1080,'base de donnée JCO '!F$173:F$1080,I803,'base de donnée JCO '!G$173:G$1080,J803)))</f>
        <v/>
      </c>
      <c r="O803" s="12" t="str">
        <f t="shared" si="896"/>
        <v/>
      </c>
      <c r="P803" s="223"/>
      <c r="Q803" s="28"/>
      <c r="R803" s="28"/>
      <c r="S803" s="28"/>
      <c r="T803" s="28"/>
      <c r="U803" s="28"/>
      <c r="V803" s="2">
        <f>W803*SUMIFS('base de donnée JCO '!H$173:H$1080,'base de donnée JCO '!F$173:F$1080,I803,'base de donnée JCO '!G$173:G$1080,J803)</f>
        <v>0</v>
      </c>
      <c r="W803" s="2">
        <f t="shared" si="897"/>
        <v>0</v>
      </c>
      <c r="X803" s="2">
        <f>W803*SUMIFS('base de donnée JCO '!J$173:J$1080,'base de donnée JCO '!F$173:F$1080,I803,'base de donnée JCO '!G$173:G$1080,J803)</f>
        <v>0</v>
      </c>
      <c r="Z803" s="7" t="str">
        <f t="shared" si="898"/>
        <v/>
      </c>
      <c r="AA803" s="7" t="str">
        <f t="shared" si="899"/>
        <v/>
      </c>
      <c r="AB803" s="7" t="str">
        <f t="shared" si="900"/>
        <v/>
      </c>
      <c r="AD803" s="7" t="str">
        <f t="shared" si="901"/>
        <v/>
      </c>
      <c r="AE803" s="7" t="str">
        <f t="shared" si="902"/>
        <v/>
      </c>
      <c r="AF803" s="7" t="str">
        <f t="shared" si="903"/>
        <v/>
      </c>
      <c r="AG803" s="7" t="str">
        <f t="shared" si="904"/>
        <v/>
      </c>
      <c r="AH803" s="7" t="str">
        <f t="shared" si="905"/>
        <v/>
      </c>
      <c r="AJ803" s="7" t="str">
        <f t="shared" si="906"/>
        <v/>
      </c>
      <c r="AK803" s="7" t="str">
        <f t="shared" si="907"/>
        <v/>
      </c>
      <c r="AL803" s="7" t="str">
        <f t="shared" si="908"/>
        <v/>
      </c>
      <c r="AM803" s="7" t="str">
        <f t="shared" si="909"/>
        <v/>
      </c>
      <c r="AO803" s="7" t="str">
        <f t="shared" si="910"/>
        <v/>
      </c>
      <c r="AP803" s="7" t="str">
        <f t="shared" si="911"/>
        <v/>
      </c>
      <c r="AQ803" s="7" t="str">
        <f t="shared" si="912"/>
        <v/>
      </c>
      <c r="AS803" s="7" t="str">
        <f t="shared" si="913"/>
        <v/>
      </c>
      <c r="AT803" s="7" t="str">
        <f t="shared" si="914"/>
        <v/>
      </c>
      <c r="AU803" s="7" t="str">
        <f t="shared" si="915"/>
        <v/>
      </c>
      <c r="AW803" s="7" t="str">
        <f t="shared" si="916"/>
        <v/>
      </c>
      <c r="AY803" s="7" t="str">
        <f t="shared" si="917"/>
        <v/>
      </c>
      <c r="AZ803" s="7" t="str">
        <f t="shared" si="918"/>
        <v/>
      </c>
      <c r="BA803" s="7" t="str">
        <f t="shared" si="919"/>
        <v/>
      </c>
    </row>
    <row r="804" spans="1:53">
      <c r="A804" s="23"/>
      <c r="B804" s="24"/>
      <c r="C804" s="25"/>
      <c r="D804" s="26"/>
      <c r="E804" s="27"/>
      <c r="F804" s="28"/>
      <c r="G804" s="28"/>
      <c r="H804" s="27"/>
      <c r="I804" s="29"/>
      <c r="J804" s="30"/>
      <c r="K804" s="31"/>
      <c r="L804" s="32"/>
      <c r="M804" s="223"/>
      <c r="N804" s="12" t="str">
        <f>IF(ISBLANK(I804),"",IF(COUNTIF(I804,"*bombe*"),(G804-1)*SUMIF('base de donnée JCO '!C$3:C$10,K804,'base de donnée JCO '!D$3:D$10)+SUMIF(entete,L804,'base de donnée JCO '!D$14:D$20),SUMIFS('base de donnée JCO '!I$173:I$1080,'base de donnée JCO '!F$173:F$1080,I804,'base de donnée JCO '!G$173:G$1080,J804)))</f>
        <v/>
      </c>
      <c r="O804" s="12" t="str">
        <f t="shared" si="896"/>
        <v/>
      </c>
      <c r="P804" s="223"/>
      <c r="Q804" s="28"/>
      <c r="R804" s="28"/>
      <c r="S804" s="28"/>
      <c r="T804" s="28"/>
      <c r="U804" s="28"/>
      <c r="V804" s="2">
        <f>W804*SUMIFS('base de donnée JCO '!H$173:H$1080,'base de donnée JCO '!F$173:F$1080,I804,'base de donnée JCO '!G$173:G$1080,J804)</f>
        <v>0</v>
      </c>
      <c r="W804" s="2">
        <f t="shared" si="897"/>
        <v>0</v>
      </c>
      <c r="X804" s="2">
        <f>W804*SUMIFS('base de donnée JCO '!J$173:J$1080,'base de donnée JCO '!F$173:F$1080,I804,'base de donnée JCO '!G$173:G$1080,J804)</f>
        <v>0</v>
      </c>
      <c r="Z804" s="7" t="str">
        <f t="shared" si="898"/>
        <v/>
      </c>
      <c r="AA804" s="7" t="str">
        <f t="shared" si="899"/>
        <v/>
      </c>
      <c r="AB804" s="7" t="str">
        <f t="shared" si="900"/>
        <v/>
      </c>
      <c r="AD804" s="7" t="str">
        <f t="shared" si="901"/>
        <v/>
      </c>
      <c r="AE804" s="7" t="str">
        <f t="shared" si="902"/>
        <v/>
      </c>
      <c r="AF804" s="7" t="str">
        <f t="shared" si="903"/>
        <v/>
      </c>
      <c r="AG804" s="7" t="str">
        <f t="shared" si="904"/>
        <v/>
      </c>
      <c r="AH804" s="7" t="str">
        <f t="shared" si="905"/>
        <v/>
      </c>
      <c r="AJ804" s="7" t="str">
        <f t="shared" si="906"/>
        <v/>
      </c>
      <c r="AK804" s="7" t="str">
        <f t="shared" si="907"/>
        <v/>
      </c>
      <c r="AL804" s="7" t="str">
        <f t="shared" si="908"/>
        <v/>
      </c>
      <c r="AM804" s="7" t="str">
        <f t="shared" si="909"/>
        <v/>
      </c>
      <c r="AO804" s="7" t="str">
        <f t="shared" si="910"/>
        <v/>
      </c>
      <c r="AP804" s="7" t="str">
        <f t="shared" si="911"/>
        <v/>
      </c>
      <c r="AQ804" s="7" t="str">
        <f t="shared" si="912"/>
        <v/>
      </c>
      <c r="AS804" s="7" t="str">
        <f t="shared" si="913"/>
        <v/>
      </c>
      <c r="AT804" s="7" t="str">
        <f t="shared" si="914"/>
        <v/>
      </c>
      <c r="AU804" s="7" t="str">
        <f t="shared" si="915"/>
        <v/>
      </c>
      <c r="AW804" s="7" t="str">
        <f t="shared" si="916"/>
        <v/>
      </c>
      <c r="AY804" s="7" t="str">
        <f t="shared" si="917"/>
        <v/>
      </c>
      <c r="AZ804" s="7" t="str">
        <f t="shared" si="918"/>
        <v/>
      </c>
      <c r="BA804" s="7" t="str">
        <f t="shared" si="919"/>
        <v/>
      </c>
    </row>
    <row r="805" spans="1:53">
      <c r="A805" s="23"/>
      <c r="B805" s="24"/>
      <c r="C805" s="25"/>
      <c r="D805" s="26"/>
      <c r="E805" s="27"/>
      <c r="F805" s="28"/>
      <c r="G805" s="28"/>
      <c r="H805" s="27"/>
      <c r="I805" s="29"/>
      <c r="J805" s="30"/>
      <c r="K805" s="31"/>
      <c r="L805" s="32"/>
      <c r="M805" s="223"/>
      <c r="N805" s="12" t="str">
        <f>IF(ISBLANK(I805),"",IF(COUNTIF(I805,"*bombe*"),(G805-1)*SUMIF('base de donnée JCO '!C$3:C$10,K805,'base de donnée JCO '!D$3:D$10)+SUMIF(entete,L805,'base de donnée JCO '!D$14:D$20),SUMIFS('base de donnée JCO '!I$173:I$1080,'base de donnée JCO '!F$173:F$1080,I805,'base de donnée JCO '!G$173:G$1080,J805)))</f>
        <v/>
      </c>
      <c r="O805" s="12" t="str">
        <f t="shared" si="896"/>
        <v/>
      </c>
      <c r="P805" s="223"/>
      <c r="Q805" s="28"/>
      <c r="R805" s="28"/>
      <c r="S805" s="28"/>
      <c r="T805" s="28"/>
      <c r="U805" s="28"/>
      <c r="V805" s="2">
        <f>W805*SUMIFS('base de donnée JCO '!H$173:H$1080,'base de donnée JCO '!F$173:F$1080,I805,'base de donnée JCO '!G$173:G$1080,J805)</f>
        <v>0</v>
      </c>
      <c r="W805" s="2">
        <f t="shared" si="897"/>
        <v>0</v>
      </c>
      <c r="X805" s="2">
        <f>W805*SUMIFS('base de donnée JCO '!J$173:J$1080,'base de donnée JCO '!F$173:F$1080,I805,'base de donnée JCO '!G$173:G$1080,J805)</f>
        <v>0</v>
      </c>
      <c r="Z805" s="7" t="str">
        <f t="shared" si="898"/>
        <v/>
      </c>
      <c r="AA805" s="7" t="str">
        <f t="shared" si="899"/>
        <v/>
      </c>
      <c r="AB805" s="7" t="str">
        <f t="shared" si="900"/>
        <v/>
      </c>
      <c r="AD805" s="7" t="str">
        <f t="shared" si="901"/>
        <v/>
      </c>
      <c r="AE805" s="7" t="str">
        <f t="shared" si="902"/>
        <v/>
      </c>
      <c r="AF805" s="7" t="str">
        <f t="shared" si="903"/>
        <v/>
      </c>
      <c r="AG805" s="7" t="str">
        <f t="shared" si="904"/>
        <v/>
      </c>
      <c r="AH805" s="7" t="str">
        <f t="shared" si="905"/>
        <v/>
      </c>
      <c r="AJ805" s="7" t="str">
        <f t="shared" si="906"/>
        <v/>
      </c>
      <c r="AK805" s="7" t="str">
        <f t="shared" si="907"/>
        <v/>
      </c>
      <c r="AL805" s="7" t="str">
        <f t="shared" si="908"/>
        <v/>
      </c>
      <c r="AM805" s="7" t="str">
        <f t="shared" si="909"/>
        <v/>
      </c>
      <c r="AO805" s="7" t="str">
        <f t="shared" si="910"/>
        <v/>
      </c>
      <c r="AP805" s="7" t="str">
        <f t="shared" si="911"/>
        <v/>
      </c>
      <c r="AQ805" s="7" t="str">
        <f t="shared" si="912"/>
        <v/>
      </c>
      <c r="AS805" s="7" t="str">
        <f t="shared" si="913"/>
        <v/>
      </c>
      <c r="AT805" s="7" t="str">
        <f t="shared" si="914"/>
        <v/>
      </c>
      <c r="AU805" s="7" t="str">
        <f t="shared" si="915"/>
        <v/>
      </c>
      <c r="AW805" s="7" t="str">
        <f t="shared" si="916"/>
        <v/>
      </c>
      <c r="AY805" s="7" t="str">
        <f t="shared" si="917"/>
        <v/>
      </c>
      <c r="AZ805" s="7" t="str">
        <f t="shared" si="918"/>
        <v/>
      </c>
      <c r="BA805" s="7" t="str">
        <f t="shared" si="919"/>
        <v/>
      </c>
    </row>
    <row r="806" spans="1:53">
      <c r="A806" s="23"/>
      <c r="B806" s="24"/>
      <c r="C806" s="25"/>
      <c r="D806" s="26"/>
      <c r="E806" s="27"/>
      <c r="F806" s="28"/>
      <c r="G806" s="28"/>
      <c r="H806" s="27"/>
      <c r="I806" s="29"/>
      <c r="J806" s="30"/>
      <c r="K806" s="31"/>
      <c r="L806" s="32"/>
      <c r="M806" s="223"/>
      <c r="N806" s="12" t="str">
        <f>IF(ISBLANK(I806),"",IF(COUNTIF(I806,"*bombe*"),(G806-1)*SUMIF('base de donnée JCO '!C$3:C$10,K806,'base de donnée JCO '!D$3:D$10)+SUMIF(entete,L806,'base de donnée JCO '!D$14:D$20),SUMIFS('base de donnée JCO '!I$173:I$1080,'base de donnée JCO '!F$173:F$1080,I806,'base de donnée JCO '!G$173:G$1080,J806)))</f>
        <v/>
      </c>
      <c r="O806" s="12" t="str">
        <f t="shared" si="896"/>
        <v/>
      </c>
      <c r="P806" s="223"/>
      <c r="Q806" s="28"/>
      <c r="R806" s="28"/>
      <c r="S806" s="28"/>
      <c r="T806" s="28"/>
      <c r="U806" s="28"/>
      <c r="V806" s="2">
        <f>W806*SUMIFS('base de donnée JCO '!H$173:H$1080,'base de donnée JCO '!F$173:F$1080,I806,'base de donnée JCO '!G$173:G$1080,J806)</f>
        <v>0</v>
      </c>
      <c r="W806" s="2">
        <f t="shared" si="897"/>
        <v>0</v>
      </c>
      <c r="X806" s="2">
        <f>W806*SUMIFS('base de donnée JCO '!J$173:J$1080,'base de donnée JCO '!F$173:F$1080,I806,'base de donnée JCO '!G$173:G$1080,J806)</f>
        <v>0</v>
      </c>
      <c r="Z806" s="7" t="str">
        <f t="shared" si="898"/>
        <v/>
      </c>
      <c r="AA806" s="7" t="str">
        <f t="shared" si="899"/>
        <v/>
      </c>
      <c r="AB806" s="7" t="str">
        <f t="shared" si="900"/>
        <v/>
      </c>
      <c r="AD806" s="7" t="str">
        <f t="shared" si="901"/>
        <v/>
      </c>
      <c r="AE806" s="7" t="str">
        <f t="shared" si="902"/>
        <v/>
      </c>
      <c r="AF806" s="7" t="str">
        <f t="shared" si="903"/>
        <v/>
      </c>
      <c r="AG806" s="7" t="str">
        <f t="shared" si="904"/>
        <v/>
      </c>
      <c r="AH806" s="7" t="str">
        <f t="shared" si="905"/>
        <v/>
      </c>
      <c r="AJ806" s="7" t="str">
        <f t="shared" si="906"/>
        <v/>
      </c>
      <c r="AK806" s="7" t="str">
        <f t="shared" si="907"/>
        <v/>
      </c>
      <c r="AL806" s="7" t="str">
        <f t="shared" si="908"/>
        <v/>
      </c>
      <c r="AM806" s="7" t="str">
        <f t="shared" si="909"/>
        <v/>
      </c>
      <c r="AO806" s="7" t="str">
        <f t="shared" si="910"/>
        <v/>
      </c>
      <c r="AP806" s="7" t="str">
        <f t="shared" si="911"/>
        <v/>
      </c>
      <c r="AQ806" s="7" t="str">
        <f t="shared" si="912"/>
        <v/>
      </c>
      <c r="AS806" s="7" t="str">
        <f t="shared" si="913"/>
        <v/>
      </c>
      <c r="AT806" s="7" t="str">
        <f t="shared" si="914"/>
        <v/>
      </c>
      <c r="AU806" s="7" t="str">
        <f t="shared" si="915"/>
        <v/>
      </c>
      <c r="AW806" s="7" t="str">
        <f t="shared" si="916"/>
        <v/>
      </c>
      <c r="AY806" s="7" t="str">
        <f t="shared" si="917"/>
        <v/>
      </c>
      <c r="AZ806" s="7" t="str">
        <f t="shared" si="918"/>
        <v/>
      </c>
      <c r="BA806" s="7" t="str">
        <f t="shared" si="919"/>
        <v/>
      </c>
    </row>
    <row r="807" spans="1:53">
      <c r="A807" s="23"/>
      <c r="B807" s="24"/>
      <c r="C807" s="25"/>
      <c r="D807" s="26"/>
      <c r="E807" s="27"/>
      <c r="F807" s="28"/>
      <c r="G807" s="28"/>
      <c r="H807" s="27"/>
      <c r="I807" s="29"/>
      <c r="J807" s="30"/>
      <c r="K807" s="31"/>
      <c r="L807" s="32"/>
      <c r="M807" s="223"/>
      <c r="N807" s="12" t="str">
        <f>IF(ISBLANK(I807),"",IF(COUNTIF(I807,"*bombe*"),(G807-1)*SUMIF('base de donnée JCO '!C$3:C$10,K807,'base de donnée JCO '!D$3:D$10)+SUMIF(entete,L807,'base de donnée JCO '!D$14:D$20),SUMIFS('base de donnée JCO '!I$173:I$1080,'base de donnée JCO '!F$173:F$1080,I807,'base de donnée JCO '!G$173:G$1080,J807)))</f>
        <v/>
      </c>
      <c r="O807" s="12" t="str">
        <f t="shared" si="896"/>
        <v/>
      </c>
      <c r="P807" s="223"/>
      <c r="Q807" s="28"/>
      <c r="R807" s="28"/>
      <c r="S807" s="28"/>
      <c r="T807" s="28"/>
      <c r="U807" s="28"/>
      <c r="V807" s="2">
        <f>W807*SUMIFS('base de donnée JCO '!H$173:H$1080,'base de donnée JCO '!F$173:F$1080,I807,'base de donnée JCO '!G$173:G$1080,J807)</f>
        <v>0</v>
      </c>
      <c r="W807" s="2">
        <f t="shared" si="897"/>
        <v>0</v>
      </c>
      <c r="X807" s="2">
        <f>W807*SUMIFS('base de donnée JCO '!J$173:J$1080,'base de donnée JCO '!F$173:F$1080,I807,'base de donnée JCO '!G$173:G$1080,J807)</f>
        <v>0</v>
      </c>
      <c r="Z807" s="7" t="str">
        <f t="shared" si="898"/>
        <v/>
      </c>
      <c r="AA807" s="7" t="str">
        <f t="shared" si="899"/>
        <v/>
      </c>
      <c r="AB807" s="7" t="str">
        <f t="shared" si="900"/>
        <v/>
      </c>
      <c r="AD807" s="7" t="str">
        <f t="shared" si="901"/>
        <v/>
      </c>
      <c r="AE807" s="7" t="str">
        <f t="shared" si="902"/>
        <v/>
      </c>
      <c r="AF807" s="7" t="str">
        <f t="shared" si="903"/>
        <v/>
      </c>
      <c r="AG807" s="7" t="str">
        <f t="shared" si="904"/>
        <v/>
      </c>
      <c r="AH807" s="7" t="str">
        <f t="shared" si="905"/>
        <v/>
      </c>
      <c r="AJ807" s="7" t="str">
        <f t="shared" si="906"/>
        <v/>
      </c>
      <c r="AK807" s="7" t="str">
        <f t="shared" si="907"/>
        <v/>
      </c>
      <c r="AL807" s="7" t="str">
        <f t="shared" si="908"/>
        <v/>
      </c>
      <c r="AM807" s="7" t="str">
        <f t="shared" si="909"/>
        <v/>
      </c>
      <c r="AO807" s="7" t="str">
        <f t="shared" si="910"/>
        <v/>
      </c>
      <c r="AP807" s="7" t="str">
        <f t="shared" si="911"/>
        <v/>
      </c>
      <c r="AQ807" s="7" t="str">
        <f t="shared" si="912"/>
        <v/>
      </c>
      <c r="AS807" s="7" t="str">
        <f t="shared" si="913"/>
        <v/>
      </c>
      <c r="AT807" s="7" t="str">
        <f t="shared" si="914"/>
        <v/>
      </c>
      <c r="AU807" s="7" t="str">
        <f t="shared" si="915"/>
        <v/>
      </c>
      <c r="AW807" s="7" t="str">
        <f t="shared" si="916"/>
        <v/>
      </c>
      <c r="AY807" s="7" t="str">
        <f t="shared" si="917"/>
        <v/>
      </c>
      <c r="AZ807" s="7" t="str">
        <f t="shared" si="918"/>
        <v/>
      </c>
      <c r="BA807" s="7" t="str">
        <f t="shared" si="919"/>
        <v/>
      </c>
    </row>
    <row r="808" spans="1:53">
      <c r="A808" s="23"/>
      <c r="B808" s="24"/>
      <c r="C808" s="25"/>
      <c r="D808" s="26"/>
      <c r="E808" s="27"/>
      <c r="F808" s="28"/>
      <c r="G808" s="28"/>
      <c r="H808" s="27"/>
      <c r="I808" s="29"/>
      <c r="J808" s="30"/>
      <c r="K808" s="31"/>
      <c r="L808" s="32"/>
      <c r="M808" s="223"/>
      <c r="N808" s="12" t="str">
        <f>IF(ISBLANK(I808),"",IF(COUNTIF(I808,"*bombe*"),(G808-1)*SUMIF('base de donnée JCO '!C$3:C$10,K808,'base de donnée JCO '!D$3:D$10)+SUMIF(entete,L808,'base de donnée JCO '!D$14:D$20),SUMIFS('base de donnée JCO '!I$173:I$1080,'base de donnée JCO '!F$173:F$1080,I808,'base de donnée JCO '!G$173:G$1080,J808)))</f>
        <v/>
      </c>
      <c r="O808" s="12" t="str">
        <f t="shared" si="896"/>
        <v/>
      </c>
      <c r="P808" s="223"/>
      <c r="Q808" s="28"/>
      <c r="R808" s="28"/>
      <c r="S808" s="28"/>
      <c r="T808" s="28"/>
      <c r="U808" s="28"/>
      <c r="V808" s="2">
        <f>W808*SUMIFS('base de donnée JCO '!H$173:H$1080,'base de donnée JCO '!F$173:F$1080,I808,'base de donnée JCO '!G$173:G$1080,J808)</f>
        <v>0</v>
      </c>
      <c r="W808" s="2">
        <f t="shared" si="897"/>
        <v>0</v>
      </c>
      <c r="X808" s="2">
        <f>W808*SUMIFS('base de donnée JCO '!J$173:J$1080,'base de donnée JCO '!F$173:F$1080,I808,'base de donnée JCO '!G$173:G$1080,J808)</f>
        <v>0</v>
      </c>
      <c r="Z808" s="7" t="str">
        <f t="shared" si="898"/>
        <v/>
      </c>
      <c r="AA808" s="7" t="str">
        <f t="shared" si="899"/>
        <v/>
      </c>
      <c r="AB808" s="7" t="str">
        <f t="shared" si="900"/>
        <v/>
      </c>
      <c r="AD808" s="7" t="str">
        <f t="shared" si="901"/>
        <v/>
      </c>
      <c r="AE808" s="7" t="str">
        <f t="shared" si="902"/>
        <v/>
      </c>
      <c r="AF808" s="7" t="str">
        <f t="shared" si="903"/>
        <v/>
      </c>
      <c r="AG808" s="7" t="str">
        <f t="shared" si="904"/>
        <v/>
      </c>
      <c r="AH808" s="7" t="str">
        <f t="shared" si="905"/>
        <v/>
      </c>
      <c r="AJ808" s="7" t="str">
        <f t="shared" si="906"/>
        <v/>
      </c>
      <c r="AK808" s="7" t="str">
        <f t="shared" si="907"/>
        <v/>
      </c>
      <c r="AL808" s="7" t="str">
        <f t="shared" si="908"/>
        <v/>
      </c>
      <c r="AM808" s="7" t="str">
        <f t="shared" si="909"/>
        <v/>
      </c>
      <c r="AO808" s="7" t="str">
        <f t="shared" si="910"/>
        <v/>
      </c>
      <c r="AP808" s="7" t="str">
        <f t="shared" si="911"/>
        <v/>
      </c>
      <c r="AQ808" s="7" t="str">
        <f t="shared" si="912"/>
        <v/>
      </c>
      <c r="AS808" s="7" t="str">
        <f t="shared" si="913"/>
        <v/>
      </c>
      <c r="AT808" s="7" t="str">
        <f t="shared" si="914"/>
        <v/>
      </c>
      <c r="AU808" s="7" t="str">
        <f t="shared" si="915"/>
        <v/>
      </c>
      <c r="AW808" s="7" t="str">
        <f t="shared" si="916"/>
        <v/>
      </c>
      <c r="AY808" s="7" t="str">
        <f t="shared" si="917"/>
        <v/>
      </c>
      <c r="AZ808" s="7" t="str">
        <f t="shared" si="918"/>
        <v/>
      </c>
      <c r="BA808" s="7" t="str">
        <f t="shared" si="919"/>
        <v/>
      </c>
    </row>
    <row r="809" spans="1:53">
      <c r="A809" s="23"/>
      <c r="B809" s="24"/>
      <c r="C809" s="25"/>
      <c r="D809" s="26"/>
      <c r="E809" s="27"/>
      <c r="F809" s="28"/>
      <c r="G809" s="28"/>
      <c r="H809" s="27"/>
      <c r="I809" s="29"/>
      <c r="J809" s="30"/>
      <c r="K809" s="31"/>
      <c r="L809" s="32"/>
      <c r="M809" s="223"/>
      <c r="N809" s="12" t="str">
        <f>IF(ISBLANK(I809),"",IF(COUNTIF(I809,"*bombe*"),(G809-1)*SUMIF('base de donnée JCO '!C$3:C$10,K809,'base de donnée JCO '!D$3:D$10)+SUMIF(entete,L809,'base de donnée JCO '!D$14:D$20),SUMIFS('base de donnée JCO '!I$173:I$1080,'base de donnée JCO '!F$173:F$1080,I809,'base de donnée JCO '!G$173:G$1080,J809)))</f>
        <v/>
      </c>
      <c r="O809" s="12" t="str">
        <f t="shared" si="896"/>
        <v/>
      </c>
      <c r="P809" s="223"/>
      <c r="Q809" s="28"/>
      <c r="R809" s="28"/>
      <c r="S809" s="28"/>
      <c r="T809" s="28"/>
      <c r="U809" s="28"/>
      <c r="V809" s="2">
        <f>W809*SUMIFS('base de donnée JCO '!H$173:H$1080,'base de donnée JCO '!F$173:F$1080,I809,'base de donnée JCO '!G$173:G$1080,J809)</f>
        <v>0</v>
      </c>
      <c r="W809" s="2">
        <f t="shared" si="897"/>
        <v>0</v>
      </c>
      <c r="X809" s="2">
        <f>W809*SUMIFS('base de donnée JCO '!J$173:J$1080,'base de donnée JCO '!F$173:F$1080,I809,'base de donnée JCO '!G$173:G$1080,J809)</f>
        <v>0</v>
      </c>
      <c r="Z809" s="7" t="str">
        <f t="shared" si="898"/>
        <v/>
      </c>
      <c r="AA809" s="7" t="str">
        <f t="shared" si="899"/>
        <v/>
      </c>
      <c r="AB809" s="7" t="str">
        <f t="shared" si="900"/>
        <v/>
      </c>
      <c r="AD809" s="7" t="str">
        <f t="shared" si="901"/>
        <v/>
      </c>
      <c r="AE809" s="7" t="str">
        <f t="shared" si="902"/>
        <v/>
      </c>
      <c r="AF809" s="7" t="str">
        <f t="shared" si="903"/>
        <v/>
      </c>
      <c r="AG809" s="7" t="str">
        <f t="shared" si="904"/>
        <v/>
      </c>
      <c r="AH809" s="7" t="str">
        <f t="shared" si="905"/>
        <v/>
      </c>
      <c r="AJ809" s="7" t="str">
        <f t="shared" si="906"/>
        <v/>
      </c>
      <c r="AK809" s="7" t="str">
        <f t="shared" si="907"/>
        <v/>
      </c>
      <c r="AL809" s="7" t="str">
        <f t="shared" si="908"/>
        <v/>
      </c>
      <c r="AM809" s="7" t="str">
        <f t="shared" si="909"/>
        <v/>
      </c>
      <c r="AO809" s="7" t="str">
        <f t="shared" si="910"/>
        <v/>
      </c>
      <c r="AP809" s="7" t="str">
        <f t="shared" si="911"/>
        <v/>
      </c>
      <c r="AQ809" s="7" t="str">
        <f t="shared" si="912"/>
        <v/>
      </c>
      <c r="AS809" s="7" t="str">
        <f t="shared" si="913"/>
        <v/>
      </c>
      <c r="AT809" s="7" t="str">
        <f t="shared" si="914"/>
        <v/>
      </c>
      <c r="AU809" s="7" t="str">
        <f t="shared" si="915"/>
        <v/>
      </c>
      <c r="AW809" s="7" t="str">
        <f t="shared" si="916"/>
        <v/>
      </c>
      <c r="AY809" s="7" t="str">
        <f t="shared" si="917"/>
        <v/>
      </c>
      <c r="AZ809" s="7" t="str">
        <f t="shared" si="918"/>
        <v/>
      </c>
      <c r="BA809" s="7" t="str">
        <f t="shared" si="919"/>
        <v/>
      </c>
    </row>
    <row r="810" spans="1:53">
      <c r="A810" s="23"/>
      <c r="B810" s="24"/>
      <c r="C810" s="25"/>
      <c r="D810" s="26"/>
      <c r="E810" s="27"/>
      <c r="F810" s="28"/>
      <c r="G810" s="28"/>
      <c r="H810" s="27"/>
      <c r="I810" s="29"/>
      <c r="J810" s="30"/>
      <c r="K810" s="31"/>
      <c r="L810" s="32"/>
      <c r="M810" s="223"/>
      <c r="N810" s="12" t="str">
        <f>IF(ISBLANK(I810),"",IF(COUNTIF(I810,"*bombe*"),(G810-1)*SUMIF('base de donnée JCO '!C$3:C$10,K810,'base de donnée JCO '!D$3:D$10)+SUMIF(entete,L810,'base de donnée JCO '!D$14:D$20),SUMIFS('base de donnée JCO '!I$173:I$1080,'base de donnée JCO '!F$173:F$1080,I810,'base de donnée JCO '!G$173:G$1080,J810)))</f>
        <v/>
      </c>
      <c r="O810" s="12" t="str">
        <f t="shared" si="896"/>
        <v/>
      </c>
      <c r="P810" s="223"/>
      <c r="Q810" s="28"/>
      <c r="R810" s="28"/>
      <c r="S810" s="28"/>
      <c r="T810" s="28"/>
      <c r="U810" s="28"/>
      <c r="V810" s="2">
        <f>W810*SUMIFS('base de donnée JCO '!H$173:H$1080,'base de donnée JCO '!F$173:F$1080,I810,'base de donnée JCO '!G$173:G$1080,J810)</f>
        <v>0</v>
      </c>
      <c r="W810" s="2">
        <f t="shared" si="897"/>
        <v>0</v>
      </c>
      <c r="X810" s="2">
        <f>W810*SUMIFS('base de donnée JCO '!J$173:J$1080,'base de donnée JCO '!F$173:F$1080,I810,'base de donnée JCO '!G$173:G$1080,J810)</f>
        <v>0</v>
      </c>
      <c r="Z810" s="7" t="str">
        <f t="shared" si="898"/>
        <v/>
      </c>
      <c r="AA810" s="7" t="str">
        <f t="shared" si="899"/>
        <v/>
      </c>
      <c r="AB810" s="7" t="str">
        <f t="shared" si="900"/>
        <v/>
      </c>
      <c r="AD810" s="7" t="str">
        <f t="shared" si="901"/>
        <v/>
      </c>
      <c r="AE810" s="7" t="str">
        <f t="shared" si="902"/>
        <v/>
      </c>
      <c r="AF810" s="7" t="str">
        <f t="shared" si="903"/>
        <v/>
      </c>
      <c r="AG810" s="7" t="str">
        <f t="shared" si="904"/>
        <v/>
      </c>
      <c r="AH810" s="7" t="str">
        <f t="shared" si="905"/>
        <v/>
      </c>
      <c r="AJ810" s="7" t="str">
        <f t="shared" si="906"/>
        <v/>
      </c>
      <c r="AK810" s="7" t="str">
        <f t="shared" si="907"/>
        <v/>
      </c>
      <c r="AL810" s="7" t="str">
        <f t="shared" si="908"/>
        <v/>
      </c>
      <c r="AM810" s="7" t="str">
        <f t="shared" si="909"/>
        <v/>
      </c>
      <c r="AO810" s="7" t="str">
        <f t="shared" si="910"/>
        <v/>
      </c>
      <c r="AP810" s="7" t="str">
        <f t="shared" si="911"/>
        <v/>
      </c>
      <c r="AQ810" s="7" t="str">
        <f t="shared" si="912"/>
        <v/>
      </c>
      <c r="AS810" s="7" t="str">
        <f t="shared" si="913"/>
        <v/>
      </c>
      <c r="AT810" s="7" t="str">
        <f t="shared" si="914"/>
        <v/>
      </c>
      <c r="AU810" s="7" t="str">
        <f t="shared" si="915"/>
        <v/>
      </c>
      <c r="AW810" s="7" t="str">
        <f t="shared" si="916"/>
        <v/>
      </c>
      <c r="AY810" s="7" t="str">
        <f t="shared" si="917"/>
        <v/>
      </c>
      <c r="AZ810" s="7" t="str">
        <f t="shared" si="918"/>
        <v/>
      </c>
      <c r="BA810" s="7" t="str">
        <f t="shared" si="919"/>
        <v/>
      </c>
    </row>
    <row r="811" spans="1:53">
      <c r="A811" s="23"/>
      <c r="B811" s="24"/>
      <c r="C811" s="25"/>
      <c r="D811" s="26"/>
      <c r="E811" s="27"/>
      <c r="F811" s="28"/>
      <c r="G811" s="28"/>
      <c r="H811" s="27"/>
      <c r="I811" s="29"/>
      <c r="J811" s="30"/>
      <c r="K811" s="31"/>
      <c r="L811" s="32"/>
      <c r="M811" s="223"/>
      <c r="N811" s="12" t="str">
        <f>IF(ISBLANK(I811),"",IF(COUNTIF(I811,"*bombe*"),(G811-1)*SUMIF('base de donnée JCO '!C$3:C$10,K811,'base de donnée JCO '!D$3:D$10)+SUMIF(entete,L811,'base de donnée JCO '!D$14:D$20),SUMIFS('base de donnée JCO '!I$173:I$1080,'base de donnée JCO '!F$173:F$1080,I811,'base de donnée JCO '!G$173:G$1080,J811)))</f>
        <v/>
      </c>
      <c r="O811" s="12" t="str">
        <f t="shared" si="896"/>
        <v/>
      </c>
      <c r="P811" s="223"/>
      <c r="Q811" s="28"/>
      <c r="R811" s="28"/>
      <c r="S811" s="28"/>
      <c r="T811" s="28"/>
      <c r="U811" s="28"/>
      <c r="V811" s="2">
        <f>W811*SUMIFS('base de donnée JCO '!H$173:H$1080,'base de donnée JCO '!F$173:F$1080,I811,'base de donnée JCO '!G$173:G$1080,J811)</f>
        <v>0</v>
      </c>
      <c r="W811" s="2">
        <f t="shared" si="897"/>
        <v>0</v>
      </c>
      <c r="X811" s="2">
        <f>W811*SUMIFS('base de donnée JCO '!J$173:J$1080,'base de donnée JCO '!F$173:F$1080,I811,'base de donnée JCO '!G$173:G$1080,J811)</f>
        <v>0</v>
      </c>
      <c r="Z811" s="7" t="str">
        <f t="shared" si="898"/>
        <v/>
      </c>
      <c r="AA811" s="7" t="str">
        <f t="shared" si="899"/>
        <v/>
      </c>
      <c r="AB811" s="7" t="str">
        <f t="shared" si="900"/>
        <v/>
      </c>
      <c r="AD811" s="7" t="str">
        <f t="shared" si="901"/>
        <v/>
      </c>
      <c r="AE811" s="7" t="str">
        <f t="shared" si="902"/>
        <v/>
      </c>
      <c r="AF811" s="7" t="str">
        <f t="shared" si="903"/>
        <v/>
      </c>
      <c r="AG811" s="7" t="str">
        <f t="shared" si="904"/>
        <v/>
      </c>
      <c r="AH811" s="7" t="str">
        <f t="shared" si="905"/>
        <v/>
      </c>
      <c r="AJ811" s="7" t="str">
        <f t="shared" si="906"/>
        <v/>
      </c>
      <c r="AK811" s="7" t="str">
        <f t="shared" si="907"/>
        <v/>
      </c>
      <c r="AL811" s="7" t="str">
        <f t="shared" si="908"/>
        <v/>
      </c>
      <c r="AM811" s="7" t="str">
        <f t="shared" si="909"/>
        <v/>
      </c>
      <c r="AO811" s="7" t="str">
        <f t="shared" si="910"/>
        <v/>
      </c>
      <c r="AP811" s="7" t="str">
        <f t="shared" si="911"/>
        <v/>
      </c>
      <c r="AQ811" s="7" t="str">
        <f t="shared" si="912"/>
        <v/>
      </c>
      <c r="AS811" s="7" t="str">
        <f t="shared" si="913"/>
        <v/>
      </c>
      <c r="AT811" s="7" t="str">
        <f t="shared" si="914"/>
        <v/>
      </c>
      <c r="AU811" s="7" t="str">
        <f t="shared" si="915"/>
        <v/>
      </c>
      <c r="AW811" s="7" t="str">
        <f t="shared" si="916"/>
        <v/>
      </c>
      <c r="AY811" s="7" t="str">
        <f t="shared" si="917"/>
        <v/>
      </c>
      <c r="AZ811" s="7" t="str">
        <f t="shared" si="918"/>
        <v/>
      </c>
      <c r="BA811" s="7" t="str">
        <f t="shared" si="919"/>
        <v/>
      </c>
    </row>
    <row r="812" spans="1:53">
      <c r="A812" s="23"/>
      <c r="B812" s="24"/>
      <c r="C812" s="25"/>
      <c r="D812" s="26"/>
      <c r="E812" s="27"/>
      <c r="F812" s="28"/>
      <c r="G812" s="28"/>
      <c r="H812" s="27"/>
      <c r="I812" s="29"/>
      <c r="J812" s="30"/>
      <c r="K812" s="31"/>
      <c r="L812" s="32"/>
      <c r="M812" s="223"/>
      <c r="N812" s="12" t="str">
        <f>IF(ISBLANK(I812),"",IF(COUNTIF(I812,"*bombe*"),(G812-1)*SUMIF('base de donnée JCO '!C$3:C$10,K812,'base de donnée JCO '!D$3:D$10)+SUMIF(entete,L812,'base de donnée JCO '!D$14:D$20),SUMIFS('base de donnée JCO '!I$173:I$1080,'base de donnée JCO '!F$173:F$1080,I812,'base de donnée JCO '!G$173:G$1080,J812)))</f>
        <v/>
      </c>
      <c r="O812" s="12" t="str">
        <f t="shared" si="896"/>
        <v/>
      </c>
      <c r="P812" s="223"/>
      <c r="Q812" s="28"/>
      <c r="R812" s="28"/>
      <c r="S812" s="28"/>
      <c r="T812" s="28"/>
      <c r="U812" s="28"/>
      <c r="V812" s="2">
        <f>W812*SUMIFS('base de donnée JCO '!H$173:H$1080,'base de donnée JCO '!F$173:F$1080,I812,'base de donnée JCO '!G$173:G$1080,J812)</f>
        <v>0</v>
      </c>
      <c r="W812" s="2">
        <f t="shared" si="897"/>
        <v>0</v>
      </c>
      <c r="X812" s="2">
        <f>W812*SUMIFS('base de donnée JCO '!J$173:J$1080,'base de donnée JCO '!F$173:F$1080,I812,'base de donnée JCO '!G$173:G$1080,J812)</f>
        <v>0</v>
      </c>
      <c r="Z812" s="7" t="str">
        <f t="shared" si="898"/>
        <v/>
      </c>
      <c r="AA812" s="7" t="str">
        <f t="shared" si="899"/>
        <v/>
      </c>
      <c r="AB812" s="7" t="str">
        <f t="shared" si="900"/>
        <v/>
      </c>
      <c r="AD812" s="7" t="str">
        <f t="shared" si="901"/>
        <v/>
      </c>
      <c r="AE812" s="7" t="str">
        <f t="shared" si="902"/>
        <v/>
      </c>
      <c r="AF812" s="7" t="str">
        <f t="shared" si="903"/>
        <v/>
      </c>
      <c r="AG812" s="7" t="str">
        <f t="shared" si="904"/>
        <v/>
      </c>
      <c r="AH812" s="7" t="str">
        <f t="shared" si="905"/>
        <v/>
      </c>
      <c r="AJ812" s="7" t="str">
        <f t="shared" si="906"/>
        <v/>
      </c>
      <c r="AK812" s="7" t="str">
        <f t="shared" si="907"/>
        <v/>
      </c>
      <c r="AL812" s="7" t="str">
        <f t="shared" si="908"/>
        <v/>
      </c>
      <c r="AM812" s="7" t="str">
        <f t="shared" si="909"/>
        <v/>
      </c>
      <c r="AO812" s="7" t="str">
        <f t="shared" si="910"/>
        <v/>
      </c>
      <c r="AP812" s="7" t="str">
        <f t="shared" si="911"/>
        <v/>
      </c>
      <c r="AQ812" s="7" t="str">
        <f t="shared" si="912"/>
        <v/>
      </c>
      <c r="AS812" s="7" t="str">
        <f t="shared" si="913"/>
        <v/>
      </c>
      <c r="AT812" s="7" t="str">
        <f t="shared" si="914"/>
        <v/>
      </c>
      <c r="AU812" s="7" t="str">
        <f t="shared" si="915"/>
        <v/>
      </c>
      <c r="AW812" s="7" t="str">
        <f t="shared" si="916"/>
        <v/>
      </c>
      <c r="AY812" s="7" t="str">
        <f t="shared" si="917"/>
        <v/>
      </c>
      <c r="AZ812" s="7" t="str">
        <f t="shared" si="918"/>
        <v/>
      </c>
      <c r="BA812" s="7" t="str">
        <f t="shared" si="919"/>
        <v/>
      </c>
    </row>
    <row r="813" spans="1:53">
      <c r="A813" s="23"/>
      <c r="B813" s="24"/>
      <c r="C813" s="25"/>
      <c r="D813" s="26"/>
      <c r="E813" s="27"/>
      <c r="F813" s="28"/>
      <c r="G813" s="28"/>
      <c r="H813" s="27"/>
      <c r="I813" s="29"/>
      <c r="J813" s="30"/>
      <c r="K813" s="31"/>
      <c r="L813" s="32"/>
      <c r="M813" s="223"/>
      <c r="N813" s="12" t="str">
        <f>IF(ISBLANK(I813),"",IF(COUNTIF(I813,"*bombe*"),(G813-1)*SUMIF('base de donnée JCO '!C$3:C$10,K813,'base de donnée JCO '!D$3:D$10)+SUMIF(entete,L813,'base de donnée JCO '!D$14:D$20),SUMIFS('base de donnée JCO '!I$173:I$1080,'base de donnée JCO '!F$173:F$1080,I813,'base de donnée JCO '!G$173:G$1080,J813)))</f>
        <v/>
      </c>
      <c r="O813" s="12" t="str">
        <f t="shared" si="896"/>
        <v/>
      </c>
      <c r="P813" s="223"/>
      <c r="Q813" s="28"/>
      <c r="R813" s="28"/>
      <c r="S813" s="28"/>
      <c r="T813" s="28"/>
      <c r="U813" s="28"/>
      <c r="V813" s="2">
        <f>W813*SUMIFS('base de donnée JCO '!H$173:H$1080,'base de donnée JCO '!F$173:F$1080,I813,'base de donnée JCO '!G$173:G$1080,J813)</f>
        <v>0</v>
      </c>
      <c r="W813" s="2">
        <f t="shared" si="897"/>
        <v>0</v>
      </c>
      <c r="X813" s="2">
        <f>W813*SUMIFS('base de donnée JCO '!J$173:J$1080,'base de donnée JCO '!F$173:F$1080,I813,'base de donnée JCO '!G$173:G$1080,J813)</f>
        <v>0</v>
      </c>
      <c r="Z813" s="7" t="str">
        <f t="shared" si="898"/>
        <v/>
      </c>
      <c r="AA813" s="7" t="str">
        <f t="shared" si="899"/>
        <v/>
      </c>
      <c r="AB813" s="7" t="str">
        <f t="shared" si="900"/>
        <v/>
      </c>
      <c r="AD813" s="7" t="str">
        <f t="shared" si="901"/>
        <v/>
      </c>
      <c r="AE813" s="7" t="str">
        <f t="shared" si="902"/>
        <v/>
      </c>
      <c r="AF813" s="7" t="str">
        <f t="shared" si="903"/>
        <v/>
      </c>
      <c r="AG813" s="7" t="str">
        <f t="shared" si="904"/>
        <v/>
      </c>
      <c r="AH813" s="7" t="str">
        <f t="shared" si="905"/>
        <v/>
      </c>
      <c r="AJ813" s="7" t="str">
        <f t="shared" si="906"/>
        <v/>
      </c>
      <c r="AK813" s="7" t="str">
        <f t="shared" si="907"/>
        <v/>
      </c>
      <c r="AL813" s="7" t="str">
        <f t="shared" si="908"/>
        <v/>
      </c>
      <c r="AM813" s="7" t="str">
        <f t="shared" si="909"/>
        <v/>
      </c>
      <c r="AO813" s="7" t="str">
        <f t="shared" si="910"/>
        <v/>
      </c>
      <c r="AP813" s="7" t="str">
        <f t="shared" si="911"/>
        <v/>
      </c>
      <c r="AQ813" s="7" t="str">
        <f t="shared" si="912"/>
        <v/>
      </c>
      <c r="AS813" s="7" t="str">
        <f t="shared" si="913"/>
        <v/>
      </c>
      <c r="AT813" s="7" t="str">
        <f t="shared" si="914"/>
        <v/>
      </c>
      <c r="AU813" s="7" t="str">
        <f t="shared" si="915"/>
        <v/>
      </c>
      <c r="AW813" s="7" t="str">
        <f t="shared" si="916"/>
        <v/>
      </c>
      <c r="AY813" s="7" t="str">
        <f t="shared" si="917"/>
        <v/>
      </c>
      <c r="AZ813" s="7" t="str">
        <f t="shared" si="918"/>
        <v/>
      </c>
      <c r="BA813" s="7" t="str">
        <f t="shared" si="919"/>
        <v/>
      </c>
    </row>
    <row r="814" spans="1:53">
      <c r="A814" s="23"/>
      <c r="B814" s="24"/>
      <c r="C814" s="25"/>
      <c r="D814" s="26"/>
      <c r="E814" s="27"/>
      <c r="F814" s="28"/>
      <c r="G814" s="28"/>
      <c r="H814" s="27"/>
      <c r="I814" s="29"/>
      <c r="J814" s="30"/>
      <c r="K814" s="31"/>
      <c r="L814" s="32"/>
      <c r="M814" s="223"/>
      <c r="N814" s="12" t="str">
        <f>IF(ISBLANK(I814),"",IF(COUNTIF(I814,"*bombe*"),(G814-1)*SUMIF('base de donnée JCO '!C$3:C$10,K814,'base de donnée JCO '!D$3:D$10)+SUMIF(entete,L814,'base de donnée JCO '!D$14:D$20),SUMIFS('base de donnée JCO '!I$173:I$1080,'base de donnée JCO '!F$173:F$1080,I814,'base de donnée JCO '!G$173:G$1080,J814)))</f>
        <v/>
      </c>
      <c r="O814" s="12" t="str">
        <f t="shared" si="896"/>
        <v/>
      </c>
      <c r="P814" s="223"/>
      <c r="Q814" s="28"/>
      <c r="R814" s="28"/>
      <c r="S814" s="28"/>
      <c r="T814" s="28"/>
      <c r="U814" s="28"/>
      <c r="V814" s="2">
        <f>W814*SUMIFS('base de donnée JCO '!H$173:H$1080,'base de donnée JCO '!F$173:F$1080,I814,'base de donnée JCO '!G$173:G$1080,J814)</f>
        <v>0</v>
      </c>
      <c r="W814" s="2">
        <f t="shared" si="897"/>
        <v>0</v>
      </c>
      <c r="X814" s="2">
        <f>W814*SUMIFS('base de donnée JCO '!J$173:J$1080,'base de donnée JCO '!F$173:F$1080,I814,'base de donnée JCO '!G$173:G$1080,J814)</f>
        <v>0</v>
      </c>
      <c r="Z814" s="7" t="str">
        <f t="shared" si="898"/>
        <v/>
      </c>
      <c r="AA814" s="7" t="str">
        <f t="shared" si="899"/>
        <v/>
      </c>
      <c r="AB814" s="7" t="str">
        <f t="shared" si="900"/>
        <v/>
      </c>
      <c r="AD814" s="7" t="str">
        <f t="shared" si="901"/>
        <v/>
      </c>
      <c r="AE814" s="7" t="str">
        <f t="shared" si="902"/>
        <v/>
      </c>
      <c r="AF814" s="7" t="str">
        <f t="shared" si="903"/>
        <v/>
      </c>
      <c r="AG814" s="7" t="str">
        <f t="shared" si="904"/>
        <v/>
      </c>
      <c r="AH814" s="7" t="str">
        <f t="shared" si="905"/>
        <v/>
      </c>
      <c r="AJ814" s="7" t="str">
        <f t="shared" si="906"/>
        <v/>
      </c>
      <c r="AK814" s="7" t="str">
        <f t="shared" si="907"/>
        <v/>
      </c>
      <c r="AL814" s="7" t="str">
        <f t="shared" si="908"/>
        <v/>
      </c>
      <c r="AM814" s="7" t="str">
        <f t="shared" si="909"/>
        <v/>
      </c>
      <c r="AO814" s="7" t="str">
        <f t="shared" si="910"/>
        <v/>
      </c>
      <c r="AP814" s="7" t="str">
        <f t="shared" si="911"/>
        <v/>
      </c>
      <c r="AQ814" s="7" t="str">
        <f t="shared" si="912"/>
        <v/>
      </c>
      <c r="AS814" s="7" t="str">
        <f t="shared" si="913"/>
        <v/>
      </c>
      <c r="AT814" s="7" t="str">
        <f t="shared" si="914"/>
        <v/>
      </c>
      <c r="AU814" s="7" t="str">
        <f t="shared" si="915"/>
        <v/>
      </c>
      <c r="AW814" s="7" t="str">
        <f t="shared" si="916"/>
        <v/>
      </c>
      <c r="AY814" s="7" t="str">
        <f t="shared" si="917"/>
        <v/>
      </c>
      <c r="AZ814" s="7" t="str">
        <f t="shared" si="918"/>
        <v/>
      </c>
      <c r="BA814" s="7" t="str">
        <f t="shared" si="919"/>
        <v/>
      </c>
    </row>
    <row r="815" spans="1:53">
      <c r="A815" s="23"/>
      <c r="B815" s="24"/>
      <c r="C815" s="25"/>
      <c r="D815" s="26"/>
      <c r="E815" s="27"/>
      <c r="F815" s="28"/>
      <c r="G815" s="28"/>
      <c r="H815" s="27"/>
      <c r="I815" s="29"/>
      <c r="J815" s="30"/>
      <c r="K815" s="31"/>
      <c r="L815" s="32"/>
      <c r="M815" s="223"/>
      <c r="N815" s="12" t="str">
        <f>IF(ISBLANK(I815),"",IF(COUNTIF(I815,"*bombe*"),(G815-1)*SUMIF('base de donnée JCO '!C$3:C$10,K815,'base de donnée JCO '!D$3:D$10)+SUMIF(entete,L815,'base de donnée JCO '!D$14:D$20),SUMIFS('base de donnée JCO '!I$173:I$1080,'base de donnée JCO '!F$173:F$1080,I815,'base de donnée JCO '!G$173:G$1080,J815)))</f>
        <v/>
      </c>
      <c r="O815" s="12" t="str">
        <f t="shared" si="896"/>
        <v/>
      </c>
      <c r="P815" s="223"/>
      <c r="Q815" s="28"/>
      <c r="R815" s="28"/>
      <c r="S815" s="28"/>
      <c r="T815" s="28"/>
      <c r="U815" s="28"/>
      <c r="V815" s="2">
        <f>W815*SUMIFS('base de donnée JCO '!H$173:H$1080,'base de donnée JCO '!F$173:F$1080,I815,'base de donnée JCO '!G$173:G$1080,J815)</f>
        <v>0</v>
      </c>
      <c r="W815" s="2">
        <f t="shared" si="897"/>
        <v>0</v>
      </c>
      <c r="X815" s="2">
        <f>W815*SUMIFS('base de donnée JCO '!J$173:J$1080,'base de donnée JCO '!F$173:F$1080,I815,'base de donnée JCO '!G$173:G$1080,J815)</f>
        <v>0</v>
      </c>
      <c r="Z815" s="7" t="str">
        <f t="shared" si="898"/>
        <v/>
      </c>
      <c r="AA815" s="7" t="str">
        <f t="shared" si="899"/>
        <v/>
      </c>
      <c r="AB815" s="7" t="str">
        <f t="shared" si="900"/>
        <v/>
      </c>
      <c r="AD815" s="7" t="str">
        <f t="shared" si="901"/>
        <v/>
      </c>
      <c r="AE815" s="7" t="str">
        <f t="shared" si="902"/>
        <v/>
      </c>
      <c r="AF815" s="7" t="str">
        <f t="shared" si="903"/>
        <v/>
      </c>
      <c r="AG815" s="7" t="str">
        <f t="shared" si="904"/>
        <v/>
      </c>
      <c r="AH815" s="7" t="str">
        <f t="shared" si="905"/>
        <v/>
      </c>
      <c r="AJ815" s="7" t="str">
        <f t="shared" si="906"/>
        <v/>
      </c>
      <c r="AK815" s="7" t="str">
        <f t="shared" si="907"/>
        <v/>
      </c>
      <c r="AL815" s="7" t="str">
        <f t="shared" si="908"/>
        <v/>
      </c>
      <c r="AM815" s="7" t="str">
        <f t="shared" si="909"/>
        <v/>
      </c>
      <c r="AO815" s="7" t="str">
        <f t="shared" si="910"/>
        <v/>
      </c>
      <c r="AP815" s="7" t="str">
        <f t="shared" si="911"/>
        <v/>
      </c>
      <c r="AQ815" s="7" t="str">
        <f t="shared" si="912"/>
        <v/>
      </c>
      <c r="AS815" s="7" t="str">
        <f t="shared" si="913"/>
        <v/>
      </c>
      <c r="AT815" s="7" t="str">
        <f t="shared" si="914"/>
        <v/>
      </c>
      <c r="AU815" s="7" t="str">
        <f t="shared" si="915"/>
        <v/>
      </c>
      <c r="AW815" s="7" t="str">
        <f t="shared" si="916"/>
        <v/>
      </c>
      <c r="AY815" s="7" t="str">
        <f t="shared" si="917"/>
        <v/>
      </c>
      <c r="AZ815" s="7" t="str">
        <f t="shared" si="918"/>
        <v/>
      </c>
      <c r="BA815" s="7" t="str">
        <f t="shared" si="919"/>
        <v/>
      </c>
    </row>
    <row r="816" spans="1:53">
      <c r="A816" s="23"/>
      <c r="B816" s="24"/>
      <c r="C816" s="25"/>
      <c r="D816" s="26"/>
      <c r="E816" s="27"/>
      <c r="F816" s="28"/>
      <c r="G816" s="28"/>
      <c r="H816" s="27"/>
      <c r="I816" s="29"/>
      <c r="J816" s="30"/>
      <c r="K816" s="31"/>
      <c r="L816" s="32"/>
      <c r="M816" s="223"/>
      <c r="N816" s="12" t="str">
        <f>IF(ISBLANK(I816),"",IF(COUNTIF(I816,"*bombe*"),(G816-1)*SUMIF('base de donnée JCO '!C$3:C$10,K816,'base de donnée JCO '!D$3:D$10)+SUMIF(entete,L816,'base de donnée JCO '!D$14:D$20),SUMIFS('base de donnée JCO '!I$173:I$1080,'base de donnée JCO '!F$173:F$1080,I816,'base de donnée JCO '!G$173:G$1080,J816)))</f>
        <v/>
      </c>
      <c r="O816" s="12" t="str">
        <f t="shared" si="896"/>
        <v/>
      </c>
      <c r="P816" s="223"/>
      <c r="Q816" s="28"/>
      <c r="R816" s="28"/>
      <c r="S816" s="28"/>
      <c r="T816" s="28"/>
      <c r="U816" s="28"/>
      <c r="V816" s="2">
        <f>W816*SUMIFS('base de donnée JCO '!H$173:H$1080,'base de donnée JCO '!F$173:F$1080,I816,'base de donnée JCO '!G$173:G$1080,J816)</f>
        <v>0</v>
      </c>
      <c r="W816" s="2">
        <f t="shared" si="897"/>
        <v>0</v>
      </c>
      <c r="X816" s="2">
        <f>W816*SUMIFS('base de donnée JCO '!J$173:J$1080,'base de donnée JCO '!F$173:F$1080,I816,'base de donnée JCO '!G$173:G$1080,J816)</f>
        <v>0</v>
      </c>
      <c r="Z816" s="7" t="str">
        <f t="shared" si="898"/>
        <v/>
      </c>
      <c r="AA816" s="7" t="str">
        <f t="shared" si="899"/>
        <v/>
      </c>
      <c r="AB816" s="7" t="str">
        <f t="shared" si="900"/>
        <v/>
      </c>
      <c r="AD816" s="7" t="str">
        <f t="shared" si="901"/>
        <v/>
      </c>
      <c r="AE816" s="7" t="str">
        <f t="shared" si="902"/>
        <v/>
      </c>
      <c r="AF816" s="7" t="str">
        <f t="shared" si="903"/>
        <v/>
      </c>
      <c r="AG816" s="7" t="str">
        <f t="shared" si="904"/>
        <v/>
      </c>
      <c r="AH816" s="7" t="str">
        <f t="shared" si="905"/>
        <v/>
      </c>
      <c r="AJ816" s="7" t="str">
        <f t="shared" si="906"/>
        <v/>
      </c>
      <c r="AK816" s="7" t="str">
        <f t="shared" si="907"/>
        <v/>
      </c>
      <c r="AL816" s="7" t="str">
        <f t="shared" si="908"/>
        <v/>
      </c>
      <c r="AM816" s="7" t="str">
        <f t="shared" si="909"/>
        <v/>
      </c>
      <c r="AO816" s="7" t="str">
        <f t="shared" si="910"/>
        <v/>
      </c>
      <c r="AP816" s="7" t="str">
        <f t="shared" si="911"/>
        <v/>
      </c>
      <c r="AQ816" s="7" t="str">
        <f t="shared" si="912"/>
        <v/>
      </c>
      <c r="AS816" s="7" t="str">
        <f t="shared" si="913"/>
        <v/>
      </c>
      <c r="AT816" s="7" t="str">
        <f t="shared" si="914"/>
        <v/>
      </c>
      <c r="AU816" s="7" t="str">
        <f t="shared" si="915"/>
        <v/>
      </c>
      <c r="AW816" s="7" t="str">
        <f t="shared" si="916"/>
        <v/>
      </c>
      <c r="AY816" s="7" t="str">
        <f t="shared" si="917"/>
        <v/>
      </c>
      <c r="AZ816" s="7" t="str">
        <f t="shared" si="918"/>
        <v/>
      </c>
      <c r="BA816" s="7" t="str">
        <f t="shared" si="919"/>
        <v/>
      </c>
    </row>
    <row r="817" spans="1:53">
      <c r="A817" s="23"/>
      <c r="B817" s="24"/>
      <c r="C817" s="25"/>
      <c r="D817" s="26"/>
      <c r="E817" s="27"/>
      <c r="F817" s="28"/>
      <c r="G817" s="28"/>
      <c r="H817" s="27"/>
      <c r="I817" s="29"/>
      <c r="J817" s="30"/>
      <c r="K817" s="31"/>
      <c r="L817" s="32"/>
      <c r="M817" s="223"/>
      <c r="N817" s="12" t="str">
        <f>IF(ISBLANK(I817),"",IF(COUNTIF(I817,"*bombe*"),(G817-1)*SUMIF('base de donnée JCO '!C$3:C$10,K817,'base de donnée JCO '!D$3:D$10)+SUMIF(entete,L817,'base de donnée JCO '!D$14:D$20),SUMIFS('base de donnée JCO '!I$173:I$1080,'base de donnée JCO '!F$173:F$1080,I817,'base de donnée JCO '!G$173:G$1080,J817)))</f>
        <v/>
      </c>
      <c r="O817" s="12" t="str">
        <f t="shared" si="896"/>
        <v/>
      </c>
      <c r="P817" s="223"/>
      <c r="Q817" s="28"/>
      <c r="R817" s="28"/>
      <c r="S817" s="28"/>
      <c r="T817" s="28"/>
      <c r="U817" s="28"/>
      <c r="V817" s="2">
        <f>W817*SUMIFS('base de donnée JCO '!H$173:H$1080,'base de donnée JCO '!F$173:F$1080,I817,'base de donnée JCO '!G$173:G$1080,J817)</f>
        <v>0</v>
      </c>
      <c r="W817" s="2">
        <f t="shared" si="897"/>
        <v>0</v>
      </c>
      <c r="X817" s="2">
        <f>W817*SUMIFS('base de donnée JCO '!J$173:J$1080,'base de donnée JCO '!F$173:F$1080,I817,'base de donnée JCO '!G$173:G$1080,J817)</f>
        <v>0</v>
      </c>
      <c r="Z817" s="7" t="str">
        <f t="shared" si="898"/>
        <v/>
      </c>
      <c r="AA817" s="7" t="str">
        <f t="shared" si="899"/>
        <v/>
      </c>
      <c r="AB817" s="7" t="str">
        <f t="shared" si="900"/>
        <v/>
      </c>
      <c r="AD817" s="7" t="str">
        <f t="shared" si="901"/>
        <v/>
      </c>
      <c r="AE817" s="7" t="str">
        <f t="shared" si="902"/>
        <v/>
      </c>
      <c r="AF817" s="7" t="str">
        <f t="shared" si="903"/>
        <v/>
      </c>
      <c r="AG817" s="7" t="str">
        <f t="shared" si="904"/>
        <v/>
      </c>
      <c r="AH817" s="7" t="str">
        <f t="shared" si="905"/>
        <v/>
      </c>
      <c r="AJ817" s="7" t="str">
        <f t="shared" si="906"/>
        <v/>
      </c>
      <c r="AK817" s="7" t="str">
        <f t="shared" si="907"/>
        <v/>
      </c>
      <c r="AL817" s="7" t="str">
        <f t="shared" si="908"/>
        <v/>
      </c>
      <c r="AM817" s="7" t="str">
        <f t="shared" si="909"/>
        <v/>
      </c>
      <c r="AO817" s="7" t="str">
        <f t="shared" si="910"/>
        <v/>
      </c>
      <c r="AP817" s="7" t="str">
        <f t="shared" si="911"/>
        <v/>
      </c>
      <c r="AQ817" s="7" t="str">
        <f t="shared" si="912"/>
        <v/>
      </c>
      <c r="AS817" s="7" t="str">
        <f t="shared" si="913"/>
        <v/>
      </c>
      <c r="AT817" s="7" t="str">
        <f t="shared" si="914"/>
        <v/>
      </c>
      <c r="AU817" s="7" t="str">
        <f t="shared" si="915"/>
        <v/>
      </c>
      <c r="AW817" s="7" t="str">
        <f t="shared" si="916"/>
        <v/>
      </c>
      <c r="AY817" s="7" t="str">
        <f t="shared" si="917"/>
        <v/>
      </c>
      <c r="AZ817" s="7" t="str">
        <f t="shared" si="918"/>
        <v/>
      </c>
      <c r="BA817" s="7" t="str">
        <f t="shared" si="919"/>
        <v/>
      </c>
    </row>
    <row r="818" spans="1:53">
      <c r="A818" s="23"/>
      <c r="B818" s="24"/>
      <c r="C818" s="25"/>
      <c r="D818" s="26"/>
      <c r="E818" s="27"/>
      <c r="F818" s="28"/>
      <c r="G818" s="28"/>
      <c r="H818" s="27"/>
      <c r="I818" s="29"/>
      <c r="J818" s="30"/>
      <c r="K818" s="31"/>
      <c r="L818" s="32"/>
      <c r="M818" s="223"/>
      <c r="N818" s="12" t="str">
        <f>IF(ISBLANK(I818),"",IF(COUNTIF(I818,"*bombe*"),(G818-1)*SUMIF('base de donnée JCO '!C$3:C$10,K818,'base de donnée JCO '!D$3:D$10)+SUMIF(entete,L818,'base de donnée JCO '!D$14:D$20),SUMIFS('base de donnée JCO '!I$173:I$1080,'base de donnée JCO '!F$173:F$1080,I818,'base de donnée JCO '!G$173:G$1080,J818)))</f>
        <v/>
      </c>
      <c r="O818" s="12" t="str">
        <f t="shared" si="896"/>
        <v/>
      </c>
      <c r="P818" s="223"/>
      <c r="Q818" s="28"/>
      <c r="R818" s="28"/>
      <c r="S818" s="28"/>
      <c r="T818" s="28"/>
      <c r="U818" s="28"/>
      <c r="V818" s="2">
        <f>W818*SUMIFS('base de donnée JCO '!H$173:H$1080,'base de donnée JCO '!F$173:F$1080,I818,'base de donnée JCO '!G$173:G$1080,J818)</f>
        <v>0</v>
      </c>
      <c r="W818" s="2">
        <f t="shared" si="897"/>
        <v>0</v>
      </c>
      <c r="X818" s="2">
        <f>W818*SUMIFS('base de donnée JCO '!J$173:J$1080,'base de donnée JCO '!F$173:F$1080,I818,'base de donnée JCO '!G$173:G$1080,J818)</f>
        <v>0</v>
      </c>
      <c r="Z818" s="7" t="str">
        <f t="shared" si="898"/>
        <v/>
      </c>
      <c r="AA818" s="7" t="str">
        <f t="shared" si="899"/>
        <v/>
      </c>
      <c r="AB818" s="7" t="str">
        <f t="shared" si="900"/>
        <v/>
      </c>
      <c r="AD818" s="7" t="str">
        <f t="shared" si="901"/>
        <v/>
      </c>
      <c r="AE818" s="7" t="str">
        <f t="shared" si="902"/>
        <v/>
      </c>
      <c r="AF818" s="7" t="str">
        <f t="shared" si="903"/>
        <v/>
      </c>
      <c r="AG818" s="7" t="str">
        <f t="shared" si="904"/>
        <v/>
      </c>
      <c r="AH818" s="7" t="str">
        <f t="shared" si="905"/>
        <v/>
      </c>
      <c r="AJ818" s="7" t="str">
        <f t="shared" si="906"/>
        <v/>
      </c>
      <c r="AK818" s="7" t="str">
        <f t="shared" si="907"/>
        <v/>
      </c>
      <c r="AL818" s="7" t="str">
        <f t="shared" si="908"/>
        <v/>
      </c>
      <c r="AM818" s="7" t="str">
        <f t="shared" si="909"/>
        <v/>
      </c>
      <c r="AO818" s="7" t="str">
        <f t="shared" si="910"/>
        <v/>
      </c>
      <c r="AP818" s="7" t="str">
        <f t="shared" si="911"/>
        <v/>
      </c>
      <c r="AQ818" s="7" t="str">
        <f t="shared" si="912"/>
        <v/>
      </c>
      <c r="AS818" s="7" t="str">
        <f t="shared" si="913"/>
        <v/>
      </c>
      <c r="AT818" s="7" t="str">
        <f t="shared" si="914"/>
        <v/>
      </c>
      <c r="AU818" s="7" t="str">
        <f t="shared" si="915"/>
        <v/>
      </c>
      <c r="AW818" s="7" t="str">
        <f t="shared" si="916"/>
        <v/>
      </c>
      <c r="AY818" s="7" t="str">
        <f t="shared" si="917"/>
        <v/>
      </c>
      <c r="AZ818" s="7" t="str">
        <f t="shared" si="918"/>
        <v/>
      </c>
      <c r="BA818" s="7" t="str">
        <f t="shared" si="919"/>
        <v/>
      </c>
    </row>
    <row r="819" spans="1:53">
      <c r="A819" s="23"/>
      <c r="B819" s="24"/>
      <c r="C819" s="25"/>
      <c r="D819" s="26"/>
      <c r="E819" s="27"/>
      <c r="F819" s="28"/>
      <c r="G819" s="28"/>
      <c r="H819" s="27"/>
      <c r="I819" s="29"/>
      <c r="J819" s="30"/>
      <c r="K819" s="31"/>
      <c r="L819" s="32"/>
      <c r="M819" s="223"/>
      <c r="N819" s="12" t="str">
        <f>IF(ISBLANK(I819),"",IF(COUNTIF(I819,"*bombe*"),(G819-1)*SUMIF('base de donnée JCO '!C$3:C$10,K819,'base de donnée JCO '!D$3:D$10)+SUMIF(entete,L819,'base de donnée JCO '!D$14:D$20),SUMIFS('base de donnée JCO '!I$173:I$1080,'base de donnée JCO '!F$173:F$1080,I819,'base de donnée JCO '!G$173:G$1080,J819)))</f>
        <v/>
      </c>
      <c r="O819" s="12" t="str">
        <f t="shared" si="896"/>
        <v/>
      </c>
      <c r="P819" s="223"/>
      <c r="Q819" s="28"/>
      <c r="R819" s="28"/>
      <c r="S819" s="28"/>
      <c r="T819" s="28"/>
      <c r="U819" s="28"/>
      <c r="V819" s="2">
        <f>W819*SUMIFS('base de donnée JCO '!H$173:H$1080,'base de donnée JCO '!F$173:F$1080,I819,'base de donnée JCO '!G$173:G$1080,J819)</f>
        <v>0</v>
      </c>
      <c r="W819" s="2">
        <f t="shared" si="897"/>
        <v>0</v>
      </c>
      <c r="X819" s="2">
        <f>W819*SUMIFS('base de donnée JCO '!J$173:J$1080,'base de donnée JCO '!F$173:F$1080,I819,'base de donnée JCO '!G$173:G$1080,J819)</f>
        <v>0</v>
      </c>
      <c r="Z819" s="7" t="str">
        <f t="shared" si="898"/>
        <v/>
      </c>
      <c r="AA819" s="7" t="str">
        <f t="shared" si="899"/>
        <v/>
      </c>
      <c r="AB819" s="7" t="str">
        <f t="shared" si="900"/>
        <v/>
      </c>
      <c r="AD819" s="7" t="str">
        <f t="shared" si="901"/>
        <v/>
      </c>
      <c r="AE819" s="7" t="str">
        <f t="shared" si="902"/>
        <v/>
      </c>
      <c r="AF819" s="7" t="str">
        <f t="shared" si="903"/>
        <v/>
      </c>
      <c r="AG819" s="7" t="str">
        <f t="shared" si="904"/>
        <v/>
      </c>
      <c r="AH819" s="7" t="str">
        <f t="shared" si="905"/>
        <v/>
      </c>
      <c r="AJ819" s="7" t="str">
        <f t="shared" si="906"/>
        <v/>
      </c>
      <c r="AK819" s="7" t="str">
        <f t="shared" si="907"/>
        <v/>
      </c>
      <c r="AL819" s="7" t="str">
        <f t="shared" si="908"/>
        <v/>
      </c>
      <c r="AM819" s="7" t="str">
        <f t="shared" si="909"/>
        <v/>
      </c>
      <c r="AO819" s="7" t="str">
        <f t="shared" si="910"/>
        <v/>
      </c>
      <c r="AP819" s="7" t="str">
        <f t="shared" si="911"/>
        <v/>
      </c>
      <c r="AQ819" s="7" t="str">
        <f t="shared" si="912"/>
        <v/>
      </c>
      <c r="AS819" s="7" t="str">
        <f t="shared" si="913"/>
        <v/>
      </c>
      <c r="AT819" s="7" t="str">
        <f t="shared" si="914"/>
        <v/>
      </c>
      <c r="AU819" s="7" t="str">
        <f t="shared" si="915"/>
        <v/>
      </c>
      <c r="AW819" s="7" t="str">
        <f t="shared" si="916"/>
        <v/>
      </c>
      <c r="AY819" s="7" t="str">
        <f t="shared" si="917"/>
        <v/>
      </c>
      <c r="AZ819" s="7" t="str">
        <f t="shared" si="918"/>
        <v/>
      </c>
      <c r="BA819" s="7" t="str">
        <f t="shared" si="919"/>
        <v/>
      </c>
    </row>
    <row r="820" spans="1:53">
      <c r="A820" s="23"/>
      <c r="B820" s="24"/>
      <c r="C820" s="25"/>
      <c r="D820" s="26"/>
      <c r="E820" s="27"/>
      <c r="F820" s="28"/>
      <c r="G820" s="28"/>
      <c r="H820" s="27"/>
      <c r="I820" s="29"/>
      <c r="J820" s="30"/>
      <c r="K820" s="31"/>
      <c r="L820" s="32"/>
      <c r="M820" s="223"/>
      <c r="N820" s="12" t="str">
        <f>IF(ISBLANK(I820),"",IF(COUNTIF(I820,"*bombe*"),(G820-1)*SUMIF('base de donnée JCO '!C$3:C$10,K820,'base de donnée JCO '!D$3:D$10)+SUMIF(entete,L820,'base de donnée JCO '!D$14:D$20),SUMIFS('base de donnée JCO '!I$173:I$1080,'base de donnée JCO '!F$173:F$1080,I820,'base de donnée JCO '!G$173:G$1080,J820)))</f>
        <v/>
      </c>
      <c r="O820" s="12" t="str">
        <f t="shared" si="896"/>
        <v/>
      </c>
      <c r="P820" s="223"/>
      <c r="Q820" s="28"/>
      <c r="R820" s="28"/>
      <c r="S820" s="28"/>
      <c r="T820" s="28"/>
      <c r="U820" s="28"/>
      <c r="V820" s="2">
        <f>W820*SUMIFS('base de donnée JCO '!H$173:H$1080,'base de donnée JCO '!F$173:F$1080,I820,'base de donnée JCO '!G$173:G$1080,J820)</f>
        <v>0</v>
      </c>
      <c r="W820" s="2">
        <f t="shared" si="897"/>
        <v>0</v>
      </c>
      <c r="X820" s="2">
        <f>W820*SUMIFS('base de donnée JCO '!J$173:J$1080,'base de donnée JCO '!F$173:F$1080,I820,'base de donnée JCO '!G$173:G$1080,J820)</f>
        <v>0</v>
      </c>
      <c r="Z820" s="7" t="str">
        <f t="shared" si="898"/>
        <v/>
      </c>
      <c r="AA820" s="7" t="str">
        <f t="shared" si="899"/>
        <v/>
      </c>
      <c r="AB820" s="7" t="str">
        <f t="shared" si="900"/>
        <v/>
      </c>
      <c r="AD820" s="7" t="str">
        <f t="shared" si="901"/>
        <v/>
      </c>
      <c r="AE820" s="7" t="str">
        <f t="shared" si="902"/>
        <v/>
      </c>
      <c r="AF820" s="7" t="str">
        <f t="shared" si="903"/>
        <v/>
      </c>
      <c r="AG820" s="7" t="str">
        <f t="shared" si="904"/>
        <v/>
      </c>
      <c r="AH820" s="7" t="str">
        <f t="shared" si="905"/>
        <v/>
      </c>
      <c r="AJ820" s="7" t="str">
        <f t="shared" si="906"/>
        <v/>
      </c>
      <c r="AK820" s="7" t="str">
        <f t="shared" si="907"/>
        <v/>
      </c>
      <c r="AL820" s="7" t="str">
        <f t="shared" si="908"/>
        <v/>
      </c>
      <c r="AM820" s="7" t="str">
        <f t="shared" si="909"/>
        <v/>
      </c>
      <c r="AO820" s="7" t="str">
        <f t="shared" si="910"/>
        <v/>
      </c>
      <c r="AP820" s="7" t="str">
        <f t="shared" si="911"/>
        <v/>
      </c>
      <c r="AQ820" s="7" t="str">
        <f t="shared" si="912"/>
        <v/>
      </c>
      <c r="AS820" s="7" t="str">
        <f t="shared" si="913"/>
        <v/>
      </c>
      <c r="AT820" s="7" t="str">
        <f t="shared" si="914"/>
        <v/>
      </c>
      <c r="AU820" s="7" t="str">
        <f t="shared" si="915"/>
        <v/>
      </c>
      <c r="AW820" s="7" t="str">
        <f t="shared" si="916"/>
        <v/>
      </c>
      <c r="AY820" s="7" t="str">
        <f t="shared" si="917"/>
        <v/>
      </c>
      <c r="AZ820" s="7" t="str">
        <f t="shared" si="918"/>
        <v/>
      </c>
      <c r="BA820" s="7" t="str">
        <f t="shared" si="919"/>
        <v/>
      </c>
    </row>
    <row r="821" spans="1:53">
      <c r="A821" s="23"/>
      <c r="B821" s="24"/>
      <c r="C821" s="25"/>
      <c r="D821" s="26"/>
      <c r="E821" s="27"/>
      <c r="F821" s="28"/>
      <c r="G821" s="28"/>
      <c r="H821" s="27"/>
      <c r="I821" s="29"/>
      <c r="J821" s="30"/>
      <c r="K821" s="31"/>
      <c r="L821" s="32"/>
      <c r="M821" s="223"/>
      <c r="N821" s="12" t="str">
        <f>IF(ISBLANK(I821),"",IF(COUNTIF(I821,"*bombe*"),(G821-1)*SUMIF('base de donnée JCO '!C$3:C$10,K821,'base de donnée JCO '!D$3:D$10)+SUMIF(entete,L821,'base de donnée JCO '!D$14:D$20),SUMIFS('base de donnée JCO '!I$173:I$1080,'base de donnée JCO '!F$173:F$1080,I821,'base de donnée JCO '!G$173:G$1080,J821)))</f>
        <v/>
      </c>
      <c r="O821" s="12" t="str">
        <f t="shared" si="896"/>
        <v/>
      </c>
      <c r="P821" s="223"/>
      <c r="Q821" s="28"/>
      <c r="R821" s="28"/>
      <c r="S821" s="28"/>
      <c r="T821" s="28"/>
      <c r="U821" s="28"/>
      <c r="V821" s="2">
        <f>W821*SUMIFS('base de donnée JCO '!H$173:H$1080,'base de donnée JCO '!F$173:F$1080,I821,'base de donnée JCO '!G$173:G$1080,J821)</f>
        <v>0</v>
      </c>
      <c r="W821" s="2">
        <f t="shared" si="897"/>
        <v>0</v>
      </c>
      <c r="X821" s="2">
        <f>W821*SUMIFS('base de donnée JCO '!J$173:J$1080,'base de donnée JCO '!F$173:F$1080,I821,'base de donnée JCO '!G$173:G$1080,J821)</f>
        <v>0</v>
      </c>
      <c r="Z821" s="7" t="str">
        <f t="shared" si="898"/>
        <v/>
      </c>
      <c r="AA821" s="7" t="str">
        <f t="shared" si="899"/>
        <v/>
      </c>
      <c r="AB821" s="7" t="str">
        <f t="shared" si="900"/>
        <v/>
      </c>
      <c r="AD821" s="7" t="str">
        <f t="shared" si="901"/>
        <v/>
      </c>
      <c r="AE821" s="7" t="str">
        <f t="shared" si="902"/>
        <v/>
      </c>
      <c r="AF821" s="7" t="str">
        <f t="shared" si="903"/>
        <v/>
      </c>
      <c r="AG821" s="7" t="str">
        <f t="shared" si="904"/>
        <v/>
      </c>
      <c r="AH821" s="7" t="str">
        <f t="shared" si="905"/>
        <v/>
      </c>
      <c r="AJ821" s="7" t="str">
        <f t="shared" si="906"/>
        <v/>
      </c>
      <c r="AK821" s="7" t="str">
        <f t="shared" si="907"/>
        <v/>
      </c>
      <c r="AL821" s="7" t="str">
        <f t="shared" si="908"/>
        <v/>
      </c>
      <c r="AM821" s="7" t="str">
        <f t="shared" si="909"/>
        <v/>
      </c>
      <c r="AO821" s="7" t="str">
        <f t="shared" si="910"/>
        <v/>
      </c>
      <c r="AP821" s="7" t="str">
        <f t="shared" si="911"/>
        <v/>
      </c>
      <c r="AQ821" s="7" t="str">
        <f t="shared" si="912"/>
        <v/>
      </c>
      <c r="AS821" s="7" t="str">
        <f t="shared" si="913"/>
        <v/>
      </c>
      <c r="AT821" s="7" t="str">
        <f t="shared" si="914"/>
        <v/>
      </c>
      <c r="AU821" s="7" t="str">
        <f t="shared" si="915"/>
        <v/>
      </c>
      <c r="AW821" s="7" t="str">
        <f t="shared" si="916"/>
        <v/>
      </c>
      <c r="AY821" s="7" t="str">
        <f t="shared" si="917"/>
        <v/>
      </c>
      <c r="AZ821" s="7" t="str">
        <f t="shared" si="918"/>
        <v/>
      </c>
      <c r="BA821" s="7" t="str">
        <f t="shared" si="919"/>
        <v/>
      </c>
    </row>
    <row r="822" spans="1:53">
      <c r="A822" s="23"/>
      <c r="B822" s="24"/>
      <c r="C822" s="25"/>
      <c r="D822" s="26"/>
      <c r="E822" s="27"/>
      <c r="F822" s="28"/>
      <c r="G822" s="28"/>
      <c r="H822" s="27"/>
      <c r="I822" s="29"/>
      <c r="J822" s="30"/>
      <c r="K822" s="31"/>
      <c r="L822" s="32"/>
      <c r="M822" s="223"/>
      <c r="N822" s="12" t="str">
        <f>IF(ISBLANK(I822),"",IF(COUNTIF(I822,"*bombe*"),(G822-1)*SUMIF('base de donnée JCO '!C$3:C$10,K822,'base de donnée JCO '!D$3:D$10)+SUMIF(entete,L822,'base de donnée JCO '!D$14:D$20),SUMIFS('base de donnée JCO '!I$173:I$1080,'base de donnée JCO '!F$173:F$1080,I822,'base de donnée JCO '!G$173:G$1080,J822)))</f>
        <v/>
      </c>
      <c r="O822" s="12" t="str">
        <f t="shared" si="896"/>
        <v/>
      </c>
      <c r="P822" s="223"/>
      <c r="Q822" s="28"/>
      <c r="R822" s="28"/>
      <c r="S822" s="28"/>
      <c r="T822" s="28"/>
      <c r="U822" s="28"/>
      <c r="V822" s="2">
        <f>W822*SUMIFS('base de donnée JCO '!H$173:H$1080,'base de donnée JCO '!F$173:F$1080,I822,'base de donnée JCO '!G$173:G$1080,J822)</f>
        <v>0</v>
      </c>
      <c r="W822" s="2">
        <f t="shared" si="897"/>
        <v>0</v>
      </c>
      <c r="X822" s="2">
        <f>W822*SUMIFS('base de donnée JCO '!J$173:J$1080,'base de donnée JCO '!F$173:F$1080,I822,'base de donnée JCO '!G$173:G$1080,J822)</f>
        <v>0</v>
      </c>
      <c r="Z822" s="7" t="str">
        <f t="shared" si="898"/>
        <v/>
      </c>
      <c r="AA822" s="7" t="str">
        <f t="shared" si="899"/>
        <v/>
      </c>
      <c r="AB822" s="7" t="str">
        <f t="shared" si="900"/>
        <v/>
      </c>
      <c r="AD822" s="7" t="str">
        <f t="shared" si="901"/>
        <v/>
      </c>
      <c r="AE822" s="7" t="str">
        <f t="shared" si="902"/>
        <v/>
      </c>
      <c r="AF822" s="7" t="str">
        <f t="shared" si="903"/>
        <v/>
      </c>
      <c r="AG822" s="7" t="str">
        <f t="shared" si="904"/>
        <v/>
      </c>
      <c r="AH822" s="7" t="str">
        <f t="shared" si="905"/>
        <v/>
      </c>
      <c r="AJ822" s="7" t="str">
        <f t="shared" si="906"/>
        <v/>
      </c>
      <c r="AK822" s="7" t="str">
        <f t="shared" si="907"/>
        <v/>
      </c>
      <c r="AL822" s="7" t="str">
        <f t="shared" si="908"/>
        <v/>
      </c>
      <c r="AM822" s="7" t="str">
        <f t="shared" si="909"/>
        <v/>
      </c>
      <c r="AO822" s="7" t="str">
        <f t="shared" si="910"/>
        <v/>
      </c>
      <c r="AP822" s="7" t="str">
        <f t="shared" si="911"/>
        <v/>
      </c>
      <c r="AQ822" s="7" t="str">
        <f t="shared" si="912"/>
        <v/>
      </c>
      <c r="AS822" s="7" t="str">
        <f t="shared" si="913"/>
        <v/>
      </c>
      <c r="AT822" s="7" t="str">
        <f t="shared" si="914"/>
        <v/>
      </c>
      <c r="AU822" s="7" t="str">
        <f t="shared" si="915"/>
        <v/>
      </c>
      <c r="AW822" s="7" t="str">
        <f t="shared" si="916"/>
        <v/>
      </c>
      <c r="AY822" s="7" t="str">
        <f t="shared" si="917"/>
        <v/>
      </c>
      <c r="AZ822" s="7" t="str">
        <f t="shared" si="918"/>
        <v/>
      </c>
      <c r="BA822" s="7" t="str">
        <f t="shared" si="919"/>
        <v/>
      </c>
    </row>
    <row r="823" spans="1:53">
      <c r="A823" s="23"/>
      <c r="B823" s="24"/>
      <c r="C823" s="25"/>
      <c r="D823" s="26"/>
      <c r="E823" s="27"/>
      <c r="F823" s="28"/>
      <c r="G823" s="28"/>
      <c r="H823" s="27"/>
      <c r="I823" s="29"/>
      <c r="J823" s="30"/>
      <c r="K823" s="31"/>
      <c r="L823" s="32"/>
      <c r="M823" s="223"/>
      <c r="N823" s="12" t="str">
        <f>IF(ISBLANK(I823),"",IF(COUNTIF(I823,"*bombe*"),(G823-1)*SUMIF('base de donnée JCO '!C$3:C$10,K823,'base de donnée JCO '!D$3:D$10)+SUMIF(entete,L823,'base de donnée JCO '!D$14:D$20),SUMIFS('base de donnée JCO '!I$173:I$1080,'base de donnée JCO '!F$173:F$1080,I823,'base de donnée JCO '!G$173:G$1080,J823)))</f>
        <v/>
      </c>
      <c r="O823" s="12" t="str">
        <f t="shared" si="896"/>
        <v/>
      </c>
      <c r="P823" s="223"/>
      <c r="Q823" s="28"/>
      <c r="R823" s="28"/>
      <c r="S823" s="28"/>
      <c r="T823" s="28"/>
      <c r="U823" s="28"/>
      <c r="V823" s="2">
        <f>W823*SUMIFS('base de donnée JCO '!H$173:H$1080,'base de donnée JCO '!F$173:F$1080,I823,'base de donnée JCO '!G$173:G$1080,J823)</f>
        <v>0</v>
      </c>
      <c r="W823" s="2">
        <f t="shared" si="897"/>
        <v>0</v>
      </c>
      <c r="X823" s="2">
        <f>W823*SUMIFS('base de donnée JCO '!J$173:J$1080,'base de donnée JCO '!F$173:F$1080,I823,'base de donnée JCO '!G$173:G$1080,J823)</f>
        <v>0</v>
      </c>
      <c r="Z823" s="7" t="str">
        <f t="shared" si="898"/>
        <v/>
      </c>
      <c r="AA823" s="7" t="str">
        <f t="shared" si="899"/>
        <v/>
      </c>
      <c r="AB823" s="7" t="str">
        <f t="shared" si="900"/>
        <v/>
      </c>
      <c r="AD823" s="7" t="str">
        <f t="shared" si="901"/>
        <v/>
      </c>
      <c r="AE823" s="7" t="str">
        <f t="shared" si="902"/>
        <v/>
      </c>
      <c r="AF823" s="7" t="str">
        <f t="shared" si="903"/>
        <v/>
      </c>
      <c r="AG823" s="7" t="str">
        <f t="shared" si="904"/>
        <v/>
      </c>
      <c r="AH823" s="7" t="str">
        <f t="shared" si="905"/>
        <v/>
      </c>
      <c r="AJ823" s="7" t="str">
        <f t="shared" si="906"/>
        <v/>
      </c>
      <c r="AK823" s="7" t="str">
        <f t="shared" si="907"/>
        <v/>
      </c>
      <c r="AL823" s="7" t="str">
        <f t="shared" si="908"/>
        <v/>
      </c>
      <c r="AM823" s="7" t="str">
        <f t="shared" si="909"/>
        <v/>
      </c>
      <c r="AO823" s="7" t="str">
        <f t="shared" si="910"/>
        <v/>
      </c>
      <c r="AP823" s="7" t="str">
        <f t="shared" si="911"/>
        <v/>
      </c>
      <c r="AQ823" s="7" t="str">
        <f t="shared" si="912"/>
        <v/>
      </c>
      <c r="AS823" s="7" t="str">
        <f t="shared" si="913"/>
        <v/>
      </c>
      <c r="AT823" s="7" t="str">
        <f t="shared" si="914"/>
        <v/>
      </c>
      <c r="AU823" s="7" t="str">
        <f t="shared" si="915"/>
        <v/>
      </c>
      <c r="AW823" s="7" t="str">
        <f t="shared" si="916"/>
        <v/>
      </c>
      <c r="AY823" s="7" t="str">
        <f t="shared" si="917"/>
        <v/>
      </c>
      <c r="AZ823" s="7" t="str">
        <f t="shared" si="918"/>
        <v/>
      </c>
      <c r="BA823" s="7" t="str">
        <f t="shared" si="919"/>
        <v/>
      </c>
    </row>
    <row r="824" spans="1:53">
      <c r="A824" s="23"/>
      <c r="B824" s="24"/>
      <c r="C824" s="25"/>
      <c r="D824" s="26"/>
      <c r="E824" s="27"/>
      <c r="F824" s="28"/>
      <c r="G824" s="28"/>
      <c r="H824" s="27"/>
      <c r="I824" s="29"/>
      <c r="J824" s="30"/>
      <c r="K824" s="31"/>
      <c r="L824" s="32"/>
      <c r="M824" s="223"/>
      <c r="N824" s="12" t="str">
        <f>IF(ISBLANK(I824),"",IF(COUNTIF(I824,"*bombe*"),(G824-1)*SUMIF('base de donnée JCO '!C$3:C$10,K824,'base de donnée JCO '!D$3:D$10)+SUMIF(entete,L824,'base de donnée JCO '!D$14:D$20),SUMIFS('base de donnée JCO '!I$173:I$1080,'base de donnée JCO '!F$173:F$1080,I824,'base de donnée JCO '!G$173:G$1080,J824)))</f>
        <v/>
      </c>
      <c r="O824" s="12" t="str">
        <f t="shared" si="896"/>
        <v/>
      </c>
      <c r="P824" s="223"/>
      <c r="Q824" s="28"/>
      <c r="R824" s="28"/>
      <c r="S824" s="28"/>
      <c r="T824" s="28"/>
      <c r="U824" s="28"/>
      <c r="V824" s="2">
        <f>W824*SUMIFS('base de donnée JCO '!H$173:H$1080,'base de donnée JCO '!F$173:F$1080,I824,'base de donnée JCO '!G$173:G$1080,J824)</f>
        <v>0</v>
      </c>
      <c r="W824" s="2">
        <f t="shared" si="897"/>
        <v>0</v>
      </c>
      <c r="X824" s="2">
        <f>W824*SUMIFS('base de donnée JCO '!J$173:J$1080,'base de donnée JCO '!F$173:F$1080,I824,'base de donnée JCO '!G$173:G$1080,J824)</f>
        <v>0</v>
      </c>
      <c r="Z824" s="7" t="str">
        <f t="shared" si="898"/>
        <v/>
      </c>
      <c r="AA824" s="7" t="str">
        <f t="shared" si="899"/>
        <v/>
      </c>
      <c r="AB824" s="7" t="str">
        <f t="shared" si="900"/>
        <v/>
      </c>
      <c r="AD824" s="7" t="str">
        <f t="shared" si="901"/>
        <v/>
      </c>
      <c r="AE824" s="7" t="str">
        <f t="shared" si="902"/>
        <v/>
      </c>
      <c r="AF824" s="7" t="str">
        <f t="shared" si="903"/>
        <v/>
      </c>
      <c r="AG824" s="7" t="str">
        <f t="shared" si="904"/>
        <v/>
      </c>
      <c r="AH824" s="7" t="str">
        <f t="shared" si="905"/>
        <v/>
      </c>
      <c r="AJ824" s="7" t="str">
        <f t="shared" si="906"/>
        <v/>
      </c>
      <c r="AK824" s="7" t="str">
        <f t="shared" si="907"/>
        <v/>
      </c>
      <c r="AL824" s="7" t="str">
        <f t="shared" si="908"/>
        <v/>
      </c>
      <c r="AM824" s="7" t="str">
        <f t="shared" si="909"/>
        <v/>
      </c>
      <c r="AO824" s="7" t="str">
        <f t="shared" si="910"/>
        <v/>
      </c>
      <c r="AP824" s="7" t="str">
        <f t="shared" si="911"/>
        <v/>
      </c>
      <c r="AQ824" s="7" t="str">
        <f t="shared" si="912"/>
        <v/>
      </c>
      <c r="AS824" s="7" t="str">
        <f t="shared" si="913"/>
        <v/>
      </c>
      <c r="AT824" s="7" t="str">
        <f t="shared" si="914"/>
        <v/>
      </c>
      <c r="AU824" s="7" t="str">
        <f t="shared" si="915"/>
        <v/>
      </c>
      <c r="AW824" s="7" t="str">
        <f t="shared" si="916"/>
        <v/>
      </c>
      <c r="AY824" s="7" t="str">
        <f t="shared" si="917"/>
        <v/>
      </c>
      <c r="AZ824" s="7" t="str">
        <f t="shared" si="918"/>
        <v/>
      </c>
      <c r="BA824" s="7" t="str">
        <f t="shared" si="919"/>
        <v/>
      </c>
    </row>
    <row r="825" spans="1:53">
      <c r="A825" s="23"/>
      <c r="B825" s="24"/>
      <c r="C825" s="25"/>
      <c r="D825" s="26"/>
      <c r="E825" s="27"/>
      <c r="F825" s="28"/>
      <c r="G825" s="28"/>
      <c r="H825" s="27"/>
      <c r="I825" s="29"/>
      <c r="J825" s="30"/>
      <c r="K825" s="31"/>
      <c r="L825" s="32"/>
      <c r="M825" s="223"/>
      <c r="N825" s="12" t="str">
        <f>IF(ISBLANK(I825),"",IF(COUNTIF(I825,"*bombe*"),(G825-1)*SUMIF('base de donnée JCO '!C$3:C$10,K825,'base de donnée JCO '!D$3:D$10)+SUMIF(entete,L825,'base de donnée JCO '!D$14:D$20),SUMIFS('base de donnée JCO '!I$173:I$1080,'base de donnée JCO '!F$173:F$1080,I825,'base de donnée JCO '!G$173:G$1080,J825)))</f>
        <v/>
      </c>
      <c r="O825" s="12" t="str">
        <f t="shared" si="896"/>
        <v/>
      </c>
      <c r="P825" s="223"/>
      <c r="Q825" s="28"/>
      <c r="R825" s="28"/>
      <c r="S825" s="28"/>
      <c r="T825" s="28"/>
      <c r="U825" s="28"/>
      <c r="V825" s="2">
        <f>W825*SUMIFS('base de donnée JCO '!H$173:H$1080,'base de donnée JCO '!F$173:F$1080,I825,'base de donnée JCO '!G$173:G$1080,J825)</f>
        <v>0</v>
      </c>
      <c r="W825" s="2">
        <f t="shared" si="897"/>
        <v>0</v>
      </c>
      <c r="X825" s="2">
        <f>W825*SUMIFS('base de donnée JCO '!J$173:J$1080,'base de donnée JCO '!F$173:F$1080,I825,'base de donnée JCO '!G$173:G$1080,J825)</f>
        <v>0</v>
      </c>
      <c r="Z825" s="7" t="str">
        <f t="shared" si="898"/>
        <v/>
      </c>
      <c r="AA825" s="7" t="str">
        <f t="shared" si="899"/>
        <v/>
      </c>
      <c r="AB825" s="7" t="str">
        <f t="shared" si="900"/>
        <v/>
      </c>
      <c r="AD825" s="7" t="str">
        <f t="shared" si="901"/>
        <v/>
      </c>
      <c r="AE825" s="7" t="str">
        <f t="shared" si="902"/>
        <v/>
      </c>
      <c r="AF825" s="7" t="str">
        <f t="shared" si="903"/>
        <v/>
      </c>
      <c r="AG825" s="7" t="str">
        <f t="shared" si="904"/>
        <v/>
      </c>
      <c r="AH825" s="7" t="str">
        <f t="shared" si="905"/>
        <v/>
      </c>
      <c r="AJ825" s="7" t="str">
        <f t="shared" si="906"/>
        <v/>
      </c>
      <c r="AK825" s="7" t="str">
        <f t="shared" si="907"/>
        <v/>
      </c>
      <c r="AL825" s="7" t="str">
        <f t="shared" si="908"/>
        <v/>
      </c>
      <c r="AM825" s="7" t="str">
        <f t="shared" si="909"/>
        <v/>
      </c>
      <c r="AO825" s="7" t="str">
        <f t="shared" si="910"/>
        <v/>
      </c>
      <c r="AP825" s="7" t="str">
        <f t="shared" si="911"/>
        <v/>
      </c>
      <c r="AQ825" s="7" t="str">
        <f t="shared" si="912"/>
        <v/>
      </c>
      <c r="AS825" s="7" t="str">
        <f t="shared" si="913"/>
        <v/>
      </c>
      <c r="AT825" s="7" t="str">
        <f t="shared" si="914"/>
        <v/>
      </c>
      <c r="AU825" s="7" t="str">
        <f t="shared" si="915"/>
        <v/>
      </c>
      <c r="AW825" s="7" t="str">
        <f t="shared" si="916"/>
        <v/>
      </c>
      <c r="AY825" s="7" t="str">
        <f t="shared" si="917"/>
        <v/>
      </c>
      <c r="AZ825" s="7" t="str">
        <f t="shared" si="918"/>
        <v/>
      </c>
      <c r="BA825" s="7" t="str">
        <f t="shared" si="919"/>
        <v/>
      </c>
    </row>
    <row r="826" spans="1:53">
      <c r="A826" s="23"/>
      <c r="B826" s="24"/>
      <c r="C826" s="25"/>
      <c r="D826" s="26"/>
      <c r="E826" s="27"/>
      <c r="F826" s="28"/>
      <c r="G826" s="28"/>
      <c r="H826" s="27"/>
      <c r="I826" s="29"/>
      <c r="J826" s="30"/>
      <c r="K826" s="31"/>
      <c r="L826" s="32"/>
      <c r="M826" s="223"/>
      <c r="N826" s="12" t="str">
        <f>IF(ISBLANK(I826),"",IF(COUNTIF(I826,"*bombe*"),(G826-1)*SUMIF('base de donnée JCO '!C$3:C$10,K826,'base de donnée JCO '!D$3:D$10)+SUMIF(entete,L826,'base de donnée JCO '!D$14:D$20),SUMIFS('base de donnée JCO '!I$173:I$1080,'base de donnée JCO '!F$173:F$1080,I826,'base de donnée JCO '!G$173:G$1080,J826)))</f>
        <v/>
      </c>
      <c r="O826" s="12" t="str">
        <f t="shared" si="896"/>
        <v/>
      </c>
      <c r="P826" s="223"/>
      <c r="Q826" s="28"/>
      <c r="R826" s="28"/>
      <c r="S826" s="28"/>
      <c r="T826" s="28"/>
      <c r="U826" s="28"/>
      <c r="V826" s="2">
        <f>W826*SUMIFS('base de donnée JCO '!H$173:H$1080,'base de donnée JCO '!F$173:F$1080,I826,'base de donnée JCO '!G$173:G$1080,J826)</f>
        <v>0</v>
      </c>
      <c r="W826" s="2">
        <f t="shared" si="897"/>
        <v>0</v>
      </c>
      <c r="X826" s="2">
        <f>W826*SUMIFS('base de donnée JCO '!J$173:J$1080,'base de donnée JCO '!F$173:F$1080,I826,'base de donnée JCO '!G$173:G$1080,J826)</f>
        <v>0</v>
      </c>
      <c r="Z826" s="7" t="str">
        <f t="shared" si="898"/>
        <v/>
      </c>
      <c r="AA826" s="7" t="str">
        <f t="shared" si="899"/>
        <v/>
      </c>
      <c r="AB826" s="7" t="str">
        <f t="shared" si="900"/>
        <v/>
      </c>
      <c r="AD826" s="7" t="str">
        <f t="shared" si="901"/>
        <v/>
      </c>
      <c r="AE826" s="7" t="str">
        <f t="shared" si="902"/>
        <v/>
      </c>
      <c r="AF826" s="7" t="str">
        <f t="shared" si="903"/>
        <v/>
      </c>
      <c r="AG826" s="7" t="str">
        <f t="shared" si="904"/>
        <v/>
      </c>
      <c r="AH826" s="7" t="str">
        <f t="shared" si="905"/>
        <v/>
      </c>
      <c r="AJ826" s="7" t="str">
        <f t="shared" si="906"/>
        <v/>
      </c>
      <c r="AK826" s="7" t="str">
        <f t="shared" si="907"/>
        <v/>
      </c>
      <c r="AL826" s="7" t="str">
        <f t="shared" si="908"/>
        <v/>
      </c>
      <c r="AM826" s="7" t="str">
        <f t="shared" si="909"/>
        <v/>
      </c>
      <c r="AO826" s="7" t="str">
        <f t="shared" si="910"/>
        <v/>
      </c>
      <c r="AP826" s="7" t="str">
        <f t="shared" si="911"/>
        <v/>
      </c>
      <c r="AQ826" s="7" t="str">
        <f t="shared" si="912"/>
        <v/>
      </c>
      <c r="AS826" s="7" t="str">
        <f t="shared" si="913"/>
        <v/>
      </c>
      <c r="AT826" s="7" t="str">
        <f t="shared" si="914"/>
        <v/>
      </c>
      <c r="AU826" s="7" t="str">
        <f t="shared" si="915"/>
        <v/>
      </c>
      <c r="AW826" s="7" t="str">
        <f t="shared" si="916"/>
        <v/>
      </c>
      <c r="AY826" s="7" t="str">
        <f t="shared" si="917"/>
        <v/>
      </c>
      <c r="AZ826" s="7" t="str">
        <f t="shared" si="918"/>
        <v/>
      </c>
      <c r="BA826" s="7" t="str">
        <f t="shared" si="919"/>
        <v/>
      </c>
    </row>
    <row r="827" spans="1:53">
      <c r="A827" s="23"/>
      <c r="B827" s="24"/>
      <c r="C827" s="25"/>
      <c r="D827" s="26"/>
      <c r="E827" s="27"/>
      <c r="F827" s="28"/>
      <c r="G827" s="28"/>
      <c r="H827" s="27"/>
      <c r="I827" s="29"/>
      <c r="J827" s="30"/>
      <c r="K827" s="31"/>
      <c r="L827" s="32"/>
      <c r="M827" s="223"/>
      <c r="N827" s="12" t="str">
        <f>IF(ISBLANK(I827),"",IF(COUNTIF(I827,"*bombe*"),(G827-1)*SUMIF('base de donnée JCO '!C$3:C$10,K827,'base de donnée JCO '!D$3:D$10)+SUMIF(entete,L827,'base de donnée JCO '!D$14:D$20),SUMIFS('base de donnée JCO '!I$173:I$1080,'base de donnée JCO '!F$173:F$1080,I827,'base de donnée JCO '!G$173:G$1080,J827)))</f>
        <v/>
      </c>
      <c r="O827" s="12" t="str">
        <f t="shared" ref="O827:O850" si="920">IF(ISBLANK(I827),"",IF(ISBLANK(D827),D826+N827,D827+N827))</f>
        <v/>
      </c>
      <c r="P827" s="223"/>
      <c r="Q827" s="28"/>
      <c r="R827" s="28"/>
      <c r="S827" s="28"/>
      <c r="T827" s="28"/>
      <c r="U827" s="28"/>
      <c r="V827" s="2">
        <f>W827*SUMIFS('base de donnée JCO '!H$173:H$1080,'base de donnée JCO '!F$173:F$1080,I827,'base de donnée JCO '!G$173:G$1080,J827)</f>
        <v>0</v>
      </c>
      <c r="W827" s="2">
        <f t="shared" si="897"/>
        <v>0</v>
      </c>
      <c r="X827" s="2">
        <f>W827*SUMIFS('base de donnée JCO '!J$173:J$1080,'base de donnée JCO '!F$173:F$1080,I827,'base de donnée JCO '!G$173:G$1080,J827)</f>
        <v>0</v>
      </c>
      <c r="Z827" s="7" t="str">
        <f t="shared" si="898"/>
        <v/>
      </c>
      <c r="AA827" s="7" t="str">
        <f t="shared" si="899"/>
        <v/>
      </c>
      <c r="AB827" s="7" t="str">
        <f t="shared" si="900"/>
        <v/>
      </c>
      <c r="AD827" s="7" t="str">
        <f t="shared" si="901"/>
        <v/>
      </c>
      <c r="AE827" s="7" t="str">
        <f t="shared" si="902"/>
        <v/>
      </c>
      <c r="AF827" s="7" t="str">
        <f t="shared" si="903"/>
        <v/>
      </c>
      <c r="AG827" s="7" t="str">
        <f t="shared" si="904"/>
        <v/>
      </c>
      <c r="AH827" s="7" t="str">
        <f t="shared" si="905"/>
        <v/>
      </c>
      <c r="AJ827" s="7" t="str">
        <f t="shared" si="906"/>
        <v/>
      </c>
      <c r="AK827" s="7" t="str">
        <f t="shared" si="907"/>
        <v/>
      </c>
      <c r="AL827" s="7" t="str">
        <f t="shared" si="908"/>
        <v/>
      </c>
      <c r="AM827" s="7" t="str">
        <f t="shared" si="909"/>
        <v/>
      </c>
      <c r="AO827" s="7" t="str">
        <f t="shared" si="910"/>
        <v/>
      </c>
      <c r="AP827" s="7" t="str">
        <f t="shared" si="911"/>
        <v/>
      </c>
      <c r="AQ827" s="7" t="str">
        <f t="shared" si="912"/>
        <v/>
      </c>
      <c r="AS827" s="7" t="str">
        <f t="shared" si="913"/>
        <v/>
      </c>
      <c r="AT827" s="7" t="str">
        <f t="shared" si="914"/>
        <v/>
      </c>
      <c r="AU827" s="7" t="str">
        <f t="shared" si="915"/>
        <v/>
      </c>
      <c r="AW827" s="7" t="str">
        <f t="shared" si="916"/>
        <v/>
      </c>
      <c r="AY827" s="7" t="str">
        <f t="shared" si="917"/>
        <v/>
      </c>
      <c r="AZ827" s="7" t="str">
        <f t="shared" si="918"/>
        <v/>
      </c>
      <c r="BA827" s="7" t="str">
        <f t="shared" si="919"/>
        <v/>
      </c>
    </row>
    <row r="828" spans="1:53">
      <c r="A828" s="23"/>
      <c r="B828" s="24"/>
      <c r="C828" s="25"/>
      <c r="D828" s="26"/>
      <c r="E828" s="27"/>
      <c r="F828" s="28"/>
      <c r="G828" s="28"/>
      <c r="H828" s="27"/>
      <c r="I828" s="29"/>
      <c r="J828" s="30"/>
      <c r="K828" s="31"/>
      <c r="L828" s="32"/>
      <c r="M828" s="223"/>
      <c r="N828" s="12" t="str">
        <f>IF(ISBLANK(I828),"",IF(COUNTIF(I828,"*bombe*"),(G828-1)*SUMIF('base de donnée JCO '!C$3:C$10,K828,'base de donnée JCO '!D$3:D$10)+SUMIF(entete,L828,'base de donnée JCO '!D$14:D$20),SUMIFS('base de donnée JCO '!I$173:I$1080,'base de donnée JCO '!F$173:F$1080,I828,'base de donnée JCO '!G$173:G$1080,J828)))</f>
        <v/>
      </c>
      <c r="O828" s="12" t="str">
        <f t="shared" si="920"/>
        <v/>
      </c>
      <c r="P828" s="223"/>
      <c r="Q828" s="28"/>
      <c r="R828" s="28"/>
      <c r="S828" s="28"/>
      <c r="T828" s="28"/>
      <c r="U828" s="28"/>
      <c r="V828" s="2">
        <f>W828*SUMIFS('base de donnée JCO '!H$173:H$1080,'base de donnée JCO '!F$173:F$1080,I828,'base de donnée JCO '!G$173:G$1080,J828)</f>
        <v>0</v>
      </c>
      <c r="W828" s="2">
        <f t="shared" si="897"/>
        <v>0</v>
      </c>
      <c r="X828" s="2">
        <f>W828*SUMIFS('base de donnée JCO '!J$173:J$1080,'base de donnée JCO '!F$173:F$1080,I828,'base de donnée JCO '!G$173:G$1080,J828)</f>
        <v>0</v>
      </c>
      <c r="Z828" s="7" t="str">
        <f t="shared" si="898"/>
        <v/>
      </c>
      <c r="AA828" s="7" t="str">
        <f t="shared" si="899"/>
        <v/>
      </c>
      <c r="AB828" s="7" t="str">
        <f t="shared" si="900"/>
        <v/>
      </c>
      <c r="AD828" s="7" t="str">
        <f t="shared" si="901"/>
        <v/>
      </c>
      <c r="AE828" s="7" t="str">
        <f t="shared" si="902"/>
        <v/>
      </c>
      <c r="AF828" s="7" t="str">
        <f t="shared" si="903"/>
        <v/>
      </c>
      <c r="AG828" s="7" t="str">
        <f t="shared" si="904"/>
        <v/>
      </c>
      <c r="AH828" s="7" t="str">
        <f t="shared" si="905"/>
        <v/>
      </c>
      <c r="AJ828" s="7" t="str">
        <f t="shared" si="906"/>
        <v/>
      </c>
      <c r="AK828" s="7" t="str">
        <f t="shared" si="907"/>
        <v/>
      </c>
      <c r="AL828" s="7" t="str">
        <f t="shared" si="908"/>
        <v/>
      </c>
      <c r="AM828" s="7" t="str">
        <f t="shared" si="909"/>
        <v/>
      </c>
      <c r="AO828" s="7" t="str">
        <f t="shared" si="910"/>
        <v/>
      </c>
      <c r="AP828" s="7" t="str">
        <f t="shared" si="911"/>
        <v/>
      </c>
      <c r="AQ828" s="7" t="str">
        <f t="shared" si="912"/>
        <v/>
      </c>
      <c r="AS828" s="7" t="str">
        <f t="shared" si="913"/>
        <v/>
      </c>
      <c r="AT828" s="7" t="str">
        <f t="shared" si="914"/>
        <v/>
      </c>
      <c r="AU828" s="7" t="str">
        <f t="shared" si="915"/>
        <v/>
      </c>
      <c r="AW828" s="7" t="str">
        <f t="shared" si="916"/>
        <v/>
      </c>
      <c r="AY828" s="7" t="str">
        <f t="shared" si="917"/>
        <v/>
      </c>
      <c r="AZ828" s="7" t="str">
        <f t="shared" si="918"/>
        <v/>
      </c>
      <c r="BA828" s="7" t="str">
        <f t="shared" si="919"/>
        <v/>
      </c>
    </row>
    <row r="829" spans="1:53">
      <c r="A829" s="23"/>
      <c r="B829" s="24"/>
      <c r="C829" s="25"/>
      <c r="D829" s="26"/>
      <c r="E829" s="27"/>
      <c r="F829" s="28"/>
      <c r="G829" s="28"/>
      <c r="H829" s="27"/>
      <c r="I829" s="29"/>
      <c r="J829" s="30"/>
      <c r="K829" s="31"/>
      <c r="L829" s="32"/>
      <c r="M829" s="223"/>
      <c r="N829" s="12" t="str">
        <f>IF(ISBLANK(I829),"",IF(COUNTIF(I829,"*bombe*"),(G829-1)*SUMIF('base de donnée JCO '!C$3:C$10,K829,'base de donnée JCO '!D$3:D$10)+SUMIF(entete,L829,'base de donnée JCO '!D$14:D$20),SUMIFS('base de donnée JCO '!I$173:I$1080,'base de donnée JCO '!F$173:F$1080,I829,'base de donnée JCO '!G$173:G$1080,J829)))</f>
        <v/>
      </c>
      <c r="O829" s="12" t="str">
        <f t="shared" si="920"/>
        <v/>
      </c>
      <c r="P829" s="223"/>
      <c r="Q829" s="28"/>
      <c r="R829" s="28"/>
      <c r="S829" s="28"/>
      <c r="T829" s="28"/>
      <c r="U829" s="28"/>
      <c r="V829" s="2">
        <f>W829*SUMIFS('base de donnée JCO '!H$173:H$1080,'base de donnée JCO '!F$173:F$1080,I829,'base de donnée JCO '!G$173:G$1080,J829)</f>
        <v>0</v>
      </c>
      <c r="W829" s="2">
        <f t="shared" si="897"/>
        <v>0</v>
      </c>
      <c r="X829" s="2">
        <f>W829*SUMIFS('base de donnée JCO '!J$173:J$1080,'base de donnée JCO '!F$173:F$1080,I829,'base de donnée JCO '!G$173:G$1080,J829)</f>
        <v>0</v>
      </c>
      <c r="Z829" s="7" t="str">
        <f t="shared" si="898"/>
        <v/>
      </c>
      <c r="AA829" s="7" t="str">
        <f t="shared" si="899"/>
        <v/>
      </c>
      <c r="AB829" s="7" t="str">
        <f t="shared" si="900"/>
        <v/>
      </c>
      <c r="AD829" s="7" t="str">
        <f t="shared" si="901"/>
        <v/>
      </c>
      <c r="AE829" s="7" t="str">
        <f t="shared" si="902"/>
        <v/>
      </c>
      <c r="AF829" s="7" t="str">
        <f t="shared" si="903"/>
        <v/>
      </c>
      <c r="AG829" s="7" t="str">
        <f t="shared" si="904"/>
        <v/>
      </c>
      <c r="AH829" s="7" t="str">
        <f t="shared" si="905"/>
        <v/>
      </c>
      <c r="AJ829" s="7" t="str">
        <f t="shared" si="906"/>
        <v/>
      </c>
      <c r="AK829" s="7" t="str">
        <f t="shared" si="907"/>
        <v/>
      </c>
      <c r="AL829" s="7" t="str">
        <f t="shared" si="908"/>
        <v/>
      </c>
      <c r="AM829" s="7" t="str">
        <f t="shared" si="909"/>
        <v/>
      </c>
      <c r="AO829" s="7" t="str">
        <f t="shared" si="910"/>
        <v/>
      </c>
      <c r="AP829" s="7" t="str">
        <f t="shared" si="911"/>
        <v/>
      </c>
      <c r="AQ829" s="7" t="str">
        <f t="shared" si="912"/>
        <v/>
      </c>
      <c r="AS829" s="7" t="str">
        <f t="shared" si="913"/>
        <v/>
      </c>
      <c r="AT829" s="7" t="str">
        <f t="shared" si="914"/>
        <v/>
      </c>
      <c r="AU829" s="7" t="str">
        <f t="shared" si="915"/>
        <v/>
      </c>
      <c r="AW829" s="7" t="str">
        <f t="shared" si="916"/>
        <v/>
      </c>
      <c r="AY829" s="7" t="str">
        <f t="shared" si="917"/>
        <v/>
      </c>
      <c r="AZ829" s="7" t="str">
        <f t="shared" si="918"/>
        <v/>
      </c>
      <c r="BA829" s="7" t="str">
        <f t="shared" si="919"/>
        <v/>
      </c>
    </row>
    <row r="830" spans="1:53">
      <c r="A830" s="23"/>
      <c r="B830" s="24"/>
      <c r="C830" s="25"/>
      <c r="D830" s="26"/>
      <c r="E830" s="27"/>
      <c r="F830" s="28"/>
      <c r="G830" s="28"/>
      <c r="H830" s="27"/>
      <c r="I830" s="29"/>
      <c r="J830" s="30"/>
      <c r="K830" s="31"/>
      <c r="L830" s="32"/>
      <c r="M830" s="223"/>
      <c r="N830" s="12" t="str">
        <f>IF(ISBLANK(I830),"",IF(COUNTIF(I830,"*bombe*"),(G830-1)*SUMIF('base de donnée JCO '!C$3:C$10,K830,'base de donnée JCO '!D$3:D$10)+SUMIF(entete,L830,'base de donnée JCO '!D$14:D$20),SUMIFS('base de donnée JCO '!I$173:I$1080,'base de donnée JCO '!F$173:F$1080,I830,'base de donnée JCO '!G$173:G$1080,J830)))</f>
        <v/>
      </c>
      <c r="O830" s="12" t="str">
        <f t="shared" si="920"/>
        <v/>
      </c>
      <c r="P830" s="223"/>
      <c r="Q830" s="28"/>
      <c r="R830" s="28"/>
      <c r="S830" s="28"/>
      <c r="T830" s="28"/>
      <c r="U830" s="28"/>
      <c r="V830" s="2">
        <f>W830*SUMIFS('base de donnée JCO '!H$173:H$1080,'base de donnée JCO '!F$173:F$1080,I830,'base de donnée JCO '!G$173:G$1080,J830)</f>
        <v>0</v>
      </c>
      <c r="W830" s="2">
        <f t="shared" si="897"/>
        <v>0</v>
      </c>
      <c r="X830" s="2">
        <f>W830*SUMIFS('base de donnée JCO '!J$173:J$1080,'base de donnée JCO '!F$173:F$1080,I830,'base de donnée JCO '!G$173:G$1080,J830)</f>
        <v>0</v>
      </c>
      <c r="Z830" s="7" t="str">
        <f t="shared" si="898"/>
        <v/>
      </c>
      <c r="AA830" s="7" t="str">
        <f t="shared" si="899"/>
        <v/>
      </c>
      <c r="AB830" s="7" t="str">
        <f t="shared" si="900"/>
        <v/>
      </c>
      <c r="AD830" s="7" t="str">
        <f t="shared" si="901"/>
        <v/>
      </c>
      <c r="AE830" s="7" t="str">
        <f t="shared" si="902"/>
        <v/>
      </c>
      <c r="AF830" s="7" t="str">
        <f t="shared" si="903"/>
        <v/>
      </c>
      <c r="AG830" s="7" t="str">
        <f t="shared" si="904"/>
        <v/>
      </c>
      <c r="AH830" s="7" t="str">
        <f t="shared" si="905"/>
        <v/>
      </c>
      <c r="AJ830" s="7" t="str">
        <f t="shared" si="906"/>
        <v/>
      </c>
      <c r="AK830" s="7" t="str">
        <f t="shared" si="907"/>
        <v/>
      </c>
      <c r="AL830" s="7" t="str">
        <f t="shared" si="908"/>
        <v/>
      </c>
      <c r="AM830" s="7" t="str">
        <f t="shared" si="909"/>
        <v/>
      </c>
      <c r="AO830" s="7" t="str">
        <f t="shared" si="910"/>
        <v/>
      </c>
      <c r="AP830" s="7" t="str">
        <f t="shared" si="911"/>
        <v/>
      </c>
      <c r="AQ830" s="7" t="str">
        <f t="shared" si="912"/>
        <v/>
      </c>
      <c r="AS830" s="7" t="str">
        <f t="shared" si="913"/>
        <v/>
      </c>
      <c r="AT830" s="7" t="str">
        <f t="shared" si="914"/>
        <v/>
      </c>
      <c r="AU830" s="7" t="str">
        <f t="shared" si="915"/>
        <v/>
      </c>
      <c r="AW830" s="7" t="str">
        <f t="shared" si="916"/>
        <v/>
      </c>
      <c r="AY830" s="7" t="str">
        <f t="shared" si="917"/>
        <v/>
      </c>
      <c r="AZ830" s="7" t="str">
        <f t="shared" si="918"/>
        <v/>
      </c>
      <c r="BA830" s="7" t="str">
        <f t="shared" si="919"/>
        <v/>
      </c>
    </row>
    <row r="831" spans="1:53">
      <c r="A831" s="23"/>
      <c r="B831" s="24"/>
      <c r="C831" s="25"/>
      <c r="D831" s="26"/>
      <c r="E831" s="27"/>
      <c r="F831" s="28"/>
      <c r="G831" s="28"/>
      <c r="H831" s="27"/>
      <c r="I831" s="29"/>
      <c r="J831" s="30"/>
      <c r="K831" s="31"/>
      <c r="L831" s="32"/>
      <c r="M831" s="223"/>
      <c r="N831" s="12" t="str">
        <f>IF(ISBLANK(I831),"",IF(COUNTIF(I831,"*bombe*"),(G831-1)*SUMIF('base de donnée JCO '!C$3:C$10,K831,'base de donnée JCO '!D$3:D$10)+SUMIF(entete,L831,'base de donnée JCO '!D$14:D$20),SUMIFS('base de donnée JCO '!I$173:I$1080,'base de donnée JCO '!F$173:F$1080,I831,'base de donnée JCO '!G$173:G$1080,J831)))</f>
        <v/>
      </c>
      <c r="O831" s="12" t="str">
        <f t="shared" si="920"/>
        <v/>
      </c>
      <c r="P831" s="223"/>
      <c r="Q831" s="28"/>
      <c r="R831" s="28"/>
      <c r="S831" s="28"/>
      <c r="T831" s="28"/>
      <c r="U831" s="28"/>
      <c r="V831" s="2">
        <f>W831*SUMIFS('base de donnée JCO '!H$173:H$1080,'base de donnée JCO '!F$173:F$1080,I831,'base de donnée JCO '!G$173:G$1080,J831)</f>
        <v>0</v>
      </c>
      <c r="W831" s="2">
        <f t="shared" si="897"/>
        <v>0</v>
      </c>
      <c r="X831" s="2">
        <f>W831*SUMIFS('base de donnée JCO '!J$173:J$1080,'base de donnée JCO '!F$173:F$1080,I831,'base de donnée JCO '!G$173:G$1080,J831)</f>
        <v>0</v>
      </c>
      <c r="Z831" s="7" t="str">
        <f t="shared" si="898"/>
        <v/>
      </c>
      <c r="AA831" s="7" t="str">
        <f t="shared" si="899"/>
        <v/>
      </c>
      <c r="AB831" s="7" t="str">
        <f t="shared" si="900"/>
        <v/>
      </c>
      <c r="AD831" s="7" t="str">
        <f t="shared" si="901"/>
        <v/>
      </c>
      <c r="AE831" s="7" t="str">
        <f t="shared" si="902"/>
        <v/>
      </c>
      <c r="AF831" s="7" t="str">
        <f t="shared" si="903"/>
        <v/>
      </c>
      <c r="AG831" s="7" t="str">
        <f t="shared" si="904"/>
        <v/>
      </c>
      <c r="AH831" s="7" t="str">
        <f t="shared" si="905"/>
        <v/>
      </c>
      <c r="AJ831" s="7" t="str">
        <f t="shared" si="906"/>
        <v/>
      </c>
      <c r="AK831" s="7" t="str">
        <f t="shared" si="907"/>
        <v/>
      </c>
      <c r="AL831" s="7" t="str">
        <f t="shared" si="908"/>
        <v/>
      </c>
      <c r="AM831" s="7" t="str">
        <f t="shared" si="909"/>
        <v/>
      </c>
      <c r="AO831" s="7" t="str">
        <f t="shared" si="910"/>
        <v/>
      </c>
      <c r="AP831" s="7" t="str">
        <f t="shared" si="911"/>
        <v/>
      </c>
      <c r="AQ831" s="7" t="str">
        <f t="shared" si="912"/>
        <v/>
      </c>
      <c r="AS831" s="7" t="str">
        <f t="shared" si="913"/>
        <v/>
      </c>
      <c r="AT831" s="7" t="str">
        <f t="shared" si="914"/>
        <v/>
      </c>
      <c r="AU831" s="7" t="str">
        <f t="shared" si="915"/>
        <v/>
      </c>
      <c r="AW831" s="7" t="str">
        <f t="shared" si="916"/>
        <v/>
      </c>
      <c r="AY831" s="7" t="str">
        <f t="shared" si="917"/>
        <v/>
      </c>
      <c r="AZ831" s="7" t="str">
        <f t="shared" si="918"/>
        <v/>
      </c>
      <c r="BA831" s="7" t="str">
        <f t="shared" si="919"/>
        <v/>
      </c>
    </row>
    <row r="832" spans="1:53">
      <c r="A832" s="23"/>
      <c r="B832" s="24"/>
      <c r="C832" s="25"/>
      <c r="D832" s="26"/>
      <c r="E832" s="27"/>
      <c r="F832" s="28"/>
      <c r="G832" s="28"/>
      <c r="H832" s="27"/>
      <c r="I832" s="29"/>
      <c r="J832" s="30"/>
      <c r="K832" s="31"/>
      <c r="L832" s="32"/>
      <c r="M832" s="223"/>
      <c r="N832" s="12" t="str">
        <f>IF(ISBLANK(I832),"",IF(COUNTIF(I832,"*bombe*"),(G832-1)*SUMIF('base de donnée JCO '!C$3:C$10,K832,'base de donnée JCO '!D$3:D$10)+SUMIF(entete,L832,'base de donnée JCO '!D$14:D$20),SUMIFS('base de donnée JCO '!I$173:I$1080,'base de donnée JCO '!F$173:F$1080,I832,'base de donnée JCO '!G$173:G$1080,J832)))</f>
        <v/>
      </c>
      <c r="O832" s="12" t="str">
        <f t="shared" si="920"/>
        <v/>
      </c>
      <c r="P832" s="223"/>
      <c r="Q832" s="28"/>
      <c r="R832" s="28"/>
      <c r="S832" s="28"/>
      <c r="T832" s="28"/>
      <c r="U832" s="28"/>
      <c r="V832" s="2">
        <f>W832*SUMIFS('base de donnée JCO '!H$173:H$1080,'base de donnée JCO '!F$173:F$1080,I832,'base de donnée JCO '!G$173:G$1080,J832)</f>
        <v>0</v>
      </c>
      <c r="W832" s="2">
        <f t="shared" si="897"/>
        <v>0</v>
      </c>
      <c r="X832" s="2">
        <f>W832*SUMIFS('base de donnée JCO '!J$173:J$1080,'base de donnée JCO '!F$173:F$1080,I832,'base de donnée JCO '!G$173:G$1080,J832)</f>
        <v>0</v>
      </c>
      <c r="Z832" s="7" t="str">
        <f t="shared" si="898"/>
        <v/>
      </c>
      <c r="AA832" s="7" t="str">
        <f t="shared" si="899"/>
        <v/>
      </c>
      <c r="AB832" s="7" t="str">
        <f t="shared" si="900"/>
        <v/>
      </c>
      <c r="AD832" s="7" t="str">
        <f t="shared" si="901"/>
        <v/>
      </c>
      <c r="AE832" s="7" t="str">
        <f t="shared" si="902"/>
        <v/>
      </c>
      <c r="AF832" s="7" t="str">
        <f t="shared" si="903"/>
        <v/>
      </c>
      <c r="AG832" s="7" t="str">
        <f t="shared" si="904"/>
        <v/>
      </c>
      <c r="AH832" s="7" t="str">
        <f t="shared" si="905"/>
        <v/>
      </c>
      <c r="AJ832" s="7" t="str">
        <f t="shared" si="906"/>
        <v/>
      </c>
      <c r="AK832" s="7" t="str">
        <f t="shared" si="907"/>
        <v/>
      </c>
      <c r="AL832" s="7" t="str">
        <f t="shared" si="908"/>
        <v/>
      </c>
      <c r="AM832" s="7" t="str">
        <f t="shared" si="909"/>
        <v/>
      </c>
      <c r="AO832" s="7" t="str">
        <f t="shared" si="910"/>
        <v/>
      </c>
      <c r="AP832" s="7" t="str">
        <f t="shared" si="911"/>
        <v/>
      </c>
      <c r="AQ832" s="7" t="str">
        <f t="shared" si="912"/>
        <v/>
      </c>
      <c r="AS832" s="7" t="str">
        <f t="shared" si="913"/>
        <v/>
      </c>
      <c r="AT832" s="7" t="str">
        <f t="shared" si="914"/>
        <v/>
      </c>
      <c r="AU832" s="7" t="str">
        <f t="shared" si="915"/>
        <v/>
      </c>
      <c r="AW832" s="7" t="str">
        <f t="shared" si="916"/>
        <v/>
      </c>
      <c r="AY832" s="7" t="str">
        <f t="shared" si="917"/>
        <v/>
      </c>
      <c r="AZ832" s="7" t="str">
        <f t="shared" si="918"/>
        <v/>
      </c>
      <c r="BA832" s="7" t="str">
        <f t="shared" si="919"/>
        <v/>
      </c>
    </row>
    <row r="833" spans="1:53">
      <c r="A833" s="23"/>
      <c r="B833" s="24"/>
      <c r="C833" s="25"/>
      <c r="D833" s="26"/>
      <c r="E833" s="27"/>
      <c r="F833" s="28"/>
      <c r="G833" s="28"/>
      <c r="H833" s="27"/>
      <c r="I833" s="29"/>
      <c r="J833" s="30"/>
      <c r="K833" s="31"/>
      <c r="L833" s="32"/>
      <c r="M833" s="223"/>
      <c r="N833" s="12" t="str">
        <f>IF(ISBLANK(I833),"",IF(COUNTIF(I833,"*bombe*"),(G833-1)*SUMIF('base de donnée JCO '!C$3:C$10,K833,'base de donnée JCO '!D$3:D$10)+SUMIF(entete,L833,'base de donnée JCO '!D$14:D$20),SUMIFS('base de donnée JCO '!I$173:I$1080,'base de donnée JCO '!F$173:F$1080,I833,'base de donnée JCO '!G$173:G$1080,J833)))</f>
        <v/>
      </c>
      <c r="O833" s="12" t="str">
        <f t="shared" si="920"/>
        <v/>
      </c>
      <c r="P833" s="223"/>
      <c r="Q833" s="28"/>
      <c r="R833" s="28"/>
      <c r="S833" s="28"/>
      <c r="T833" s="28"/>
      <c r="U833" s="28"/>
      <c r="V833" s="2">
        <f>W833*SUMIFS('base de donnée JCO '!H$173:H$1080,'base de donnée JCO '!F$173:F$1080,I833,'base de donnée JCO '!G$173:G$1080,J833)</f>
        <v>0</v>
      </c>
      <c r="W833" s="2">
        <f t="shared" si="897"/>
        <v>0</v>
      </c>
      <c r="X833" s="2">
        <f>W833*SUMIFS('base de donnée JCO '!J$173:J$1080,'base de donnée JCO '!F$173:F$1080,I833,'base de donnée JCO '!G$173:G$1080,J833)</f>
        <v>0</v>
      </c>
      <c r="Z833" s="7" t="str">
        <f t="shared" si="898"/>
        <v/>
      </c>
      <c r="AA833" s="7" t="str">
        <f t="shared" si="899"/>
        <v/>
      </c>
      <c r="AB833" s="7" t="str">
        <f t="shared" si="900"/>
        <v/>
      </c>
      <c r="AD833" s="7" t="str">
        <f t="shared" si="901"/>
        <v/>
      </c>
      <c r="AE833" s="7" t="str">
        <f t="shared" si="902"/>
        <v/>
      </c>
      <c r="AF833" s="7" t="str">
        <f t="shared" si="903"/>
        <v/>
      </c>
      <c r="AG833" s="7" t="str">
        <f t="shared" si="904"/>
        <v/>
      </c>
      <c r="AH833" s="7" t="str">
        <f t="shared" si="905"/>
        <v/>
      </c>
      <c r="AJ833" s="7" t="str">
        <f t="shared" si="906"/>
        <v/>
      </c>
      <c r="AK833" s="7" t="str">
        <f t="shared" si="907"/>
        <v/>
      </c>
      <c r="AL833" s="7" t="str">
        <f t="shared" si="908"/>
        <v/>
      </c>
      <c r="AM833" s="7" t="str">
        <f t="shared" si="909"/>
        <v/>
      </c>
      <c r="AO833" s="7" t="str">
        <f t="shared" si="910"/>
        <v/>
      </c>
      <c r="AP833" s="7" t="str">
        <f t="shared" si="911"/>
        <v/>
      </c>
      <c r="AQ833" s="7" t="str">
        <f t="shared" si="912"/>
        <v/>
      </c>
      <c r="AS833" s="7" t="str">
        <f t="shared" si="913"/>
        <v/>
      </c>
      <c r="AT833" s="7" t="str">
        <f t="shared" si="914"/>
        <v/>
      </c>
      <c r="AU833" s="7" t="str">
        <f t="shared" si="915"/>
        <v/>
      </c>
      <c r="AW833" s="7" t="str">
        <f t="shared" si="916"/>
        <v/>
      </c>
      <c r="AY833" s="7" t="str">
        <f t="shared" si="917"/>
        <v/>
      </c>
      <c r="AZ833" s="7" t="str">
        <f t="shared" si="918"/>
        <v/>
      </c>
      <c r="BA833" s="7" t="str">
        <f t="shared" si="919"/>
        <v/>
      </c>
    </row>
    <row r="834" spans="1:53">
      <c r="A834" s="23"/>
      <c r="B834" s="24"/>
      <c r="C834" s="25"/>
      <c r="D834" s="26"/>
      <c r="E834" s="27"/>
      <c r="F834" s="28"/>
      <c r="G834" s="28"/>
      <c r="H834" s="27"/>
      <c r="I834" s="29"/>
      <c r="J834" s="30"/>
      <c r="K834" s="31"/>
      <c r="L834" s="32"/>
      <c r="M834" s="223"/>
      <c r="N834" s="12" t="str">
        <f>IF(ISBLANK(I834),"",IF(COUNTIF(I834,"*bombe*"),(G834-1)*SUMIF('base de donnée JCO '!C$3:C$10,K834,'base de donnée JCO '!D$3:D$10)+SUMIF(entete,L834,'base de donnée JCO '!D$14:D$20),SUMIFS('base de donnée JCO '!I$173:I$1080,'base de donnée JCO '!F$173:F$1080,I834,'base de donnée JCO '!G$173:G$1080,J834)))</f>
        <v/>
      </c>
      <c r="O834" s="12" t="str">
        <f t="shared" si="920"/>
        <v/>
      </c>
      <c r="P834" s="223"/>
      <c r="Q834" s="28"/>
      <c r="R834" s="28"/>
      <c r="S834" s="28"/>
      <c r="T834" s="28"/>
      <c r="U834" s="28"/>
      <c r="V834" s="2">
        <f>W834*SUMIFS('base de donnée JCO '!H$173:H$1080,'base de donnée JCO '!F$173:F$1080,I834,'base de donnée JCO '!G$173:G$1080,J834)</f>
        <v>0</v>
      </c>
      <c r="W834" s="2">
        <f t="shared" si="897"/>
        <v>0</v>
      </c>
      <c r="X834" s="2">
        <f>W834*SUMIFS('base de donnée JCO '!J$173:J$1080,'base de donnée JCO '!F$173:F$1080,I834,'base de donnée JCO '!G$173:G$1080,J834)</f>
        <v>0</v>
      </c>
      <c r="Z834" s="7" t="str">
        <f t="shared" si="898"/>
        <v/>
      </c>
      <c r="AA834" s="7" t="str">
        <f t="shared" si="899"/>
        <v/>
      </c>
      <c r="AB834" s="7" t="str">
        <f t="shared" si="900"/>
        <v/>
      </c>
      <c r="AD834" s="7" t="str">
        <f t="shared" si="901"/>
        <v/>
      </c>
      <c r="AE834" s="7" t="str">
        <f t="shared" si="902"/>
        <v/>
      </c>
      <c r="AF834" s="7" t="str">
        <f t="shared" si="903"/>
        <v/>
      </c>
      <c r="AG834" s="7" t="str">
        <f t="shared" si="904"/>
        <v/>
      </c>
      <c r="AH834" s="7" t="str">
        <f t="shared" si="905"/>
        <v/>
      </c>
      <c r="AJ834" s="7" t="str">
        <f t="shared" si="906"/>
        <v/>
      </c>
      <c r="AK834" s="7" t="str">
        <f t="shared" si="907"/>
        <v/>
      </c>
      <c r="AL834" s="7" t="str">
        <f t="shared" si="908"/>
        <v/>
      </c>
      <c r="AM834" s="7" t="str">
        <f t="shared" si="909"/>
        <v/>
      </c>
      <c r="AO834" s="7" t="str">
        <f t="shared" si="910"/>
        <v/>
      </c>
      <c r="AP834" s="7" t="str">
        <f t="shared" si="911"/>
        <v/>
      </c>
      <c r="AQ834" s="7" t="str">
        <f t="shared" si="912"/>
        <v/>
      </c>
      <c r="AS834" s="7" t="str">
        <f t="shared" si="913"/>
        <v/>
      </c>
      <c r="AT834" s="7" t="str">
        <f t="shared" si="914"/>
        <v/>
      </c>
      <c r="AU834" s="7" t="str">
        <f t="shared" si="915"/>
        <v/>
      </c>
      <c r="AW834" s="7" t="str">
        <f t="shared" si="916"/>
        <v/>
      </c>
      <c r="AY834" s="7" t="str">
        <f t="shared" si="917"/>
        <v/>
      </c>
      <c r="AZ834" s="7" t="str">
        <f t="shared" si="918"/>
        <v/>
      </c>
      <c r="BA834" s="7" t="str">
        <f t="shared" si="919"/>
        <v/>
      </c>
    </row>
    <row r="835" spans="1:53">
      <c r="A835" s="23"/>
      <c r="B835" s="24"/>
      <c r="C835" s="25"/>
      <c r="D835" s="26"/>
      <c r="E835" s="27"/>
      <c r="F835" s="28"/>
      <c r="G835" s="28"/>
      <c r="H835" s="27"/>
      <c r="I835" s="29"/>
      <c r="J835" s="30"/>
      <c r="K835" s="31"/>
      <c r="L835" s="32"/>
      <c r="M835" s="223"/>
      <c r="N835" s="12" t="str">
        <f>IF(ISBLANK(I835),"",IF(COUNTIF(I835,"*bombe*"),(G835-1)*SUMIF('base de donnée JCO '!C$3:C$10,K835,'base de donnée JCO '!D$3:D$10)+SUMIF(entete,L835,'base de donnée JCO '!D$14:D$20),SUMIFS('base de donnée JCO '!I$173:I$1080,'base de donnée JCO '!F$173:F$1080,I835,'base de donnée JCO '!G$173:G$1080,J835)))</f>
        <v/>
      </c>
      <c r="O835" s="12" t="str">
        <f t="shared" si="920"/>
        <v/>
      </c>
      <c r="P835" s="223"/>
      <c r="Q835" s="28"/>
      <c r="R835" s="28"/>
      <c r="S835" s="28"/>
      <c r="T835" s="28"/>
      <c r="U835" s="28"/>
      <c r="V835" s="2">
        <f>W835*SUMIFS('base de donnée JCO '!H$173:H$1080,'base de donnée JCO '!F$173:F$1080,I835,'base de donnée JCO '!G$173:G$1080,J835)</f>
        <v>0</v>
      </c>
      <c r="W835" s="2">
        <f t="shared" si="897"/>
        <v>0</v>
      </c>
      <c r="X835" s="2">
        <f>W835*SUMIFS('base de donnée JCO '!J$173:J$1080,'base de donnée JCO '!F$173:F$1080,I835,'base de donnée JCO '!G$173:G$1080,J835)</f>
        <v>0</v>
      </c>
      <c r="Z835" s="7" t="str">
        <f t="shared" si="898"/>
        <v/>
      </c>
      <c r="AA835" s="7" t="str">
        <f t="shared" si="899"/>
        <v/>
      </c>
      <c r="AB835" s="7" t="str">
        <f t="shared" si="900"/>
        <v/>
      </c>
      <c r="AD835" s="7" t="str">
        <f t="shared" si="901"/>
        <v/>
      </c>
      <c r="AE835" s="7" t="str">
        <f t="shared" si="902"/>
        <v/>
      </c>
      <c r="AF835" s="7" t="str">
        <f t="shared" si="903"/>
        <v/>
      </c>
      <c r="AG835" s="7" t="str">
        <f t="shared" si="904"/>
        <v/>
      </c>
      <c r="AH835" s="7" t="str">
        <f t="shared" si="905"/>
        <v/>
      </c>
      <c r="AJ835" s="7" t="str">
        <f t="shared" si="906"/>
        <v/>
      </c>
      <c r="AK835" s="7" t="str">
        <f t="shared" si="907"/>
        <v/>
      </c>
      <c r="AL835" s="7" t="str">
        <f t="shared" si="908"/>
        <v/>
      </c>
      <c r="AM835" s="7" t="str">
        <f t="shared" si="909"/>
        <v/>
      </c>
      <c r="AO835" s="7" t="str">
        <f t="shared" si="910"/>
        <v/>
      </c>
      <c r="AP835" s="7" t="str">
        <f t="shared" si="911"/>
        <v/>
      </c>
      <c r="AQ835" s="7" t="str">
        <f t="shared" si="912"/>
        <v/>
      </c>
      <c r="AS835" s="7" t="str">
        <f t="shared" si="913"/>
        <v/>
      </c>
      <c r="AT835" s="7" t="str">
        <f t="shared" si="914"/>
        <v/>
      </c>
      <c r="AU835" s="7" t="str">
        <f t="shared" si="915"/>
        <v/>
      </c>
      <c r="AW835" s="7" t="str">
        <f t="shared" si="916"/>
        <v/>
      </c>
      <c r="AY835" s="7" t="str">
        <f t="shared" si="917"/>
        <v/>
      </c>
      <c r="AZ835" s="7" t="str">
        <f t="shared" si="918"/>
        <v/>
      </c>
      <c r="BA835" s="7" t="str">
        <f t="shared" si="919"/>
        <v/>
      </c>
    </row>
    <row r="836" spans="1:53">
      <c r="A836" s="23"/>
      <c r="B836" s="24"/>
      <c r="C836" s="25"/>
      <c r="D836" s="26"/>
      <c r="E836" s="27"/>
      <c r="F836" s="28"/>
      <c r="G836" s="28"/>
      <c r="H836" s="27"/>
      <c r="I836" s="29"/>
      <c r="J836" s="30"/>
      <c r="K836" s="31"/>
      <c r="L836" s="32"/>
      <c r="M836" s="223"/>
      <c r="N836" s="12" t="str">
        <f>IF(ISBLANK(I836),"",IF(COUNTIF(I836,"*bombe*"),(G836-1)*SUMIF('base de donnée JCO '!C$3:C$10,K836,'base de donnée JCO '!D$3:D$10)+SUMIF(entete,L836,'base de donnée JCO '!D$14:D$20),SUMIFS('base de donnée JCO '!I$173:I$1080,'base de donnée JCO '!F$173:F$1080,I836,'base de donnée JCO '!G$173:G$1080,J836)))</f>
        <v/>
      </c>
      <c r="O836" s="12" t="str">
        <f t="shared" si="920"/>
        <v/>
      </c>
      <c r="P836" s="223"/>
      <c r="Q836" s="28"/>
      <c r="R836" s="28"/>
      <c r="S836" s="28"/>
      <c r="T836" s="28"/>
      <c r="U836" s="28"/>
      <c r="V836" s="2">
        <f>W836*SUMIFS('base de donnée JCO '!H$173:H$1080,'base de donnée JCO '!F$173:F$1080,I836,'base de donnée JCO '!G$173:G$1080,J836)</f>
        <v>0</v>
      </c>
      <c r="W836" s="2">
        <f t="shared" si="897"/>
        <v>0</v>
      </c>
      <c r="X836" s="2">
        <f>W836*SUMIFS('base de donnée JCO '!J$173:J$1080,'base de donnée JCO '!F$173:F$1080,I836,'base de donnée JCO '!G$173:G$1080,J836)</f>
        <v>0</v>
      </c>
      <c r="Z836" s="7" t="str">
        <f t="shared" si="898"/>
        <v/>
      </c>
      <c r="AA836" s="7" t="str">
        <f t="shared" si="899"/>
        <v/>
      </c>
      <c r="AB836" s="7" t="str">
        <f t="shared" si="900"/>
        <v/>
      </c>
      <c r="AD836" s="7" t="str">
        <f t="shared" si="901"/>
        <v/>
      </c>
      <c r="AE836" s="7" t="str">
        <f t="shared" si="902"/>
        <v/>
      </c>
      <c r="AF836" s="7" t="str">
        <f t="shared" si="903"/>
        <v/>
      </c>
      <c r="AG836" s="7" t="str">
        <f t="shared" si="904"/>
        <v/>
      </c>
      <c r="AH836" s="7" t="str">
        <f t="shared" si="905"/>
        <v/>
      </c>
      <c r="AJ836" s="7" t="str">
        <f t="shared" si="906"/>
        <v/>
      </c>
      <c r="AK836" s="7" t="str">
        <f t="shared" si="907"/>
        <v/>
      </c>
      <c r="AL836" s="7" t="str">
        <f t="shared" si="908"/>
        <v/>
      </c>
      <c r="AM836" s="7" t="str">
        <f t="shared" si="909"/>
        <v/>
      </c>
      <c r="AO836" s="7" t="str">
        <f t="shared" si="910"/>
        <v/>
      </c>
      <c r="AP836" s="7" t="str">
        <f t="shared" si="911"/>
        <v/>
      </c>
      <c r="AQ836" s="7" t="str">
        <f t="shared" si="912"/>
        <v/>
      </c>
      <c r="AS836" s="7" t="str">
        <f t="shared" si="913"/>
        <v/>
      </c>
      <c r="AT836" s="7" t="str">
        <f t="shared" si="914"/>
        <v/>
      </c>
      <c r="AU836" s="7" t="str">
        <f t="shared" si="915"/>
        <v/>
      </c>
      <c r="AW836" s="7" t="str">
        <f t="shared" si="916"/>
        <v/>
      </c>
      <c r="AY836" s="7" t="str">
        <f t="shared" si="917"/>
        <v/>
      </c>
      <c r="AZ836" s="7" t="str">
        <f t="shared" si="918"/>
        <v/>
      </c>
      <c r="BA836" s="7" t="str">
        <f t="shared" si="919"/>
        <v/>
      </c>
    </row>
    <row r="837" spans="1:53">
      <c r="A837" s="23"/>
      <c r="B837" s="24"/>
      <c r="C837" s="25"/>
      <c r="D837" s="26"/>
      <c r="E837" s="27"/>
      <c r="F837" s="28"/>
      <c r="G837" s="28"/>
      <c r="H837" s="27"/>
      <c r="I837" s="29"/>
      <c r="J837" s="30"/>
      <c r="K837" s="31"/>
      <c r="L837" s="32"/>
      <c r="M837" s="223"/>
      <c r="N837" s="12" t="str">
        <f>IF(ISBLANK(I837),"",IF(COUNTIF(I837,"*bombe*"),(G837-1)*SUMIF('base de donnée JCO '!C$3:C$10,K837,'base de donnée JCO '!D$3:D$10)+SUMIF(entete,L837,'base de donnée JCO '!D$14:D$20),SUMIFS('base de donnée JCO '!I$173:I$1080,'base de donnée JCO '!F$173:F$1080,I837,'base de donnée JCO '!G$173:G$1080,J837)))</f>
        <v/>
      </c>
      <c r="O837" s="12" t="str">
        <f t="shared" si="920"/>
        <v/>
      </c>
      <c r="P837" s="223"/>
      <c r="Q837" s="28"/>
      <c r="R837" s="28"/>
      <c r="S837" s="28"/>
      <c r="T837" s="28"/>
      <c r="U837" s="28"/>
      <c r="V837" s="2">
        <f>W837*SUMIFS('base de donnée JCO '!H$173:H$1080,'base de donnée JCO '!F$173:F$1080,I837,'base de donnée JCO '!G$173:G$1080,J837)</f>
        <v>0</v>
      </c>
      <c r="W837" s="2">
        <f t="shared" si="897"/>
        <v>0</v>
      </c>
      <c r="X837" s="2">
        <f>W837*SUMIFS('base de donnée JCO '!J$173:J$1080,'base de donnée JCO '!F$173:F$1080,I837,'base de donnée JCO '!G$173:G$1080,J837)</f>
        <v>0</v>
      </c>
      <c r="Z837" s="7" t="str">
        <f t="shared" si="898"/>
        <v/>
      </c>
      <c r="AA837" s="7" t="str">
        <f t="shared" si="899"/>
        <v/>
      </c>
      <c r="AB837" s="7" t="str">
        <f t="shared" si="900"/>
        <v/>
      </c>
      <c r="AD837" s="7" t="str">
        <f t="shared" si="901"/>
        <v/>
      </c>
      <c r="AE837" s="7" t="str">
        <f t="shared" si="902"/>
        <v/>
      </c>
      <c r="AF837" s="7" t="str">
        <f t="shared" si="903"/>
        <v/>
      </c>
      <c r="AG837" s="7" t="str">
        <f t="shared" si="904"/>
        <v/>
      </c>
      <c r="AH837" s="7" t="str">
        <f t="shared" si="905"/>
        <v/>
      </c>
      <c r="AJ837" s="7" t="str">
        <f t="shared" si="906"/>
        <v/>
      </c>
      <c r="AK837" s="7" t="str">
        <f t="shared" si="907"/>
        <v/>
      </c>
      <c r="AL837" s="7" t="str">
        <f t="shared" si="908"/>
        <v/>
      </c>
      <c r="AM837" s="7" t="str">
        <f t="shared" si="909"/>
        <v/>
      </c>
      <c r="AO837" s="7" t="str">
        <f t="shared" si="910"/>
        <v/>
      </c>
      <c r="AP837" s="7" t="str">
        <f t="shared" si="911"/>
        <v/>
      </c>
      <c r="AQ837" s="7" t="str">
        <f t="shared" si="912"/>
        <v/>
      </c>
      <c r="AS837" s="7" t="str">
        <f t="shared" si="913"/>
        <v/>
      </c>
      <c r="AT837" s="7" t="str">
        <f t="shared" si="914"/>
        <v/>
      </c>
      <c r="AU837" s="7" t="str">
        <f t="shared" si="915"/>
        <v/>
      </c>
      <c r="AW837" s="7" t="str">
        <f t="shared" si="916"/>
        <v/>
      </c>
      <c r="AY837" s="7" t="str">
        <f t="shared" si="917"/>
        <v/>
      </c>
      <c r="AZ837" s="7" t="str">
        <f t="shared" si="918"/>
        <v/>
      </c>
      <c r="BA837" s="7" t="str">
        <f t="shared" si="919"/>
        <v/>
      </c>
    </row>
    <row r="838" spans="1:53">
      <c r="A838" s="23"/>
      <c r="B838" s="24"/>
      <c r="C838" s="25"/>
      <c r="D838" s="26"/>
      <c r="E838" s="27"/>
      <c r="F838" s="28"/>
      <c r="G838" s="28"/>
      <c r="H838" s="27"/>
      <c r="I838" s="29"/>
      <c r="J838" s="30"/>
      <c r="K838" s="31"/>
      <c r="L838" s="32"/>
      <c r="M838" s="223"/>
      <c r="N838" s="12" t="str">
        <f>IF(ISBLANK(I838),"",IF(COUNTIF(I838,"*bombe*"),(G838-1)*SUMIF('base de donnée JCO '!C$3:C$10,K838,'base de donnée JCO '!D$3:D$10)+SUMIF(entete,L838,'base de donnée JCO '!D$14:D$20),SUMIFS('base de donnée JCO '!I$173:I$1080,'base de donnée JCO '!F$173:F$1080,I838,'base de donnée JCO '!G$173:G$1080,J838)))</f>
        <v/>
      </c>
      <c r="O838" s="12" t="str">
        <f t="shared" si="920"/>
        <v/>
      </c>
      <c r="P838" s="223"/>
      <c r="Q838" s="28"/>
      <c r="R838" s="28"/>
      <c r="S838" s="28"/>
      <c r="T838" s="28"/>
      <c r="U838" s="28"/>
      <c r="V838" s="2">
        <f>W838*SUMIFS('base de donnée JCO '!H$173:H$1080,'base de donnée JCO '!F$173:F$1080,I838,'base de donnée JCO '!G$173:G$1080,J838)</f>
        <v>0</v>
      </c>
      <c r="W838" s="2">
        <f t="shared" si="897"/>
        <v>0</v>
      </c>
      <c r="X838" s="2">
        <f>W838*SUMIFS('base de donnée JCO '!J$173:J$1080,'base de donnée JCO '!F$173:F$1080,I838,'base de donnée JCO '!G$173:G$1080,J838)</f>
        <v>0</v>
      </c>
      <c r="Z838" s="7" t="str">
        <f t="shared" si="898"/>
        <v/>
      </c>
      <c r="AA838" s="7" t="str">
        <f t="shared" si="899"/>
        <v/>
      </c>
      <c r="AB838" s="7" t="str">
        <f t="shared" si="900"/>
        <v/>
      </c>
      <c r="AD838" s="7" t="str">
        <f t="shared" si="901"/>
        <v/>
      </c>
      <c r="AE838" s="7" t="str">
        <f t="shared" si="902"/>
        <v/>
      </c>
      <c r="AF838" s="7" t="str">
        <f t="shared" si="903"/>
        <v/>
      </c>
      <c r="AG838" s="7" t="str">
        <f t="shared" si="904"/>
        <v/>
      </c>
      <c r="AH838" s="7" t="str">
        <f t="shared" si="905"/>
        <v/>
      </c>
      <c r="AJ838" s="7" t="str">
        <f t="shared" si="906"/>
        <v/>
      </c>
      <c r="AK838" s="7" t="str">
        <f t="shared" si="907"/>
        <v/>
      </c>
      <c r="AL838" s="7" t="str">
        <f t="shared" si="908"/>
        <v/>
      </c>
      <c r="AM838" s="7" t="str">
        <f t="shared" si="909"/>
        <v/>
      </c>
      <c r="AO838" s="7" t="str">
        <f t="shared" si="910"/>
        <v/>
      </c>
      <c r="AP838" s="7" t="str">
        <f t="shared" si="911"/>
        <v/>
      </c>
      <c r="AQ838" s="7" t="str">
        <f t="shared" si="912"/>
        <v/>
      </c>
      <c r="AS838" s="7" t="str">
        <f t="shared" si="913"/>
        <v/>
      </c>
      <c r="AT838" s="7" t="str">
        <f t="shared" si="914"/>
        <v/>
      </c>
      <c r="AU838" s="7" t="str">
        <f t="shared" si="915"/>
        <v/>
      </c>
      <c r="AW838" s="7" t="str">
        <f t="shared" si="916"/>
        <v/>
      </c>
      <c r="AY838" s="7" t="str">
        <f t="shared" si="917"/>
        <v/>
      </c>
      <c r="AZ838" s="7" t="str">
        <f t="shared" si="918"/>
        <v/>
      </c>
      <c r="BA838" s="7" t="str">
        <f t="shared" si="919"/>
        <v/>
      </c>
    </row>
    <row r="839" spans="1:53">
      <c r="A839" s="23"/>
      <c r="B839" s="24"/>
      <c r="C839" s="25"/>
      <c r="D839" s="26"/>
      <c r="E839" s="27"/>
      <c r="F839" s="28"/>
      <c r="G839" s="28"/>
      <c r="H839" s="27"/>
      <c r="I839" s="29"/>
      <c r="J839" s="30"/>
      <c r="K839" s="31"/>
      <c r="L839" s="32"/>
      <c r="M839" s="223"/>
      <c r="N839" s="12" t="str">
        <f>IF(ISBLANK(I839),"",IF(COUNTIF(I839,"*bombe*"),(G839-1)*SUMIF('base de donnée JCO '!C$3:C$10,K839,'base de donnée JCO '!D$3:D$10)+SUMIF(entete,L839,'base de donnée JCO '!D$14:D$20),SUMIFS('base de donnée JCO '!I$173:I$1080,'base de donnée JCO '!F$173:F$1080,I839,'base de donnée JCO '!G$173:G$1080,J839)))</f>
        <v/>
      </c>
      <c r="O839" s="12" t="str">
        <f t="shared" si="920"/>
        <v/>
      </c>
      <c r="P839" s="223"/>
      <c r="Q839" s="28"/>
      <c r="R839" s="28"/>
      <c r="S839" s="28"/>
      <c r="T839" s="28"/>
      <c r="U839" s="28"/>
      <c r="V839" s="2">
        <f>W839*SUMIFS('base de donnée JCO '!H$173:H$1080,'base de donnée JCO '!F$173:F$1080,I839,'base de donnée JCO '!G$173:G$1080,J839)</f>
        <v>0</v>
      </c>
      <c r="W839" s="2">
        <f t="shared" si="897"/>
        <v>0</v>
      </c>
      <c r="X839" s="2">
        <f>W839*SUMIFS('base de donnée JCO '!J$173:J$1080,'base de donnée JCO '!F$173:F$1080,I839,'base de donnée JCO '!G$173:G$1080,J839)</f>
        <v>0</v>
      </c>
      <c r="Z839" s="7" t="str">
        <f t="shared" si="898"/>
        <v/>
      </c>
      <c r="AA839" s="7" t="str">
        <f t="shared" si="899"/>
        <v/>
      </c>
      <c r="AB839" s="7" t="str">
        <f t="shared" si="900"/>
        <v/>
      </c>
      <c r="AD839" s="7" t="str">
        <f t="shared" si="901"/>
        <v/>
      </c>
      <c r="AE839" s="7" t="str">
        <f t="shared" si="902"/>
        <v/>
      </c>
      <c r="AF839" s="7" t="str">
        <f t="shared" si="903"/>
        <v/>
      </c>
      <c r="AG839" s="7" t="str">
        <f t="shared" si="904"/>
        <v/>
      </c>
      <c r="AH839" s="7" t="str">
        <f t="shared" si="905"/>
        <v/>
      </c>
      <c r="AJ839" s="7" t="str">
        <f t="shared" si="906"/>
        <v/>
      </c>
      <c r="AK839" s="7" t="str">
        <f t="shared" si="907"/>
        <v/>
      </c>
      <c r="AL839" s="7" t="str">
        <f t="shared" si="908"/>
        <v/>
      </c>
      <c r="AM839" s="7" t="str">
        <f t="shared" si="909"/>
        <v/>
      </c>
      <c r="AO839" s="7" t="str">
        <f t="shared" si="910"/>
        <v/>
      </c>
      <c r="AP839" s="7" t="str">
        <f t="shared" si="911"/>
        <v/>
      </c>
      <c r="AQ839" s="7" t="str">
        <f t="shared" si="912"/>
        <v/>
      </c>
      <c r="AS839" s="7" t="str">
        <f t="shared" si="913"/>
        <v/>
      </c>
      <c r="AT839" s="7" t="str">
        <f t="shared" si="914"/>
        <v/>
      </c>
      <c r="AU839" s="7" t="str">
        <f t="shared" si="915"/>
        <v/>
      </c>
      <c r="AW839" s="7" t="str">
        <f t="shared" si="916"/>
        <v/>
      </c>
      <c r="AY839" s="7" t="str">
        <f t="shared" si="917"/>
        <v/>
      </c>
      <c r="AZ839" s="7" t="str">
        <f t="shared" si="918"/>
        <v/>
      </c>
      <c r="BA839" s="7" t="str">
        <f t="shared" si="919"/>
        <v/>
      </c>
    </row>
    <row r="840" spans="1:53">
      <c r="A840" s="23"/>
      <c r="B840" s="24"/>
      <c r="C840" s="25"/>
      <c r="D840" s="26"/>
      <c r="E840" s="27"/>
      <c r="F840" s="28"/>
      <c r="G840" s="28"/>
      <c r="H840" s="27"/>
      <c r="I840" s="29"/>
      <c r="J840" s="30"/>
      <c r="K840" s="31"/>
      <c r="L840" s="32"/>
      <c r="M840" s="223"/>
      <c r="N840" s="12" t="str">
        <f>IF(ISBLANK(I840),"",IF(COUNTIF(I840,"*bombe*"),(G840-1)*SUMIF('base de donnée JCO '!C$3:C$10,K840,'base de donnée JCO '!D$3:D$10)+SUMIF(entete,L840,'base de donnée JCO '!D$14:D$20),SUMIFS('base de donnée JCO '!I$173:I$1080,'base de donnée JCO '!F$173:F$1080,I840,'base de donnée JCO '!G$173:G$1080,J840)))</f>
        <v/>
      </c>
      <c r="O840" s="12" t="str">
        <f t="shared" si="920"/>
        <v/>
      </c>
      <c r="P840" s="223"/>
      <c r="Q840" s="28"/>
      <c r="R840" s="28"/>
      <c r="S840" s="28"/>
      <c r="T840" s="28"/>
      <c r="U840" s="28"/>
      <c r="V840" s="2">
        <f>W840*SUMIFS('base de donnée JCO '!H$173:H$1080,'base de donnée JCO '!F$173:F$1080,I840,'base de donnée JCO '!G$173:G$1080,J840)</f>
        <v>0</v>
      </c>
      <c r="W840" s="2">
        <f t="shared" si="897"/>
        <v>0</v>
      </c>
      <c r="X840" s="2">
        <f>W840*SUMIFS('base de donnée JCO '!J$173:J$1080,'base de donnée JCO '!F$173:F$1080,I840,'base de donnée JCO '!G$173:G$1080,J840)</f>
        <v>0</v>
      </c>
      <c r="Z840" s="7" t="str">
        <f t="shared" si="898"/>
        <v/>
      </c>
      <c r="AA840" s="7" t="str">
        <f t="shared" si="899"/>
        <v/>
      </c>
      <c r="AB840" s="7" t="str">
        <f t="shared" si="900"/>
        <v/>
      </c>
      <c r="AD840" s="7" t="str">
        <f t="shared" si="901"/>
        <v/>
      </c>
      <c r="AE840" s="7" t="str">
        <f t="shared" si="902"/>
        <v/>
      </c>
      <c r="AF840" s="7" t="str">
        <f t="shared" si="903"/>
        <v/>
      </c>
      <c r="AG840" s="7" t="str">
        <f t="shared" si="904"/>
        <v/>
      </c>
      <c r="AH840" s="7" t="str">
        <f t="shared" si="905"/>
        <v/>
      </c>
      <c r="AJ840" s="7" t="str">
        <f t="shared" si="906"/>
        <v/>
      </c>
      <c r="AK840" s="7" t="str">
        <f t="shared" si="907"/>
        <v/>
      </c>
      <c r="AL840" s="7" t="str">
        <f t="shared" si="908"/>
        <v/>
      </c>
      <c r="AM840" s="7" t="str">
        <f t="shared" si="909"/>
        <v/>
      </c>
      <c r="AO840" s="7" t="str">
        <f t="shared" si="910"/>
        <v/>
      </c>
      <c r="AP840" s="7" t="str">
        <f t="shared" si="911"/>
        <v/>
      </c>
      <c r="AQ840" s="7" t="str">
        <f t="shared" si="912"/>
        <v/>
      </c>
      <c r="AS840" s="7" t="str">
        <f t="shared" si="913"/>
        <v/>
      </c>
      <c r="AT840" s="7" t="str">
        <f t="shared" si="914"/>
        <v/>
      </c>
      <c r="AU840" s="7" t="str">
        <f t="shared" si="915"/>
        <v/>
      </c>
      <c r="AW840" s="7" t="str">
        <f t="shared" si="916"/>
        <v/>
      </c>
      <c r="AY840" s="7" t="str">
        <f t="shared" si="917"/>
        <v/>
      </c>
      <c r="AZ840" s="7" t="str">
        <f t="shared" si="918"/>
        <v/>
      </c>
      <c r="BA840" s="7" t="str">
        <f t="shared" si="919"/>
        <v/>
      </c>
    </row>
    <row r="841" spans="1:53">
      <c r="A841" s="23"/>
      <c r="B841" s="24"/>
      <c r="C841" s="25"/>
      <c r="D841" s="26"/>
      <c r="E841" s="27"/>
      <c r="F841" s="28"/>
      <c r="G841" s="28"/>
      <c r="H841" s="27"/>
      <c r="I841" s="29"/>
      <c r="J841" s="30"/>
      <c r="K841" s="31"/>
      <c r="L841" s="32"/>
      <c r="M841" s="223"/>
      <c r="N841" s="12" t="str">
        <f>IF(ISBLANK(I841),"",IF(COUNTIF(I841,"*bombe*"),(G841-1)*SUMIF('base de donnée JCO '!C$3:C$10,K841,'base de donnée JCO '!D$3:D$10)+SUMIF(entete,L841,'base de donnée JCO '!D$14:D$20),SUMIFS('base de donnée JCO '!I$173:I$1080,'base de donnée JCO '!F$173:F$1080,I841,'base de donnée JCO '!G$173:G$1080,J841)))</f>
        <v/>
      </c>
      <c r="O841" s="12" t="str">
        <f t="shared" si="920"/>
        <v/>
      </c>
      <c r="P841" s="223"/>
      <c r="Q841" s="28"/>
      <c r="R841" s="28"/>
      <c r="S841" s="28"/>
      <c r="T841" s="28"/>
      <c r="U841" s="28"/>
      <c r="V841" s="2">
        <f>W841*SUMIFS('base de donnée JCO '!H$173:H$1080,'base de donnée JCO '!F$173:F$1080,I841,'base de donnée JCO '!G$173:G$1080,J841)</f>
        <v>0</v>
      </c>
      <c r="W841" s="2">
        <f t="shared" si="897"/>
        <v>0</v>
      </c>
      <c r="X841" s="2">
        <f>W841*SUMIFS('base de donnée JCO '!J$173:J$1080,'base de donnée JCO '!F$173:F$1080,I841,'base de donnée JCO '!G$173:G$1080,J841)</f>
        <v>0</v>
      </c>
      <c r="Z841" s="7" t="str">
        <f t="shared" si="898"/>
        <v/>
      </c>
      <c r="AA841" s="7" t="str">
        <f t="shared" si="899"/>
        <v/>
      </c>
      <c r="AB841" s="7" t="str">
        <f t="shared" si="900"/>
        <v/>
      </c>
      <c r="AD841" s="7" t="str">
        <f t="shared" si="901"/>
        <v/>
      </c>
      <c r="AE841" s="7" t="str">
        <f t="shared" si="902"/>
        <v/>
      </c>
      <c r="AF841" s="7" t="str">
        <f t="shared" si="903"/>
        <v/>
      </c>
      <c r="AG841" s="7" t="str">
        <f t="shared" si="904"/>
        <v/>
      </c>
      <c r="AH841" s="7" t="str">
        <f t="shared" si="905"/>
        <v/>
      </c>
      <c r="AJ841" s="7" t="str">
        <f t="shared" si="906"/>
        <v/>
      </c>
      <c r="AK841" s="7" t="str">
        <f t="shared" si="907"/>
        <v/>
      </c>
      <c r="AL841" s="7" t="str">
        <f t="shared" si="908"/>
        <v/>
      </c>
      <c r="AM841" s="7" t="str">
        <f t="shared" si="909"/>
        <v/>
      </c>
      <c r="AO841" s="7" t="str">
        <f t="shared" si="910"/>
        <v/>
      </c>
      <c r="AP841" s="7" t="str">
        <f t="shared" si="911"/>
        <v/>
      </c>
      <c r="AQ841" s="7" t="str">
        <f t="shared" si="912"/>
        <v/>
      </c>
      <c r="AS841" s="7" t="str">
        <f t="shared" si="913"/>
        <v/>
      </c>
      <c r="AT841" s="7" t="str">
        <f t="shared" si="914"/>
        <v/>
      </c>
      <c r="AU841" s="7" t="str">
        <f t="shared" si="915"/>
        <v/>
      </c>
      <c r="AW841" s="7" t="str">
        <f t="shared" si="916"/>
        <v/>
      </c>
      <c r="AY841" s="7" t="str">
        <f t="shared" si="917"/>
        <v/>
      </c>
      <c r="AZ841" s="7" t="str">
        <f t="shared" si="918"/>
        <v/>
      </c>
      <c r="BA841" s="7" t="str">
        <f t="shared" si="919"/>
        <v/>
      </c>
    </row>
    <row r="842" spans="1:53">
      <c r="A842" s="23"/>
      <c r="B842" s="24"/>
      <c r="C842" s="25"/>
      <c r="D842" s="26"/>
      <c r="E842" s="27"/>
      <c r="F842" s="28"/>
      <c r="G842" s="28"/>
      <c r="H842" s="27"/>
      <c r="I842" s="29"/>
      <c r="J842" s="30"/>
      <c r="K842" s="31"/>
      <c r="L842" s="32"/>
      <c r="M842" s="223"/>
      <c r="N842" s="12" t="str">
        <f>IF(ISBLANK(I842),"",IF(COUNTIF(I842,"*bombe*"),(G842-1)*SUMIF('base de donnée JCO '!C$3:C$10,K842,'base de donnée JCO '!D$3:D$10)+SUMIF(entete,L842,'base de donnée JCO '!D$14:D$20),SUMIFS('base de donnée JCO '!I$173:I$1080,'base de donnée JCO '!F$173:F$1080,I842,'base de donnée JCO '!G$173:G$1080,J842)))</f>
        <v/>
      </c>
      <c r="O842" s="12" t="str">
        <f t="shared" si="920"/>
        <v/>
      </c>
      <c r="P842" s="223"/>
      <c r="Q842" s="28"/>
      <c r="R842" s="28"/>
      <c r="S842" s="28"/>
      <c r="T842" s="28"/>
      <c r="U842" s="28"/>
      <c r="V842" s="2">
        <f>W842*SUMIFS('base de donnée JCO '!H$173:H$1080,'base de donnée JCO '!F$173:F$1080,I842,'base de donnée JCO '!G$173:G$1080,J842)</f>
        <v>0</v>
      </c>
      <c r="W842" s="2">
        <f t="shared" si="897"/>
        <v>0</v>
      </c>
      <c r="X842" s="2">
        <f>W842*SUMIFS('base de donnée JCO '!J$173:J$1080,'base de donnée JCO '!F$173:F$1080,I842,'base de donnée JCO '!G$173:G$1080,J842)</f>
        <v>0</v>
      </c>
      <c r="Z842" s="7" t="str">
        <f t="shared" si="898"/>
        <v/>
      </c>
      <c r="AA842" s="7" t="str">
        <f t="shared" si="899"/>
        <v/>
      </c>
      <c r="AB842" s="7" t="str">
        <f t="shared" si="900"/>
        <v/>
      </c>
      <c r="AD842" s="7" t="str">
        <f t="shared" si="901"/>
        <v/>
      </c>
      <c r="AE842" s="7" t="str">
        <f t="shared" si="902"/>
        <v/>
      </c>
      <c r="AF842" s="7" t="str">
        <f t="shared" si="903"/>
        <v/>
      </c>
      <c r="AG842" s="7" t="str">
        <f t="shared" si="904"/>
        <v/>
      </c>
      <c r="AH842" s="7" t="str">
        <f t="shared" si="905"/>
        <v/>
      </c>
      <c r="AJ842" s="7" t="str">
        <f t="shared" si="906"/>
        <v/>
      </c>
      <c r="AK842" s="7" t="str">
        <f t="shared" si="907"/>
        <v/>
      </c>
      <c r="AL842" s="7" t="str">
        <f t="shared" si="908"/>
        <v/>
      </c>
      <c r="AM842" s="7" t="str">
        <f t="shared" si="909"/>
        <v/>
      </c>
      <c r="AO842" s="7" t="str">
        <f t="shared" si="910"/>
        <v/>
      </c>
      <c r="AP842" s="7" t="str">
        <f t="shared" si="911"/>
        <v/>
      </c>
      <c r="AQ842" s="7" t="str">
        <f t="shared" si="912"/>
        <v/>
      </c>
      <c r="AS842" s="7" t="str">
        <f t="shared" si="913"/>
        <v/>
      </c>
      <c r="AT842" s="7" t="str">
        <f t="shared" si="914"/>
        <v/>
      </c>
      <c r="AU842" s="7" t="str">
        <f t="shared" si="915"/>
        <v/>
      </c>
      <c r="AW842" s="7" t="str">
        <f t="shared" si="916"/>
        <v/>
      </c>
      <c r="AY842" s="7" t="str">
        <f t="shared" si="917"/>
        <v/>
      </c>
      <c r="AZ842" s="7" t="str">
        <f t="shared" si="918"/>
        <v/>
      </c>
      <c r="BA842" s="7" t="str">
        <f t="shared" si="919"/>
        <v/>
      </c>
    </row>
    <row r="843" spans="1:53">
      <c r="A843" s="23"/>
      <c r="B843" s="24"/>
      <c r="C843" s="25"/>
      <c r="D843" s="26"/>
      <c r="E843" s="27"/>
      <c r="F843" s="28"/>
      <c r="G843" s="28"/>
      <c r="H843" s="27"/>
      <c r="I843" s="29"/>
      <c r="J843" s="30"/>
      <c r="K843" s="31"/>
      <c r="L843" s="32"/>
      <c r="M843" s="223"/>
      <c r="N843" s="12" t="str">
        <f>IF(ISBLANK(I843),"",IF(COUNTIF(I843,"*bombe*"),(G843-1)*SUMIF('base de donnée JCO '!C$3:C$10,K843,'base de donnée JCO '!D$3:D$10)+SUMIF(entete,L843,'base de donnée JCO '!D$14:D$20),SUMIFS('base de donnée JCO '!I$173:I$1080,'base de donnée JCO '!F$173:F$1080,I843,'base de donnée JCO '!G$173:G$1080,J843)))</f>
        <v/>
      </c>
      <c r="O843" s="12" t="str">
        <f t="shared" si="920"/>
        <v/>
      </c>
      <c r="P843" s="223"/>
      <c r="Q843" s="28"/>
      <c r="R843" s="28"/>
      <c r="S843" s="28"/>
      <c r="T843" s="28"/>
      <c r="U843" s="28"/>
      <c r="V843" s="2">
        <f>W843*SUMIFS('base de donnée JCO '!H$173:H$1080,'base de donnée JCO '!F$173:F$1080,I843,'base de donnée JCO '!G$173:G$1080,J843)</f>
        <v>0</v>
      </c>
      <c r="W843" s="2">
        <f t="shared" ref="W843:W850" si="921">F843*G843</f>
        <v>0</v>
      </c>
      <c r="X843" s="2">
        <f>W843*SUMIFS('base de donnée JCO '!J$173:J$1080,'base de donnée JCO '!F$173:F$1080,I843,'base de donnée JCO '!G$173:G$1080,J843)</f>
        <v>0</v>
      </c>
      <c r="Z843" s="7" t="str">
        <f t="shared" ref="Z843:Z850" si="922">IF(ISBLANK(I843),"",IF(COUNTIF(I843,"*BOMBE_50MM*"),IF(COUNTIF(K843,"*TR*"),IF(G843&gt;=6,F843*1,0.5*F843),""),""))</f>
        <v/>
      </c>
      <c r="AA843" s="7" t="str">
        <f t="shared" ref="AA843:AA850" si="923">IF(ISBLANK(I843),"",IF(COUNTIF(I843,"*BOMBE_50MM*"),IF(COUNTIF(K843,"*\*"),IF(G843&gt;1,F843*1,""),""),""))</f>
        <v/>
      </c>
      <c r="AB843" s="7" t="str">
        <f t="shared" ref="AB843:AB850" si="924">IF(ISBLANK(I843),"",IF(COUNTIF(I843,"*BOMBE_50MM*"),IF(G843=1,F843,""),""))</f>
        <v/>
      </c>
      <c r="AD843" s="7" t="str">
        <f t="shared" ref="AD843:AD850" si="925">IF(ISBLANK(I843),"",IF(COUNTIF(I843,"*BOMBE_75MM*"),IF(G843=1,F843,""),""))</f>
        <v/>
      </c>
      <c r="AE843" s="7" t="str">
        <f t="shared" ref="AE843:AE850" si="926">IF(ISBLANK(I843),"",IF(COUNTIF(I843,"*BOMBE_75MM*"),IF(COUNTIF(K843,"*TR*"),IF(G843&lt;=5,F843,""),""),""))</f>
        <v/>
      </c>
      <c r="AF843" s="7" t="str">
        <f t="shared" ref="AF843:AF850" si="927">IF(ISBLANK(I843),"",IF(COUNTIF(I843,"*BOMBE_75MM*"),IF(COUNTIF(K843,"*TR*"),IF(G843&gt;5,F843,""),""),""))</f>
        <v/>
      </c>
      <c r="AG843" s="7" t="str">
        <f t="shared" ref="AG843:AG850" si="928">IF(ISBLANK(I843),"",IF(COUNTIF(I843,"*BOMBE_75MM*"),IF(COUNTIF(K843,"*\*"),IF(AND(G843&lt;=3,G843&gt;=2),F843,""),""),""))</f>
        <v/>
      </c>
      <c r="AH843" s="7" t="str">
        <f t="shared" ref="AH843:AH850" si="929">IF(ISBLANK(I843),"",IF(COUNTIF(I843,"*BOMBE_75MM*"),IF(COUNTIF(K843,"*\*"),IF(AND(G843&lt;=7,G843&gt;=4),F843,""),""),""))</f>
        <v/>
      </c>
      <c r="AJ843" s="7" t="str">
        <f t="shared" ref="AJ843:AJ850" si="930">IF(ISBLANK(I843),"",IF(COUNTIF(I843,"*BOMBE_100MM*"),IF(G843=1,F843,""),""))</f>
        <v/>
      </c>
      <c r="AK843" s="7" t="str">
        <f t="shared" ref="AK843:AK850" si="931">IF(ISBLANK(I843),"",IF(COUNTIF(I843,"*BOMBE_100MM*"),IF(COUNTIF(K843,"*TR*"),IF(G843&lt;=5,F843,F843*2),""),""))</f>
        <v/>
      </c>
      <c r="AL843" s="7" t="str">
        <f t="shared" ref="AL843:AL850" si="932">IF(ISBLANK(I843),"",IF(COUNTIF(I843,"*BOMBE_100MM*"),IF(COUNTIF(K843,"*\*"),IF(AND(G843&lt;=3,G843&gt;=2),F843,""),""),""))</f>
        <v/>
      </c>
      <c r="AM843" s="7" t="str">
        <f t="shared" ref="AM843:AM850" si="933">IF(ISBLANK(I843),"",IF(COUNTIF(I843,"*BOMBE_100MM*"),IF(COUNTIF(K843,"*\*"),IF(AND(G843&lt;=5,G843&gt;=4),F843,""),""),""))</f>
        <v/>
      </c>
      <c r="AO843" s="7" t="str">
        <f t="shared" ref="AO843:AO850" si="934">IF(ISBLANK(I843),"",IF(COUNTIF(I843,"*BOMBE_125MM*"),IF(G843=1,F843,""),""))</f>
        <v/>
      </c>
      <c r="AP843" s="7" t="str">
        <f t="shared" ref="AP843:AP850" si="935">IF(ISBLANK(I843),"",IF(COUNTIF(I843,"*BOMBE_125MM*"),IF(COUNTIF(K843,"*TR*"),IF(G843&lt;=5,F843,""),""),""))</f>
        <v/>
      </c>
      <c r="AQ843" s="7" t="str">
        <f t="shared" ref="AQ843:AQ850" si="936">IF(ISBLANK(I843),"",IF(COUNTIF(I843,"*BOMBE_125MM*"),IF(COUNTIF(K843,"*\*"),IF(AND(G843&lt;=3,G843&gt;=2),F843,""),""),""))</f>
        <v/>
      </c>
      <c r="AS843" s="7" t="str">
        <f t="shared" ref="AS843:AS850" si="937">IF(ISBLANK(I843),"",IF(COUNTIF(I843,"*BOMBE_150MM*"),IF(G843=1,F843,""),""))</f>
        <v/>
      </c>
      <c r="AT843" s="7" t="str">
        <f t="shared" ref="AT843:AT850" si="938">IF(ISBLANK(I843),"",IF(COUNTIF(I843,"*BOMBE_150MM*"),IF(COUNTIF(K843,"*TR*"),IF(G843&lt;=4,F843,""),""),""))</f>
        <v/>
      </c>
      <c r="AU843" s="7" t="str">
        <f t="shared" ref="AU843:AU850" si="939">IF(ISBLANK(I843),"",IF(COUNTIF(I843,"*BOMBE_150MM*"),IF(COUNTIF(K843,"*\*"),IF(AND(G843&lt;=3,G843&gt;=2),F843,""),""),""))</f>
        <v/>
      </c>
      <c r="AW843" s="7" t="str">
        <f t="shared" ref="AW843:AW850" si="940">IF(ISBLANK(I843),"",IF(COUNTIF(I843,"*BOMBE_200MM*"),F843*G843,""))</f>
        <v/>
      </c>
      <c r="AY843" s="7" t="str">
        <f t="shared" ref="AY843:AY850" si="941">IF(ISBLANK(I843),"",IF(COUNTIF(I843,"*BOMBE_*"),F843*20,F843*15))</f>
        <v/>
      </c>
      <c r="AZ843" s="7" t="str">
        <f t="shared" ref="AZ843:AZ850" si="942">IF(ISBLANK(I843),"",IF(COUNTIF(I843,"*BOMBE_*"),F843*15,F843*10))</f>
        <v/>
      </c>
      <c r="BA843" s="7" t="str">
        <f t="shared" ref="BA843:BA850" si="943">IF(ISBLANK(I843),"",IF(COUNTIF(I843,"*BOMBE_*"),F843*10,F843*5))</f>
        <v/>
      </c>
    </row>
    <row r="844" spans="1:53">
      <c r="A844" s="23"/>
      <c r="B844" s="24"/>
      <c r="C844" s="25"/>
      <c r="D844" s="26"/>
      <c r="E844" s="27"/>
      <c r="F844" s="28"/>
      <c r="G844" s="28"/>
      <c r="H844" s="27"/>
      <c r="I844" s="29"/>
      <c r="J844" s="30"/>
      <c r="K844" s="31"/>
      <c r="L844" s="32"/>
      <c r="M844" s="223"/>
      <c r="N844" s="12" t="str">
        <f>IF(ISBLANK(I844),"",IF(COUNTIF(I844,"*bombe*"),(G844-1)*SUMIF('base de donnée JCO '!C$3:C$10,K844,'base de donnée JCO '!D$3:D$10)+SUMIF(entete,L844,'base de donnée JCO '!D$14:D$20),SUMIFS('base de donnée JCO '!I$173:I$1080,'base de donnée JCO '!F$173:F$1080,I844,'base de donnée JCO '!G$173:G$1080,J844)))</f>
        <v/>
      </c>
      <c r="O844" s="12" t="str">
        <f t="shared" si="920"/>
        <v/>
      </c>
      <c r="P844" s="223"/>
      <c r="Q844" s="28"/>
      <c r="R844" s="28"/>
      <c r="S844" s="28"/>
      <c r="T844" s="28"/>
      <c r="U844" s="28"/>
      <c r="V844" s="2">
        <f>W844*SUMIFS('base de donnée JCO '!H$173:H$1080,'base de donnée JCO '!F$173:F$1080,I844,'base de donnée JCO '!G$173:G$1080,J844)</f>
        <v>0</v>
      </c>
      <c r="W844" s="2">
        <f t="shared" si="921"/>
        <v>0</v>
      </c>
      <c r="X844" s="2">
        <f>W844*SUMIFS('base de donnée JCO '!J$173:J$1080,'base de donnée JCO '!F$173:F$1080,I844,'base de donnée JCO '!G$173:G$1080,J844)</f>
        <v>0</v>
      </c>
      <c r="Z844" s="7" t="str">
        <f t="shared" si="922"/>
        <v/>
      </c>
      <c r="AA844" s="7" t="str">
        <f t="shared" si="923"/>
        <v/>
      </c>
      <c r="AB844" s="7" t="str">
        <f t="shared" si="924"/>
        <v/>
      </c>
      <c r="AD844" s="7" t="str">
        <f t="shared" si="925"/>
        <v/>
      </c>
      <c r="AE844" s="7" t="str">
        <f t="shared" si="926"/>
        <v/>
      </c>
      <c r="AF844" s="7" t="str">
        <f t="shared" si="927"/>
        <v/>
      </c>
      <c r="AG844" s="7" t="str">
        <f t="shared" si="928"/>
        <v/>
      </c>
      <c r="AH844" s="7" t="str">
        <f t="shared" si="929"/>
        <v/>
      </c>
      <c r="AJ844" s="7" t="str">
        <f t="shared" si="930"/>
        <v/>
      </c>
      <c r="AK844" s="7" t="str">
        <f t="shared" si="931"/>
        <v/>
      </c>
      <c r="AL844" s="7" t="str">
        <f t="shared" si="932"/>
        <v/>
      </c>
      <c r="AM844" s="7" t="str">
        <f t="shared" si="933"/>
        <v/>
      </c>
      <c r="AO844" s="7" t="str">
        <f t="shared" si="934"/>
        <v/>
      </c>
      <c r="AP844" s="7" t="str">
        <f t="shared" si="935"/>
        <v/>
      </c>
      <c r="AQ844" s="7" t="str">
        <f t="shared" si="936"/>
        <v/>
      </c>
      <c r="AS844" s="7" t="str">
        <f t="shared" si="937"/>
        <v/>
      </c>
      <c r="AT844" s="7" t="str">
        <f t="shared" si="938"/>
        <v/>
      </c>
      <c r="AU844" s="7" t="str">
        <f t="shared" si="939"/>
        <v/>
      </c>
      <c r="AW844" s="7" t="str">
        <f t="shared" si="940"/>
        <v/>
      </c>
      <c r="AY844" s="7" t="str">
        <f t="shared" si="941"/>
        <v/>
      </c>
      <c r="AZ844" s="7" t="str">
        <f t="shared" si="942"/>
        <v/>
      </c>
      <c r="BA844" s="7" t="str">
        <f t="shared" si="943"/>
        <v/>
      </c>
    </row>
    <row r="845" spans="1:53">
      <c r="A845" s="23"/>
      <c r="B845" s="24"/>
      <c r="C845" s="25"/>
      <c r="D845" s="26"/>
      <c r="E845" s="27"/>
      <c r="F845" s="28"/>
      <c r="G845" s="28"/>
      <c r="H845" s="27"/>
      <c r="I845" s="29"/>
      <c r="J845" s="30"/>
      <c r="K845" s="31"/>
      <c r="L845" s="32"/>
      <c r="M845" s="223"/>
      <c r="N845" s="12" t="str">
        <f>IF(ISBLANK(I845),"",IF(COUNTIF(I845,"*bombe*"),(G845-1)*SUMIF('base de donnée JCO '!C$3:C$10,K845,'base de donnée JCO '!D$3:D$10)+SUMIF(entete,L845,'base de donnée JCO '!D$14:D$20),SUMIFS('base de donnée JCO '!I$173:I$1080,'base de donnée JCO '!F$173:F$1080,I845,'base de donnée JCO '!G$173:G$1080,J845)))</f>
        <v/>
      </c>
      <c r="O845" s="12" t="str">
        <f t="shared" si="920"/>
        <v/>
      </c>
      <c r="P845" s="223"/>
      <c r="Q845" s="28"/>
      <c r="R845" s="28"/>
      <c r="S845" s="28"/>
      <c r="T845" s="28"/>
      <c r="U845" s="28"/>
      <c r="V845" s="2">
        <f>W845*SUMIFS('base de donnée JCO '!H$173:H$1080,'base de donnée JCO '!F$173:F$1080,I845,'base de donnée JCO '!G$173:G$1080,J845)</f>
        <v>0</v>
      </c>
      <c r="W845" s="2">
        <f t="shared" si="921"/>
        <v>0</v>
      </c>
      <c r="X845" s="2">
        <f>W845*SUMIFS('base de donnée JCO '!J$173:J$1080,'base de donnée JCO '!F$173:F$1080,I845,'base de donnée JCO '!G$173:G$1080,J845)</f>
        <v>0</v>
      </c>
      <c r="Z845" s="7" t="str">
        <f t="shared" si="922"/>
        <v/>
      </c>
      <c r="AA845" s="7" t="str">
        <f t="shared" si="923"/>
        <v/>
      </c>
      <c r="AB845" s="7" t="str">
        <f t="shared" si="924"/>
        <v/>
      </c>
      <c r="AD845" s="7" t="str">
        <f t="shared" si="925"/>
        <v/>
      </c>
      <c r="AE845" s="7" t="str">
        <f t="shared" si="926"/>
        <v/>
      </c>
      <c r="AF845" s="7" t="str">
        <f t="shared" si="927"/>
        <v/>
      </c>
      <c r="AG845" s="7" t="str">
        <f t="shared" si="928"/>
        <v/>
      </c>
      <c r="AH845" s="7" t="str">
        <f t="shared" si="929"/>
        <v/>
      </c>
      <c r="AJ845" s="7" t="str">
        <f t="shared" si="930"/>
        <v/>
      </c>
      <c r="AK845" s="7" t="str">
        <f t="shared" si="931"/>
        <v/>
      </c>
      <c r="AL845" s="7" t="str">
        <f t="shared" si="932"/>
        <v/>
      </c>
      <c r="AM845" s="7" t="str">
        <f t="shared" si="933"/>
        <v/>
      </c>
      <c r="AO845" s="7" t="str">
        <f t="shared" si="934"/>
        <v/>
      </c>
      <c r="AP845" s="7" t="str">
        <f t="shared" si="935"/>
        <v/>
      </c>
      <c r="AQ845" s="7" t="str">
        <f t="shared" si="936"/>
        <v/>
      </c>
      <c r="AS845" s="7" t="str">
        <f t="shared" si="937"/>
        <v/>
      </c>
      <c r="AT845" s="7" t="str">
        <f t="shared" si="938"/>
        <v/>
      </c>
      <c r="AU845" s="7" t="str">
        <f t="shared" si="939"/>
        <v/>
      </c>
      <c r="AW845" s="7" t="str">
        <f t="shared" si="940"/>
        <v/>
      </c>
      <c r="AY845" s="7" t="str">
        <f t="shared" si="941"/>
        <v/>
      </c>
      <c r="AZ845" s="7" t="str">
        <f t="shared" si="942"/>
        <v/>
      </c>
      <c r="BA845" s="7" t="str">
        <f t="shared" si="943"/>
        <v/>
      </c>
    </row>
    <row r="846" spans="1:53">
      <c r="A846" s="23"/>
      <c r="B846" s="24"/>
      <c r="C846" s="25"/>
      <c r="D846" s="26"/>
      <c r="E846" s="27"/>
      <c r="F846" s="28"/>
      <c r="G846" s="28"/>
      <c r="H846" s="27"/>
      <c r="I846" s="29"/>
      <c r="J846" s="30"/>
      <c r="K846" s="31"/>
      <c r="L846" s="32"/>
      <c r="M846" s="223"/>
      <c r="N846" s="12" t="str">
        <f>IF(ISBLANK(I846),"",IF(COUNTIF(I846,"*bombe*"),(G846-1)*SUMIF('base de donnée JCO '!C$3:C$10,K846,'base de donnée JCO '!D$3:D$10)+SUMIF(entete,L846,'base de donnée JCO '!D$14:D$20),SUMIFS('base de donnée JCO '!I$173:I$1080,'base de donnée JCO '!F$173:F$1080,I846,'base de donnée JCO '!G$173:G$1080,J846)))</f>
        <v/>
      </c>
      <c r="O846" s="12" t="str">
        <f t="shared" si="920"/>
        <v/>
      </c>
      <c r="P846" s="223"/>
      <c r="Q846" s="28"/>
      <c r="R846" s="28"/>
      <c r="S846" s="28"/>
      <c r="T846" s="28"/>
      <c r="U846" s="28"/>
      <c r="V846" s="2">
        <f>W846*SUMIFS('base de donnée JCO '!H$173:H$1080,'base de donnée JCO '!F$173:F$1080,I846,'base de donnée JCO '!G$173:G$1080,J846)</f>
        <v>0</v>
      </c>
      <c r="W846" s="2">
        <f t="shared" si="921"/>
        <v>0</v>
      </c>
      <c r="X846" s="2">
        <f>W846*SUMIFS('base de donnée JCO '!J$173:J$1080,'base de donnée JCO '!F$173:F$1080,I846,'base de donnée JCO '!G$173:G$1080,J846)</f>
        <v>0</v>
      </c>
      <c r="Z846" s="7" t="str">
        <f t="shared" si="922"/>
        <v/>
      </c>
      <c r="AA846" s="7" t="str">
        <f t="shared" si="923"/>
        <v/>
      </c>
      <c r="AB846" s="7" t="str">
        <f t="shared" si="924"/>
        <v/>
      </c>
      <c r="AD846" s="7" t="str">
        <f t="shared" si="925"/>
        <v/>
      </c>
      <c r="AE846" s="7" t="str">
        <f t="shared" si="926"/>
        <v/>
      </c>
      <c r="AF846" s="7" t="str">
        <f t="shared" si="927"/>
        <v/>
      </c>
      <c r="AG846" s="7" t="str">
        <f t="shared" si="928"/>
        <v/>
      </c>
      <c r="AH846" s="7" t="str">
        <f t="shared" si="929"/>
        <v/>
      </c>
      <c r="AJ846" s="7" t="str">
        <f t="shared" si="930"/>
        <v/>
      </c>
      <c r="AK846" s="7" t="str">
        <f t="shared" si="931"/>
        <v/>
      </c>
      <c r="AL846" s="7" t="str">
        <f t="shared" si="932"/>
        <v/>
      </c>
      <c r="AM846" s="7" t="str">
        <f t="shared" si="933"/>
        <v/>
      </c>
      <c r="AO846" s="7" t="str">
        <f t="shared" si="934"/>
        <v/>
      </c>
      <c r="AP846" s="7" t="str">
        <f t="shared" si="935"/>
        <v/>
      </c>
      <c r="AQ846" s="7" t="str">
        <f t="shared" si="936"/>
        <v/>
      </c>
      <c r="AS846" s="7" t="str">
        <f t="shared" si="937"/>
        <v/>
      </c>
      <c r="AT846" s="7" t="str">
        <f t="shared" si="938"/>
        <v/>
      </c>
      <c r="AU846" s="7" t="str">
        <f t="shared" si="939"/>
        <v/>
      </c>
      <c r="AW846" s="7" t="str">
        <f t="shared" si="940"/>
        <v/>
      </c>
      <c r="AY846" s="7" t="str">
        <f t="shared" si="941"/>
        <v/>
      </c>
      <c r="AZ846" s="7" t="str">
        <f t="shared" si="942"/>
        <v/>
      </c>
      <c r="BA846" s="7" t="str">
        <f t="shared" si="943"/>
        <v/>
      </c>
    </row>
    <row r="847" spans="1:53">
      <c r="A847" s="23"/>
      <c r="B847" s="24"/>
      <c r="C847" s="25"/>
      <c r="D847" s="26"/>
      <c r="E847" s="27"/>
      <c r="F847" s="28"/>
      <c r="G847" s="28"/>
      <c r="H847" s="27"/>
      <c r="I847" s="29"/>
      <c r="J847" s="30"/>
      <c r="K847" s="31"/>
      <c r="L847" s="32"/>
      <c r="M847" s="223"/>
      <c r="N847" s="12" t="str">
        <f>IF(ISBLANK(I847),"",IF(COUNTIF(I847,"*bombe*"),(G847-1)*SUMIF('base de donnée JCO '!C$3:C$10,K847,'base de donnée JCO '!D$3:D$10)+SUMIF(entete,L847,'base de donnée JCO '!D$14:D$20),SUMIFS('base de donnée JCO '!I$173:I$1080,'base de donnée JCO '!F$173:F$1080,I847,'base de donnée JCO '!G$173:G$1080,J847)))</f>
        <v/>
      </c>
      <c r="O847" s="12" t="str">
        <f t="shared" si="920"/>
        <v/>
      </c>
      <c r="P847" s="223"/>
      <c r="Q847" s="28"/>
      <c r="R847" s="28"/>
      <c r="S847" s="28"/>
      <c r="T847" s="28"/>
      <c r="U847" s="28"/>
      <c r="V847" s="2">
        <f>W847*SUMIFS('base de donnée JCO '!H$173:H$1080,'base de donnée JCO '!F$173:F$1080,I847,'base de donnée JCO '!G$173:G$1080,J847)</f>
        <v>0</v>
      </c>
      <c r="W847" s="2">
        <f t="shared" si="921"/>
        <v>0</v>
      </c>
      <c r="X847" s="2">
        <f>W847*SUMIFS('base de donnée JCO '!J$173:J$1080,'base de donnée JCO '!F$173:F$1080,I847,'base de donnée JCO '!G$173:G$1080,J847)</f>
        <v>0</v>
      </c>
      <c r="Z847" s="7" t="str">
        <f t="shared" si="922"/>
        <v/>
      </c>
      <c r="AA847" s="7" t="str">
        <f t="shared" si="923"/>
        <v/>
      </c>
      <c r="AB847" s="7" t="str">
        <f t="shared" si="924"/>
        <v/>
      </c>
      <c r="AD847" s="7" t="str">
        <f t="shared" si="925"/>
        <v/>
      </c>
      <c r="AE847" s="7" t="str">
        <f t="shared" si="926"/>
        <v/>
      </c>
      <c r="AF847" s="7" t="str">
        <f t="shared" si="927"/>
        <v/>
      </c>
      <c r="AG847" s="7" t="str">
        <f t="shared" si="928"/>
        <v/>
      </c>
      <c r="AH847" s="7" t="str">
        <f t="shared" si="929"/>
        <v/>
      </c>
      <c r="AJ847" s="7" t="str">
        <f t="shared" si="930"/>
        <v/>
      </c>
      <c r="AK847" s="7" t="str">
        <f t="shared" si="931"/>
        <v/>
      </c>
      <c r="AL847" s="7" t="str">
        <f t="shared" si="932"/>
        <v/>
      </c>
      <c r="AM847" s="7" t="str">
        <f t="shared" si="933"/>
        <v/>
      </c>
      <c r="AO847" s="7" t="str">
        <f t="shared" si="934"/>
        <v/>
      </c>
      <c r="AP847" s="7" t="str">
        <f t="shared" si="935"/>
        <v/>
      </c>
      <c r="AQ847" s="7" t="str">
        <f t="shared" si="936"/>
        <v/>
      </c>
      <c r="AS847" s="7" t="str">
        <f t="shared" si="937"/>
        <v/>
      </c>
      <c r="AT847" s="7" t="str">
        <f t="shared" si="938"/>
        <v/>
      </c>
      <c r="AU847" s="7" t="str">
        <f t="shared" si="939"/>
        <v/>
      </c>
      <c r="AW847" s="7" t="str">
        <f t="shared" si="940"/>
        <v/>
      </c>
      <c r="AY847" s="7" t="str">
        <f t="shared" si="941"/>
        <v/>
      </c>
      <c r="AZ847" s="7" t="str">
        <f t="shared" si="942"/>
        <v/>
      </c>
      <c r="BA847" s="7" t="str">
        <f t="shared" si="943"/>
        <v/>
      </c>
    </row>
    <row r="848" spans="1:53">
      <c r="A848" s="23"/>
      <c r="B848" s="24"/>
      <c r="C848" s="25"/>
      <c r="D848" s="26"/>
      <c r="E848" s="27"/>
      <c r="F848" s="28"/>
      <c r="G848" s="28"/>
      <c r="H848" s="27"/>
      <c r="I848" s="29"/>
      <c r="J848" s="30"/>
      <c r="K848" s="31"/>
      <c r="L848" s="32"/>
      <c r="M848" s="223"/>
      <c r="N848" s="12" t="str">
        <f>IF(ISBLANK(I848),"",IF(COUNTIF(I848,"*bombe*"),(G848-1)*SUMIF('base de donnée JCO '!C$3:C$10,K848,'base de donnée JCO '!D$3:D$10)+SUMIF(entete,L848,'base de donnée JCO '!D$14:D$20),SUMIFS('base de donnée JCO '!I$173:I$1080,'base de donnée JCO '!F$173:F$1080,I848,'base de donnée JCO '!G$173:G$1080,J848)))</f>
        <v/>
      </c>
      <c r="O848" s="12" t="str">
        <f t="shared" si="920"/>
        <v/>
      </c>
      <c r="P848" s="223"/>
      <c r="Q848" s="28"/>
      <c r="R848" s="28"/>
      <c r="S848" s="28"/>
      <c r="T848" s="28"/>
      <c r="U848" s="28"/>
      <c r="V848" s="2">
        <f>W848*SUMIFS('base de donnée JCO '!H$173:H$1080,'base de donnée JCO '!F$173:F$1080,I848,'base de donnée JCO '!G$173:G$1080,J848)</f>
        <v>0</v>
      </c>
      <c r="W848" s="2">
        <f t="shared" si="921"/>
        <v>0</v>
      </c>
      <c r="X848" s="2">
        <f>W848*SUMIFS('base de donnée JCO '!J$173:J$1080,'base de donnée JCO '!F$173:F$1080,I848,'base de donnée JCO '!G$173:G$1080,J848)</f>
        <v>0</v>
      </c>
      <c r="Z848" s="7" t="str">
        <f t="shared" si="922"/>
        <v/>
      </c>
      <c r="AA848" s="7" t="str">
        <f t="shared" si="923"/>
        <v/>
      </c>
      <c r="AB848" s="7" t="str">
        <f t="shared" si="924"/>
        <v/>
      </c>
      <c r="AD848" s="7" t="str">
        <f t="shared" si="925"/>
        <v/>
      </c>
      <c r="AE848" s="7" t="str">
        <f t="shared" si="926"/>
        <v/>
      </c>
      <c r="AF848" s="7" t="str">
        <f t="shared" si="927"/>
        <v/>
      </c>
      <c r="AG848" s="7" t="str">
        <f t="shared" si="928"/>
        <v/>
      </c>
      <c r="AH848" s="7" t="str">
        <f t="shared" si="929"/>
        <v/>
      </c>
      <c r="AJ848" s="7" t="str">
        <f t="shared" si="930"/>
        <v/>
      </c>
      <c r="AK848" s="7" t="str">
        <f t="shared" si="931"/>
        <v/>
      </c>
      <c r="AL848" s="7" t="str">
        <f t="shared" si="932"/>
        <v/>
      </c>
      <c r="AM848" s="7" t="str">
        <f t="shared" si="933"/>
        <v/>
      </c>
      <c r="AO848" s="7" t="str">
        <f t="shared" si="934"/>
        <v/>
      </c>
      <c r="AP848" s="7" t="str">
        <f t="shared" si="935"/>
        <v/>
      </c>
      <c r="AQ848" s="7" t="str">
        <f t="shared" si="936"/>
        <v/>
      </c>
      <c r="AS848" s="7" t="str">
        <f t="shared" si="937"/>
        <v/>
      </c>
      <c r="AT848" s="7" t="str">
        <f t="shared" si="938"/>
        <v/>
      </c>
      <c r="AU848" s="7" t="str">
        <f t="shared" si="939"/>
        <v/>
      </c>
      <c r="AW848" s="7" t="str">
        <f t="shared" si="940"/>
        <v/>
      </c>
      <c r="AY848" s="7" t="str">
        <f t="shared" si="941"/>
        <v/>
      </c>
      <c r="AZ848" s="7" t="str">
        <f t="shared" si="942"/>
        <v/>
      </c>
      <c r="BA848" s="7" t="str">
        <f t="shared" si="943"/>
        <v/>
      </c>
    </row>
    <row r="849" spans="1:53">
      <c r="A849" s="23"/>
      <c r="B849" s="24"/>
      <c r="C849" s="25"/>
      <c r="D849" s="26"/>
      <c r="E849" s="27"/>
      <c r="F849" s="28"/>
      <c r="G849" s="28"/>
      <c r="H849" s="27"/>
      <c r="I849" s="29"/>
      <c r="J849" s="30"/>
      <c r="K849" s="31"/>
      <c r="L849" s="32"/>
      <c r="M849" s="223"/>
      <c r="N849" s="12" t="str">
        <f>IF(ISBLANK(I849),"",IF(COUNTIF(I849,"*bombe*"),(G849-1)*SUMIF('base de donnée JCO '!C$3:C$10,K849,'base de donnée JCO '!D$3:D$10)+SUMIF(entete,L849,'base de donnée JCO '!D$14:D$20),SUMIFS('base de donnée JCO '!I$173:I$1080,'base de donnée JCO '!F$173:F$1080,I849,'base de donnée JCO '!G$173:G$1080,J849)))</f>
        <v/>
      </c>
      <c r="O849" s="12" t="str">
        <f t="shared" si="920"/>
        <v/>
      </c>
      <c r="P849" s="223"/>
      <c r="Q849" s="28"/>
      <c r="R849" s="28"/>
      <c r="S849" s="28"/>
      <c r="T849" s="28"/>
      <c r="U849" s="28"/>
      <c r="V849" s="2">
        <f>W849*SUMIFS('base de donnée JCO '!H$173:H$1080,'base de donnée JCO '!F$173:F$1080,I849,'base de donnée JCO '!G$173:G$1080,J849)</f>
        <v>0</v>
      </c>
      <c r="W849" s="2">
        <f t="shared" si="921"/>
        <v>0</v>
      </c>
      <c r="X849" s="2">
        <f>W849*SUMIFS('base de donnée JCO '!J$173:J$1080,'base de donnée JCO '!F$173:F$1080,I849,'base de donnée JCO '!G$173:G$1080,J849)</f>
        <v>0</v>
      </c>
      <c r="Z849" s="7" t="str">
        <f t="shared" si="922"/>
        <v/>
      </c>
      <c r="AA849" s="7" t="str">
        <f t="shared" si="923"/>
        <v/>
      </c>
      <c r="AB849" s="7" t="str">
        <f t="shared" si="924"/>
        <v/>
      </c>
      <c r="AD849" s="7" t="str">
        <f t="shared" si="925"/>
        <v/>
      </c>
      <c r="AE849" s="7" t="str">
        <f t="shared" si="926"/>
        <v/>
      </c>
      <c r="AF849" s="7" t="str">
        <f t="shared" si="927"/>
        <v/>
      </c>
      <c r="AG849" s="7" t="str">
        <f t="shared" si="928"/>
        <v/>
      </c>
      <c r="AH849" s="7" t="str">
        <f t="shared" si="929"/>
        <v/>
      </c>
      <c r="AJ849" s="7" t="str">
        <f t="shared" si="930"/>
        <v/>
      </c>
      <c r="AK849" s="7" t="str">
        <f t="shared" si="931"/>
        <v/>
      </c>
      <c r="AL849" s="7" t="str">
        <f t="shared" si="932"/>
        <v/>
      </c>
      <c r="AM849" s="7" t="str">
        <f t="shared" si="933"/>
        <v/>
      </c>
      <c r="AO849" s="7" t="str">
        <f t="shared" si="934"/>
        <v/>
      </c>
      <c r="AP849" s="7" t="str">
        <f t="shared" si="935"/>
        <v/>
      </c>
      <c r="AQ849" s="7" t="str">
        <f t="shared" si="936"/>
        <v/>
      </c>
      <c r="AS849" s="7" t="str">
        <f t="shared" si="937"/>
        <v/>
      </c>
      <c r="AT849" s="7" t="str">
        <f t="shared" si="938"/>
        <v/>
      </c>
      <c r="AU849" s="7" t="str">
        <f t="shared" si="939"/>
        <v/>
      </c>
      <c r="AW849" s="7" t="str">
        <f t="shared" si="940"/>
        <v/>
      </c>
      <c r="AY849" s="7" t="str">
        <f t="shared" si="941"/>
        <v/>
      </c>
      <c r="AZ849" s="7" t="str">
        <f t="shared" si="942"/>
        <v/>
      </c>
      <c r="BA849" s="7" t="str">
        <f t="shared" si="943"/>
        <v/>
      </c>
    </row>
    <row r="850" spans="1:53">
      <c r="A850" s="23"/>
      <c r="B850" s="24"/>
      <c r="C850" s="25"/>
      <c r="D850" s="26"/>
      <c r="E850" s="27"/>
      <c r="F850" s="28"/>
      <c r="G850" s="28"/>
      <c r="H850" s="27"/>
      <c r="I850" s="29"/>
      <c r="J850" s="30"/>
      <c r="K850" s="31"/>
      <c r="L850" s="32"/>
      <c r="M850" s="223"/>
      <c r="N850" s="12" t="str">
        <f>IF(ISBLANK(I850),"",IF(COUNTIF(I850,"*bombe*"),(G850-1)*SUMIF('base de donnée JCO '!C$3:C$10,K850,'base de donnée JCO '!D$3:D$10)+SUMIF(entete,L850,'base de donnée JCO '!D$14:D$20),SUMIFS('base de donnée JCO '!I$173:I$1080,'base de donnée JCO '!F$173:F$1080,I850,'base de donnée JCO '!G$173:G$1080,J850)))</f>
        <v/>
      </c>
      <c r="O850" s="12" t="str">
        <f t="shared" si="920"/>
        <v/>
      </c>
      <c r="P850" s="223"/>
      <c r="Q850" s="28"/>
      <c r="R850" s="28"/>
      <c r="S850" s="28"/>
      <c r="T850" s="28"/>
      <c r="U850" s="28"/>
      <c r="V850" s="2">
        <f>W850*SUMIFS('base de donnée JCO '!H$173:H$1080,'base de donnée JCO '!F$173:F$1080,I850,'base de donnée JCO '!G$173:G$1080,J850)</f>
        <v>0</v>
      </c>
      <c r="W850" s="2">
        <f t="shared" si="921"/>
        <v>0</v>
      </c>
      <c r="X850" s="2">
        <f>W850*SUMIFS('base de donnée JCO '!J$173:J$1080,'base de donnée JCO '!F$173:F$1080,I850,'base de donnée JCO '!G$173:G$1080,J850)</f>
        <v>0</v>
      </c>
      <c r="Z850" s="7" t="str">
        <f t="shared" si="922"/>
        <v/>
      </c>
      <c r="AA850" s="7" t="str">
        <f t="shared" si="923"/>
        <v/>
      </c>
      <c r="AB850" s="7" t="str">
        <f t="shared" si="924"/>
        <v/>
      </c>
      <c r="AD850" s="7" t="str">
        <f t="shared" si="925"/>
        <v/>
      </c>
      <c r="AE850" s="7" t="str">
        <f t="shared" si="926"/>
        <v/>
      </c>
      <c r="AF850" s="7" t="str">
        <f t="shared" si="927"/>
        <v/>
      </c>
      <c r="AG850" s="7" t="str">
        <f t="shared" si="928"/>
        <v/>
      </c>
      <c r="AH850" s="7" t="str">
        <f t="shared" si="929"/>
        <v/>
      </c>
      <c r="AJ850" s="7" t="str">
        <f t="shared" si="930"/>
        <v/>
      </c>
      <c r="AK850" s="7" t="str">
        <f t="shared" si="931"/>
        <v/>
      </c>
      <c r="AL850" s="7" t="str">
        <f t="shared" si="932"/>
        <v/>
      </c>
      <c r="AM850" s="7" t="str">
        <f t="shared" si="933"/>
        <v/>
      </c>
      <c r="AO850" s="7" t="str">
        <f t="shared" si="934"/>
        <v/>
      </c>
      <c r="AP850" s="7" t="str">
        <f t="shared" si="935"/>
        <v/>
      </c>
      <c r="AQ850" s="7" t="str">
        <f t="shared" si="936"/>
        <v/>
      </c>
      <c r="AS850" s="7" t="str">
        <f t="shared" si="937"/>
        <v/>
      </c>
      <c r="AT850" s="7" t="str">
        <f t="shared" si="938"/>
        <v/>
      </c>
      <c r="AU850" s="7" t="str">
        <f t="shared" si="939"/>
        <v/>
      </c>
      <c r="AW850" s="7" t="str">
        <f t="shared" si="940"/>
        <v/>
      </c>
      <c r="AY850" s="7" t="str">
        <f t="shared" si="941"/>
        <v/>
      </c>
      <c r="AZ850" s="7" t="str">
        <f t="shared" si="942"/>
        <v/>
      </c>
      <c r="BA850" s="7" t="str">
        <f t="shared" si="943"/>
        <v/>
      </c>
    </row>
  </sheetData>
  <mergeCells count="8">
    <mergeCell ref="Q14:U14"/>
    <mergeCell ref="A3:B3"/>
    <mergeCell ref="A13:B13"/>
    <mergeCell ref="C3:G3"/>
    <mergeCell ref="A7:B7"/>
    <mergeCell ref="C7:G7"/>
    <mergeCell ref="A11:B11"/>
    <mergeCell ref="C11:G11"/>
  </mergeCells>
  <phoneticPr fontId="5" type="noConversion"/>
  <dataValidations count="5">
    <dataValidation type="list" allowBlank="1" showInputMessage="1" showErrorMessage="1" sqref="J16 J49:J82 J84:J850 J18:J47">
      <formula1>INDIRECT(I16)</formula1>
    </dataValidation>
    <dataValidation type="list" allowBlank="1" showInputMessage="1" showErrorMessage="1" sqref="Q139:U850 R138:T138 T128 Q129:U137 R128 S110 U110 Q110 Q115:U127 U102:U108 S102:S108 Q102:Q108 S112:S114 Q112:Q114 U112:U114 R93:R114 T93:T114 U90:U91 Q90:Q91 U93:U100 Q93:Q100 S85:S100 S16:S19 Q52:Q54 U52:U54 U56:U57 Q56:Q57 U44:U50 Q44:Q50 S31:S48 U39:U41 Q39:Q41 U31:U37 S21:S29 T31:T91 S50:S83 Q59:Q88 U59:U88 R16:R91 T16:U30 Q16:Q37">
      <formula1>incli</formula1>
    </dataValidation>
    <dataValidation type="list" allowBlank="1" showInputMessage="1" showErrorMessage="1" sqref="I49:I82 I84:I850 I16 I18:I47">
      <formula1>type</formula1>
    </dataValidation>
    <dataValidation type="list" allowBlank="1" showInputMessage="1" showErrorMessage="1" sqref="K16:K850">
      <formula1>TR</formula1>
    </dataValidation>
    <dataValidation type="list" allowBlank="1" showInputMessage="1" showErrorMessage="1" sqref="L16:L850">
      <formula1>entete</formula1>
    </dataValidation>
  </dataValidations>
  <printOptions horizontalCentered="1"/>
  <pageMargins left="0" right="0" top="0" bottom="0.39370078740157483" header="0" footer="0.19685039370078741"/>
  <pageSetup paperSize="9" scale="80" orientation="landscape" r:id="rId1"/>
  <headerFooter alignWithMargins="0">
    <oddFooter>&amp;C&amp;"Arial,Gras"Page &amp;P de &amp;N&amp;R&amp;"Arial,Gras"Jacques Couturier Organisation</oddFooter>
  </headerFooter>
  <rowBreaks count="3" manualBreakCount="3">
    <brk id="36" max="20" man="1"/>
    <brk id="63" max="20" man="1"/>
    <brk id="90" max="2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00"/>
  <sheetViews>
    <sheetView tabSelected="1" view="pageBreakPreview" topLeftCell="A4" zoomScaleNormal="100" zoomScaleSheetLayoutView="100" workbookViewId="0">
      <selection activeCell="P25" sqref="P25"/>
    </sheetView>
  </sheetViews>
  <sheetFormatPr baseColWidth="10" defaultRowHeight="12.75"/>
  <cols>
    <col min="2" max="2" width="32.42578125" customWidth="1"/>
    <col min="6" max="6" width="53.5703125" customWidth="1"/>
    <col min="8" max="8" width="9.5703125" customWidth="1"/>
    <col min="9" max="9" width="19" style="262" customWidth="1"/>
    <col min="10" max="10" width="7.5703125" customWidth="1"/>
    <col min="11" max="11" width="3.85546875" style="262" customWidth="1"/>
  </cols>
  <sheetData>
    <row r="3" spans="1:11">
      <c r="B3" s="259"/>
    </row>
    <row r="4" spans="1:11" ht="15.75">
      <c r="A4" s="260" t="s">
        <v>812</v>
      </c>
      <c r="B4" s="293" t="str">
        <f>'plan de tir'!C3</f>
        <v xml:space="preserve">test </v>
      </c>
      <c r="C4" s="293"/>
    </row>
    <row r="5" spans="1:11" ht="15.75">
      <c r="A5" s="260" t="s">
        <v>813</v>
      </c>
      <c r="B5" s="294">
        <f>'plan de tir'!C11</f>
        <v>42565</v>
      </c>
      <c r="C5" s="293"/>
    </row>
    <row r="7" spans="1:11">
      <c r="B7" s="258" t="s">
        <v>797</v>
      </c>
      <c r="C7" s="258" t="s">
        <v>0</v>
      </c>
      <c r="D7" s="258" t="s">
        <v>6</v>
      </c>
      <c r="E7" s="258" t="s">
        <v>7</v>
      </c>
      <c r="F7" s="258" t="s">
        <v>2</v>
      </c>
      <c r="G7" s="258" t="s">
        <v>798</v>
      </c>
      <c r="H7" s="258" t="s">
        <v>795</v>
      </c>
      <c r="I7" t="s">
        <v>816</v>
      </c>
      <c r="J7" s="265" t="s">
        <v>814</v>
      </c>
    </row>
    <row r="8" spans="1:11" ht="18">
      <c r="B8" t="s">
        <v>35</v>
      </c>
      <c r="C8" s="272">
        <v>1</v>
      </c>
      <c r="D8" s="277">
        <v>1</v>
      </c>
      <c r="E8" s="276">
        <v>1</v>
      </c>
      <c r="F8" s="279" t="s">
        <v>375</v>
      </c>
      <c r="G8" s="275" t="s">
        <v>66</v>
      </c>
      <c r="H8" s="268" t="s">
        <v>796</v>
      </c>
      <c r="I8" s="283">
        <v>1</v>
      </c>
      <c r="J8" s="261"/>
    </row>
    <row r="9" spans="1:11" ht="18">
      <c r="C9" s="270">
        <v>19</v>
      </c>
      <c r="D9" s="273">
        <v>19</v>
      </c>
      <c r="E9" s="281">
        <v>2</v>
      </c>
      <c r="F9" s="274" t="s">
        <v>406</v>
      </c>
      <c r="G9" s="275" t="s">
        <v>67</v>
      </c>
      <c r="H9" t="s">
        <v>22</v>
      </c>
      <c r="I9" s="283">
        <v>38</v>
      </c>
      <c r="J9" s="261"/>
      <c r="K9" s="263"/>
    </row>
    <row r="10" spans="1:11" ht="18">
      <c r="C10" s="272">
        <v>20</v>
      </c>
      <c r="D10" s="273">
        <v>78</v>
      </c>
      <c r="E10" s="281">
        <v>1</v>
      </c>
      <c r="F10" s="274" t="s">
        <v>452</v>
      </c>
      <c r="G10" s="275" t="s">
        <v>66</v>
      </c>
      <c r="H10" t="s">
        <v>796</v>
      </c>
      <c r="I10" s="283">
        <v>78</v>
      </c>
      <c r="J10" s="261"/>
      <c r="K10" s="263"/>
    </row>
    <row r="11" spans="1:11" ht="18">
      <c r="C11" s="272">
        <v>22</v>
      </c>
      <c r="D11" s="277">
        <v>2</v>
      </c>
      <c r="E11" s="276">
        <v>10</v>
      </c>
      <c r="F11" s="279" t="s">
        <v>418</v>
      </c>
      <c r="G11" s="275" t="s">
        <v>10</v>
      </c>
      <c r="H11" s="261" t="s">
        <v>796</v>
      </c>
      <c r="I11" s="283">
        <v>20</v>
      </c>
      <c r="J11" s="261"/>
      <c r="K11" s="263"/>
    </row>
    <row r="12" spans="1:11" ht="18">
      <c r="C12" s="272">
        <v>23</v>
      </c>
      <c r="D12" s="273">
        <v>2</v>
      </c>
      <c r="E12" s="276">
        <v>5</v>
      </c>
      <c r="F12" s="274" t="s">
        <v>418</v>
      </c>
      <c r="G12" s="275" t="s">
        <v>9</v>
      </c>
      <c r="H12" s="261" t="s">
        <v>796</v>
      </c>
      <c r="I12" s="283">
        <v>10</v>
      </c>
      <c r="J12" s="261"/>
      <c r="K12" s="263"/>
    </row>
    <row r="13" spans="1:11" ht="18">
      <c r="C13" s="272">
        <v>25</v>
      </c>
      <c r="D13" s="273">
        <v>2</v>
      </c>
      <c r="E13" s="281">
        <v>5</v>
      </c>
      <c r="F13" s="274" t="s">
        <v>418</v>
      </c>
      <c r="G13" s="275" t="s">
        <v>8</v>
      </c>
      <c r="H13" s="261" t="s">
        <v>796</v>
      </c>
      <c r="I13" s="283">
        <v>10</v>
      </c>
      <c r="J13" s="261"/>
      <c r="K13" s="263"/>
    </row>
    <row r="14" spans="1:11" ht="18">
      <c r="C14" s="272">
        <v>28</v>
      </c>
      <c r="D14" s="276">
        <v>3</v>
      </c>
      <c r="E14" s="276">
        <v>9</v>
      </c>
      <c r="F14" s="275" t="s">
        <v>32</v>
      </c>
      <c r="G14" s="275" t="s">
        <v>11</v>
      </c>
      <c r="H14" s="261" t="s">
        <v>796</v>
      </c>
      <c r="I14" s="283">
        <v>27</v>
      </c>
      <c r="J14" s="261"/>
      <c r="K14" s="263"/>
    </row>
    <row r="15" spans="1:11" ht="18">
      <c r="C15" s="272">
        <v>31</v>
      </c>
      <c r="D15" s="273">
        <v>3</v>
      </c>
      <c r="E15" s="276">
        <v>5</v>
      </c>
      <c r="F15" s="274" t="s">
        <v>32</v>
      </c>
      <c r="G15" s="275" t="s">
        <v>10</v>
      </c>
      <c r="H15" s="261" t="s">
        <v>796</v>
      </c>
      <c r="I15" s="283">
        <v>15</v>
      </c>
      <c r="J15" s="261"/>
      <c r="K15" s="263"/>
    </row>
    <row r="16" spans="1:11" ht="18">
      <c r="C16" s="272">
        <v>32</v>
      </c>
      <c r="D16" s="276">
        <v>2</v>
      </c>
      <c r="E16" s="276">
        <v>10</v>
      </c>
      <c r="F16" s="275" t="s">
        <v>361</v>
      </c>
      <c r="G16" s="275" t="s">
        <v>10</v>
      </c>
      <c r="H16" s="261" t="s">
        <v>796</v>
      </c>
      <c r="I16" s="283">
        <v>20</v>
      </c>
      <c r="J16" s="261"/>
      <c r="K16" s="263"/>
    </row>
    <row r="17" spans="2:16" ht="18">
      <c r="C17" s="272">
        <v>36</v>
      </c>
      <c r="D17" s="273">
        <v>2</v>
      </c>
      <c r="E17" s="281">
        <v>10</v>
      </c>
      <c r="F17" s="274" t="s">
        <v>361</v>
      </c>
      <c r="G17" s="275" t="s">
        <v>9</v>
      </c>
      <c r="H17" s="261" t="s">
        <v>796</v>
      </c>
      <c r="I17" s="283">
        <v>20</v>
      </c>
      <c r="J17" s="261"/>
      <c r="K17" s="263"/>
    </row>
    <row r="18" spans="2:16" ht="18">
      <c r="C18" s="272">
        <v>41</v>
      </c>
      <c r="D18" s="276">
        <v>3</v>
      </c>
      <c r="E18" s="281">
        <v>10</v>
      </c>
      <c r="F18" s="274" t="s">
        <v>361</v>
      </c>
      <c r="G18" s="275" t="s">
        <v>9</v>
      </c>
      <c r="H18" s="261" t="s">
        <v>796</v>
      </c>
      <c r="I18" s="283">
        <v>30</v>
      </c>
      <c r="J18" s="261"/>
      <c r="K18" s="263"/>
    </row>
    <row r="19" spans="2:16" ht="18">
      <c r="C19" s="272">
        <v>42</v>
      </c>
      <c r="D19" s="276">
        <v>2</v>
      </c>
      <c r="E19" s="281">
        <v>10</v>
      </c>
      <c r="F19" s="274" t="s">
        <v>361</v>
      </c>
      <c r="G19" s="275" t="s">
        <v>8</v>
      </c>
      <c r="H19" s="261" t="s">
        <v>796</v>
      </c>
      <c r="I19" s="283">
        <v>20</v>
      </c>
      <c r="J19" s="261"/>
      <c r="K19" s="263"/>
    </row>
    <row r="20" spans="2:16" ht="18">
      <c r="C20" s="272">
        <v>43</v>
      </c>
      <c r="D20" s="276">
        <v>3</v>
      </c>
      <c r="E20" s="276">
        <v>5</v>
      </c>
      <c r="F20" s="275" t="s">
        <v>782</v>
      </c>
      <c r="G20" s="275" t="s">
        <v>9</v>
      </c>
      <c r="H20" s="261" t="s">
        <v>796</v>
      </c>
      <c r="I20" s="283">
        <v>15</v>
      </c>
      <c r="J20" s="261"/>
      <c r="K20" s="263"/>
    </row>
    <row r="21" spans="2:16" ht="18">
      <c r="C21" s="272">
        <v>44</v>
      </c>
      <c r="D21" s="273">
        <v>3</v>
      </c>
      <c r="E21" s="281">
        <v>5</v>
      </c>
      <c r="F21" s="275" t="s">
        <v>361</v>
      </c>
      <c r="G21" s="275" t="s">
        <v>8</v>
      </c>
      <c r="H21" s="261" t="s">
        <v>796</v>
      </c>
      <c r="I21" s="283">
        <v>15</v>
      </c>
      <c r="J21" s="261"/>
      <c r="K21" s="263"/>
    </row>
    <row r="22" spans="2:16" ht="18">
      <c r="C22" s="272">
        <v>46</v>
      </c>
      <c r="D22" s="276">
        <v>2</v>
      </c>
      <c r="E22" s="276">
        <v>7</v>
      </c>
      <c r="F22" s="275" t="s">
        <v>362</v>
      </c>
      <c r="G22" s="275" t="s">
        <v>5</v>
      </c>
      <c r="H22" s="261" t="s">
        <v>796</v>
      </c>
      <c r="I22" s="283">
        <v>14</v>
      </c>
      <c r="J22" s="261"/>
      <c r="K22" s="263"/>
    </row>
    <row r="23" spans="2:16" ht="18">
      <c r="C23" s="272">
        <v>49</v>
      </c>
      <c r="D23" s="276">
        <v>1</v>
      </c>
      <c r="E23" s="281">
        <v>7</v>
      </c>
      <c r="F23" s="275" t="s">
        <v>456</v>
      </c>
      <c r="G23" s="275" t="s">
        <v>5</v>
      </c>
      <c r="H23" s="261" t="s">
        <v>796</v>
      </c>
      <c r="I23" s="283">
        <v>7</v>
      </c>
      <c r="J23" s="261"/>
      <c r="K23" s="264"/>
    </row>
    <row r="24" spans="2:16" ht="18">
      <c r="C24" s="272">
        <v>199</v>
      </c>
      <c r="D24" s="273">
        <v>10</v>
      </c>
      <c r="E24" s="281">
        <v>1</v>
      </c>
      <c r="F24" s="274" t="s">
        <v>376</v>
      </c>
      <c r="G24" s="275" t="s">
        <v>5</v>
      </c>
      <c r="H24" t="s">
        <v>16</v>
      </c>
      <c r="I24" s="283">
        <v>10</v>
      </c>
      <c r="J24" s="261"/>
      <c r="K24" s="263"/>
    </row>
    <row r="25" spans="2:16" ht="20.25">
      <c r="B25" t="s">
        <v>800</v>
      </c>
      <c r="C25" s="266"/>
      <c r="D25" s="267"/>
      <c r="E25" s="267"/>
      <c r="F25" s="267"/>
      <c r="G25" s="267"/>
      <c r="H25" s="268"/>
      <c r="I25" s="283">
        <v>14214</v>
      </c>
      <c r="J25" s="261"/>
      <c r="K25" s="263"/>
      <c r="L25" s="284" t="s">
        <v>817</v>
      </c>
      <c r="P25" s="285">
        <f>SUM(I8:I24)</f>
        <v>350</v>
      </c>
    </row>
    <row r="26" spans="2:16" ht="18">
      <c r="B26" t="s">
        <v>39</v>
      </c>
      <c r="C26" s="272">
        <v>23</v>
      </c>
      <c r="D26" s="277">
        <v>1</v>
      </c>
      <c r="E26" s="276">
        <v>5</v>
      </c>
      <c r="F26" s="275" t="s">
        <v>490</v>
      </c>
      <c r="G26" s="275" t="s">
        <v>9</v>
      </c>
      <c r="H26" s="261" t="s">
        <v>796</v>
      </c>
      <c r="I26" s="283">
        <v>5</v>
      </c>
      <c r="J26" s="261"/>
      <c r="K26" s="263"/>
    </row>
    <row r="27" spans="2:16" ht="18">
      <c r="C27" s="272">
        <v>25</v>
      </c>
      <c r="D27" s="273">
        <v>1</v>
      </c>
      <c r="E27" s="281">
        <v>5</v>
      </c>
      <c r="F27" s="275" t="s">
        <v>489</v>
      </c>
      <c r="G27" s="275" t="s">
        <v>8</v>
      </c>
      <c r="H27" s="261" t="s">
        <v>796</v>
      </c>
      <c r="I27" s="283">
        <v>5</v>
      </c>
      <c r="J27" s="261"/>
      <c r="K27" s="263"/>
    </row>
    <row r="28" spans="2:16" ht="18">
      <c r="C28" s="272">
        <v>26</v>
      </c>
      <c r="D28" s="273">
        <v>1</v>
      </c>
      <c r="E28" s="281">
        <v>5</v>
      </c>
      <c r="F28" s="275" t="s">
        <v>491</v>
      </c>
      <c r="G28" s="275" t="s">
        <v>5</v>
      </c>
      <c r="H28" s="261" t="s">
        <v>796</v>
      </c>
      <c r="I28" s="283">
        <v>5</v>
      </c>
      <c r="J28" s="261"/>
      <c r="K28" s="263"/>
    </row>
    <row r="29" spans="2:16" ht="18">
      <c r="C29" s="272">
        <v>28</v>
      </c>
      <c r="D29" s="276">
        <v>2</v>
      </c>
      <c r="E29" s="281">
        <v>5</v>
      </c>
      <c r="F29" s="275" t="s">
        <v>478</v>
      </c>
      <c r="G29" s="275" t="s">
        <v>11</v>
      </c>
      <c r="H29" s="261" t="s">
        <v>796</v>
      </c>
      <c r="I29" s="283">
        <v>10</v>
      </c>
      <c r="J29" s="261"/>
      <c r="K29" s="263"/>
    </row>
    <row r="30" spans="2:16" ht="18">
      <c r="C30" s="272">
        <v>31</v>
      </c>
      <c r="D30" s="273">
        <v>2</v>
      </c>
      <c r="E30" s="281">
        <v>5</v>
      </c>
      <c r="F30" s="274" t="s">
        <v>478</v>
      </c>
      <c r="G30" s="275" t="s">
        <v>10</v>
      </c>
      <c r="H30" s="261" t="s">
        <v>796</v>
      </c>
      <c r="I30" s="283">
        <v>10</v>
      </c>
      <c r="J30" s="261"/>
      <c r="K30" s="263"/>
    </row>
    <row r="31" spans="2:16" ht="18">
      <c r="C31" s="272">
        <v>32</v>
      </c>
      <c r="D31" s="273">
        <v>2</v>
      </c>
      <c r="E31" s="276">
        <v>10</v>
      </c>
      <c r="F31" s="275" t="s">
        <v>361</v>
      </c>
      <c r="G31" s="275" t="s">
        <v>10</v>
      </c>
      <c r="H31" s="261" t="s">
        <v>796</v>
      </c>
      <c r="I31" s="283">
        <v>20</v>
      </c>
      <c r="J31" s="261"/>
      <c r="K31" s="263"/>
    </row>
    <row r="32" spans="2:16" ht="18">
      <c r="C32" s="272">
        <v>37</v>
      </c>
      <c r="D32" s="273">
        <v>2</v>
      </c>
      <c r="E32" s="281">
        <v>10</v>
      </c>
      <c r="F32" s="274" t="s">
        <v>361</v>
      </c>
      <c r="G32" s="275" t="s">
        <v>9</v>
      </c>
      <c r="H32" s="261" t="s">
        <v>796</v>
      </c>
      <c r="I32" s="283">
        <v>20</v>
      </c>
      <c r="J32" s="261"/>
      <c r="K32" s="263"/>
    </row>
    <row r="33" spans="2:11" ht="18">
      <c r="C33" s="272">
        <v>41</v>
      </c>
      <c r="D33" s="273">
        <v>2</v>
      </c>
      <c r="E33" s="281">
        <v>10</v>
      </c>
      <c r="F33" s="274" t="s">
        <v>361</v>
      </c>
      <c r="G33" s="275" t="s">
        <v>9</v>
      </c>
      <c r="H33" s="261" t="s">
        <v>796</v>
      </c>
      <c r="I33" s="283">
        <v>20</v>
      </c>
      <c r="J33" s="261"/>
      <c r="K33" s="263"/>
    </row>
    <row r="34" spans="2:11" ht="18">
      <c r="C34" s="272">
        <v>43</v>
      </c>
      <c r="D34" s="273">
        <v>2</v>
      </c>
      <c r="E34" s="276">
        <v>5</v>
      </c>
      <c r="F34" s="274" t="s">
        <v>361</v>
      </c>
      <c r="G34" s="275" t="s">
        <v>9</v>
      </c>
      <c r="H34" s="261" t="s">
        <v>796</v>
      </c>
      <c r="I34" s="283">
        <v>10</v>
      </c>
      <c r="J34" s="261"/>
      <c r="K34" s="263"/>
    </row>
    <row r="35" spans="2:11" ht="18">
      <c r="C35" s="272">
        <v>44</v>
      </c>
      <c r="D35" s="273">
        <v>2</v>
      </c>
      <c r="E35" s="281">
        <v>5</v>
      </c>
      <c r="F35" s="274" t="s">
        <v>361</v>
      </c>
      <c r="G35" s="275" t="s">
        <v>8</v>
      </c>
      <c r="H35" s="261" t="s">
        <v>796</v>
      </c>
      <c r="I35" s="283">
        <v>10</v>
      </c>
      <c r="J35" s="261"/>
      <c r="K35" s="263"/>
    </row>
    <row r="36" spans="2:11" ht="18">
      <c r="C36" s="272">
        <v>47</v>
      </c>
      <c r="D36" s="276">
        <v>1</v>
      </c>
      <c r="E36" s="281">
        <v>5</v>
      </c>
      <c r="F36" s="275" t="s">
        <v>362</v>
      </c>
      <c r="G36" s="275" t="s">
        <v>5</v>
      </c>
      <c r="H36" s="261" t="s">
        <v>796</v>
      </c>
      <c r="I36" s="283">
        <v>5</v>
      </c>
      <c r="J36" s="261"/>
      <c r="K36" s="263"/>
    </row>
    <row r="37" spans="2:11" ht="18">
      <c r="C37" s="272">
        <v>48</v>
      </c>
      <c r="D37" s="276">
        <v>2</v>
      </c>
      <c r="E37" s="281">
        <v>5</v>
      </c>
      <c r="F37" s="275" t="s">
        <v>407</v>
      </c>
      <c r="G37" s="275" t="s">
        <v>5</v>
      </c>
      <c r="H37" s="261" t="s">
        <v>796</v>
      </c>
      <c r="I37" s="283">
        <v>10</v>
      </c>
      <c r="J37" s="261"/>
      <c r="K37" s="264"/>
    </row>
    <row r="38" spans="2:11" ht="18">
      <c r="C38" s="272">
        <v>789</v>
      </c>
      <c r="D38" s="276">
        <v>5</v>
      </c>
      <c r="E38" s="281">
        <v>5</v>
      </c>
      <c r="F38" s="275" t="s">
        <v>540</v>
      </c>
      <c r="G38" s="275" t="s">
        <v>12</v>
      </c>
      <c r="H38" s="261" t="s">
        <v>18</v>
      </c>
      <c r="I38" s="283">
        <v>25</v>
      </c>
      <c r="J38" s="261"/>
      <c r="K38" s="263"/>
    </row>
    <row r="39" spans="2:11">
      <c r="B39" t="s">
        <v>801</v>
      </c>
      <c r="C39" s="266"/>
      <c r="D39" s="267"/>
      <c r="E39" s="267"/>
      <c r="F39" s="267"/>
      <c r="G39" s="267"/>
      <c r="H39" s="268"/>
      <c r="I39" s="283">
        <v>2000</v>
      </c>
      <c r="J39" s="261"/>
      <c r="K39" s="263"/>
    </row>
    <row r="40" spans="2:11" ht="18">
      <c r="B40" t="s">
        <v>40</v>
      </c>
      <c r="C40" s="272">
        <v>26</v>
      </c>
      <c r="D40" s="277">
        <v>1</v>
      </c>
      <c r="E40" s="276">
        <v>3</v>
      </c>
      <c r="F40" s="275" t="s">
        <v>792</v>
      </c>
      <c r="G40" s="275" t="s">
        <v>5</v>
      </c>
      <c r="H40" s="261" t="s">
        <v>796</v>
      </c>
      <c r="I40" s="283">
        <v>3</v>
      </c>
      <c r="J40" s="261"/>
      <c r="K40" s="263"/>
    </row>
    <row r="41" spans="2:11" ht="18">
      <c r="C41" s="272">
        <v>30</v>
      </c>
      <c r="D41" s="273">
        <v>1</v>
      </c>
      <c r="E41" s="276">
        <v>4</v>
      </c>
      <c r="F41" s="275" t="s">
        <v>554</v>
      </c>
      <c r="G41" s="275" t="s">
        <v>12</v>
      </c>
      <c r="H41" s="261" t="s">
        <v>796</v>
      </c>
      <c r="I41" s="283">
        <v>4</v>
      </c>
      <c r="J41" s="261"/>
      <c r="K41" s="263"/>
    </row>
    <row r="42" spans="2:11" ht="18">
      <c r="C42" s="272">
        <v>33</v>
      </c>
      <c r="D42" s="273">
        <v>1</v>
      </c>
      <c r="E42" s="276">
        <v>5</v>
      </c>
      <c r="F42" s="275" t="s">
        <v>380</v>
      </c>
      <c r="G42" s="275" t="s">
        <v>11</v>
      </c>
      <c r="H42" s="261" t="s">
        <v>796</v>
      </c>
      <c r="I42" s="283">
        <v>5</v>
      </c>
      <c r="J42" s="261"/>
      <c r="K42" s="263"/>
    </row>
    <row r="43" spans="2:11" ht="18">
      <c r="C43" s="272">
        <v>35</v>
      </c>
      <c r="D43" s="273">
        <v>1</v>
      </c>
      <c r="E43" s="281">
        <v>5</v>
      </c>
      <c r="F43" s="275" t="s">
        <v>378</v>
      </c>
      <c r="G43" s="275" t="s">
        <v>11</v>
      </c>
      <c r="H43" s="261" t="s">
        <v>796</v>
      </c>
      <c r="I43" s="283">
        <v>5</v>
      </c>
      <c r="J43" s="261"/>
      <c r="K43" s="263"/>
    </row>
    <row r="44" spans="2:11" ht="18">
      <c r="C44" s="272">
        <v>40</v>
      </c>
      <c r="D44" s="273">
        <v>1</v>
      </c>
      <c r="E44" s="281">
        <v>5</v>
      </c>
      <c r="F44" s="275" t="s">
        <v>377</v>
      </c>
      <c r="G44" s="275" t="s">
        <v>10</v>
      </c>
      <c r="H44" s="261" t="s">
        <v>796</v>
      </c>
      <c r="I44" s="283">
        <v>5</v>
      </c>
      <c r="J44" s="261"/>
      <c r="K44" s="263"/>
    </row>
    <row r="45" spans="2:11" ht="18">
      <c r="C45" s="272">
        <v>42</v>
      </c>
      <c r="D45" s="273">
        <v>1</v>
      </c>
      <c r="E45" s="281">
        <v>5</v>
      </c>
      <c r="F45" s="275" t="s">
        <v>379</v>
      </c>
      <c r="G45" s="275" t="s">
        <v>9</v>
      </c>
      <c r="H45" s="261" t="s">
        <v>796</v>
      </c>
      <c r="I45" s="283">
        <v>5</v>
      </c>
      <c r="J45" s="261"/>
      <c r="K45" s="264"/>
    </row>
    <row r="46" spans="2:11" ht="18">
      <c r="C46" s="272">
        <v>47</v>
      </c>
      <c r="D46" s="273">
        <v>1</v>
      </c>
      <c r="E46" s="276">
        <v>3</v>
      </c>
      <c r="F46" s="275" t="s">
        <v>548</v>
      </c>
      <c r="G46" s="275" t="s">
        <v>5</v>
      </c>
      <c r="H46" s="261" t="s">
        <v>796</v>
      </c>
      <c r="I46" s="283">
        <v>3</v>
      </c>
      <c r="J46" s="261"/>
      <c r="K46" s="263"/>
    </row>
    <row r="47" spans="2:11">
      <c r="B47" t="s">
        <v>802</v>
      </c>
      <c r="C47" s="266"/>
      <c r="D47" s="267"/>
      <c r="E47" s="267"/>
      <c r="F47" s="267"/>
      <c r="G47" s="267"/>
      <c r="H47" s="268"/>
      <c r="I47" s="283">
        <v>210</v>
      </c>
      <c r="J47" s="261"/>
      <c r="K47" s="263"/>
    </row>
    <row r="48" spans="2:11" ht="18">
      <c r="B48" t="s">
        <v>41</v>
      </c>
      <c r="C48" s="272">
        <v>43</v>
      </c>
      <c r="D48" s="277">
        <v>1</v>
      </c>
      <c r="E48" s="276">
        <v>10</v>
      </c>
      <c r="F48" s="275" t="s">
        <v>377</v>
      </c>
      <c r="G48" s="275" t="s">
        <v>15</v>
      </c>
      <c r="H48" s="261" t="s">
        <v>796</v>
      </c>
      <c r="I48" s="283">
        <v>10</v>
      </c>
      <c r="J48" s="261"/>
      <c r="K48" s="264"/>
    </row>
    <row r="49" spans="2:11" ht="18">
      <c r="C49" s="272">
        <v>48</v>
      </c>
      <c r="D49" s="273">
        <v>1</v>
      </c>
      <c r="E49" s="276">
        <v>2</v>
      </c>
      <c r="F49" s="275" t="s">
        <v>794</v>
      </c>
      <c r="G49" s="275" t="s">
        <v>5</v>
      </c>
      <c r="H49" s="261" t="s">
        <v>796</v>
      </c>
      <c r="I49" s="283">
        <v>2</v>
      </c>
      <c r="J49" s="261"/>
      <c r="K49" s="263"/>
    </row>
    <row r="50" spans="2:11">
      <c r="B50" t="s">
        <v>803</v>
      </c>
      <c r="C50" s="266"/>
      <c r="D50" s="267"/>
      <c r="E50" s="267"/>
      <c r="F50" s="267"/>
      <c r="G50" s="267"/>
      <c r="H50" s="268"/>
      <c r="I50" s="283">
        <v>24</v>
      </c>
      <c r="J50" s="261"/>
      <c r="K50" s="263"/>
    </row>
    <row r="51" spans="2:11" ht="18">
      <c r="B51" t="s">
        <v>56</v>
      </c>
      <c r="C51" s="272">
        <v>790</v>
      </c>
      <c r="D51" s="276">
        <v>1</v>
      </c>
      <c r="E51" s="276">
        <v>1</v>
      </c>
      <c r="F51" s="275" t="s">
        <v>130</v>
      </c>
      <c r="G51" s="275" t="s">
        <v>66</v>
      </c>
      <c r="H51" s="261" t="s">
        <v>796</v>
      </c>
      <c r="I51" s="283">
        <v>1</v>
      </c>
      <c r="J51" s="261"/>
      <c r="K51" s="264"/>
    </row>
    <row r="52" spans="2:11" ht="18">
      <c r="C52" s="272">
        <v>450</v>
      </c>
      <c r="D52" s="276">
        <v>10</v>
      </c>
      <c r="E52" s="281">
        <v>1</v>
      </c>
      <c r="F52" s="275" t="s">
        <v>614</v>
      </c>
      <c r="G52" s="275" t="s">
        <v>796</v>
      </c>
      <c r="H52" s="261" t="s">
        <v>796</v>
      </c>
      <c r="I52" s="283">
        <v>10</v>
      </c>
      <c r="J52" s="261"/>
      <c r="K52" s="263"/>
    </row>
    <row r="53" spans="2:11">
      <c r="B53" t="s">
        <v>804</v>
      </c>
      <c r="C53" s="266"/>
      <c r="D53" s="267"/>
      <c r="E53" s="267"/>
      <c r="F53" s="267"/>
      <c r="G53" s="267"/>
      <c r="H53" s="268"/>
      <c r="I53" s="283">
        <v>22</v>
      </c>
      <c r="J53" s="261"/>
      <c r="K53" s="263"/>
    </row>
    <row r="54" spans="2:11" ht="18">
      <c r="B54" t="s">
        <v>58</v>
      </c>
      <c r="C54" s="272">
        <v>29</v>
      </c>
      <c r="D54" s="277">
        <v>2</v>
      </c>
      <c r="E54" s="276">
        <v>3</v>
      </c>
      <c r="F54" s="275" t="s">
        <v>793</v>
      </c>
      <c r="G54" s="275" t="s">
        <v>796</v>
      </c>
      <c r="H54" s="261" t="s">
        <v>796</v>
      </c>
      <c r="I54" s="283">
        <v>6</v>
      </c>
      <c r="J54" s="261"/>
      <c r="K54" s="264"/>
    </row>
    <row r="55" spans="2:11" ht="18">
      <c r="C55" s="272">
        <v>38</v>
      </c>
      <c r="D55" s="276">
        <v>3</v>
      </c>
      <c r="E55" s="276">
        <v>4</v>
      </c>
      <c r="F55" s="275" t="s">
        <v>699</v>
      </c>
      <c r="G55" s="275" t="s">
        <v>796</v>
      </c>
      <c r="H55" s="261" t="s">
        <v>796</v>
      </c>
      <c r="I55" s="283">
        <v>12</v>
      </c>
      <c r="J55" s="261"/>
      <c r="K55" s="263"/>
    </row>
    <row r="56" spans="2:11">
      <c r="B56" t="s">
        <v>805</v>
      </c>
      <c r="C56" s="266"/>
      <c r="D56" s="267"/>
      <c r="E56" s="267"/>
      <c r="F56" s="267"/>
      <c r="G56" s="267"/>
      <c r="H56" s="268"/>
      <c r="I56" s="283">
        <v>35</v>
      </c>
      <c r="J56" s="261"/>
      <c r="K56" s="264"/>
    </row>
    <row r="57" spans="2:11" ht="18">
      <c r="B57" t="s">
        <v>55</v>
      </c>
      <c r="C57" s="272">
        <v>39</v>
      </c>
      <c r="D57" s="276">
        <v>3</v>
      </c>
      <c r="E57" s="276">
        <v>5</v>
      </c>
      <c r="F57" s="275" t="s">
        <v>758</v>
      </c>
      <c r="G57" s="275" t="s">
        <v>796</v>
      </c>
      <c r="H57" s="261" t="s">
        <v>796</v>
      </c>
      <c r="I57" s="283">
        <v>15</v>
      </c>
      <c r="J57" s="261"/>
      <c r="K57" s="263"/>
    </row>
    <row r="58" spans="2:11">
      <c r="B58" t="s">
        <v>806</v>
      </c>
      <c r="C58" s="266"/>
      <c r="D58" s="267"/>
      <c r="E58" s="267"/>
      <c r="F58" s="267"/>
      <c r="G58" s="267"/>
      <c r="H58" s="268"/>
      <c r="I58" s="283">
        <v>15</v>
      </c>
      <c r="J58" s="261"/>
      <c r="K58" s="264"/>
    </row>
    <row r="59" spans="2:11" ht="18">
      <c r="B59" t="s">
        <v>59</v>
      </c>
      <c r="C59" s="272">
        <v>21</v>
      </c>
      <c r="D59" s="276">
        <v>2</v>
      </c>
      <c r="E59" s="276">
        <v>2</v>
      </c>
      <c r="F59" s="275" t="s">
        <v>154</v>
      </c>
      <c r="G59" s="275" t="s">
        <v>796</v>
      </c>
      <c r="H59" s="261" t="s">
        <v>796</v>
      </c>
      <c r="I59" s="283">
        <v>4</v>
      </c>
      <c r="J59" s="261"/>
      <c r="K59" s="263"/>
    </row>
    <row r="60" spans="2:11">
      <c r="B60" t="s">
        <v>807</v>
      </c>
      <c r="C60" s="266"/>
      <c r="D60" s="267"/>
      <c r="E60" s="267"/>
      <c r="F60" s="267"/>
      <c r="G60" s="267"/>
      <c r="H60" s="268"/>
      <c r="I60" s="283">
        <v>4</v>
      </c>
      <c r="J60" s="261"/>
      <c r="K60" s="263"/>
    </row>
    <row r="61" spans="2:11" ht="18">
      <c r="B61" t="s">
        <v>158</v>
      </c>
      <c r="C61" s="272">
        <v>24</v>
      </c>
      <c r="D61" s="277">
        <v>2</v>
      </c>
      <c r="E61" s="276">
        <v>1</v>
      </c>
      <c r="F61" s="275" t="s">
        <v>174</v>
      </c>
      <c r="G61" s="275" t="s">
        <v>796</v>
      </c>
      <c r="H61" s="261" t="s">
        <v>796</v>
      </c>
      <c r="I61" s="283">
        <v>2</v>
      </c>
      <c r="J61" s="261"/>
      <c r="K61" s="264"/>
    </row>
    <row r="62" spans="2:11" ht="18">
      <c r="C62" s="272">
        <v>45</v>
      </c>
      <c r="D62" s="276">
        <v>3</v>
      </c>
      <c r="E62" s="281">
        <v>1</v>
      </c>
      <c r="F62" s="275" t="s">
        <v>176</v>
      </c>
      <c r="G62" s="275" t="s">
        <v>796</v>
      </c>
      <c r="H62" s="261" t="s">
        <v>796</v>
      </c>
      <c r="I62" s="283">
        <v>3</v>
      </c>
      <c r="J62" s="261"/>
      <c r="K62" s="263"/>
    </row>
    <row r="63" spans="2:11">
      <c r="B63" t="s">
        <v>808</v>
      </c>
      <c r="C63" s="266"/>
      <c r="D63" s="267"/>
      <c r="E63" s="267"/>
      <c r="F63" s="267"/>
      <c r="G63" s="267"/>
      <c r="H63" s="268"/>
      <c r="I63" s="283">
        <v>10</v>
      </c>
      <c r="J63" s="261"/>
      <c r="K63" s="263"/>
    </row>
    <row r="64" spans="2:11" ht="18">
      <c r="B64" t="s">
        <v>160</v>
      </c>
      <c r="C64" s="272">
        <v>27</v>
      </c>
      <c r="D64" s="276">
        <v>1</v>
      </c>
      <c r="E64" s="276">
        <v>1</v>
      </c>
      <c r="F64" s="275" t="s">
        <v>250</v>
      </c>
      <c r="G64" s="275" t="s">
        <v>796</v>
      </c>
      <c r="H64" s="261" t="s">
        <v>796</v>
      </c>
      <c r="I64" s="283">
        <v>1</v>
      </c>
      <c r="J64" s="261"/>
      <c r="K64" s="264"/>
    </row>
    <row r="65" spans="2:11" ht="18">
      <c r="C65" s="272">
        <v>34</v>
      </c>
      <c r="D65" s="276">
        <v>3</v>
      </c>
      <c r="E65" s="281">
        <v>1</v>
      </c>
      <c r="F65" s="275" t="s">
        <v>253</v>
      </c>
      <c r="G65" s="275" t="s">
        <v>796</v>
      </c>
      <c r="H65" s="261" t="s">
        <v>796</v>
      </c>
      <c r="I65" s="283">
        <v>3</v>
      </c>
      <c r="J65" s="261"/>
      <c r="K65" s="263"/>
    </row>
    <row r="66" spans="2:11">
      <c r="B66" t="s">
        <v>809</v>
      </c>
      <c r="C66" s="266"/>
      <c r="D66" s="267"/>
      <c r="E66" s="267"/>
      <c r="F66" s="267"/>
      <c r="G66" s="267"/>
      <c r="H66" s="268"/>
      <c r="I66" s="283">
        <v>8</v>
      </c>
      <c r="J66" s="261"/>
      <c r="K66" s="264"/>
    </row>
    <row r="67" spans="2:11" ht="18">
      <c r="B67" t="s">
        <v>161</v>
      </c>
      <c r="C67" s="269">
        <v>2</v>
      </c>
      <c r="D67" s="273">
        <v>1</v>
      </c>
      <c r="E67" s="281">
        <v>7</v>
      </c>
      <c r="F67" s="274" t="s">
        <v>268</v>
      </c>
      <c r="G67" s="275" t="s">
        <v>67</v>
      </c>
      <c r="H67" t="s">
        <v>22</v>
      </c>
      <c r="I67" s="283">
        <v>7</v>
      </c>
      <c r="J67" s="261"/>
      <c r="K67" s="263"/>
    </row>
    <row r="68" spans="2:11" ht="18">
      <c r="C68" s="272">
        <v>49</v>
      </c>
      <c r="D68" s="276">
        <v>2</v>
      </c>
      <c r="E68" s="276">
        <v>2</v>
      </c>
      <c r="F68" s="275" t="s">
        <v>286</v>
      </c>
      <c r="G68" s="275" t="s">
        <v>796</v>
      </c>
      <c r="H68" s="261" t="s">
        <v>796</v>
      </c>
      <c r="I68" s="283">
        <v>4</v>
      </c>
      <c r="J68" s="261"/>
    </row>
    <row r="69" spans="2:11">
      <c r="B69" t="s">
        <v>810</v>
      </c>
      <c r="C69" s="266"/>
      <c r="D69" s="267"/>
      <c r="E69" s="267"/>
      <c r="F69" s="267"/>
      <c r="G69" s="267"/>
      <c r="H69" s="268"/>
      <c r="I69" s="283">
        <v>27</v>
      </c>
      <c r="J69" s="261"/>
    </row>
    <row r="70" spans="2:11" ht="18">
      <c r="B70" t="s">
        <v>796</v>
      </c>
      <c r="C70" s="272" t="s">
        <v>796</v>
      </c>
      <c r="D70" s="276" t="s">
        <v>796</v>
      </c>
      <c r="E70" s="276" t="s">
        <v>796</v>
      </c>
      <c r="F70" s="275" t="s">
        <v>790</v>
      </c>
      <c r="G70" s="275" t="s">
        <v>796</v>
      </c>
      <c r="H70" s="261" t="s">
        <v>796</v>
      </c>
      <c r="I70" s="283">
        <v>0</v>
      </c>
      <c r="J70" s="261"/>
    </row>
    <row r="71" spans="2:11" ht="18">
      <c r="C71" s="271"/>
      <c r="D71" s="278"/>
      <c r="E71" s="282"/>
      <c r="F71" s="280" t="s">
        <v>796</v>
      </c>
      <c r="G71" s="275" t="s">
        <v>796</v>
      </c>
      <c r="H71" s="268" t="s">
        <v>796</v>
      </c>
      <c r="I71" s="283">
        <v>0</v>
      </c>
      <c r="J71" s="261"/>
    </row>
    <row r="72" spans="2:11">
      <c r="B72" t="s">
        <v>811</v>
      </c>
      <c r="I72" s="283">
        <v>0</v>
      </c>
      <c r="J72" s="261"/>
    </row>
    <row r="73" spans="2:11">
      <c r="B73" t="s">
        <v>799</v>
      </c>
      <c r="I73" s="283">
        <v>52070</v>
      </c>
      <c r="J73" s="261"/>
    </row>
    <row r="74" spans="2:11">
      <c r="J74" s="261"/>
    </row>
    <row r="75" spans="2:11">
      <c r="J75" s="261"/>
    </row>
    <row r="76" spans="2:11">
      <c r="J76" s="261"/>
    </row>
    <row r="77" spans="2:11">
      <c r="J77" s="261"/>
    </row>
    <row r="78" spans="2:11">
      <c r="J78" s="261"/>
    </row>
    <row r="79" spans="2:11">
      <c r="J79" s="261"/>
    </row>
    <row r="80" spans="2:11">
      <c r="J80" s="261"/>
    </row>
    <row r="81" spans="10:10">
      <c r="J81" s="261"/>
    </row>
    <row r="82" spans="10:10">
      <c r="J82" s="261"/>
    </row>
    <row r="83" spans="10:10">
      <c r="J83" s="261"/>
    </row>
    <row r="84" spans="10:10">
      <c r="J84" s="261"/>
    </row>
    <row r="85" spans="10:10">
      <c r="J85" s="261"/>
    </row>
    <row r="86" spans="10:10">
      <c r="J86" s="261"/>
    </row>
    <row r="87" spans="10:10">
      <c r="J87" s="261"/>
    </row>
    <row r="88" spans="10:10">
      <c r="J88" s="261"/>
    </row>
    <row r="89" spans="10:10">
      <c r="J89" s="261"/>
    </row>
    <row r="90" spans="10:10">
      <c r="J90" s="261"/>
    </row>
    <row r="91" spans="10:10">
      <c r="J91" s="261"/>
    </row>
    <row r="92" spans="10:10">
      <c r="J92" s="261"/>
    </row>
    <row r="93" spans="10:10">
      <c r="J93" s="261"/>
    </row>
    <row r="94" spans="10:10">
      <c r="J94" s="261"/>
    </row>
    <row r="95" spans="10:10">
      <c r="J95" s="261"/>
    </row>
    <row r="96" spans="10:10">
      <c r="J96" s="261"/>
    </row>
    <row r="97" spans="10:10">
      <c r="J97" s="261"/>
    </row>
    <row r="98" spans="10:10">
      <c r="J98" s="261"/>
    </row>
    <row r="99" spans="10:10">
      <c r="J99" s="261"/>
    </row>
    <row r="100" spans="10:10">
      <c r="J100" s="261"/>
    </row>
  </sheetData>
  <mergeCells count="2">
    <mergeCell ref="B4:C4"/>
    <mergeCell ref="B5:C5"/>
  </mergeCells>
  <pageMargins left="0" right="0" top="0" bottom="0" header="0.31496062992125984" footer="0.31496062992125984"/>
  <pageSetup paperSize="9" scale="58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2"/>
  <sheetViews>
    <sheetView view="pageBreakPreview" zoomScale="90" zoomScaleNormal="85" zoomScaleSheetLayoutView="90" workbookViewId="0">
      <selection activeCell="I26" sqref="I26"/>
    </sheetView>
  </sheetViews>
  <sheetFormatPr baseColWidth="10" defaultRowHeight="20.25"/>
  <cols>
    <col min="1" max="1" width="6.5703125" style="176" customWidth="1"/>
    <col min="2" max="2" width="7.5703125" style="177" customWidth="1"/>
    <col min="3" max="3" width="2" style="2" customWidth="1"/>
    <col min="4" max="4" width="7.5703125" style="18" customWidth="1"/>
    <col min="5" max="5" width="2.28515625" style="15" customWidth="1"/>
    <col min="6" max="7" width="7.140625" style="18" customWidth="1"/>
    <col min="8" max="8" width="2.28515625" style="15" customWidth="1"/>
    <col min="9" max="9" width="22.140625" style="15" customWidth="1"/>
    <col min="10" max="10" width="50" style="17" customWidth="1"/>
    <col min="11" max="12" width="7.85546875" style="17" customWidth="1"/>
    <col min="13" max="13" width="1.42578125" style="15" customWidth="1"/>
    <col min="14" max="14" width="9" style="14" customWidth="1"/>
    <col min="15" max="15" width="7" style="14" customWidth="1"/>
    <col min="16" max="16" width="1.42578125" style="15" customWidth="1"/>
    <col min="17" max="17" width="5.28515625" style="2" customWidth="1"/>
    <col min="18" max="18" width="5.28515625" style="39" customWidth="1"/>
    <col min="19" max="21" width="5.28515625" style="2" customWidth="1"/>
    <col min="22" max="22" width="11.42578125" style="2"/>
    <col min="23" max="27" width="2" style="2" hidden="1" customWidth="1"/>
    <col min="28" max="28" width="7.140625" style="2" hidden="1" customWidth="1"/>
    <col min="29" max="49" width="7.140625" style="2" customWidth="1"/>
    <col min="50" max="50" width="8.140625" style="2" customWidth="1"/>
    <col min="51" max="51" width="8.140625" style="1" customWidth="1"/>
    <col min="52" max="52" width="22.85546875" style="1" customWidth="1"/>
    <col min="53" max="16384" width="11.42578125" style="1"/>
  </cols>
  <sheetData>
    <row r="1" spans="1:52">
      <c r="N1" s="15"/>
      <c r="O1" s="15"/>
      <c r="Q1" s="9"/>
      <c r="R1" s="48"/>
      <c r="S1" s="9"/>
      <c r="T1" s="9"/>
      <c r="U1" s="9"/>
    </row>
    <row r="2" spans="1:52" ht="8.25" customHeight="1">
      <c r="A2" s="178"/>
      <c r="B2" s="179"/>
      <c r="C2" s="180"/>
      <c r="D2" s="181"/>
      <c r="E2" s="182"/>
      <c r="F2" s="181"/>
      <c r="G2" s="181"/>
      <c r="H2" s="182"/>
      <c r="I2" s="183"/>
      <c r="J2" s="184"/>
      <c r="N2" s="49"/>
      <c r="O2" s="50"/>
      <c r="P2" s="50"/>
      <c r="Q2" s="51"/>
      <c r="R2" s="52"/>
      <c r="S2" s="51"/>
      <c r="T2" s="51"/>
      <c r="U2" s="53"/>
    </row>
    <row r="3" spans="1:52" ht="18">
      <c r="A3" s="288" t="s">
        <v>750</v>
      </c>
      <c r="B3" s="289"/>
      <c r="C3" s="295" t="str">
        <f>'plan de tir'!C3:G3</f>
        <v xml:space="preserve">test </v>
      </c>
      <c r="D3" s="295"/>
      <c r="E3" s="295"/>
      <c r="F3" s="295"/>
      <c r="G3" s="295"/>
      <c r="H3" s="67"/>
      <c r="I3" s="185" t="s">
        <v>753</v>
      </c>
      <c r="J3" s="186">
        <f>'plan de tir'!J3</f>
        <v>0</v>
      </c>
      <c r="N3" s="54"/>
      <c r="O3" s="55"/>
      <c r="P3" s="55"/>
      <c r="Q3" s="56"/>
      <c r="R3" s="57"/>
      <c r="S3" s="56"/>
      <c r="T3" s="56"/>
      <c r="U3" s="58"/>
    </row>
    <row r="4" spans="1:52" ht="8.25" customHeight="1">
      <c r="A4" s="187"/>
      <c r="B4" s="188"/>
      <c r="C4" s="189"/>
      <c r="D4" s="90"/>
      <c r="E4" s="67"/>
      <c r="F4" s="90"/>
      <c r="G4" s="90"/>
      <c r="H4" s="67"/>
      <c r="I4" s="37"/>
      <c r="J4" s="190"/>
      <c r="N4" s="54"/>
      <c r="O4" s="55"/>
      <c r="P4" s="55"/>
      <c r="Q4" s="56"/>
      <c r="R4" s="57"/>
      <c r="S4" s="56"/>
      <c r="T4" s="56"/>
      <c r="U4" s="58"/>
    </row>
    <row r="5" spans="1:52" ht="16.5" customHeight="1">
      <c r="A5" s="191"/>
      <c r="B5" s="192"/>
      <c r="C5" s="9"/>
      <c r="D5" s="85"/>
      <c r="F5" s="85"/>
      <c r="G5" s="85"/>
      <c r="J5" s="190"/>
      <c r="N5" s="54"/>
      <c r="O5" s="193"/>
      <c r="P5" s="55"/>
      <c r="Q5" s="56"/>
      <c r="R5" s="57"/>
      <c r="S5" s="56"/>
      <c r="T5" s="56"/>
      <c r="U5" s="58"/>
    </row>
    <row r="6" spans="1:52" ht="8.25" customHeight="1">
      <c r="A6" s="187"/>
      <c r="B6" s="188"/>
      <c r="C6" s="189"/>
      <c r="D6" s="90"/>
      <c r="E6" s="67"/>
      <c r="F6" s="90"/>
      <c r="G6" s="90"/>
      <c r="H6" s="67"/>
      <c r="I6" s="37"/>
      <c r="J6" s="190"/>
      <c r="N6" s="54"/>
      <c r="O6" s="55"/>
      <c r="P6" s="55"/>
      <c r="Q6" s="56"/>
      <c r="R6" s="57"/>
      <c r="S6" s="56"/>
      <c r="T6" s="56"/>
      <c r="U6" s="58"/>
    </row>
    <row r="7" spans="1:52" ht="18">
      <c r="A7" s="288" t="s">
        <v>751</v>
      </c>
      <c r="B7" s="289"/>
      <c r="C7" s="295" t="str">
        <f>'plan de tir'!C7:G7</f>
        <v>Meddley Bowie</v>
      </c>
      <c r="D7" s="295"/>
      <c r="E7" s="295"/>
      <c r="F7" s="295"/>
      <c r="G7" s="295"/>
      <c r="H7" s="67"/>
      <c r="I7" s="185" t="s">
        <v>754</v>
      </c>
      <c r="J7" s="186" t="str">
        <f>'plan de tir'!J7</f>
        <v>150 mm</v>
      </c>
      <c r="N7" s="54"/>
      <c r="O7" s="55"/>
      <c r="P7" s="55"/>
      <c r="Q7" s="56"/>
      <c r="R7" s="57"/>
      <c r="S7" s="56"/>
      <c r="T7" s="56"/>
      <c r="U7" s="58"/>
    </row>
    <row r="8" spans="1:52" ht="8.25" customHeight="1">
      <c r="A8" s="187"/>
      <c r="B8" s="188"/>
      <c r="C8" s="189"/>
      <c r="D8" s="90"/>
      <c r="E8" s="67"/>
      <c r="F8" s="90"/>
      <c r="G8" s="90"/>
      <c r="H8" s="67"/>
      <c r="I8" s="37"/>
      <c r="J8" s="190"/>
      <c r="N8" s="54"/>
      <c r="O8" s="55"/>
      <c r="P8" s="55"/>
      <c r="Q8" s="56"/>
      <c r="R8" s="57"/>
      <c r="S8" s="56"/>
      <c r="T8" s="56"/>
      <c r="U8" s="58"/>
    </row>
    <row r="9" spans="1:52" ht="16.5" customHeight="1">
      <c r="A9" s="191"/>
      <c r="B9" s="192"/>
      <c r="C9" s="9"/>
      <c r="D9" s="85"/>
      <c r="F9" s="85"/>
      <c r="G9" s="85"/>
      <c r="J9" s="190"/>
      <c r="N9" s="54"/>
      <c r="O9" s="55"/>
      <c r="P9" s="55"/>
      <c r="Q9" s="56"/>
      <c r="R9" s="57"/>
      <c r="S9" s="56"/>
      <c r="T9" s="56"/>
      <c r="U9" s="58"/>
    </row>
    <row r="10" spans="1:52" ht="8.25" customHeight="1">
      <c r="A10" s="187"/>
      <c r="B10" s="188"/>
      <c r="C10" s="189"/>
      <c r="D10" s="90"/>
      <c r="E10" s="67"/>
      <c r="F10" s="90"/>
      <c r="G10" s="90"/>
      <c r="H10" s="67"/>
      <c r="I10" s="37"/>
      <c r="J10" s="190"/>
      <c r="N10" s="54"/>
      <c r="O10" s="55"/>
      <c r="P10" s="55"/>
      <c r="Q10" s="56"/>
      <c r="R10" s="57"/>
      <c r="S10" s="56"/>
      <c r="T10" s="56"/>
      <c r="U10" s="58"/>
    </row>
    <row r="11" spans="1:52" ht="18">
      <c r="A11" s="288" t="s">
        <v>752</v>
      </c>
      <c r="B11" s="289"/>
      <c r="C11" s="296">
        <f>'plan de tir'!C11:G11</f>
        <v>42565</v>
      </c>
      <c r="D11" s="295"/>
      <c r="E11" s="295"/>
      <c r="F11" s="295"/>
      <c r="G11" s="295"/>
      <c r="H11" s="67"/>
      <c r="I11" s="185" t="s">
        <v>755</v>
      </c>
      <c r="J11" s="194" t="str">
        <f>'plan de tir'!J11</f>
        <v>5'</v>
      </c>
      <c r="N11" s="54"/>
      <c r="O11" s="55"/>
      <c r="P11" s="55"/>
      <c r="Q11" s="56"/>
      <c r="R11" s="57"/>
      <c r="S11" s="56"/>
      <c r="T11" s="56"/>
      <c r="U11" s="58"/>
    </row>
    <row r="12" spans="1:52" ht="8.25" customHeight="1">
      <c r="A12" s="195"/>
      <c r="B12" s="196"/>
      <c r="C12" s="197"/>
      <c r="D12" s="198"/>
      <c r="E12" s="199"/>
      <c r="F12" s="198"/>
      <c r="G12" s="198"/>
      <c r="H12" s="199"/>
      <c r="I12" s="200"/>
      <c r="J12" s="201"/>
      <c r="N12" s="59"/>
      <c r="O12" s="60"/>
      <c r="P12" s="60"/>
      <c r="Q12" s="61"/>
      <c r="R12" s="62"/>
      <c r="S12" s="61"/>
      <c r="T12" s="61"/>
      <c r="U12" s="63"/>
    </row>
    <row r="13" spans="1:52" ht="18">
      <c r="A13" s="290"/>
      <c r="B13" s="290"/>
    </row>
    <row r="14" spans="1:52" s="2" customFormat="1" ht="8.25" customHeight="1" thickBot="1">
      <c r="A14" s="202"/>
      <c r="B14" s="203"/>
      <c r="C14" s="68"/>
      <c r="D14" s="22"/>
      <c r="E14" s="67"/>
      <c r="F14" s="22"/>
      <c r="G14" s="22"/>
      <c r="H14" s="67"/>
      <c r="I14" s="37"/>
      <c r="J14" s="204"/>
      <c r="K14" s="204"/>
      <c r="L14" s="204"/>
      <c r="M14" s="37"/>
      <c r="N14" s="13"/>
      <c r="O14" s="13"/>
      <c r="P14" s="37"/>
      <c r="Q14" s="36"/>
      <c r="R14" s="38"/>
      <c r="Z14" s="8" t="str">
        <f t="shared" ref="Z14:Z24" si="0">IF(ISBLANK(I14),"",IF(COUNTIF(I14,"*BOMBE_50MM*"),IF(COUNTIF(K14,"*TR*"),IF(G14&gt;=6,F14*1,0.5*F14),"")))</f>
        <v/>
      </c>
      <c r="AA14" s="9"/>
      <c r="AB14" s="9"/>
      <c r="AD14" s="9"/>
      <c r="AE14" s="9"/>
      <c r="AF14" s="9"/>
      <c r="AG14" s="9"/>
      <c r="AH14" s="9"/>
      <c r="AJ14" s="9"/>
      <c r="AK14" s="9"/>
      <c r="AL14" s="9"/>
      <c r="AM14" s="9"/>
      <c r="AO14" s="9"/>
      <c r="AP14" s="9"/>
      <c r="AQ14" s="9"/>
      <c r="AS14" s="9"/>
      <c r="AT14" s="9"/>
      <c r="AU14" s="9"/>
      <c r="AW14" s="9"/>
      <c r="AY14" s="1"/>
      <c r="AZ14" s="1"/>
    </row>
    <row r="15" spans="1:52" s="2" customFormat="1" ht="18">
      <c r="A15" s="298" t="s">
        <v>764</v>
      </c>
      <c r="B15" s="298"/>
      <c r="C15" s="298"/>
      <c r="D15" s="298"/>
      <c r="E15" s="297" t="s">
        <v>779</v>
      </c>
      <c r="F15" s="297"/>
      <c r="G15" s="297"/>
      <c r="H15" s="67"/>
      <c r="I15" s="15"/>
      <c r="J15" s="299" t="s">
        <v>774</v>
      </c>
      <c r="K15" s="300"/>
      <c r="L15" s="300"/>
      <c r="M15" s="205"/>
      <c r="N15" s="14"/>
      <c r="O15" s="14"/>
      <c r="P15" s="15"/>
      <c r="R15" s="39"/>
      <c r="Z15" s="8" t="str">
        <f t="shared" si="0"/>
        <v/>
      </c>
      <c r="AA15" s="9"/>
      <c r="AB15" s="9"/>
      <c r="AD15" s="9"/>
      <c r="AE15" s="9"/>
      <c r="AF15" s="9"/>
      <c r="AG15" s="9"/>
      <c r="AH15" s="9"/>
      <c r="AJ15" s="9"/>
      <c r="AK15" s="9"/>
      <c r="AL15" s="9"/>
      <c r="AM15" s="9"/>
      <c r="AO15" s="9"/>
      <c r="AP15" s="9"/>
      <c r="AQ15" s="9"/>
      <c r="AS15" s="9"/>
      <c r="AT15" s="9"/>
      <c r="AU15" s="9"/>
      <c r="AW15" s="9"/>
      <c r="AY15" s="1"/>
      <c r="AZ15" s="1"/>
    </row>
    <row r="16" spans="1:52" s="2" customFormat="1" ht="9" customHeight="1">
      <c r="A16" s="289"/>
      <c r="B16" s="289"/>
      <c r="C16" s="301"/>
      <c r="D16" s="301"/>
      <c r="E16" s="301"/>
      <c r="F16" s="301"/>
      <c r="G16" s="301"/>
      <c r="H16" s="67"/>
      <c r="I16" s="15"/>
      <c r="J16" s="73"/>
      <c r="K16" s="19"/>
      <c r="L16" s="19"/>
      <c r="M16" s="206"/>
      <c r="N16" s="14"/>
      <c r="O16" s="14"/>
      <c r="P16" s="15"/>
      <c r="R16" s="39"/>
      <c r="Z16" s="8" t="str">
        <f t="shared" si="0"/>
        <v/>
      </c>
      <c r="AA16" s="9"/>
      <c r="AB16" s="9"/>
      <c r="AD16" s="9"/>
      <c r="AE16" s="9"/>
      <c r="AF16" s="9"/>
      <c r="AG16" s="9"/>
      <c r="AH16" s="9"/>
      <c r="AJ16" s="9"/>
      <c r="AK16" s="9"/>
      <c r="AL16" s="9"/>
      <c r="AM16" s="9"/>
      <c r="AO16" s="9"/>
      <c r="AP16" s="9"/>
      <c r="AQ16" s="9"/>
      <c r="AS16" s="9"/>
      <c r="AT16" s="9"/>
      <c r="AU16" s="9"/>
      <c r="AW16" s="9"/>
      <c r="AY16" s="1"/>
      <c r="AZ16" s="1"/>
    </row>
    <row r="17" spans="1:52" s="2" customFormat="1" ht="17.25" customHeight="1">
      <c r="A17" s="298" t="s">
        <v>769</v>
      </c>
      <c r="B17" s="298"/>
      <c r="C17" s="298"/>
      <c r="D17" s="298"/>
      <c r="E17" s="302">
        <f>IF(ISBLANK(E15),"",IF(COUNTIF(E15,"*trad*"),SUM('plan de tir'!AY16:AY850),IF(COUNTIF(E15,"*V40*"),SUM('plan de tir'!AZ16:AZ850),SUM('plan de tir'!BA16:BA850))))</f>
        <v>3990</v>
      </c>
      <c r="F17" s="302"/>
      <c r="G17" s="96" t="s">
        <v>770</v>
      </c>
      <c r="H17" s="67"/>
      <c r="I17" s="15"/>
      <c r="J17" s="75" t="s">
        <v>38</v>
      </c>
      <c r="K17" s="19"/>
      <c r="L17" s="46">
        <f>SUMIF('plan de tir'!I$16:I$850,J17,'plan de tir'!W$16:W$850)</f>
        <v>0</v>
      </c>
      <c r="M17" s="206"/>
      <c r="N17" s="14"/>
      <c r="O17" s="14"/>
      <c r="P17" s="15"/>
      <c r="R17" s="39"/>
      <c r="Z17" s="8" t="str">
        <f t="shared" si="0"/>
        <v/>
      </c>
      <c r="AA17" s="9"/>
      <c r="AB17" s="9"/>
      <c r="AD17" s="9"/>
      <c r="AE17" s="9"/>
      <c r="AF17" s="9"/>
      <c r="AG17" s="9"/>
      <c r="AH17" s="9"/>
      <c r="AJ17" s="9"/>
      <c r="AK17" s="9"/>
      <c r="AL17" s="9"/>
      <c r="AM17" s="9"/>
      <c r="AO17" s="9"/>
      <c r="AP17" s="9"/>
      <c r="AQ17" s="9"/>
      <c r="AS17" s="9"/>
      <c r="AT17" s="9"/>
      <c r="AU17" s="9"/>
      <c r="AW17" s="9"/>
      <c r="AY17" s="1"/>
      <c r="AZ17" s="1"/>
    </row>
    <row r="18" spans="1:52" s="2" customFormat="1" ht="17.25" customHeight="1">
      <c r="A18" s="298" t="s">
        <v>765</v>
      </c>
      <c r="B18" s="298"/>
      <c r="C18" s="298"/>
      <c r="D18" s="298"/>
      <c r="E18" s="303">
        <f>IF(ISBLANK(E17),"",ROUNDUP((E17/250),0))</f>
        <v>16</v>
      </c>
      <c r="F18" s="303"/>
      <c r="G18" s="97"/>
      <c r="H18" s="67"/>
      <c r="I18" s="15"/>
      <c r="J18" s="75" t="s">
        <v>35</v>
      </c>
      <c r="K18" s="19"/>
      <c r="L18" s="46">
        <f>SUMIF('plan de tir'!I$16:I$850,J18,'plan de tir'!W$16:W$850)</f>
        <v>350</v>
      </c>
      <c r="M18" s="206"/>
      <c r="N18" s="14"/>
      <c r="O18" s="14"/>
      <c r="P18" s="15"/>
      <c r="R18" s="39"/>
      <c r="Z18" s="8" t="str">
        <f>IF(ISBLANK(I18),"",IF(COUNTIF(I18,"*BOMBE_50MM*"),IF(COUNTIF(K18,"*TR*"),IF(E18&gt;=6,F18*1,0.5*F18),"")))</f>
        <v/>
      </c>
      <c r="AA18" s="9"/>
      <c r="AB18" s="9"/>
      <c r="AD18" s="9"/>
      <c r="AE18" s="9"/>
      <c r="AF18" s="9"/>
      <c r="AG18" s="9"/>
      <c r="AH18" s="9"/>
      <c r="AJ18" s="9"/>
      <c r="AK18" s="9"/>
      <c r="AL18" s="9"/>
      <c r="AM18" s="9"/>
      <c r="AO18" s="9"/>
      <c r="AP18" s="9"/>
      <c r="AQ18" s="9"/>
      <c r="AS18" s="9"/>
      <c r="AT18" s="9"/>
      <c r="AU18" s="9"/>
      <c r="AW18" s="9"/>
      <c r="AY18" s="1"/>
      <c r="AZ18" s="1"/>
    </row>
    <row r="19" spans="1:52" s="2" customFormat="1" ht="17.25" customHeight="1">
      <c r="A19" s="207"/>
      <c r="B19" s="188"/>
      <c r="C19" s="189"/>
      <c r="D19" s="90"/>
      <c r="E19" s="67"/>
      <c r="F19" s="90"/>
      <c r="G19" s="90"/>
      <c r="H19" s="67"/>
      <c r="I19" s="15"/>
      <c r="J19" s="75" t="s">
        <v>39</v>
      </c>
      <c r="K19" s="19"/>
      <c r="L19" s="46">
        <f>SUMIF('plan de tir'!I$16:I$850,J19,'plan de tir'!W$16:W$850)</f>
        <v>155</v>
      </c>
      <c r="M19" s="206"/>
      <c r="N19" s="14"/>
      <c r="O19" s="14"/>
      <c r="P19" s="15"/>
      <c r="R19" s="39"/>
      <c r="Z19" s="8" t="str">
        <f t="shared" si="0"/>
        <v/>
      </c>
      <c r="AA19" s="9"/>
      <c r="AB19" s="9"/>
      <c r="AD19" s="9"/>
      <c r="AE19" s="9"/>
      <c r="AF19" s="9"/>
      <c r="AG19" s="9"/>
      <c r="AH19" s="9"/>
      <c r="AJ19" s="9"/>
      <c r="AK19" s="9"/>
      <c r="AL19" s="9"/>
      <c r="AM19" s="9"/>
      <c r="AO19" s="9"/>
      <c r="AP19" s="9"/>
      <c r="AQ19" s="9"/>
      <c r="AS19" s="9"/>
      <c r="AT19" s="9"/>
      <c r="AU19" s="9"/>
      <c r="AW19" s="9"/>
      <c r="AY19" s="1"/>
      <c r="AZ19" s="1"/>
    </row>
    <row r="20" spans="1:52" s="2" customFormat="1" ht="17.25" customHeight="1">
      <c r="A20" s="304"/>
      <c r="B20" s="304"/>
      <c r="C20" s="295"/>
      <c r="D20" s="295"/>
      <c r="E20" s="295"/>
      <c r="F20" s="295"/>
      <c r="G20" s="295"/>
      <c r="H20" s="37"/>
      <c r="I20" s="15"/>
      <c r="J20" s="75" t="s">
        <v>40</v>
      </c>
      <c r="K20" s="19"/>
      <c r="L20" s="46">
        <f>SUMIF('plan de tir'!I$16:I$850,J20,'plan de tir'!W$16:W$850)</f>
        <v>30</v>
      </c>
      <c r="M20" s="206"/>
      <c r="N20" s="14"/>
      <c r="O20" s="14"/>
      <c r="P20" s="15"/>
      <c r="R20" s="39"/>
      <c r="Z20" s="8" t="str">
        <f t="shared" si="0"/>
        <v/>
      </c>
      <c r="AA20" s="9"/>
      <c r="AB20" s="9"/>
      <c r="AD20" s="9"/>
      <c r="AE20" s="9"/>
      <c r="AF20" s="9"/>
      <c r="AG20" s="9"/>
      <c r="AH20" s="9"/>
      <c r="AJ20" s="9"/>
      <c r="AK20" s="9"/>
      <c r="AL20" s="9"/>
      <c r="AM20" s="9"/>
      <c r="AO20" s="9"/>
      <c r="AP20" s="9"/>
      <c r="AQ20" s="9"/>
      <c r="AS20" s="9"/>
      <c r="AT20" s="9"/>
      <c r="AU20" s="9"/>
      <c r="AW20" s="9"/>
      <c r="AY20" s="1"/>
      <c r="AZ20" s="1"/>
    </row>
    <row r="21" spans="1:52" s="2" customFormat="1" ht="17.25" customHeight="1">
      <c r="A21" s="208"/>
      <c r="B21" s="209"/>
      <c r="C21" s="210"/>
      <c r="D21" s="211"/>
      <c r="E21" s="37"/>
      <c r="F21" s="211"/>
      <c r="G21" s="211"/>
      <c r="H21" s="37"/>
      <c r="I21" s="15"/>
      <c r="J21" s="75" t="s">
        <v>41</v>
      </c>
      <c r="K21" s="19"/>
      <c r="L21" s="46">
        <f>SUMIF('plan de tir'!I$16:I$850,J21,'plan de tir'!W$16:W$850)</f>
        <v>12</v>
      </c>
      <c r="M21" s="206"/>
      <c r="N21" s="14"/>
      <c r="O21" s="14"/>
      <c r="P21" s="15"/>
      <c r="R21" s="39"/>
      <c r="Z21" s="8" t="str">
        <f t="shared" si="0"/>
        <v/>
      </c>
      <c r="AA21" s="9"/>
      <c r="AB21" s="9"/>
      <c r="AD21" s="9"/>
      <c r="AE21" s="9"/>
      <c r="AF21" s="9"/>
      <c r="AG21" s="9"/>
      <c r="AH21" s="9"/>
      <c r="AJ21" s="9"/>
      <c r="AK21" s="9"/>
      <c r="AL21" s="9"/>
      <c r="AM21" s="9"/>
      <c r="AO21" s="9"/>
      <c r="AP21" s="9"/>
      <c r="AQ21" s="9"/>
      <c r="AS21" s="9"/>
      <c r="AT21" s="9"/>
      <c r="AU21" s="9"/>
      <c r="AW21" s="9"/>
      <c r="AY21" s="1"/>
      <c r="AZ21" s="1"/>
    </row>
    <row r="22" spans="1:52" ht="17.25" customHeight="1">
      <c r="A22" s="208"/>
      <c r="B22" s="209"/>
      <c r="C22" s="210"/>
      <c r="D22" s="211"/>
      <c r="E22" s="37"/>
      <c r="F22" s="211"/>
      <c r="G22" s="211"/>
      <c r="H22" s="37"/>
      <c r="J22" s="75" t="s">
        <v>56</v>
      </c>
      <c r="K22" s="19"/>
      <c r="L22" s="46">
        <f>SUMIF('plan de tir'!I$16:I$850,J22,'plan de tir'!W$16:W$850)</f>
        <v>11</v>
      </c>
      <c r="M22" s="206"/>
      <c r="Z22" s="8" t="str">
        <f t="shared" si="0"/>
        <v/>
      </c>
      <c r="AA22" s="9"/>
      <c r="AB22" s="9"/>
      <c r="AD22" s="9"/>
      <c r="AE22" s="9"/>
      <c r="AF22" s="9"/>
      <c r="AG22" s="9"/>
      <c r="AH22" s="9"/>
      <c r="AJ22" s="9"/>
      <c r="AK22" s="9"/>
      <c r="AL22" s="9"/>
      <c r="AM22" s="9"/>
      <c r="AO22" s="9"/>
      <c r="AP22" s="9"/>
      <c r="AQ22" s="9"/>
      <c r="AS22" s="9"/>
      <c r="AT22" s="9"/>
      <c r="AU22" s="9"/>
      <c r="AW22" s="9"/>
    </row>
    <row r="23" spans="1:52" ht="17.25" customHeight="1">
      <c r="A23" s="208"/>
      <c r="B23" s="209"/>
      <c r="C23" s="210"/>
      <c r="D23" s="211"/>
      <c r="E23" s="37"/>
      <c r="F23" s="211"/>
      <c r="G23" s="211"/>
      <c r="H23" s="37"/>
      <c r="J23" s="76"/>
      <c r="K23" s="19"/>
      <c r="L23" s="19"/>
      <c r="M23" s="206"/>
      <c r="Z23" s="8" t="str">
        <f t="shared" si="0"/>
        <v/>
      </c>
      <c r="AA23" s="9"/>
      <c r="AB23" s="9"/>
      <c r="AD23" s="9"/>
      <c r="AE23" s="9"/>
      <c r="AF23" s="9"/>
      <c r="AG23" s="9"/>
      <c r="AH23" s="9"/>
      <c r="AJ23" s="9"/>
      <c r="AK23" s="9"/>
      <c r="AL23" s="9"/>
      <c r="AM23" s="9"/>
      <c r="AO23" s="9"/>
      <c r="AP23" s="9"/>
      <c r="AQ23" s="9"/>
      <c r="AS23" s="9"/>
      <c r="AT23" s="9"/>
      <c r="AU23" s="9"/>
      <c r="AW23" s="9"/>
    </row>
    <row r="24" spans="1:52" ht="17.25" customHeight="1">
      <c r="A24" s="304"/>
      <c r="B24" s="304"/>
      <c r="C24" s="296"/>
      <c r="D24" s="295"/>
      <c r="E24" s="295"/>
      <c r="F24" s="295"/>
      <c r="G24" s="295"/>
      <c r="H24" s="37"/>
      <c r="J24" s="75" t="s">
        <v>60</v>
      </c>
      <c r="K24" s="19"/>
      <c r="L24" s="46">
        <f>SUMIF('plan de tir'!I$16:I$850,J24,'plan de tir'!W$16:W$850)</f>
        <v>0</v>
      </c>
      <c r="M24" s="206"/>
      <c r="Z24" s="8" t="str">
        <f t="shared" si="0"/>
        <v/>
      </c>
      <c r="AA24" s="9"/>
      <c r="AB24" s="9"/>
      <c r="AD24" s="9"/>
      <c r="AE24" s="9"/>
      <c r="AF24" s="9"/>
      <c r="AG24" s="9"/>
      <c r="AH24" s="9"/>
      <c r="AJ24" s="9"/>
      <c r="AK24" s="9"/>
      <c r="AL24" s="9"/>
      <c r="AM24" s="9"/>
      <c r="AO24" s="9"/>
      <c r="AP24" s="9"/>
      <c r="AQ24" s="9"/>
      <c r="AS24" s="9"/>
      <c r="AT24" s="9"/>
      <c r="AU24" s="9"/>
      <c r="AW24" s="9"/>
    </row>
    <row r="25" spans="1:52" ht="17.25" customHeight="1">
      <c r="A25" s="208"/>
      <c r="B25" s="209"/>
      <c r="C25" s="210"/>
      <c r="D25" s="211"/>
      <c r="E25" s="37"/>
      <c r="F25" s="211"/>
      <c r="G25" s="211"/>
      <c r="H25" s="37"/>
      <c r="J25" s="75" t="s">
        <v>131</v>
      </c>
      <c r="K25" s="19"/>
      <c r="L25" s="46">
        <f>SUMIF('plan de tir'!I$16:I$850,J25,'plan de tir'!W$16:W$850)</f>
        <v>0</v>
      </c>
      <c r="M25" s="206"/>
      <c r="Z25" s="8"/>
      <c r="AA25" s="9"/>
      <c r="AB25" s="9"/>
      <c r="AD25" s="9"/>
      <c r="AE25" s="9"/>
      <c r="AF25" s="9"/>
      <c r="AG25" s="9"/>
      <c r="AH25" s="9"/>
      <c r="AJ25" s="9"/>
      <c r="AK25" s="9"/>
      <c r="AL25" s="9"/>
      <c r="AM25" s="9"/>
      <c r="AO25" s="9"/>
      <c r="AP25" s="9"/>
      <c r="AQ25" s="9"/>
      <c r="AS25" s="9"/>
      <c r="AT25" s="9"/>
      <c r="AU25" s="9"/>
      <c r="AW25" s="9"/>
    </row>
    <row r="26" spans="1:52" ht="17.25" customHeight="1">
      <c r="J26" s="75" t="s">
        <v>54</v>
      </c>
      <c r="K26" s="19"/>
      <c r="L26" s="46">
        <f>SUMIF('plan de tir'!I$16:I$850,J26,'plan de tir'!W$16:W$850)</f>
        <v>0</v>
      </c>
      <c r="M26" s="206"/>
      <c r="Z26" s="8" t="str">
        <f t="shared" ref="Z26:Z54" si="1">IF(ISBLANK(I26),"",IF(COUNTIF(I26,"*BOMBE_50MM*"),IF(COUNTIF(K26,"*TR*"),IF(G26&gt;=6,F26*1,0.5*F26),"")))</f>
        <v/>
      </c>
      <c r="AA26" s="9"/>
      <c r="AB26" s="9"/>
      <c r="AD26" s="9"/>
      <c r="AE26" s="9"/>
      <c r="AF26" s="9"/>
      <c r="AG26" s="9"/>
      <c r="AH26" s="9"/>
      <c r="AJ26" s="9"/>
      <c r="AK26" s="9"/>
      <c r="AL26" s="9"/>
      <c r="AM26" s="9"/>
      <c r="AO26" s="9"/>
      <c r="AP26" s="9"/>
      <c r="AQ26" s="9"/>
      <c r="AS26" s="9"/>
      <c r="AT26" s="9"/>
      <c r="AU26" s="9"/>
      <c r="AW26" s="9"/>
    </row>
    <row r="27" spans="1:52" ht="17.25" customHeight="1">
      <c r="J27" s="75" t="s">
        <v>58</v>
      </c>
      <c r="K27" s="19"/>
      <c r="L27" s="46">
        <f>SUMIF('plan de tir'!I$16:I$850,J27,'plan de tir'!W$16:W$850)</f>
        <v>18</v>
      </c>
      <c r="M27" s="206"/>
      <c r="Z27" s="8" t="str">
        <f t="shared" si="1"/>
        <v/>
      </c>
      <c r="AA27" s="9"/>
      <c r="AB27" s="9"/>
      <c r="AD27" s="9"/>
      <c r="AE27" s="9"/>
      <c r="AF27" s="9"/>
      <c r="AG27" s="9"/>
      <c r="AH27" s="9"/>
      <c r="AJ27" s="9"/>
      <c r="AK27" s="9"/>
      <c r="AL27" s="9"/>
      <c r="AM27" s="9"/>
      <c r="AO27" s="9"/>
      <c r="AP27" s="9"/>
      <c r="AQ27" s="9"/>
      <c r="AS27" s="9"/>
      <c r="AT27" s="9"/>
      <c r="AU27" s="9"/>
      <c r="AW27" s="9"/>
    </row>
    <row r="28" spans="1:52" ht="17.25" customHeight="1">
      <c r="J28" s="75" t="s">
        <v>55</v>
      </c>
      <c r="K28" s="19"/>
      <c r="L28" s="46">
        <f>SUMIF('plan de tir'!I$16:I$850,J28,'plan de tir'!W$16:W$850)</f>
        <v>15</v>
      </c>
      <c r="M28" s="206"/>
      <c r="Z28" s="8" t="str">
        <f t="shared" si="1"/>
        <v/>
      </c>
      <c r="AA28" s="9"/>
      <c r="AB28" s="9"/>
      <c r="AD28" s="9"/>
      <c r="AE28" s="9"/>
      <c r="AF28" s="9"/>
      <c r="AG28" s="9"/>
      <c r="AH28" s="9"/>
      <c r="AJ28" s="9"/>
      <c r="AK28" s="9"/>
      <c r="AL28" s="9"/>
      <c r="AM28" s="9"/>
      <c r="AO28" s="9"/>
      <c r="AP28" s="9"/>
      <c r="AQ28" s="9"/>
      <c r="AS28" s="9"/>
      <c r="AT28" s="9"/>
      <c r="AU28" s="9"/>
      <c r="AW28" s="9"/>
    </row>
    <row r="29" spans="1:52" ht="17.25" customHeight="1">
      <c r="J29" s="75" t="s">
        <v>145</v>
      </c>
      <c r="K29" s="19"/>
      <c r="L29" s="46">
        <f>SUMIF('plan de tir'!I$16:I$850,J29,'plan de tir'!W$16:W$850)</f>
        <v>0</v>
      </c>
      <c r="M29" s="206"/>
      <c r="Z29" s="8" t="str">
        <f t="shared" si="1"/>
        <v/>
      </c>
      <c r="AA29" s="9"/>
      <c r="AB29" s="9"/>
      <c r="AD29" s="9"/>
      <c r="AE29" s="9"/>
      <c r="AF29" s="9"/>
      <c r="AG29" s="9"/>
      <c r="AH29" s="9"/>
      <c r="AJ29" s="9"/>
      <c r="AK29" s="9"/>
      <c r="AL29" s="9"/>
      <c r="AM29" s="9"/>
      <c r="AO29" s="9"/>
      <c r="AP29" s="9"/>
      <c r="AQ29" s="9"/>
      <c r="AS29" s="9"/>
      <c r="AT29" s="9"/>
      <c r="AU29" s="9"/>
      <c r="AW29" s="9"/>
    </row>
    <row r="30" spans="1:52" s="40" customFormat="1" ht="17.25" customHeight="1">
      <c r="A30" s="212"/>
      <c r="B30" s="213"/>
      <c r="C30" s="43"/>
      <c r="D30" s="214"/>
      <c r="E30" s="42"/>
      <c r="F30" s="214"/>
      <c r="G30" s="214"/>
      <c r="H30" s="42"/>
      <c r="I30" s="42"/>
      <c r="J30" s="75" t="s">
        <v>59</v>
      </c>
      <c r="K30" s="77"/>
      <c r="L30" s="46">
        <f>SUMIF('plan de tir'!I$16:I$850,J30,'plan de tir'!W$16:W$850)</f>
        <v>4</v>
      </c>
      <c r="M30" s="215"/>
      <c r="N30" s="41"/>
      <c r="O30" s="41"/>
      <c r="P30" s="42"/>
      <c r="Q30" s="43"/>
      <c r="R30" s="44"/>
      <c r="S30" s="43"/>
      <c r="T30" s="43"/>
      <c r="U30" s="43"/>
      <c r="V30" s="43"/>
      <c r="W30" s="43"/>
      <c r="X30" s="43"/>
      <c r="Y30" s="43"/>
      <c r="Z30" s="45" t="str">
        <f t="shared" si="1"/>
        <v/>
      </c>
      <c r="AA30" s="45"/>
      <c r="AB30" s="45"/>
      <c r="AC30" s="43"/>
      <c r="AD30" s="45"/>
      <c r="AE30" s="45"/>
      <c r="AF30" s="45"/>
      <c r="AG30" s="45"/>
      <c r="AH30" s="45"/>
      <c r="AI30" s="43"/>
      <c r="AJ30" s="45"/>
      <c r="AK30" s="45"/>
      <c r="AL30" s="45"/>
      <c r="AM30" s="45"/>
      <c r="AN30" s="43"/>
      <c r="AO30" s="45"/>
      <c r="AP30" s="45"/>
      <c r="AQ30" s="45"/>
      <c r="AR30" s="43"/>
      <c r="AS30" s="45"/>
      <c r="AT30" s="45"/>
      <c r="AU30" s="45"/>
      <c r="AV30" s="43"/>
      <c r="AW30" s="45"/>
      <c r="AX30" s="43"/>
    </row>
    <row r="31" spans="1:52" ht="17.25" customHeight="1">
      <c r="J31" s="76"/>
      <c r="K31" s="19"/>
      <c r="L31" s="19"/>
      <c r="M31" s="206"/>
      <c r="Z31" s="8" t="str">
        <f t="shared" si="1"/>
        <v/>
      </c>
      <c r="AA31" s="9"/>
      <c r="AB31" s="9"/>
      <c r="AD31" s="9"/>
      <c r="AE31" s="9"/>
      <c r="AF31" s="9"/>
      <c r="AG31" s="9"/>
      <c r="AH31" s="9"/>
      <c r="AJ31" s="9"/>
      <c r="AK31" s="9"/>
      <c r="AL31" s="9"/>
      <c r="AM31" s="9"/>
      <c r="AO31" s="9"/>
      <c r="AP31" s="9"/>
      <c r="AQ31" s="9"/>
      <c r="AS31" s="9"/>
      <c r="AT31" s="9"/>
      <c r="AU31" s="9"/>
      <c r="AW31" s="9"/>
    </row>
    <row r="32" spans="1:52" ht="17.25" customHeight="1">
      <c r="J32" s="75" t="s">
        <v>156</v>
      </c>
      <c r="K32" s="19"/>
      <c r="L32" s="46">
        <f>SUMIF('plan de tir'!I$16:I$850,J32,'plan de tir'!W$16:W$850)</f>
        <v>0</v>
      </c>
      <c r="M32" s="206"/>
      <c r="Z32" s="8" t="str">
        <f t="shared" si="1"/>
        <v/>
      </c>
      <c r="AA32" s="9"/>
      <c r="AB32" s="9"/>
      <c r="AD32" s="9"/>
      <c r="AE32" s="9"/>
      <c r="AF32" s="9"/>
      <c r="AG32" s="9"/>
      <c r="AH32" s="9"/>
      <c r="AJ32" s="9"/>
      <c r="AK32" s="9"/>
      <c r="AL32" s="9"/>
      <c r="AM32" s="9"/>
      <c r="AO32" s="9"/>
      <c r="AP32" s="9"/>
      <c r="AQ32" s="9"/>
      <c r="AS32" s="9"/>
      <c r="AT32" s="9"/>
      <c r="AU32" s="9"/>
      <c r="AW32" s="9"/>
    </row>
    <row r="33" spans="1:52" ht="17.25" customHeight="1">
      <c r="J33" s="75" t="s">
        <v>157</v>
      </c>
      <c r="K33" s="19"/>
      <c r="L33" s="46">
        <f>SUMIF('plan de tir'!I$16:I$850,J33,'plan de tir'!W$16:W$850)</f>
        <v>0</v>
      </c>
      <c r="M33" s="206"/>
      <c r="Z33" s="8" t="str">
        <f t="shared" si="1"/>
        <v/>
      </c>
      <c r="AA33" s="9"/>
      <c r="AB33" s="9"/>
      <c r="AD33" s="9"/>
      <c r="AE33" s="9"/>
      <c r="AF33" s="9"/>
      <c r="AG33" s="9"/>
      <c r="AH33" s="9"/>
      <c r="AJ33" s="9"/>
      <c r="AK33" s="9"/>
      <c r="AL33" s="9"/>
      <c r="AM33" s="9"/>
      <c r="AO33" s="9"/>
      <c r="AP33" s="9"/>
      <c r="AQ33" s="9"/>
      <c r="AS33" s="9"/>
      <c r="AT33" s="9"/>
      <c r="AU33" s="9"/>
      <c r="AW33" s="9"/>
    </row>
    <row r="34" spans="1:52" ht="17.25" customHeight="1">
      <c r="J34" s="75" t="s">
        <v>180</v>
      </c>
      <c r="K34" s="19"/>
      <c r="L34" s="46">
        <f>SUMIF('plan de tir'!I$16:I$850,J34,'plan de tir'!W$16:W$850)</f>
        <v>0</v>
      </c>
      <c r="M34" s="206"/>
      <c r="Z34" s="8" t="str">
        <f t="shared" si="1"/>
        <v/>
      </c>
      <c r="AA34" s="9"/>
      <c r="AB34" s="9"/>
      <c r="AD34" s="9"/>
      <c r="AE34" s="9"/>
      <c r="AF34" s="9"/>
      <c r="AG34" s="9"/>
      <c r="AH34" s="9"/>
      <c r="AJ34" s="9"/>
      <c r="AK34" s="9"/>
      <c r="AL34" s="9"/>
      <c r="AM34" s="9"/>
      <c r="AO34" s="9"/>
      <c r="AP34" s="9"/>
      <c r="AQ34" s="9"/>
      <c r="AS34" s="9"/>
      <c r="AT34" s="9"/>
      <c r="AU34" s="9"/>
      <c r="AW34" s="9"/>
    </row>
    <row r="35" spans="1:52" ht="17.25" customHeight="1">
      <c r="J35" s="75" t="s">
        <v>158</v>
      </c>
      <c r="K35" s="19"/>
      <c r="L35" s="46">
        <f>SUMIF('plan de tir'!I$16:I$850,J35,'plan de tir'!W$16:W$850)</f>
        <v>5</v>
      </c>
      <c r="M35" s="206"/>
      <c r="Z35" s="8" t="str">
        <f t="shared" si="1"/>
        <v/>
      </c>
      <c r="AA35" s="9"/>
      <c r="AB35" s="9"/>
      <c r="AD35" s="9"/>
      <c r="AE35" s="9"/>
      <c r="AF35" s="9"/>
      <c r="AG35" s="9"/>
      <c r="AH35" s="9"/>
      <c r="AJ35" s="9"/>
      <c r="AK35" s="9"/>
      <c r="AL35" s="9"/>
      <c r="AM35" s="9"/>
      <c r="AO35" s="9"/>
      <c r="AP35" s="9"/>
      <c r="AQ35" s="9"/>
      <c r="AS35" s="9"/>
      <c r="AT35" s="9"/>
      <c r="AU35" s="9"/>
      <c r="AW35" s="9"/>
    </row>
    <row r="36" spans="1:52" ht="17.25" customHeight="1">
      <c r="J36" s="75" t="s">
        <v>159</v>
      </c>
      <c r="K36" s="19"/>
      <c r="L36" s="46">
        <f>SUMIF('plan de tir'!I$16:I$850,J36,'plan de tir'!W$16:W$850)</f>
        <v>0</v>
      </c>
      <c r="M36" s="206"/>
      <c r="Z36" s="8" t="str">
        <f t="shared" si="1"/>
        <v/>
      </c>
      <c r="AA36" s="9"/>
      <c r="AB36" s="9"/>
      <c r="AD36" s="9"/>
      <c r="AE36" s="9"/>
      <c r="AF36" s="9"/>
      <c r="AG36" s="9"/>
      <c r="AH36" s="9"/>
      <c r="AJ36" s="9"/>
      <c r="AK36" s="9"/>
      <c r="AL36" s="9"/>
      <c r="AM36" s="9"/>
      <c r="AO36" s="9"/>
      <c r="AP36" s="9"/>
      <c r="AQ36" s="9"/>
      <c r="AS36" s="9"/>
      <c r="AT36" s="9"/>
      <c r="AU36" s="9"/>
      <c r="AW36" s="9"/>
    </row>
    <row r="37" spans="1:52" ht="17.25" customHeight="1">
      <c r="J37" s="75" t="s">
        <v>148</v>
      </c>
      <c r="K37" s="19"/>
      <c r="L37" s="46">
        <f>SUMIF('plan de tir'!I$16:I$850,J37,'plan de tir'!W$16:W$850)</f>
        <v>0</v>
      </c>
      <c r="M37" s="206"/>
      <c r="Z37" s="8" t="str">
        <f t="shared" si="1"/>
        <v/>
      </c>
      <c r="AA37" s="9"/>
      <c r="AB37" s="9"/>
      <c r="AD37" s="9"/>
      <c r="AE37" s="9"/>
      <c r="AF37" s="9"/>
      <c r="AG37" s="9"/>
      <c r="AH37" s="9"/>
      <c r="AJ37" s="9"/>
      <c r="AK37" s="9"/>
      <c r="AL37" s="9"/>
      <c r="AM37" s="9"/>
      <c r="AO37" s="9"/>
      <c r="AP37" s="9"/>
      <c r="AQ37" s="9"/>
      <c r="AS37" s="9"/>
      <c r="AT37" s="9"/>
      <c r="AU37" s="9"/>
      <c r="AW37" s="9"/>
    </row>
    <row r="38" spans="1:52" s="2" customFormat="1" ht="17.25" customHeight="1">
      <c r="A38" s="176"/>
      <c r="B38" s="177"/>
      <c r="D38" s="18"/>
      <c r="E38" s="15"/>
      <c r="F38" s="18"/>
      <c r="G38" s="18"/>
      <c r="H38" s="15"/>
      <c r="I38" s="15"/>
      <c r="J38" s="75" t="s">
        <v>160</v>
      </c>
      <c r="K38" s="19"/>
      <c r="L38" s="46">
        <f>SUMIF('plan de tir'!I$16:I$850,J38,'plan de tir'!W$16:W$850)</f>
        <v>4</v>
      </c>
      <c r="M38" s="206"/>
      <c r="N38" s="14"/>
      <c r="O38" s="14"/>
      <c r="P38" s="15"/>
      <c r="R38" s="39"/>
      <c r="Z38" s="8" t="str">
        <f t="shared" si="1"/>
        <v/>
      </c>
      <c r="AA38" s="9"/>
      <c r="AB38" s="9"/>
      <c r="AD38" s="9"/>
      <c r="AE38" s="9"/>
      <c r="AF38" s="9"/>
      <c r="AG38" s="9"/>
      <c r="AH38" s="9"/>
      <c r="AJ38" s="9"/>
      <c r="AK38" s="9"/>
      <c r="AL38" s="9"/>
      <c r="AM38" s="9"/>
      <c r="AO38" s="9"/>
      <c r="AP38" s="9"/>
      <c r="AQ38" s="9"/>
      <c r="AS38" s="9"/>
      <c r="AT38" s="9"/>
      <c r="AU38" s="9"/>
      <c r="AW38" s="9"/>
      <c r="AY38" s="1"/>
      <c r="AZ38" s="1"/>
    </row>
    <row r="39" spans="1:52" s="2" customFormat="1" ht="17.25" customHeight="1">
      <c r="A39" s="176"/>
      <c r="B39" s="177"/>
      <c r="D39" s="18"/>
      <c r="E39" s="15"/>
      <c r="F39" s="18"/>
      <c r="G39" s="18"/>
      <c r="H39" s="15"/>
      <c r="I39" s="15"/>
      <c r="J39" s="75" t="s">
        <v>161</v>
      </c>
      <c r="K39" s="19"/>
      <c r="L39" s="46">
        <f>SUMIF('plan de tir'!I$16:I$850,J39,'plan de tir'!W$16:W$850)</f>
        <v>11</v>
      </c>
      <c r="M39" s="206"/>
      <c r="N39" s="14"/>
      <c r="O39" s="14"/>
      <c r="P39" s="15"/>
      <c r="R39" s="39"/>
      <c r="Z39" s="8" t="str">
        <f t="shared" si="1"/>
        <v/>
      </c>
      <c r="AA39" s="9"/>
      <c r="AB39" s="9"/>
      <c r="AD39" s="9"/>
      <c r="AE39" s="9"/>
      <c r="AF39" s="9"/>
      <c r="AG39" s="9"/>
      <c r="AH39" s="9"/>
      <c r="AJ39" s="9"/>
      <c r="AK39" s="9"/>
      <c r="AL39" s="9"/>
      <c r="AM39" s="9"/>
      <c r="AO39" s="9"/>
      <c r="AP39" s="9"/>
      <c r="AQ39" s="9"/>
      <c r="AS39" s="9"/>
      <c r="AT39" s="9"/>
      <c r="AU39" s="9"/>
      <c r="AW39" s="9"/>
      <c r="AY39" s="1"/>
      <c r="AZ39" s="1"/>
    </row>
    <row r="40" spans="1:52" s="2" customFormat="1" ht="17.25" customHeight="1">
      <c r="A40" s="176"/>
      <c r="B40" s="177"/>
      <c r="D40" s="18"/>
      <c r="E40" s="15"/>
      <c r="F40" s="18"/>
      <c r="G40" s="18"/>
      <c r="H40" s="15"/>
      <c r="I40" s="15"/>
      <c r="J40" s="76"/>
      <c r="K40" s="19"/>
      <c r="L40" s="19"/>
      <c r="M40" s="206"/>
      <c r="N40" s="15"/>
      <c r="O40" s="15"/>
      <c r="P40" s="15"/>
      <c r="R40" s="39"/>
      <c r="Z40" s="8" t="str">
        <f t="shared" si="1"/>
        <v/>
      </c>
      <c r="AA40" s="9"/>
      <c r="AB40" s="9"/>
      <c r="AD40" s="9"/>
      <c r="AE40" s="9"/>
      <c r="AF40" s="9"/>
      <c r="AG40" s="9"/>
      <c r="AH40" s="9"/>
      <c r="AJ40" s="9"/>
      <c r="AK40" s="9"/>
      <c r="AL40" s="9"/>
      <c r="AM40" s="9"/>
      <c r="AO40" s="9"/>
      <c r="AP40" s="9"/>
      <c r="AQ40" s="9"/>
      <c r="AS40" s="9"/>
      <c r="AT40" s="9"/>
      <c r="AU40" s="9"/>
      <c r="AW40" s="9"/>
      <c r="AY40" s="1"/>
      <c r="AZ40" s="1"/>
    </row>
    <row r="41" spans="1:52" s="2" customFormat="1" ht="17.25" customHeight="1">
      <c r="A41" s="176"/>
      <c r="B41" s="177"/>
      <c r="D41" s="18"/>
      <c r="E41" s="15"/>
      <c r="F41" s="18"/>
      <c r="G41" s="18"/>
      <c r="H41" s="15"/>
      <c r="I41" s="15"/>
      <c r="J41" s="75" t="s">
        <v>301</v>
      </c>
      <c r="K41" s="19"/>
      <c r="L41" s="46">
        <f>SUMIF('plan de tir'!I$16:I$850,J41,'plan de tir'!W$16:W$850)</f>
        <v>0</v>
      </c>
      <c r="M41" s="206"/>
      <c r="N41" s="14"/>
      <c r="O41" s="14"/>
      <c r="P41" s="15"/>
      <c r="R41" s="39"/>
      <c r="Z41" s="8" t="str">
        <f t="shared" si="1"/>
        <v/>
      </c>
      <c r="AA41" s="9"/>
      <c r="AB41" s="9"/>
      <c r="AD41" s="9"/>
      <c r="AE41" s="9"/>
      <c r="AF41" s="9"/>
      <c r="AG41" s="9"/>
      <c r="AH41" s="9"/>
      <c r="AJ41" s="9"/>
      <c r="AK41" s="9"/>
      <c r="AL41" s="9"/>
      <c r="AM41" s="9"/>
      <c r="AO41" s="9"/>
      <c r="AP41" s="9"/>
      <c r="AQ41" s="9"/>
      <c r="AS41" s="9"/>
      <c r="AT41" s="9"/>
      <c r="AU41" s="9"/>
      <c r="AW41" s="9"/>
      <c r="AY41" s="1"/>
      <c r="AZ41" s="1"/>
    </row>
    <row r="42" spans="1:52" s="2" customFormat="1" ht="17.25" customHeight="1">
      <c r="A42" s="176"/>
      <c r="B42" s="177"/>
      <c r="D42" s="18"/>
      <c r="E42" s="15"/>
      <c r="F42" s="18"/>
      <c r="G42" s="18"/>
      <c r="H42" s="15"/>
      <c r="I42" s="15"/>
      <c r="J42" s="75" t="s">
        <v>61</v>
      </c>
      <c r="K42" s="19"/>
      <c r="L42" s="46">
        <f>SUMIF('plan de tir'!I$16:I$850,J42,'plan de tir'!W$16:W$850)</f>
        <v>0</v>
      </c>
      <c r="M42" s="206"/>
      <c r="N42" s="14"/>
      <c r="O42" s="14"/>
      <c r="P42" s="15"/>
      <c r="R42" s="39"/>
      <c r="Z42" s="8" t="str">
        <f t="shared" si="1"/>
        <v/>
      </c>
      <c r="AA42" s="9"/>
      <c r="AB42" s="9"/>
      <c r="AD42" s="9"/>
      <c r="AE42" s="9"/>
      <c r="AF42" s="9"/>
      <c r="AG42" s="9"/>
      <c r="AH42" s="9"/>
      <c r="AJ42" s="9"/>
      <c r="AK42" s="9"/>
      <c r="AL42" s="9"/>
      <c r="AM42" s="9"/>
      <c r="AO42" s="9"/>
      <c r="AP42" s="9"/>
      <c r="AQ42" s="9"/>
      <c r="AS42" s="9"/>
      <c r="AT42" s="9"/>
      <c r="AU42" s="9"/>
      <c r="AW42" s="9"/>
      <c r="AY42" s="1"/>
      <c r="AZ42" s="1"/>
    </row>
    <row r="43" spans="1:52" s="2" customFormat="1" ht="17.25" customHeight="1">
      <c r="A43" s="176"/>
      <c r="B43" s="177"/>
      <c r="D43" s="18"/>
      <c r="E43" s="15"/>
      <c r="F43" s="18"/>
      <c r="G43" s="18"/>
      <c r="H43" s="15"/>
      <c r="I43" s="15"/>
      <c r="J43" s="75" t="s">
        <v>36</v>
      </c>
      <c r="K43" s="19"/>
      <c r="L43" s="46">
        <f>SUMIF('plan de tir'!I$16:I$850,J43,'plan de tir'!W$16:W$850)</f>
        <v>0</v>
      </c>
      <c r="M43" s="206"/>
      <c r="N43" s="14"/>
      <c r="O43" s="14"/>
      <c r="P43" s="15"/>
      <c r="R43" s="39"/>
      <c r="Z43" s="8" t="str">
        <f t="shared" si="1"/>
        <v/>
      </c>
      <c r="AA43" s="9"/>
      <c r="AB43" s="9"/>
      <c r="AD43" s="9"/>
      <c r="AE43" s="9"/>
      <c r="AF43" s="9"/>
      <c r="AG43" s="9"/>
      <c r="AH43" s="9"/>
      <c r="AJ43" s="9"/>
      <c r="AK43" s="9"/>
      <c r="AL43" s="9"/>
      <c r="AM43" s="9"/>
      <c r="AO43" s="9"/>
      <c r="AP43" s="9"/>
      <c r="AQ43" s="9"/>
      <c r="AS43" s="9"/>
      <c r="AT43" s="9"/>
      <c r="AU43" s="9"/>
      <c r="AW43" s="9"/>
      <c r="AY43" s="1"/>
      <c r="AZ43" s="1"/>
    </row>
    <row r="44" spans="1:52" s="2" customFormat="1" ht="17.25" customHeight="1">
      <c r="A44" s="176"/>
      <c r="B44" s="177"/>
      <c r="D44" s="18"/>
      <c r="E44" s="15"/>
      <c r="F44" s="18"/>
      <c r="G44" s="18"/>
      <c r="H44" s="15"/>
      <c r="I44" s="15"/>
      <c r="J44" s="76"/>
      <c r="K44" s="19"/>
      <c r="L44" s="19"/>
      <c r="M44" s="74"/>
      <c r="N44" s="15"/>
      <c r="O44" s="14"/>
      <c r="P44" s="15"/>
      <c r="R44" s="39"/>
      <c r="Z44" s="8" t="str">
        <f t="shared" si="1"/>
        <v/>
      </c>
      <c r="AA44" s="9"/>
      <c r="AB44" s="9"/>
      <c r="AD44" s="9"/>
      <c r="AE44" s="9"/>
      <c r="AF44" s="9"/>
      <c r="AG44" s="9"/>
      <c r="AH44" s="9"/>
      <c r="AJ44" s="9"/>
      <c r="AK44" s="9"/>
      <c r="AL44" s="9"/>
      <c r="AM44" s="9"/>
      <c r="AO44" s="9"/>
      <c r="AP44" s="9"/>
      <c r="AQ44" s="9"/>
      <c r="AS44" s="9"/>
      <c r="AT44" s="9"/>
      <c r="AU44" s="9"/>
      <c r="AW44" s="9"/>
      <c r="AY44" s="1"/>
      <c r="AZ44" s="1"/>
    </row>
    <row r="45" spans="1:52" s="2" customFormat="1" ht="17.25" customHeight="1">
      <c r="A45" s="176"/>
      <c r="B45" s="177"/>
      <c r="D45" s="18"/>
      <c r="E45" s="15"/>
      <c r="F45" s="18"/>
      <c r="G45" s="18"/>
      <c r="H45" s="15"/>
      <c r="I45" s="15"/>
      <c r="J45" s="75" t="s">
        <v>346</v>
      </c>
      <c r="K45" s="19"/>
      <c r="L45" s="46">
        <f>SUMIF('plan de tir'!I$16:I$850,J45,'plan de tir'!W$16:W$850)</f>
        <v>0</v>
      </c>
      <c r="M45" s="206"/>
      <c r="N45" s="14"/>
      <c r="O45" s="14"/>
      <c r="P45" s="15"/>
      <c r="R45" s="39"/>
      <c r="Z45" s="8" t="str">
        <f t="shared" si="1"/>
        <v/>
      </c>
      <c r="AA45" s="9"/>
      <c r="AB45" s="9"/>
      <c r="AD45" s="9"/>
      <c r="AE45" s="9"/>
      <c r="AF45" s="9"/>
      <c r="AG45" s="9"/>
      <c r="AH45" s="9"/>
      <c r="AJ45" s="9"/>
      <c r="AK45" s="9"/>
      <c r="AL45" s="9"/>
      <c r="AM45" s="9"/>
      <c r="AO45" s="9"/>
      <c r="AP45" s="9"/>
      <c r="AQ45" s="9"/>
      <c r="AS45" s="9"/>
      <c r="AT45" s="9"/>
      <c r="AU45" s="9"/>
      <c r="AW45" s="9"/>
      <c r="AY45" s="1"/>
      <c r="AZ45" s="1"/>
    </row>
    <row r="46" spans="1:52" s="2" customFormat="1" ht="17.25" customHeight="1">
      <c r="A46" s="176"/>
      <c r="B46" s="177"/>
      <c r="D46" s="18"/>
      <c r="E46" s="15"/>
      <c r="F46" s="18"/>
      <c r="G46" s="18"/>
      <c r="H46" s="15"/>
      <c r="I46" s="15"/>
      <c r="J46" s="75" t="s">
        <v>347</v>
      </c>
      <c r="K46" s="19"/>
      <c r="L46" s="46">
        <f>SUMIF('plan de tir'!I$16:I$66,J46,'plan de tir'!W$16:W$66)</f>
        <v>0</v>
      </c>
      <c r="M46" s="206"/>
      <c r="N46" s="14"/>
      <c r="O46" s="14"/>
      <c r="P46" s="15"/>
      <c r="R46" s="39"/>
      <c r="Z46" s="8" t="str">
        <f t="shared" si="1"/>
        <v/>
      </c>
      <c r="AA46" s="9"/>
      <c r="AB46" s="9"/>
      <c r="AD46" s="9"/>
      <c r="AE46" s="9"/>
      <c r="AF46" s="9"/>
      <c r="AG46" s="9"/>
      <c r="AH46" s="9"/>
      <c r="AJ46" s="9"/>
      <c r="AK46" s="9"/>
      <c r="AL46" s="9"/>
      <c r="AM46" s="9"/>
      <c r="AO46" s="9"/>
      <c r="AP46" s="9"/>
      <c r="AQ46" s="9"/>
      <c r="AS46" s="9"/>
      <c r="AT46" s="9"/>
      <c r="AU46" s="9"/>
      <c r="AW46" s="9"/>
      <c r="AY46" s="1"/>
      <c r="AZ46" s="1"/>
    </row>
    <row r="47" spans="1:52" s="2" customFormat="1" ht="17.25" customHeight="1">
      <c r="A47" s="176"/>
      <c r="B47" s="177"/>
      <c r="D47" s="18"/>
      <c r="E47" s="15"/>
      <c r="F47" s="18"/>
      <c r="G47" s="18"/>
      <c r="H47" s="15"/>
      <c r="I47" s="15"/>
      <c r="J47" s="78"/>
      <c r="K47" s="19"/>
      <c r="L47" s="85"/>
      <c r="M47" s="206"/>
      <c r="N47" s="14"/>
      <c r="O47" s="14"/>
      <c r="P47" s="15"/>
      <c r="R47" s="39"/>
      <c r="Z47" s="8" t="str">
        <f t="shared" si="1"/>
        <v/>
      </c>
      <c r="AA47" s="9"/>
      <c r="AB47" s="9"/>
      <c r="AD47" s="9"/>
      <c r="AE47" s="9"/>
      <c r="AF47" s="9"/>
      <c r="AG47" s="9"/>
      <c r="AH47" s="9"/>
      <c r="AJ47" s="9"/>
      <c r="AK47" s="9"/>
      <c r="AL47" s="9"/>
      <c r="AM47" s="9"/>
      <c r="AO47" s="9"/>
      <c r="AP47" s="9"/>
      <c r="AQ47" s="9"/>
      <c r="AS47" s="9"/>
      <c r="AT47" s="9"/>
      <c r="AU47" s="9"/>
      <c r="AW47" s="9"/>
      <c r="AY47" s="1"/>
      <c r="AZ47" s="1"/>
    </row>
    <row r="48" spans="1:52" s="2" customFormat="1" ht="17.25" customHeight="1">
      <c r="A48" s="176"/>
      <c r="B48" s="177"/>
      <c r="D48" s="18"/>
      <c r="E48" s="15"/>
      <c r="F48" s="18"/>
      <c r="G48" s="18"/>
      <c r="H48" s="15"/>
      <c r="I48" s="15"/>
      <c r="J48" s="79"/>
      <c r="K48" s="80"/>
      <c r="L48" s="90"/>
      <c r="M48" s="206"/>
      <c r="N48" s="14"/>
      <c r="O48" s="14"/>
      <c r="P48" s="15"/>
      <c r="R48" s="39"/>
      <c r="Z48" s="8" t="str">
        <f t="shared" si="1"/>
        <v/>
      </c>
      <c r="AA48" s="9"/>
      <c r="AB48" s="9"/>
      <c r="AD48" s="9"/>
      <c r="AE48" s="9"/>
      <c r="AF48" s="9"/>
      <c r="AG48" s="9"/>
      <c r="AH48" s="9"/>
      <c r="AJ48" s="9"/>
      <c r="AK48" s="9"/>
      <c r="AL48" s="9"/>
      <c r="AM48" s="9"/>
      <c r="AO48" s="9"/>
      <c r="AP48" s="9"/>
      <c r="AQ48" s="9"/>
      <c r="AS48" s="9"/>
      <c r="AT48" s="9"/>
      <c r="AU48" s="9"/>
      <c r="AW48" s="9"/>
      <c r="AY48" s="1"/>
      <c r="AZ48" s="1"/>
    </row>
    <row r="49" spans="1:52" s="2" customFormat="1" ht="17.25" customHeight="1">
      <c r="A49" s="176"/>
      <c r="B49" s="177"/>
      <c r="D49" s="18"/>
      <c r="E49" s="15"/>
      <c r="F49" s="18"/>
      <c r="G49" s="18"/>
      <c r="H49" s="15"/>
      <c r="I49" s="15"/>
      <c r="J49" s="81" t="s">
        <v>62</v>
      </c>
      <c r="K49" s="82">
        <f>SUM('plan de tir'!V16:V850)</f>
        <v>0</v>
      </c>
      <c r="L49" s="91" t="s">
        <v>63</v>
      </c>
      <c r="M49" s="206"/>
      <c r="N49" s="14"/>
      <c r="O49" s="14"/>
      <c r="P49" s="15"/>
      <c r="R49" s="39"/>
      <c r="Z49" s="8" t="str">
        <f t="shared" si="1"/>
        <v/>
      </c>
      <c r="AA49" s="9"/>
      <c r="AB49" s="9"/>
      <c r="AD49" s="9"/>
      <c r="AE49" s="9"/>
      <c r="AF49" s="9"/>
      <c r="AG49" s="9"/>
      <c r="AH49" s="9"/>
      <c r="AJ49" s="9"/>
      <c r="AK49" s="9"/>
      <c r="AL49" s="9"/>
      <c r="AM49" s="9"/>
      <c r="AO49" s="9"/>
      <c r="AP49" s="9"/>
      <c r="AQ49" s="9"/>
      <c r="AS49" s="9"/>
      <c r="AT49" s="9"/>
      <c r="AU49" s="9"/>
      <c r="AW49" s="9"/>
      <c r="AY49" s="1"/>
      <c r="AZ49" s="1"/>
    </row>
    <row r="50" spans="1:52" s="2" customFormat="1" ht="17.25" customHeight="1">
      <c r="A50" s="176"/>
      <c r="B50" s="177"/>
      <c r="D50" s="18"/>
      <c r="E50" s="15"/>
      <c r="F50" s="18"/>
      <c r="G50" s="18"/>
      <c r="H50" s="15"/>
      <c r="I50" s="15"/>
      <c r="J50" s="79"/>
      <c r="K50" s="80"/>
      <c r="L50" s="90"/>
      <c r="M50" s="206"/>
      <c r="N50" s="14"/>
      <c r="O50" s="14"/>
      <c r="P50" s="15"/>
      <c r="R50" s="39"/>
      <c r="Z50" s="8" t="str">
        <f t="shared" si="1"/>
        <v/>
      </c>
      <c r="AA50" s="9"/>
      <c r="AB50" s="9"/>
      <c r="AD50" s="9"/>
      <c r="AE50" s="9"/>
      <c r="AF50" s="9"/>
      <c r="AG50" s="9"/>
      <c r="AH50" s="9"/>
      <c r="AJ50" s="9"/>
      <c r="AK50" s="9"/>
      <c r="AL50" s="9"/>
      <c r="AM50" s="9"/>
      <c r="AO50" s="9"/>
      <c r="AP50" s="9"/>
      <c r="AQ50" s="9"/>
      <c r="AS50" s="9"/>
      <c r="AT50" s="9"/>
      <c r="AU50" s="9"/>
      <c r="AW50" s="9"/>
      <c r="AY50" s="1"/>
      <c r="AZ50" s="1"/>
    </row>
    <row r="51" spans="1:52" s="2" customFormat="1" ht="17.25" customHeight="1">
      <c r="A51" s="176"/>
      <c r="B51" s="177"/>
      <c r="D51" s="18"/>
      <c r="E51" s="15"/>
      <c r="F51" s="18"/>
      <c r="G51" s="18"/>
      <c r="H51" s="15"/>
      <c r="I51" s="15"/>
      <c r="J51" s="78"/>
      <c r="K51" s="19"/>
      <c r="L51" s="85"/>
      <c r="M51" s="206"/>
      <c r="N51" s="14"/>
      <c r="O51" s="14"/>
      <c r="P51" s="15"/>
      <c r="R51" s="39"/>
      <c r="Z51" s="8" t="str">
        <f t="shared" si="1"/>
        <v/>
      </c>
      <c r="AA51" s="9"/>
      <c r="AB51" s="9"/>
      <c r="AD51" s="9"/>
      <c r="AE51" s="9"/>
      <c r="AF51" s="9"/>
      <c r="AG51" s="9"/>
      <c r="AH51" s="9"/>
      <c r="AJ51" s="9"/>
      <c r="AK51" s="9"/>
      <c r="AL51" s="9"/>
      <c r="AM51" s="9"/>
      <c r="AO51" s="9"/>
      <c r="AP51" s="9"/>
      <c r="AQ51" s="9"/>
      <c r="AS51" s="9"/>
      <c r="AT51" s="9"/>
      <c r="AU51" s="9"/>
      <c r="AW51" s="9"/>
      <c r="AY51" s="1"/>
      <c r="AZ51" s="1"/>
    </row>
    <row r="52" spans="1:52" s="2" customFormat="1" ht="17.25" customHeight="1">
      <c r="A52" s="176"/>
      <c r="B52" s="177"/>
      <c r="D52" s="18"/>
      <c r="E52" s="15"/>
      <c r="F52" s="18"/>
      <c r="G52" s="18"/>
      <c r="H52" s="15"/>
      <c r="I52" s="15"/>
      <c r="J52" s="79"/>
      <c r="K52" s="80"/>
      <c r="L52" s="90"/>
      <c r="M52" s="206"/>
      <c r="N52" s="14"/>
      <c r="O52" s="14"/>
      <c r="P52" s="15"/>
      <c r="R52" s="39"/>
      <c r="Z52" s="8" t="str">
        <f t="shared" si="1"/>
        <v/>
      </c>
      <c r="AA52" s="9"/>
      <c r="AB52" s="9"/>
      <c r="AD52" s="9"/>
      <c r="AE52" s="9"/>
      <c r="AF52" s="9"/>
      <c r="AG52" s="9"/>
      <c r="AH52" s="9"/>
      <c r="AJ52" s="9"/>
      <c r="AK52" s="9"/>
      <c r="AL52" s="9"/>
      <c r="AM52" s="9"/>
      <c r="AO52" s="9"/>
      <c r="AP52" s="9"/>
      <c r="AQ52" s="9"/>
      <c r="AS52" s="9"/>
      <c r="AT52" s="9"/>
      <c r="AU52" s="9"/>
      <c r="AW52" s="9"/>
      <c r="AY52" s="1"/>
      <c r="AZ52" s="1"/>
    </row>
    <row r="53" spans="1:52" s="2" customFormat="1" ht="17.25" customHeight="1">
      <c r="A53" s="176"/>
      <c r="B53" s="177"/>
      <c r="D53" s="18"/>
      <c r="E53" s="15"/>
      <c r="F53" s="18"/>
      <c r="G53" s="18"/>
      <c r="H53" s="15"/>
      <c r="I53" s="15"/>
      <c r="J53" s="81" t="s">
        <v>107</v>
      </c>
      <c r="K53" s="82">
        <f>SUM('plan de tir'!X16:X850)</f>
        <v>0</v>
      </c>
      <c r="L53" s="92" t="s">
        <v>108</v>
      </c>
      <c r="M53" s="206"/>
      <c r="N53" s="14"/>
      <c r="O53" s="14"/>
      <c r="P53" s="15"/>
      <c r="R53" s="39"/>
      <c r="Z53" s="8" t="str">
        <f t="shared" si="1"/>
        <v/>
      </c>
      <c r="AA53" s="9"/>
      <c r="AB53" s="9"/>
      <c r="AD53" s="9"/>
      <c r="AE53" s="9"/>
      <c r="AF53" s="9"/>
      <c r="AG53" s="9"/>
      <c r="AH53" s="9"/>
      <c r="AJ53" s="9"/>
      <c r="AK53" s="9"/>
      <c r="AL53" s="9"/>
      <c r="AM53" s="9"/>
      <c r="AO53" s="9"/>
      <c r="AP53" s="9"/>
      <c r="AQ53" s="9"/>
      <c r="AS53" s="9"/>
      <c r="AT53" s="9"/>
      <c r="AU53" s="9"/>
      <c r="AW53" s="9"/>
      <c r="AY53" s="1"/>
      <c r="AZ53" s="1"/>
    </row>
    <row r="54" spans="1:52" s="2" customFormat="1" ht="17.25" customHeight="1" thickBot="1">
      <c r="A54" s="176"/>
      <c r="B54" s="177"/>
      <c r="D54" s="18"/>
      <c r="E54" s="15"/>
      <c r="F54" s="18"/>
      <c r="G54" s="18"/>
      <c r="H54" s="15"/>
      <c r="I54" s="15"/>
      <c r="J54" s="83"/>
      <c r="K54" s="84"/>
      <c r="L54" s="93"/>
      <c r="M54" s="216"/>
      <c r="N54" s="14"/>
      <c r="O54" s="14"/>
      <c r="P54" s="15"/>
      <c r="R54" s="39"/>
      <c r="Z54" s="8" t="str">
        <f t="shared" si="1"/>
        <v/>
      </c>
      <c r="AA54" s="9"/>
      <c r="AB54" s="9"/>
      <c r="AD54" s="9"/>
      <c r="AE54" s="9"/>
      <c r="AF54" s="9"/>
      <c r="AG54" s="9"/>
      <c r="AH54" s="9"/>
      <c r="AJ54" s="9"/>
      <c r="AK54" s="9"/>
      <c r="AL54" s="9"/>
      <c r="AM54" s="9"/>
      <c r="AO54" s="9"/>
      <c r="AP54" s="9"/>
      <c r="AQ54" s="9"/>
      <c r="AS54" s="9"/>
      <c r="AT54" s="9"/>
      <c r="AU54" s="9"/>
      <c r="AW54" s="9"/>
      <c r="AY54" s="1"/>
      <c r="AZ54" s="1"/>
    </row>
    <row r="55" spans="1:52" s="2" customFormat="1" ht="17.25" customHeight="1" thickBot="1">
      <c r="A55" s="176"/>
      <c r="B55" s="177"/>
      <c r="D55" s="18"/>
      <c r="E55" s="15"/>
      <c r="F55" s="18"/>
      <c r="G55" s="18"/>
      <c r="H55" s="15"/>
      <c r="I55" s="15"/>
      <c r="J55" s="21"/>
      <c r="K55" s="17"/>
      <c r="L55" s="18"/>
      <c r="M55" s="15"/>
      <c r="N55" s="14"/>
      <c r="O55" s="14"/>
      <c r="P55" s="15"/>
      <c r="R55" s="39"/>
      <c r="W55" s="71" t="s">
        <v>772</v>
      </c>
      <c r="X55" s="71" t="s">
        <v>773</v>
      </c>
      <c r="Z55" s="94" t="s">
        <v>777</v>
      </c>
      <c r="AA55" s="95" t="s">
        <v>773</v>
      </c>
      <c r="AB55" s="9"/>
      <c r="AD55" s="9"/>
      <c r="AE55" s="9"/>
      <c r="AF55" s="9"/>
      <c r="AG55" s="9"/>
      <c r="AH55" s="9"/>
      <c r="AJ55" s="9"/>
      <c r="AK55" s="9"/>
      <c r="AL55" s="9"/>
      <c r="AM55" s="9"/>
      <c r="AO55" s="9"/>
      <c r="AP55" s="9"/>
      <c r="AQ55" s="9"/>
      <c r="AS55" s="9"/>
      <c r="AT55" s="9"/>
      <c r="AU55" s="9"/>
      <c r="AW55" s="9"/>
      <c r="AY55" s="1"/>
      <c r="AZ55" s="1"/>
    </row>
    <row r="56" spans="1:52" s="2" customFormat="1" ht="17.25" customHeight="1">
      <c r="A56" s="176"/>
      <c r="B56" s="177"/>
      <c r="D56" s="18"/>
      <c r="E56" s="15"/>
      <c r="F56" s="18"/>
      <c r="G56" s="18"/>
      <c r="H56" s="15"/>
      <c r="I56" s="15"/>
      <c r="J56" s="299" t="s">
        <v>778</v>
      </c>
      <c r="K56" s="307"/>
      <c r="L56" s="307"/>
      <c r="M56" s="205"/>
      <c r="N56" s="14"/>
      <c r="O56" s="14"/>
      <c r="P56" s="15"/>
      <c r="R56" s="39"/>
      <c r="W56" s="71"/>
      <c r="X56" s="71"/>
      <c r="Z56" s="8"/>
      <c r="AA56" s="9"/>
      <c r="AB56" s="9"/>
      <c r="AD56" s="9"/>
      <c r="AE56" s="9"/>
      <c r="AF56" s="9"/>
      <c r="AG56" s="9"/>
      <c r="AH56" s="9"/>
      <c r="AJ56" s="9"/>
      <c r="AK56" s="9"/>
      <c r="AL56" s="9"/>
      <c r="AM56" s="9"/>
      <c r="AO56" s="9"/>
      <c r="AP56" s="9"/>
      <c r="AQ56" s="9"/>
      <c r="AS56" s="9"/>
      <c r="AT56" s="9"/>
      <c r="AU56" s="9"/>
      <c r="AW56" s="9"/>
      <c r="AY56" s="1"/>
      <c r="AZ56" s="1"/>
    </row>
    <row r="57" spans="1:52" s="2" customFormat="1" ht="17.25" customHeight="1">
      <c r="A57" s="176"/>
      <c r="B57" s="177"/>
      <c r="D57" s="18"/>
      <c r="E57" s="15"/>
      <c r="F57" s="18"/>
      <c r="G57" s="18"/>
      <c r="H57" s="15"/>
      <c r="I57" s="15"/>
      <c r="J57" s="78"/>
      <c r="K57" s="19"/>
      <c r="L57" s="85"/>
      <c r="M57" s="206"/>
      <c r="N57" s="14"/>
      <c r="O57" s="14"/>
      <c r="P57" s="15"/>
      <c r="R57" s="39"/>
      <c r="W57" s="71"/>
      <c r="X57" s="71"/>
      <c r="Z57" s="8"/>
      <c r="AA57" s="9"/>
      <c r="AB57" s="9"/>
      <c r="AD57" s="9"/>
      <c r="AE57" s="9"/>
      <c r="AF57" s="9"/>
      <c r="AG57" s="9"/>
      <c r="AH57" s="9"/>
      <c r="AJ57" s="9"/>
      <c r="AK57" s="9"/>
      <c r="AL57" s="9"/>
      <c r="AM57" s="9"/>
      <c r="AO57" s="9"/>
      <c r="AP57" s="9"/>
      <c r="AQ57" s="9"/>
      <c r="AS57" s="9"/>
      <c r="AT57" s="9"/>
      <c r="AU57" s="9"/>
      <c r="AW57" s="9"/>
      <c r="AY57" s="1"/>
      <c r="AZ57" s="1"/>
    </row>
    <row r="58" spans="1:52" s="2" customFormat="1" ht="17.25" customHeight="1">
      <c r="A58" s="176"/>
      <c r="B58" s="177"/>
      <c r="D58" s="18"/>
      <c r="E58" s="15"/>
      <c r="F58" s="18"/>
      <c r="G58" s="18"/>
      <c r="H58" s="15"/>
      <c r="I58" s="15"/>
      <c r="J58" s="86" t="s">
        <v>90</v>
      </c>
      <c r="K58" s="19"/>
      <c r="L58" s="47">
        <f>SUM('plan de tir'!AB16:AB850)</f>
        <v>0</v>
      </c>
      <c r="M58" s="206"/>
      <c r="N58" s="14"/>
      <c r="O58" s="14"/>
      <c r="P58" s="15"/>
      <c r="R58" s="39"/>
      <c r="W58" s="72">
        <v>0.5</v>
      </c>
      <c r="X58" s="72">
        <v>0.5</v>
      </c>
      <c r="Z58" s="8">
        <f>L58*W58</f>
        <v>0</v>
      </c>
      <c r="AA58" s="9">
        <f>L58*X58</f>
        <v>0</v>
      </c>
      <c r="AB58" s="9"/>
      <c r="AD58" s="9"/>
      <c r="AE58" s="9"/>
      <c r="AF58" s="9"/>
      <c r="AG58" s="9"/>
      <c r="AH58" s="9"/>
      <c r="AJ58" s="9"/>
      <c r="AK58" s="9"/>
      <c r="AL58" s="9"/>
      <c r="AM58" s="9"/>
      <c r="AO58" s="9"/>
      <c r="AP58" s="9"/>
      <c r="AQ58" s="9"/>
      <c r="AS58" s="9"/>
      <c r="AT58" s="9"/>
      <c r="AU58" s="9"/>
      <c r="AW58" s="9"/>
      <c r="AY58" s="1"/>
      <c r="AZ58" s="1"/>
    </row>
    <row r="59" spans="1:52" s="2" customFormat="1" ht="17.25" customHeight="1">
      <c r="A59" s="176"/>
      <c r="B59" s="177"/>
      <c r="D59" s="18"/>
      <c r="E59" s="15"/>
      <c r="F59" s="18"/>
      <c r="G59" s="18"/>
      <c r="H59" s="15"/>
      <c r="I59" s="15"/>
      <c r="J59" s="86" t="s">
        <v>71</v>
      </c>
      <c r="K59" s="19"/>
      <c r="L59" s="47">
        <f>SUM('plan de tir'!Z16:Z850)</f>
        <v>0</v>
      </c>
      <c r="M59" s="206"/>
      <c r="N59" s="14"/>
      <c r="O59" s="14"/>
      <c r="P59" s="15"/>
      <c r="R59" s="39"/>
      <c r="W59" s="72">
        <v>5.6</v>
      </c>
      <c r="X59" s="72">
        <v>5.6</v>
      </c>
      <c r="Z59" s="8">
        <f t="shared" ref="Z59:Z80" si="2">L59*W59</f>
        <v>0</v>
      </c>
      <c r="AA59" s="9">
        <f t="shared" ref="AA59:AA81" si="3">L59*X59</f>
        <v>0</v>
      </c>
      <c r="AB59" s="9"/>
      <c r="AD59" s="9"/>
      <c r="AE59" s="9"/>
      <c r="AF59" s="9"/>
      <c r="AG59" s="9"/>
      <c r="AH59" s="9"/>
      <c r="AJ59" s="9"/>
      <c r="AK59" s="9"/>
      <c r="AL59" s="9"/>
      <c r="AM59" s="9"/>
      <c r="AO59" s="9"/>
      <c r="AP59" s="9"/>
      <c r="AQ59" s="9"/>
      <c r="AS59" s="9"/>
      <c r="AT59" s="9"/>
      <c r="AU59" s="9"/>
      <c r="AW59" s="9"/>
      <c r="AY59" s="1"/>
      <c r="AZ59" s="1"/>
    </row>
    <row r="60" spans="1:52" s="2" customFormat="1" ht="17.25" customHeight="1">
      <c r="A60" s="176"/>
      <c r="B60" s="177"/>
      <c r="D60" s="18"/>
      <c r="E60" s="15"/>
      <c r="F60" s="18"/>
      <c r="G60" s="18"/>
      <c r="H60" s="15"/>
      <c r="I60" s="15"/>
      <c r="J60" s="86" t="s">
        <v>72</v>
      </c>
      <c r="K60" s="19"/>
      <c r="L60" s="47">
        <f>SUM('plan de tir'!AA16:AA850)</f>
        <v>0</v>
      </c>
      <c r="M60" s="206"/>
      <c r="N60" s="14"/>
      <c r="O60" s="14"/>
      <c r="P60" s="15"/>
      <c r="R60" s="39"/>
      <c r="W60" s="72">
        <v>4.7</v>
      </c>
      <c r="X60" s="72">
        <v>4.7</v>
      </c>
      <c r="Z60" s="8">
        <f t="shared" si="2"/>
        <v>0</v>
      </c>
      <c r="AA60" s="9">
        <f t="shared" si="3"/>
        <v>0</v>
      </c>
      <c r="AB60" s="9"/>
      <c r="AD60" s="9"/>
      <c r="AE60" s="9"/>
      <c r="AF60" s="9"/>
      <c r="AG60" s="9"/>
      <c r="AH60" s="9"/>
      <c r="AJ60" s="9"/>
      <c r="AK60" s="9"/>
      <c r="AL60" s="9"/>
      <c r="AM60" s="9"/>
      <c r="AO60" s="9"/>
      <c r="AP60" s="9"/>
      <c r="AQ60" s="9"/>
      <c r="AS60" s="9"/>
      <c r="AT60" s="9"/>
      <c r="AU60" s="9"/>
      <c r="AW60" s="9"/>
      <c r="AY60" s="1"/>
      <c r="AZ60" s="1"/>
    </row>
    <row r="61" spans="1:52" s="2" customFormat="1" ht="17.25" customHeight="1">
      <c r="A61" s="176"/>
      <c r="B61" s="177"/>
      <c r="D61" s="18"/>
      <c r="E61" s="15"/>
      <c r="F61" s="18"/>
      <c r="G61" s="18"/>
      <c r="H61" s="15"/>
      <c r="I61" s="15"/>
      <c r="J61" s="78"/>
      <c r="K61" s="19"/>
      <c r="L61" s="85"/>
      <c r="M61" s="206"/>
      <c r="N61" s="14"/>
      <c r="O61" s="14"/>
      <c r="P61" s="15"/>
      <c r="R61" s="39"/>
      <c r="W61" s="72"/>
      <c r="X61" s="72"/>
      <c r="Z61" s="8">
        <f t="shared" si="2"/>
        <v>0</v>
      </c>
      <c r="AA61" s="9">
        <f t="shared" si="3"/>
        <v>0</v>
      </c>
      <c r="AB61" s="9"/>
      <c r="AD61" s="9"/>
      <c r="AE61" s="9"/>
      <c r="AF61" s="9"/>
      <c r="AG61" s="9"/>
      <c r="AH61" s="9"/>
      <c r="AJ61" s="9"/>
      <c r="AK61" s="9"/>
      <c r="AL61" s="9"/>
      <c r="AM61" s="9"/>
      <c r="AO61" s="9"/>
      <c r="AP61" s="9"/>
      <c r="AQ61" s="9"/>
      <c r="AS61" s="9"/>
      <c r="AT61" s="9"/>
      <c r="AU61" s="9"/>
      <c r="AW61" s="9"/>
      <c r="AY61" s="1"/>
      <c r="AZ61" s="1"/>
    </row>
    <row r="62" spans="1:52" s="2" customFormat="1" ht="17.25" customHeight="1">
      <c r="A62" s="176"/>
      <c r="B62" s="177"/>
      <c r="D62" s="18"/>
      <c r="E62" s="15"/>
      <c r="F62" s="18"/>
      <c r="G62" s="18"/>
      <c r="H62" s="15"/>
      <c r="I62" s="15"/>
      <c r="J62" s="86" t="s">
        <v>91</v>
      </c>
      <c r="K62" s="19"/>
      <c r="L62" s="47">
        <f>SUM('plan de tir'!AD$16:AD$850)</f>
        <v>89</v>
      </c>
      <c r="M62" s="206"/>
      <c r="N62" s="14"/>
      <c r="O62" s="14"/>
      <c r="P62" s="15"/>
      <c r="R62" s="39"/>
      <c r="W62" s="72">
        <v>0.8</v>
      </c>
      <c r="X62" s="72">
        <v>0.8</v>
      </c>
      <c r="Z62" s="8">
        <f t="shared" si="2"/>
        <v>71.2</v>
      </c>
      <c r="AA62" s="9">
        <f t="shared" si="3"/>
        <v>71.2</v>
      </c>
      <c r="AB62" s="9"/>
      <c r="AD62" s="9"/>
      <c r="AE62" s="9"/>
      <c r="AF62" s="9"/>
      <c r="AG62" s="9"/>
      <c r="AH62" s="9"/>
      <c r="AJ62" s="9"/>
      <c r="AK62" s="9"/>
      <c r="AL62" s="9"/>
      <c r="AM62" s="9"/>
      <c r="AO62" s="9"/>
      <c r="AP62" s="9"/>
      <c r="AQ62" s="9"/>
      <c r="AS62" s="9"/>
      <c r="AT62" s="9"/>
      <c r="AU62" s="9"/>
      <c r="AW62" s="9"/>
      <c r="AY62" s="1"/>
      <c r="AZ62" s="1"/>
    </row>
    <row r="63" spans="1:52" s="2" customFormat="1" ht="17.25" customHeight="1">
      <c r="A63" s="176"/>
      <c r="B63" s="177"/>
      <c r="D63" s="18"/>
      <c r="E63" s="15"/>
      <c r="F63" s="18"/>
      <c r="G63" s="18"/>
      <c r="H63" s="15"/>
      <c r="I63" s="15"/>
      <c r="J63" s="86" t="s">
        <v>92</v>
      </c>
      <c r="K63" s="19"/>
      <c r="L63" s="47">
        <f>SUM('plan de tir'!AE16:AE850)</f>
        <v>13</v>
      </c>
      <c r="M63" s="206"/>
      <c r="N63" s="14"/>
      <c r="O63" s="14"/>
      <c r="P63" s="15"/>
      <c r="R63" s="39"/>
      <c r="W63" s="72">
        <v>6</v>
      </c>
      <c r="X63" s="72">
        <v>6</v>
      </c>
      <c r="Z63" s="8">
        <f t="shared" si="2"/>
        <v>78</v>
      </c>
      <c r="AA63" s="9">
        <f t="shared" si="3"/>
        <v>78</v>
      </c>
      <c r="AB63" s="9"/>
      <c r="AD63" s="9"/>
      <c r="AE63" s="9"/>
      <c r="AF63" s="9"/>
      <c r="AG63" s="9"/>
      <c r="AH63" s="9"/>
      <c r="AJ63" s="9"/>
      <c r="AK63" s="9"/>
      <c r="AL63" s="9"/>
      <c r="AM63" s="9"/>
      <c r="AO63" s="9"/>
      <c r="AP63" s="9"/>
      <c r="AQ63" s="9"/>
      <c r="AS63" s="9"/>
      <c r="AT63" s="9"/>
      <c r="AU63" s="9"/>
      <c r="AW63" s="9"/>
      <c r="AY63" s="1"/>
      <c r="AZ63" s="1"/>
    </row>
    <row r="64" spans="1:52" s="2" customFormat="1" ht="17.25" customHeight="1">
      <c r="A64" s="176"/>
      <c r="B64" s="177"/>
      <c r="D64" s="18"/>
      <c r="E64" s="15"/>
      <c r="F64" s="18"/>
      <c r="G64" s="18"/>
      <c r="H64" s="15"/>
      <c r="I64" s="15"/>
      <c r="J64" s="86" t="s">
        <v>93</v>
      </c>
      <c r="K64" s="19"/>
      <c r="L64" s="47">
        <f>SUM('plan de tir'!AF16:AF850)</f>
        <v>14</v>
      </c>
      <c r="M64" s="206"/>
      <c r="N64" s="14"/>
      <c r="O64" s="14"/>
      <c r="P64" s="15"/>
      <c r="R64" s="39"/>
      <c r="W64" s="72">
        <v>9</v>
      </c>
      <c r="X64" s="72">
        <v>12.5</v>
      </c>
      <c r="Z64" s="8">
        <f t="shared" si="2"/>
        <v>126</v>
      </c>
      <c r="AA64" s="9">
        <f t="shared" si="3"/>
        <v>175</v>
      </c>
      <c r="AB64" s="9"/>
      <c r="AD64" s="9"/>
      <c r="AE64" s="9"/>
      <c r="AF64" s="9"/>
      <c r="AG64" s="9"/>
      <c r="AH64" s="9"/>
      <c r="AJ64" s="9"/>
      <c r="AK64" s="9"/>
      <c r="AL64" s="9"/>
      <c r="AM64" s="9"/>
      <c r="AO64" s="9"/>
      <c r="AP64" s="9"/>
      <c r="AQ64" s="9"/>
      <c r="AS64" s="9"/>
      <c r="AT64" s="9"/>
      <c r="AU64" s="9"/>
      <c r="AW64" s="9"/>
      <c r="AY64" s="1"/>
      <c r="AZ64" s="1"/>
    </row>
    <row r="65" spans="1:52" s="2" customFormat="1" ht="17.25" customHeight="1">
      <c r="A65" s="176"/>
      <c r="B65" s="177"/>
      <c r="D65" s="18"/>
      <c r="E65" s="15"/>
      <c r="F65" s="18"/>
      <c r="G65" s="18"/>
      <c r="H65" s="15"/>
      <c r="I65" s="15"/>
      <c r="J65" s="86" t="s">
        <v>94</v>
      </c>
      <c r="K65" s="19"/>
      <c r="L65" s="47">
        <f>SUM('plan de tir'!AG16:AG850)</f>
        <v>19</v>
      </c>
      <c r="M65" s="206"/>
      <c r="N65" s="14"/>
      <c r="O65" s="14"/>
      <c r="P65" s="15"/>
      <c r="R65" s="39"/>
      <c r="W65" s="72">
        <v>7</v>
      </c>
      <c r="X65" s="72">
        <v>7</v>
      </c>
      <c r="Z65" s="8">
        <f t="shared" si="2"/>
        <v>133</v>
      </c>
      <c r="AA65" s="9">
        <f t="shared" si="3"/>
        <v>133</v>
      </c>
      <c r="AB65" s="9"/>
      <c r="AD65" s="9"/>
      <c r="AE65" s="9"/>
      <c r="AF65" s="9"/>
      <c r="AG65" s="9"/>
      <c r="AH65" s="9"/>
      <c r="AJ65" s="9"/>
      <c r="AK65" s="9"/>
      <c r="AL65" s="9"/>
      <c r="AM65" s="9"/>
      <c r="AO65" s="9"/>
      <c r="AP65" s="9"/>
      <c r="AQ65" s="9"/>
      <c r="AS65" s="9"/>
      <c r="AT65" s="9"/>
      <c r="AU65" s="9"/>
      <c r="AW65" s="9"/>
      <c r="AY65" s="1"/>
      <c r="AZ65" s="1"/>
    </row>
    <row r="66" spans="1:52" s="2" customFormat="1" ht="17.25" customHeight="1">
      <c r="A66" s="176"/>
      <c r="B66" s="177"/>
      <c r="D66" s="18"/>
      <c r="E66" s="15"/>
      <c r="F66" s="18"/>
      <c r="G66" s="18"/>
      <c r="H66" s="15"/>
      <c r="I66" s="15"/>
      <c r="J66" s="86" t="s">
        <v>95</v>
      </c>
      <c r="K66" s="19"/>
      <c r="L66" s="47">
        <f>SUM('plan de tir'!AH16:AH850)</f>
        <v>3</v>
      </c>
      <c r="M66" s="206"/>
      <c r="N66" s="14"/>
      <c r="O66" s="14"/>
      <c r="P66" s="15"/>
      <c r="R66" s="39"/>
      <c r="W66" s="72">
        <v>8</v>
      </c>
      <c r="X66" s="72">
        <v>8</v>
      </c>
      <c r="Z66" s="8">
        <f t="shared" si="2"/>
        <v>24</v>
      </c>
      <c r="AA66" s="9">
        <f t="shared" si="3"/>
        <v>24</v>
      </c>
      <c r="AB66" s="9"/>
      <c r="AD66" s="9"/>
      <c r="AE66" s="9"/>
      <c r="AF66" s="9"/>
      <c r="AG66" s="9"/>
      <c r="AH66" s="9"/>
      <c r="AJ66" s="9"/>
      <c r="AK66" s="9"/>
      <c r="AL66" s="9"/>
      <c r="AM66" s="9"/>
      <c r="AO66" s="9"/>
      <c r="AP66" s="9"/>
      <c r="AQ66" s="9"/>
      <c r="AS66" s="9"/>
      <c r="AT66" s="9"/>
      <c r="AU66" s="9"/>
      <c r="AW66" s="9"/>
      <c r="AY66" s="1"/>
      <c r="AZ66" s="1"/>
    </row>
    <row r="67" spans="1:52" s="2" customFormat="1" ht="17.25" customHeight="1">
      <c r="A67" s="176"/>
      <c r="B67" s="177"/>
      <c r="D67" s="18"/>
      <c r="E67" s="15"/>
      <c r="F67" s="18"/>
      <c r="G67" s="18"/>
      <c r="H67" s="15"/>
      <c r="I67" s="15"/>
      <c r="J67" s="78"/>
      <c r="K67" s="19"/>
      <c r="L67" s="85"/>
      <c r="M67" s="206"/>
      <c r="N67" s="14"/>
      <c r="O67" s="14"/>
      <c r="P67" s="15"/>
      <c r="R67" s="39"/>
      <c r="W67" s="72"/>
      <c r="X67" s="72"/>
      <c r="Z67" s="8">
        <f t="shared" si="2"/>
        <v>0</v>
      </c>
      <c r="AA67" s="9">
        <f t="shared" si="3"/>
        <v>0</v>
      </c>
      <c r="AB67" s="9"/>
      <c r="AD67" s="9"/>
      <c r="AE67" s="9"/>
      <c r="AF67" s="9"/>
      <c r="AG67" s="9"/>
      <c r="AH67" s="9"/>
      <c r="AJ67" s="9"/>
      <c r="AK67" s="9"/>
      <c r="AL67" s="9"/>
      <c r="AM67" s="9"/>
      <c r="AO67" s="9"/>
      <c r="AP67" s="9"/>
      <c r="AQ67" s="9"/>
      <c r="AS67" s="9"/>
      <c r="AT67" s="9"/>
      <c r="AU67" s="9"/>
      <c r="AW67" s="9"/>
      <c r="AY67" s="1"/>
      <c r="AZ67" s="1"/>
    </row>
    <row r="68" spans="1:52" s="2" customFormat="1" ht="17.25" customHeight="1">
      <c r="A68" s="176"/>
      <c r="B68" s="177"/>
      <c r="D68" s="18"/>
      <c r="E68" s="15"/>
      <c r="F68" s="18"/>
      <c r="G68" s="18"/>
      <c r="H68" s="15"/>
      <c r="I68" s="15"/>
      <c r="J68" s="86" t="s">
        <v>96</v>
      </c>
      <c r="K68" s="19"/>
      <c r="L68" s="47">
        <f>SUM('plan de tir'!AJ16:AJ850)</f>
        <v>0</v>
      </c>
      <c r="M68" s="206"/>
      <c r="N68" s="14"/>
      <c r="O68" s="14"/>
      <c r="P68" s="15"/>
      <c r="R68" s="39"/>
      <c r="W68" s="72">
        <v>1.8</v>
      </c>
      <c r="X68" s="72">
        <v>1.8</v>
      </c>
      <c r="Z68" s="8">
        <f t="shared" si="2"/>
        <v>0</v>
      </c>
      <c r="AA68" s="9">
        <f t="shared" si="3"/>
        <v>0</v>
      </c>
      <c r="AB68" s="9"/>
      <c r="AD68" s="9"/>
      <c r="AE68" s="9"/>
      <c r="AF68" s="9"/>
      <c r="AG68" s="9"/>
      <c r="AH68" s="9"/>
      <c r="AJ68" s="9"/>
      <c r="AK68" s="9"/>
      <c r="AL68" s="9"/>
      <c r="AM68" s="9"/>
      <c r="AO68" s="9"/>
      <c r="AP68" s="9"/>
      <c r="AQ68" s="9"/>
      <c r="AS68" s="9"/>
      <c r="AT68" s="9"/>
      <c r="AU68" s="9"/>
      <c r="AW68" s="9"/>
      <c r="AY68" s="1"/>
      <c r="AZ68" s="1"/>
    </row>
    <row r="69" spans="1:52" s="2" customFormat="1" ht="17.25" customHeight="1">
      <c r="A69" s="176"/>
      <c r="B69" s="177"/>
      <c r="D69" s="18"/>
      <c r="E69" s="15"/>
      <c r="F69" s="18"/>
      <c r="G69" s="18"/>
      <c r="H69" s="15"/>
      <c r="I69" s="15"/>
      <c r="J69" s="86" t="s">
        <v>97</v>
      </c>
      <c r="K69" s="19"/>
      <c r="L69" s="47">
        <f>SUM('plan de tir'!AK16:AK850)</f>
        <v>27</v>
      </c>
      <c r="M69" s="206"/>
      <c r="N69" s="14"/>
      <c r="O69" s="14"/>
      <c r="P69" s="15"/>
      <c r="R69" s="39"/>
      <c r="W69" s="72">
        <v>8.6</v>
      </c>
      <c r="X69" s="72">
        <v>14.2</v>
      </c>
      <c r="Z69" s="8">
        <f t="shared" si="2"/>
        <v>232.2</v>
      </c>
      <c r="AA69" s="9">
        <f t="shared" si="3"/>
        <v>383.4</v>
      </c>
      <c r="AB69" s="9"/>
      <c r="AD69" s="9"/>
      <c r="AE69" s="9"/>
      <c r="AF69" s="9"/>
      <c r="AG69" s="9"/>
      <c r="AH69" s="9"/>
      <c r="AJ69" s="9"/>
      <c r="AK69" s="9"/>
      <c r="AL69" s="9"/>
      <c r="AM69" s="9"/>
      <c r="AO69" s="9"/>
      <c r="AP69" s="9"/>
      <c r="AQ69" s="9"/>
      <c r="AS69" s="9"/>
      <c r="AT69" s="9"/>
      <c r="AU69" s="9"/>
      <c r="AW69" s="9"/>
      <c r="AY69" s="1"/>
      <c r="AZ69" s="1"/>
    </row>
    <row r="70" spans="1:52" s="2" customFormat="1" ht="17.25" customHeight="1">
      <c r="A70" s="176"/>
      <c r="B70" s="177"/>
      <c r="D70" s="18"/>
      <c r="E70" s="15"/>
      <c r="F70" s="18"/>
      <c r="G70" s="18"/>
      <c r="H70" s="15"/>
      <c r="I70" s="15"/>
      <c r="J70" s="86" t="s">
        <v>98</v>
      </c>
      <c r="K70" s="19"/>
      <c r="L70" s="47">
        <f>SUM('plan de tir'!AL16:AL850)</f>
        <v>0</v>
      </c>
      <c r="M70" s="206"/>
      <c r="N70" s="14"/>
      <c r="O70" s="14"/>
      <c r="P70" s="15"/>
      <c r="R70" s="39"/>
      <c r="W70" s="72">
        <v>11</v>
      </c>
      <c r="X70" s="72">
        <v>11</v>
      </c>
      <c r="Z70" s="8">
        <f t="shared" si="2"/>
        <v>0</v>
      </c>
      <c r="AA70" s="9">
        <f t="shared" si="3"/>
        <v>0</v>
      </c>
      <c r="AB70" s="9"/>
      <c r="AD70" s="9"/>
      <c r="AE70" s="9"/>
      <c r="AF70" s="9"/>
      <c r="AG70" s="9"/>
      <c r="AH70" s="9"/>
      <c r="AJ70" s="9"/>
      <c r="AK70" s="9"/>
      <c r="AL70" s="9"/>
      <c r="AM70" s="9"/>
      <c r="AO70" s="9"/>
      <c r="AP70" s="9"/>
      <c r="AQ70" s="9"/>
      <c r="AS70" s="9"/>
      <c r="AT70" s="9"/>
      <c r="AU70" s="9"/>
      <c r="AW70" s="9"/>
      <c r="AY70" s="1"/>
      <c r="AZ70" s="1"/>
    </row>
    <row r="71" spans="1:52" s="2" customFormat="1" ht="17.25" customHeight="1">
      <c r="A71" s="176"/>
      <c r="B71" s="177"/>
      <c r="D71" s="18"/>
      <c r="E71" s="15"/>
      <c r="F71" s="18"/>
      <c r="G71" s="18"/>
      <c r="H71" s="15"/>
      <c r="I71" s="15"/>
      <c r="J71" s="86" t="s">
        <v>99</v>
      </c>
      <c r="K71" s="19"/>
      <c r="L71" s="47">
        <f>SUM('plan de tir'!AM16:AM850)</f>
        <v>4</v>
      </c>
      <c r="M71" s="206"/>
      <c r="N71" s="14"/>
      <c r="O71" s="14"/>
      <c r="P71" s="15"/>
      <c r="R71" s="39"/>
      <c r="W71" s="72">
        <v>11</v>
      </c>
      <c r="X71" s="72">
        <v>11</v>
      </c>
      <c r="Z71" s="8">
        <f t="shared" si="2"/>
        <v>44</v>
      </c>
      <c r="AA71" s="9">
        <f t="shared" si="3"/>
        <v>44</v>
      </c>
      <c r="AB71" s="9"/>
      <c r="AD71" s="9"/>
      <c r="AE71" s="9"/>
      <c r="AF71" s="9"/>
      <c r="AG71" s="9"/>
      <c r="AH71" s="9"/>
      <c r="AJ71" s="9"/>
      <c r="AK71" s="9"/>
      <c r="AL71" s="9"/>
      <c r="AM71" s="9"/>
      <c r="AO71" s="9"/>
      <c r="AP71" s="9"/>
      <c r="AQ71" s="9"/>
      <c r="AS71" s="9"/>
      <c r="AT71" s="9"/>
      <c r="AU71" s="9"/>
      <c r="AW71" s="9"/>
      <c r="AY71" s="1"/>
      <c r="AZ71" s="1"/>
    </row>
    <row r="72" spans="1:52" s="2" customFormat="1" ht="17.25" customHeight="1">
      <c r="A72" s="176"/>
      <c r="B72" s="177"/>
      <c r="D72" s="18"/>
      <c r="E72" s="15"/>
      <c r="F72" s="18"/>
      <c r="G72" s="18"/>
      <c r="H72" s="15"/>
      <c r="I72" s="15"/>
      <c r="J72" s="78"/>
      <c r="K72" s="19"/>
      <c r="L72" s="85"/>
      <c r="M72" s="206"/>
      <c r="N72" s="14"/>
      <c r="O72" s="14"/>
      <c r="P72" s="15"/>
      <c r="R72" s="39"/>
      <c r="W72" s="72"/>
      <c r="X72" s="72"/>
      <c r="Z72" s="8">
        <f t="shared" si="2"/>
        <v>0</v>
      </c>
      <c r="AA72" s="9">
        <f t="shared" si="3"/>
        <v>0</v>
      </c>
      <c r="AB72" s="9"/>
      <c r="AD72" s="9"/>
      <c r="AE72" s="9"/>
      <c r="AF72" s="9"/>
      <c r="AG72" s="9"/>
      <c r="AH72" s="9"/>
      <c r="AJ72" s="9"/>
      <c r="AK72" s="9"/>
      <c r="AL72" s="9"/>
      <c r="AM72" s="9"/>
      <c r="AO72" s="9"/>
      <c r="AP72" s="9"/>
      <c r="AQ72" s="9"/>
      <c r="AS72" s="9"/>
      <c r="AT72" s="9"/>
      <c r="AU72" s="9"/>
      <c r="AW72" s="9"/>
      <c r="AY72" s="1"/>
      <c r="AZ72" s="1"/>
    </row>
    <row r="73" spans="1:52" s="2" customFormat="1" ht="17.25" customHeight="1">
      <c r="A73" s="176"/>
      <c r="B73" s="177"/>
      <c r="D73" s="18"/>
      <c r="E73" s="15"/>
      <c r="F73" s="18"/>
      <c r="G73" s="18"/>
      <c r="H73" s="15"/>
      <c r="I73" s="15"/>
      <c r="J73" s="86" t="s">
        <v>100</v>
      </c>
      <c r="K73" s="19"/>
      <c r="L73" s="47">
        <f>SUM('plan de tir'!AO16:AO850)</f>
        <v>0</v>
      </c>
      <c r="M73" s="206"/>
      <c r="N73" s="14"/>
      <c r="O73" s="14"/>
      <c r="P73" s="15"/>
      <c r="R73" s="39"/>
      <c r="W73" s="72">
        <v>2.8</v>
      </c>
      <c r="X73" s="72">
        <v>2.8</v>
      </c>
      <c r="Z73" s="8">
        <f t="shared" si="2"/>
        <v>0</v>
      </c>
      <c r="AA73" s="9">
        <f t="shared" si="3"/>
        <v>0</v>
      </c>
      <c r="AB73" s="9"/>
      <c r="AD73" s="9"/>
      <c r="AE73" s="9"/>
      <c r="AF73" s="9"/>
      <c r="AG73" s="9"/>
      <c r="AH73" s="9"/>
      <c r="AJ73" s="9"/>
      <c r="AK73" s="9"/>
      <c r="AL73" s="9"/>
      <c r="AM73" s="9"/>
      <c r="AO73" s="9"/>
      <c r="AP73" s="9"/>
      <c r="AQ73" s="9"/>
      <c r="AS73" s="9"/>
      <c r="AT73" s="9"/>
      <c r="AU73" s="9"/>
      <c r="AW73" s="9"/>
      <c r="AY73" s="1"/>
      <c r="AZ73" s="1"/>
    </row>
    <row r="74" spans="1:52" s="2" customFormat="1" ht="17.25" customHeight="1">
      <c r="A74" s="176"/>
      <c r="B74" s="177"/>
      <c r="D74" s="18"/>
      <c r="E74" s="15"/>
      <c r="F74" s="18"/>
      <c r="G74" s="18"/>
      <c r="H74" s="15"/>
      <c r="I74" s="15"/>
      <c r="J74" s="86" t="s">
        <v>101</v>
      </c>
      <c r="K74" s="19"/>
      <c r="L74" s="47">
        <f>SUM('plan de tir'!AP16:AP850)</f>
        <v>5</v>
      </c>
      <c r="M74" s="206"/>
      <c r="N74" s="14"/>
      <c r="O74" s="14"/>
      <c r="P74" s="15"/>
      <c r="R74" s="39"/>
      <c r="W74" s="72">
        <v>14.5</v>
      </c>
      <c r="X74" s="72">
        <v>25</v>
      </c>
      <c r="Z74" s="8">
        <f t="shared" si="2"/>
        <v>72.5</v>
      </c>
      <c r="AA74" s="9">
        <f t="shared" si="3"/>
        <v>125</v>
      </c>
      <c r="AB74" s="9"/>
      <c r="AD74" s="9"/>
      <c r="AE74" s="9"/>
      <c r="AF74" s="9"/>
      <c r="AG74" s="9"/>
      <c r="AH74" s="9"/>
      <c r="AJ74" s="9"/>
      <c r="AK74" s="9"/>
      <c r="AL74" s="9"/>
      <c r="AM74" s="9"/>
      <c r="AO74" s="9"/>
      <c r="AP74" s="9"/>
      <c r="AQ74" s="9"/>
      <c r="AS74" s="9"/>
      <c r="AT74" s="9"/>
      <c r="AU74" s="9"/>
      <c r="AW74" s="9"/>
      <c r="AY74" s="1"/>
      <c r="AZ74" s="1"/>
    </row>
    <row r="75" spans="1:52" s="2" customFormat="1" ht="17.25" customHeight="1">
      <c r="A75" s="176"/>
      <c r="B75" s="177"/>
      <c r="D75" s="18"/>
      <c r="E75" s="15"/>
      <c r="F75" s="18"/>
      <c r="G75" s="18"/>
      <c r="H75" s="15"/>
      <c r="I75" s="15"/>
      <c r="J75" s="86" t="s">
        <v>102</v>
      </c>
      <c r="K75" s="19"/>
      <c r="L75" s="47">
        <f>SUM('plan de tir'!AQ16:AQ850)</f>
        <v>2</v>
      </c>
      <c r="M75" s="206"/>
      <c r="N75" s="14"/>
      <c r="O75" s="14"/>
      <c r="P75" s="15"/>
      <c r="R75" s="39"/>
      <c r="W75" s="72">
        <v>18</v>
      </c>
      <c r="X75" s="72">
        <v>18</v>
      </c>
      <c r="Z75" s="8">
        <f t="shared" si="2"/>
        <v>36</v>
      </c>
      <c r="AA75" s="9">
        <f t="shared" si="3"/>
        <v>36</v>
      </c>
      <c r="AB75" s="9"/>
      <c r="AD75" s="9"/>
      <c r="AE75" s="9"/>
      <c r="AF75" s="9"/>
      <c r="AG75" s="9"/>
      <c r="AH75" s="9"/>
      <c r="AJ75" s="9"/>
      <c r="AK75" s="9"/>
      <c r="AL75" s="9"/>
      <c r="AM75" s="9"/>
      <c r="AO75" s="9"/>
      <c r="AP75" s="9"/>
      <c r="AQ75" s="9"/>
      <c r="AS75" s="9"/>
      <c r="AT75" s="9"/>
      <c r="AU75" s="9"/>
      <c r="AW75" s="9"/>
      <c r="AY75" s="1"/>
      <c r="AZ75" s="1"/>
    </row>
    <row r="76" spans="1:52" s="2" customFormat="1" ht="17.25" customHeight="1">
      <c r="A76" s="176"/>
      <c r="B76" s="177"/>
      <c r="D76" s="18"/>
      <c r="E76" s="15"/>
      <c r="F76" s="18"/>
      <c r="G76" s="18"/>
      <c r="H76" s="15"/>
      <c r="I76" s="15"/>
      <c r="J76" s="78"/>
      <c r="K76" s="19"/>
      <c r="L76" s="85"/>
      <c r="M76" s="206"/>
      <c r="N76" s="14"/>
      <c r="O76" s="308" t="s">
        <v>775</v>
      </c>
      <c r="P76" s="308"/>
      <c r="Q76" s="308"/>
      <c r="R76" s="309" t="s">
        <v>776</v>
      </c>
      <c r="S76" s="310"/>
      <c r="T76" s="311"/>
      <c r="W76" s="72"/>
      <c r="X76" s="72"/>
      <c r="Z76" s="8">
        <f t="shared" si="2"/>
        <v>0</v>
      </c>
      <c r="AA76" s="9">
        <f t="shared" si="3"/>
        <v>0</v>
      </c>
      <c r="AB76" s="9"/>
      <c r="AD76" s="9"/>
      <c r="AE76" s="9"/>
      <c r="AF76" s="9"/>
      <c r="AG76" s="9"/>
      <c r="AH76" s="9"/>
      <c r="AJ76" s="9"/>
      <c r="AK76" s="9"/>
      <c r="AL76" s="9"/>
      <c r="AM76" s="9"/>
      <c r="AO76" s="9"/>
      <c r="AP76" s="9"/>
      <c r="AQ76" s="9"/>
      <c r="AS76" s="9"/>
      <c r="AT76" s="9"/>
      <c r="AU76" s="9"/>
      <c r="AW76" s="9"/>
      <c r="AY76" s="1"/>
      <c r="AZ76" s="1"/>
    </row>
    <row r="77" spans="1:52" s="2" customFormat="1" ht="17.25" customHeight="1">
      <c r="A77" s="176"/>
      <c r="B77" s="177"/>
      <c r="D77" s="18"/>
      <c r="E77" s="15"/>
      <c r="F77" s="18"/>
      <c r="G77" s="18"/>
      <c r="H77" s="15"/>
      <c r="I77" s="15"/>
      <c r="J77" s="86" t="s">
        <v>103</v>
      </c>
      <c r="K77" s="19"/>
      <c r="L77" s="47">
        <f>SUM('plan de tir'!AS16:AS850)</f>
        <v>0</v>
      </c>
      <c r="M77" s="206"/>
      <c r="N77" s="14"/>
      <c r="O77" s="14"/>
      <c r="P77" s="15"/>
      <c r="R77" s="39"/>
      <c r="W77" s="72">
        <v>4.2</v>
      </c>
      <c r="X77" s="72">
        <v>4.2</v>
      </c>
      <c r="Z77" s="8">
        <f t="shared" si="2"/>
        <v>0</v>
      </c>
      <c r="AA77" s="9">
        <f t="shared" si="3"/>
        <v>0</v>
      </c>
      <c r="AB77" s="9"/>
      <c r="AD77" s="9"/>
      <c r="AE77" s="9"/>
      <c r="AF77" s="9"/>
      <c r="AG77" s="9"/>
      <c r="AH77" s="9"/>
      <c r="AJ77" s="9"/>
      <c r="AK77" s="9"/>
      <c r="AL77" s="9"/>
      <c r="AM77" s="9"/>
      <c r="AO77" s="9"/>
      <c r="AP77" s="9"/>
      <c r="AQ77" s="9"/>
      <c r="AS77" s="9"/>
      <c r="AT77" s="9"/>
      <c r="AU77" s="9"/>
      <c r="AW77" s="9"/>
      <c r="AY77" s="1"/>
      <c r="AZ77" s="1"/>
    </row>
    <row r="78" spans="1:52" s="2" customFormat="1" ht="17.25" customHeight="1">
      <c r="A78" s="176"/>
      <c r="B78" s="177"/>
      <c r="D78" s="18"/>
      <c r="E78" s="15"/>
      <c r="F78" s="18"/>
      <c r="G78" s="18"/>
      <c r="H78" s="15"/>
      <c r="I78" s="15"/>
      <c r="J78" s="86" t="s">
        <v>104</v>
      </c>
      <c r="K78" s="19"/>
      <c r="L78" s="47">
        <f>SUM('plan de tir'!AT16:AT850)</f>
        <v>0</v>
      </c>
      <c r="M78" s="206"/>
      <c r="N78" s="14"/>
      <c r="O78" s="306" t="s">
        <v>771</v>
      </c>
      <c r="P78" s="306"/>
      <c r="Q78" s="306"/>
      <c r="R78" s="306"/>
      <c r="S78" s="306"/>
      <c r="T78" s="306"/>
      <c r="W78" s="72">
        <v>20</v>
      </c>
      <c r="X78" s="72">
        <v>29</v>
      </c>
      <c r="Z78" s="8">
        <f t="shared" si="2"/>
        <v>0</v>
      </c>
      <c r="AA78" s="9">
        <f t="shared" si="3"/>
        <v>0</v>
      </c>
      <c r="AB78" s="9"/>
      <c r="AD78" s="9"/>
      <c r="AE78" s="9"/>
      <c r="AF78" s="9"/>
      <c r="AG78" s="9"/>
      <c r="AH78" s="9"/>
      <c r="AJ78" s="9"/>
      <c r="AK78" s="9"/>
      <c r="AL78" s="9"/>
      <c r="AM78" s="9"/>
      <c r="AO78" s="9"/>
      <c r="AP78" s="9"/>
      <c r="AQ78" s="9"/>
      <c r="AS78" s="9"/>
      <c r="AT78" s="9"/>
      <c r="AU78" s="9"/>
      <c r="AW78" s="9"/>
      <c r="AY78" s="1"/>
      <c r="AZ78" s="1"/>
    </row>
    <row r="79" spans="1:52" s="2" customFormat="1" ht="17.25" customHeight="1">
      <c r="A79" s="176"/>
      <c r="B79" s="177"/>
      <c r="D79" s="18"/>
      <c r="E79" s="15"/>
      <c r="F79" s="18"/>
      <c r="G79" s="18"/>
      <c r="H79" s="15"/>
      <c r="I79" s="15"/>
      <c r="J79" s="86" t="s">
        <v>105</v>
      </c>
      <c r="K79" s="19"/>
      <c r="L79" s="47">
        <f>SUM('plan de tir'!AU16:AU850)</f>
        <v>1</v>
      </c>
      <c r="M79" s="206"/>
      <c r="N79" s="14"/>
      <c r="O79" s="66"/>
      <c r="P79" s="67"/>
      <c r="Q79" s="68"/>
      <c r="R79" s="69"/>
      <c r="S79" s="68"/>
      <c r="T79" s="68"/>
      <c r="W79" s="72">
        <v>22.5</v>
      </c>
      <c r="X79" s="72">
        <v>22.5</v>
      </c>
      <c r="Z79" s="8">
        <f t="shared" si="2"/>
        <v>22.5</v>
      </c>
      <c r="AA79" s="9">
        <f t="shared" si="3"/>
        <v>22.5</v>
      </c>
      <c r="AB79" s="9"/>
      <c r="AD79" s="9"/>
      <c r="AE79" s="9"/>
      <c r="AF79" s="9"/>
      <c r="AG79" s="9"/>
      <c r="AH79" s="9"/>
      <c r="AJ79" s="9"/>
      <c r="AK79" s="9"/>
      <c r="AL79" s="9"/>
      <c r="AM79" s="9"/>
      <c r="AO79" s="9"/>
      <c r="AP79" s="9"/>
      <c r="AQ79" s="9"/>
      <c r="AS79" s="9"/>
      <c r="AT79" s="9"/>
      <c r="AU79" s="9"/>
      <c r="AW79" s="9"/>
      <c r="AY79" s="1"/>
      <c r="AZ79" s="1"/>
    </row>
    <row r="80" spans="1:52" s="2" customFormat="1" ht="17.25" customHeight="1">
      <c r="A80" s="176"/>
      <c r="B80" s="177"/>
      <c r="D80" s="18"/>
      <c r="E80" s="15"/>
      <c r="F80" s="18"/>
      <c r="G80" s="18"/>
      <c r="H80" s="15"/>
      <c r="I80" s="15"/>
      <c r="J80" s="78"/>
      <c r="K80" s="19"/>
      <c r="L80" s="85"/>
      <c r="M80" s="206"/>
      <c r="N80" s="14"/>
      <c r="O80" s="66"/>
      <c r="P80" s="305">
        <f>IF(COUNTIF(R76,"*mortiers légé*"),SUM(Z58:Z81),SUM(AA58:AA81))</f>
        <v>971.4</v>
      </c>
      <c r="Q80" s="305"/>
      <c r="R80" s="305"/>
      <c r="S80" s="305"/>
      <c r="T80" s="70" t="s">
        <v>108</v>
      </c>
      <c r="W80" s="72"/>
      <c r="X80" s="72"/>
      <c r="Z80" s="8">
        <f t="shared" si="2"/>
        <v>0</v>
      </c>
      <c r="AA80" s="9">
        <f t="shared" si="3"/>
        <v>0</v>
      </c>
      <c r="AB80" s="9"/>
      <c r="AD80" s="9"/>
      <c r="AE80" s="9"/>
      <c r="AF80" s="9"/>
      <c r="AG80" s="9"/>
      <c r="AH80" s="9"/>
      <c r="AJ80" s="9"/>
      <c r="AK80" s="9"/>
      <c r="AL80" s="9"/>
      <c r="AM80" s="9"/>
      <c r="AO80" s="9"/>
      <c r="AP80" s="9"/>
      <c r="AQ80" s="9"/>
      <c r="AS80" s="9"/>
      <c r="AT80" s="9"/>
      <c r="AU80" s="9"/>
      <c r="AW80" s="9"/>
      <c r="AY80" s="1"/>
      <c r="AZ80" s="1"/>
    </row>
    <row r="81" spans="1:52" s="2" customFormat="1" ht="17.25" customHeight="1" thickBot="1">
      <c r="A81" s="176"/>
      <c r="B81" s="177"/>
      <c r="D81" s="18"/>
      <c r="E81" s="15"/>
      <c r="F81" s="18"/>
      <c r="G81" s="18"/>
      <c r="H81" s="15"/>
      <c r="I81" s="15"/>
      <c r="J81" s="87" t="s">
        <v>106</v>
      </c>
      <c r="K81" s="88"/>
      <c r="L81" s="89">
        <f>SUM('plan de tir'!AW16:AW850)</f>
        <v>11</v>
      </c>
      <c r="M81" s="216"/>
      <c r="N81" s="14"/>
      <c r="O81" s="66"/>
      <c r="P81" s="67"/>
      <c r="Q81" s="68"/>
      <c r="R81" s="69"/>
      <c r="S81" s="68"/>
      <c r="T81" s="68"/>
      <c r="W81" s="72">
        <v>12</v>
      </c>
      <c r="X81" s="72">
        <v>12</v>
      </c>
      <c r="Z81" s="8">
        <f>L81*W81</f>
        <v>132</v>
      </c>
      <c r="AA81" s="9">
        <f t="shared" si="3"/>
        <v>132</v>
      </c>
      <c r="AB81" s="9"/>
      <c r="AD81" s="9"/>
      <c r="AE81" s="9"/>
      <c r="AF81" s="9"/>
      <c r="AG81" s="9"/>
      <c r="AH81" s="9"/>
      <c r="AJ81" s="9"/>
      <c r="AK81" s="9"/>
      <c r="AL81" s="9"/>
      <c r="AM81" s="9"/>
      <c r="AO81" s="9"/>
      <c r="AP81" s="9"/>
      <c r="AQ81" s="9"/>
      <c r="AS81" s="9"/>
      <c r="AT81" s="9"/>
      <c r="AU81" s="9"/>
      <c r="AW81" s="9"/>
      <c r="AY81" s="1"/>
      <c r="AZ81" s="1"/>
    </row>
    <row r="82" spans="1:52" s="2" customFormat="1" ht="17.25" customHeight="1">
      <c r="A82" s="176"/>
      <c r="B82" s="177"/>
      <c r="D82" s="18"/>
      <c r="E82" s="15"/>
      <c r="F82" s="18"/>
      <c r="G82" s="18"/>
      <c r="H82" s="15"/>
      <c r="I82" s="15"/>
      <c r="J82" s="21"/>
      <c r="K82" s="17"/>
      <c r="L82" s="18"/>
      <c r="M82" s="15"/>
      <c r="N82" s="14"/>
      <c r="O82" s="14"/>
      <c r="P82" s="15"/>
      <c r="R82" s="39"/>
      <c r="Z82" s="8" t="str">
        <f t="shared" ref="Z82" si="4">IF(ISBLANK(I82),"",IF(COUNTIF(I82,"*BOMBE_50MM*"),IF(COUNTIF(K82,"*TR*"),IF(G82&gt;=6,F82*1,0.5*F82),"")))</f>
        <v/>
      </c>
      <c r="AA82" s="9"/>
      <c r="AB82" s="9"/>
      <c r="AD82" s="9"/>
      <c r="AE82" s="9"/>
      <c r="AF82" s="9"/>
      <c r="AG82" s="9"/>
      <c r="AH82" s="9"/>
      <c r="AJ82" s="9"/>
      <c r="AK82" s="9"/>
      <c r="AL82" s="9"/>
      <c r="AM82" s="9"/>
      <c r="AO82" s="9"/>
      <c r="AP82" s="9"/>
      <c r="AQ82" s="9"/>
      <c r="AS82" s="9"/>
      <c r="AT82" s="9"/>
      <c r="AU82" s="9"/>
      <c r="AW82" s="9"/>
      <c r="AY82" s="1"/>
      <c r="AZ82" s="1"/>
    </row>
  </sheetData>
  <sheetProtection password="CC0D" sheet="1" objects="1" scenarios="1"/>
  <mergeCells count="25">
    <mergeCell ref="A20:B20"/>
    <mergeCell ref="C20:G20"/>
    <mergeCell ref="A24:B24"/>
    <mergeCell ref="C24:G24"/>
    <mergeCell ref="P80:S80"/>
    <mergeCell ref="O78:T78"/>
    <mergeCell ref="J56:L56"/>
    <mergeCell ref="O76:Q76"/>
    <mergeCell ref="R76:T76"/>
    <mergeCell ref="E15:G15"/>
    <mergeCell ref="A15:D15"/>
    <mergeCell ref="A18:D18"/>
    <mergeCell ref="A13:B13"/>
    <mergeCell ref="J15:L15"/>
    <mergeCell ref="A16:B16"/>
    <mergeCell ref="C16:G16"/>
    <mergeCell ref="A17:D17"/>
    <mergeCell ref="E17:F17"/>
    <mergeCell ref="E18:F18"/>
    <mergeCell ref="A3:B3"/>
    <mergeCell ref="C3:G3"/>
    <mergeCell ref="A7:B7"/>
    <mergeCell ref="C7:G7"/>
    <mergeCell ref="A11:B11"/>
    <mergeCell ref="C11:G11"/>
  </mergeCells>
  <dataValidations count="2">
    <dataValidation type="list" allowBlank="1" showInputMessage="1" showErrorMessage="1" sqref="E15:G15">
      <formula1>régie</formula1>
    </dataValidation>
    <dataValidation type="list" allowBlank="1" showInputMessage="1" showErrorMessage="1" sqref="R76:T76">
      <formula1>"mortiers légé,mortiers lourd"</formula1>
    </dataValidation>
  </dataValidations>
  <printOptions horizontalCentered="1"/>
  <pageMargins left="0" right="0" top="0" bottom="0" header="0" footer="0.19685039370078741"/>
  <pageSetup paperSize="9" scale="58" orientation="portrait" r:id="rId1"/>
  <headerFooter alignWithMargins="0">
    <oddFooter>&amp;C&amp;"Arial,Gras"Page &amp;P de &amp;N&amp;R&amp;"Arial,Gras"Jacques Couturier Organisation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AI1080"/>
  <sheetViews>
    <sheetView topLeftCell="A172" zoomScale="80" zoomScaleNormal="80" workbookViewId="0">
      <pane ySplit="435" topLeftCell="A1001" activePane="bottomLeft"/>
      <selection activeCell="I172" sqref="I1:I1048576"/>
      <selection pane="bottomLeft" activeCell="K1041" sqref="K1041"/>
    </sheetView>
  </sheetViews>
  <sheetFormatPr baseColWidth="10" defaultRowHeight="12.75"/>
  <cols>
    <col min="1" max="1" width="11.42578125" style="2"/>
    <col min="2" max="2" width="11.42578125" style="2" customWidth="1"/>
    <col min="3" max="3" width="7.140625" style="2" customWidth="1"/>
    <col min="4" max="4" width="11.42578125" style="2" customWidth="1"/>
    <col min="5" max="5" width="11.42578125" style="2"/>
    <col min="6" max="6" width="22.42578125" style="136" customWidth="1"/>
    <col min="7" max="7" width="53.7109375" style="136" customWidth="1"/>
    <col min="8" max="8" width="11" style="136" customWidth="1"/>
    <col min="9" max="9" width="11.5703125" style="136" customWidth="1"/>
    <col min="10" max="10" width="11.140625" style="136" customWidth="1"/>
    <col min="11" max="11" width="31" style="136" customWidth="1"/>
    <col min="12" max="12" width="6.5703125" style="156" customWidth="1"/>
    <col min="13" max="13" width="23.28515625" style="136" customWidth="1"/>
    <col min="14" max="15" width="19.28515625" style="136" customWidth="1"/>
    <col min="16" max="16" width="30" style="136" customWidth="1"/>
    <col min="17" max="19" width="24.5703125" style="136" customWidth="1"/>
    <col min="20" max="20" width="6.5703125" style="156" customWidth="1"/>
    <col min="21" max="28" width="28.7109375" style="136" customWidth="1"/>
    <col min="29" max="29" width="11.42578125" style="2"/>
    <col min="30" max="30" width="28.7109375" style="136" customWidth="1"/>
    <col min="31" max="31" width="28.7109375" style="157" customWidth="1"/>
    <col min="32" max="32" width="28.7109375" style="136" customWidth="1"/>
    <col min="33" max="33" width="6.5703125" style="156" customWidth="1"/>
    <col min="34" max="35" width="28.7109375" style="136" customWidth="1"/>
    <col min="36" max="16384" width="11.42578125" style="2"/>
  </cols>
  <sheetData>
    <row r="3" spans="3:35">
      <c r="C3" s="98" t="s">
        <v>8</v>
      </c>
      <c r="D3" s="99">
        <v>1.000011574074074</v>
      </c>
      <c r="F3" s="100"/>
      <c r="G3" s="100"/>
      <c r="H3" s="100"/>
      <c r="I3" s="100"/>
      <c r="J3" s="100"/>
      <c r="K3" s="100"/>
      <c r="L3" s="101"/>
      <c r="M3" s="100"/>
      <c r="N3" s="100"/>
      <c r="O3" s="100"/>
      <c r="P3" s="100"/>
      <c r="Q3" s="100"/>
      <c r="R3" s="100"/>
      <c r="S3" s="100"/>
      <c r="T3" s="101"/>
      <c r="U3" s="100"/>
      <c r="V3" s="100"/>
      <c r="W3" s="100"/>
      <c r="X3" s="100"/>
      <c r="Y3" s="100"/>
      <c r="Z3" s="100"/>
      <c r="AA3" s="100"/>
      <c r="AB3" s="100"/>
      <c r="AC3" s="36"/>
      <c r="AD3" s="100"/>
      <c r="AE3" s="102"/>
      <c r="AF3" s="100"/>
      <c r="AG3" s="101"/>
      <c r="AH3" s="100"/>
      <c r="AI3" s="100"/>
    </row>
    <row r="4" spans="3:35">
      <c r="C4" s="98" t="s">
        <v>9</v>
      </c>
      <c r="D4" s="99">
        <v>2.0000231481481481</v>
      </c>
      <c r="F4" s="103" t="s">
        <v>38</v>
      </c>
      <c r="G4" s="103" t="s">
        <v>35</v>
      </c>
      <c r="H4" s="103" t="s">
        <v>39</v>
      </c>
      <c r="I4" s="103" t="s">
        <v>40</v>
      </c>
      <c r="J4" s="103" t="s">
        <v>41</v>
      </c>
      <c r="K4" s="103" t="s">
        <v>56</v>
      </c>
      <c r="L4" s="101"/>
      <c r="M4" s="103" t="s">
        <v>60</v>
      </c>
      <c r="N4" s="103" t="s">
        <v>131</v>
      </c>
      <c r="O4" s="103" t="s">
        <v>54</v>
      </c>
      <c r="P4" s="103" t="s">
        <v>58</v>
      </c>
      <c r="Q4" s="103" t="s">
        <v>55</v>
      </c>
      <c r="R4" s="103" t="s">
        <v>145</v>
      </c>
      <c r="S4" s="103" t="s">
        <v>59</v>
      </c>
      <c r="T4" s="104"/>
      <c r="U4" s="103" t="s">
        <v>156</v>
      </c>
      <c r="V4" s="103" t="s">
        <v>157</v>
      </c>
      <c r="W4" s="103" t="s">
        <v>180</v>
      </c>
      <c r="X4" s="103" t="s">
        <v>158</v>
      </c>
      <c r="Y4" s="103" t="s">
        <v>159</v>
      </c>
      <c r="Z4" s="103" t="s">
        <v>148</v>
      </c>
      <c r="AA4" s="103" t="s">
        <v>160</v>
      </c>
      <c r="AB4" s="103" t="s">
        <v>161</v>
      </c>
      <c r="AC4" s="36"/>
      <c r="AD4" s="103" t="s">
        <v>301</v>
      </c>
      <c r="AE4" s="105" t="s">
        <v>61</v>
      </c>
      <c r="AF4" s="103" t="s">
        <v>36</v>
      </c>
      <c r="AG4" s="104"/>
      <c r="AH4" s="103" t="s">
        <v>346</v>
      </c>
      <c r="AI4" s="103" t="s">
        <v>347</v>
      </c>
    </row>
    <row r="5" spans="3:35" ht="24">
      <c r="C5" s="98" t="s">
        <v>10</v>
      </c>
      <c r="D5" s="99">
        <v>3.0000347222222223</v>
      </c>
      <c r="F5" s="106" t="s">
        <v>31</v>
      </c>
      <c r="G5" s="107" t="s">
        <v>370</v>
      </c>
      <c r="H5" s="108" t="s">
        <v>376</v>
      </c>
      <c r="I5" s="108" t="s">
        <v>541</v>
      </c>
      <c r="J5" s="109" t="s">
        <v>30</v>
      </c>
      <c r="K5" s="110" t="s">
        <v>127</v>
      </c>
      <c r="L5" s="104"/>
      <c r="M5" s="111" t="s">
        <v>648</v>
      </c>
      <c r="N5" s="112" t="s">
        <v>132</v>
      </c>
      <c r="O5" s="112" t="s">
        <v>51</v>
      </c>
      <c r="P5" s="113" t="s">
        <v>678</v>
      </c>
      <c r="Q5" s="114" t="s">
        <v>758</v>
      </c>
      <c r="R5" s="107" t="s">
        <v>708</v>
      </c>
      <c r="S5" s="112" t="s">
        <v>153</v>
      </c>
      <c r="T5" s="104"/>
      <c r="U5" s="115" t="s">
        <v>162</v>
      </c>
      <c r="V5" s="116" t="s">
        <v>287</v>
      </c>
      <c r="W5" s="116" t="s">
        <v>186</v>
      </c>
      <c r="X5" s="117" t="s">
        <v>627</v>
      </c>
      <c r="Y5" s="116" t="s">
        <v>192</v>
      </c>
      <c r="Z5" s="112" t="s">
        <v>218</v>
      </c>
      <c r="AA5" s="116" t="s">
        <v>249</v>
      </c>
      <c r="AB5" s="112" t="s">
        <v>265</v>
      </c>
      <c r="AC5" s="36"/>
      <c r="AD5" s="103" t="s">
        <v>302</v>
      </c>
      <c r="AE5" s="105" t="s">
        <v>310</v>
      </c>
      <c r="AF5" s="118" t="s">
        <v>321</v>
      </c>
      <c r="AG5" s="104"/>
      <c r="AH5" s="119" t="s">
        <v>726</v>
      </c>
      <c r="AI5" s="103" t="s">
        <v>348</v>
      </c>
    </row>
    <row r="6" spans="3:35" ht="24">
      <c r="C6" s="98" t="s">
        <v>11</v>
      </c>
      <c r="D6" s="99">
        <v>4.0000462962962962</v>
      </c>
      <c r="F6" s="106" t="s">
        <v>28</v>
      </c>
      <c r="G6" s="107" t="s">
        <v>371</v>
      </c>
      <c r="H6" s="120" t="s">
        <v>377</v>
      </c>
      <c r="I6" s="108" t="s">
        <v>542</v>
      </c>
      <c r="J6" s="109" t="s">
        <v>28</v>
      </c>
      <c r="K6" s="110" t="s">
        <v>57</v>
      </c>
      <c r="L6" s="104"/>
      <c r="M6" s="111" t="s">
        <v>649</v>
      </c>
      <c r="N6" s="112" t="s">
        <v>237</v>
      </c>
      <c r="O6" s="112" t="s">
        <v>133</v>
      </c>
      <c r="P6" s="113" t="s">
        <v>679</v>
      </c>
      <c r="Q6" s="114" t="s">
        <v>140</v>
      </c>
      <c r="R6" s="107" t="s">
        <v>709</v>
      </c>
      <c r="S6" s="112" t="s">
        <v>154</v>
      </c>
      <c r="T6" s="104"/>
      <c r="U6" s="115" t="s">
        <v>163</v>
      </c>
      <c r="V6" s="116" t="s">
        <v>288</v>
      </c>
      <c r="W6" s="116" t="s">
        <v>187</v>
      </c>
      <c r="X6" s="117" t="s">
        <v>628</v>
      </c>
      <c r="Y6" s="116" t="s">
        <v>193</v>
      </c>
      <c r="Z6" s="112" t="s">
        <v>219</v>
      </c>
      <c r="AA6" s="116" t="s">
        <v>250</v>
      </c>
      <c r="AB6" s="112" t="s">
        <v>266</v>
      </c>
      <c r="AC6" s="36"/>
      <c r="AD6" s="103" t="s">
        <v>303</v>
      </c>
      <c r="AE6" s="105" t="s">
        <v>311</v>
      </c>
      <c r="AF6" s="118" t="s">
        <v>322</v>
      </c>
      <c r="AG6" s="104"/>
      <c r="AH6" s="119" t="s">
        <v>727</v>
      </c>
      <c r="AI6" s="112" t="s">
        <v>349</v>
      </c>
    </row>
    <row r="7" spans="3:35" ht="24">
      <c r="C7" s="98" t="s">
        <v>12</v>
      </c>
      <c r="D7" s="99">
        <v>5.0000578703703704</v>
      </c>
      <c r="F7" s="106" t="s">
        <v>29</v>
      </c>
      <c r="G7" s="107" t="s">
        <v>372</v>
      </c>
      <c r="H7" s="120" t="s">
        <v>378</v>
      </c>
      <c r="I7" s="108" t="s">
        <v>543</v>
      </c>
      <c r="J7" s="109" t="s">
        <v>29</v>
      </c>
      <c r="K7" s="110" t="s">
        <v>32</v>
      </c>
      <c r="L7" s="104"/>
      <c r="M7" s="111" t="s">
        <v>650</v>
      </c>
      <c r="N7" s="112" t="s">
        <v>236</v>
      </c>
      <c r="O7" s="112" t="s">
        <v>52</v>
      </c>
      <c r="P7" s="113" t="s">
        <v>680</v>
      </c>
      <c r="Q7" s="114" t="s">
        <v>759</v>
      </c>
      <c r="R7" s="114"/>
      <c r="S7" s="112" t="s">
        <v>155</v>
      </c>
      <c r="T7" s="104"/>
      <c r="U7" s="115" t="s">
        <v>165</v>
      </c>
      <c r="V7" s="116" t="s">
        <v>289</v>
      </c>
      <c r="W7" s="116" t="s">
        <v>188</v>
      </c>
      <c r="X7" s="117" t="s">
        <v>629</v>
      </c>
      <c r="Y7" s="121"/>
      <c r="Z7" s="112" t="s">
        <v>220</v>
      </c>
      <c r="AA7" s="116" t="s">
        <v>251</v>
      </c>
      <c r="AB7" s="112" t="s">
        <v>267</v>
      </c>
      <c r="AC7" s="36"/>
      <c r="AD7" s="103" t="s">
        <v>304</v>
      </c>
      <c r="AE7" s="105"/>
      <c r="AF7" s="118" t="s">
        <v>323</v>
      </c>
      <c r="AG7" s="104"/>
      <c r="AH7" s="103"/>
      <c r="AI7" s="112" t="s">
        <v>350</v>
      </c>
    </row>
    <row r="8" spans="3:35" ht="24">
      <c r="C8" s="98" t="s">
        <v>13</v>
      </c>
      <c r="D8" s="99">
        <v>6.0000694444444447</v>
      </c>
      <c r="F8" s="106" t="s">
        <v>30</v>
      </c>
      <c r="G8" s="107" t="s">
        <v>373</v>
      </c>
      <c r="H8" s="120" t="s">
        <v>379</v>
      </c>
      <c r="I8" s="108" t="s">
        <v>544</v>
      </c>
      <c r="J8" s="109" t="s">
        <v>122</v>
      </c>
      <c r="K8" s="110" t="s">
        <v>614</v>
      </c>
      <c r="L8" s="104"/>
      <c r="M8" s="111" t="s">
        <v>651</v>
      </c>
      <c r="N8" s="103"/>
      <c r="O8" s="112" t="s">
        <v>134</v>
      </c>
      <c r="P8" s="113" t="s">
        <v>681</v>
      </c>
      <c r="Q8" s="114" t="s">
        <v>141</v>
      </c>
      <c r="R8" s="107" t="s">
        <v>725</v>
      </c>
      <c r="S8" s="114" t="s">
        <v>146</v>
      </c>
      <c r="T8" s="104"/>
      <c r="U8" s="115" t="s">
        <v>164</v>
      </c>
      <c r="V8" s="116" t="s">
        <v>290</v>
      </c>
      <c r="W8" s="112"/>
      <c r="X8" s="122" t="s">
        <v>630</v>
      </c>
      <c r="Y8" s="112" t="s">
        <v>194</v>
      </c>
      <c r="Z8" s="112"/>
      <c r="AA8" s="116" t="s">
        <v>147</v>
      </c>
      <c r="AB8" s="112" t="s">
        <v>268</v>
      </c>
      <c r="AC8" s="36"/>
      <c r="AD8" s="103" t="s">
        <v>305</v>
      </c>
      <c r="AE8" s="123" t="s">
        <v>312</v>
      </c>
      <c r="AF8" s="118" t="s">
        <v>324</v>
      </c>
      <c r="AG8" s="104"/>
      <c r="AH8" s="119" t="s">
        <v>728</v>
      </c>
      <c r="AI8" s="112" t="s">
        <v>351</v>
      </c>
    </row>
    <row r="9" spans="3:35" ht="24">
      <c r="C9" s="98" t="s">
        <v>14</v>
      </c>
      <c r="D9" s="99">
        <v>7.0000810185185189</v>
      </c>
      <c r="F9" s="106" t="s">
        <v>42</v>
      </c>
      <c r="G9" s="107" t="s">
        <v>374</v>
      </c>
      <c r="H9" s="120" t="s">
        <v>380</v>
      </c>
      <c r="I9" s="108" t="s">
        <v>545</v>
      </c>
      <c r="J9" s="109" t="s">
        <v>546</v>
      </c>
      <c r="K9" s="110" t="s">
        <v>128</v>
      </c>
      <c r="L9" s="104"/>
      <c r="M9" s="111" t="s">
        <v>652</v>
      </c>
      <c r="N9" s="121"/>
      <c r="O9" s="115" t="s">
        <v>53</v>
      </c>
      <c r="P9" s="110"/>
      <c r="Q9" s="114" t="s">
        <v>142</v>
      </c>
      <c r="R9" s="124" t="s">
        <v>710</v>
      </c>
      <c r="S9" s="114" t="s">
        <v>152</v>
      </c>
      <c r="T9" s="104"/>
      <c r="U9" s="112" t="s">
        <v>191</v>
      </c>
      <c r="V9" s="116" t="s">
        <v>291</v>
      </c>
      <c r="W9" s="112"/>
      <c r="X9" s="122" t="s">
        <v>631</v>
      </c>
      <c r="Y9" s="112" t="s">
        <v>195</v>
      </c>
      <c r="Z9" s="112" t="s">
        <v>221</v>
      </c>
      <c r="AA9" s="112" t="s">
        <v>252</v>
      </c>
      <c r="AB9" s="112"/>
      <c r="AC9" s="36"/>
      <c r="AD9" s="103" t="s">
        <v>749</v>
      </c>
      <c r="AE9" s="123" t="s">
        <v>313</v>
      </c>
      <c r="AF9" s="118" t="s">
        <v>325</v>
      </c>
      <c r="AG9" s="104"/>
      <c r="AH9" s="119" t="s">
        <v>729</v>
      </c>
      <c r="AI9" s="112" t="s">
        <v>352</v>
      </c>
    </row>
    <row r="10" spans="3:35" ht="30">
      <c r="C10" s="98" t="s">
        <v>15</v>
      </c>
      <c r="D10" s="125">
        <v>8.0000925925925923</v>
      </c>
      <c r="F10" s="106" t="s">
        <v>32</v>
      </c>
      <c r="G10" s="107" t="s">
        <v>375</v>
      </c>
      <c r="H10" s="120" t="s">
        <v>466</v>
      </c>
      <c r="I10" s="109" t="s">
        <v>28</v>
      </c>
      <c r="J10" s="126" t="s">
        <v>377</v>
      </c>
      <c r="K10" s="115" t="s">
        <v>116</v>
      </c>
      <c r="L10" s="104"/>
      <c r="M10" s="111" t="s">
        <v>653</v>
      </c>
      <c r="N10" s="121"/>
      <c r="O10" s="112" t="s">
        <v>135</v>
      </c>
      <c r="P10" s="127" t="s">
        <v>682</v>
      </c>
      <c r="Q10" s="114" t="s">
        <v>143</v>
      </c>
      <c r="R10" s="107" t="s">
        <v>711</v>
      </c>
      <c r="S10" s="103"/>
      <c r="T10" s="104"/>
      <c r="U10" s="112" t="s">
        <v>166</v>
      </c>
      <c r="V10" s="116" t="s">
        <v>292</v>
      </c>
      <c r="W10" s="112"/>
      <c r="X10" s="117" t="s">
        <v>620</v>
      </c>
      <c r="Y10" s="112" t="s">
        <v>199</v>
      </c>
      <c r="Z10" s="112" t="s">
        <v>222</v>
      </c>
      <c r="AA10" s="128"/>
      <c r="AB10" s="112" t="s">
        <v>269</v>
      </c>
      <c r="AC10" s="36"/>
      <c r="AD10" s="103" t="s">
        <v>309</v>
      </c>
      <c r="AE10" s="123" t="s">
        <v>314</v>
      </c>
      <c r="AF10" s="118" t="s">
        <v>326</v>
      </c>
      <c r="AG10" s="104"/>
      <c r="AH10" s="103"/>
      <c r="AI10" s="112" t="s">
        <v>353</v>
      </c>
    </row>
    <row r="11" spans="3:35" ht="30">
      <c r="C11" s="98" t="s">
        <v>66</v>
      </c>
      <c r="D11" s="72"/>
      <c r="F11" s="106" t="s">
        <v>43</v>
      </c>
      <c r="G11" s="129"/>
      <c r="H11" s="130"/>
      <c r="I11" s="109" t="s">
        <v>29</v>
      </c>
      <c r="J11" s="126" t="s">
        <v>547</v>
      </c>
      <c r="K11" s="110" t="s">
        <v>129</v>
      </c>
      <c r="L11" s="104"/>
      <c r="M11" s="111" t="s">
        <v>654</v>
      </c>
      <c r="N11" s="121"/>
      <c r="O11" s="115" t="s">
        <v>136</v>
      </c>
      <c r="P11" s="127" t="s">
        <v>683</v>
      </c>
      <c r="Q11" s="114" t="s">
        <v>144</v>
      </c>
      <c r="R11" s="107" t="s">
        <v>712</v>
      </c>
      <c r="S11" s="103"/>
      <c r="T11" s="104"/>
      <c r="U11" s="112" t="s">
        <v>167</v>
      </c>
      <c r="V11" s="116" t="s">
        <v>293</v>
      </c>
      <c r="W11" s="112"/>
      <c r="X11" s="117" t="s">
        <v>632</v>
      </c>
      <c r="Y11" s="112" t="s">
        <v>196</v>
      </c>
      <c r="Z11" s="112" t="s">
        <v>223</v>
      </c>
      <c r="AA11" s="131" t="s">
        <v>253</v>
      </c>
      <c r="AB11" s="112" t="s">
        <v>270</v>
      </c>
      <c r="AC11" s="36"/>
      <c r="AD11" s="103" t="s">
        <v>306</v>
      </c>
      <c r="AE11" s="105"/>
      <c r="AF11" s="118" t="s">
        <v>327</v>
      </c>
      <c r="AG11" s="104"/>
      <c r="AH11" s="119" t="s">
        <v>730</v>
      </c>
      <c r="AI11" s="112" t="s">
        <v>354</v>
      </c>
    </row>
    <row r="12" spans="3:35" ht="30">
      <c r="C12" s="98" t="s">
        <v>67</v>
      </c>
      <c r="D12" s="72"/>
      <c r="F12" s="132" t="s">
        <v>25</v>
      </c>
      <c r="G12" s="107" t="s">
        <v>376</v>
      </c>
      <c r="H12" s="108" t="s">
        <v>381</v>
      </c>
      <c r="I12" s="109" t="s">
        <v>122</v>
      </c>
      <c r="J12" s="126" t="s">
        <v>378</v>
      </c>
      <c r="K12" s="110" t="s">
        <v>130</v>
      </c>
      <c r="L12" s="133"/>
      <c r="M12" s="111" t="s">
        <v>655</v>
      </c>
      <c r="N12" s="121"/>
      <c r="O12" s="115" t="s">
        <v>137</v>
      </c>
      <c r="P12" s="127" t="s">
        <v>684</v>
      </c>
      <c r="Q12" s="114"/>
      <c r="R12" s="107" t="s">
        <v>713</v>
      </c>
      <c r="S12" s="121"/>
      <c r="T12" s="133"/>
      <c r="U12" s="112" t="s">
        <v>168</v>
      </c>
      <c r="V12" s="116" t="s">
        <v>294</v>
      </c>
      <c r="W12" s="112"/>
      <c r="X12" s="134" t="s">
        <v>633</v>
      </c>
      <c r="Y12" s="112" t="s">
        <v>200</v>
      </c>
      <c r="Z12" s="112" t="s">
        <v>224</v>
      </c>
      <c r="AA12" s="135" t="s">
        <v>261</v>
      </c>
      <c r="AB12" s="112" t="s">
        <v>271</v>
      </c>
      <c r="AC12" s="36"/>
      <c r="AD12" s="103" t="s">
        <v>307</v>
      </c>
      <c r="AE12" s="105" t="s">
        <v>315</v>
      </c>
      <c r="AF12" s="118"/>
      <c r="AG12" s="133"/>
      <c r="AH12" s="119" t="s">
        <v>731</v>
      </c>
      <c r="AI12" s="103"/>
    </row>
    <row r="13" spans="3:35" ht="30">
      <c r="C13" s="98" t="s">
        <v>5</v>
      </c>
      <c r="D13" s="72"/>
      <c r="F13" s="132"/>
      <c r="G13" s="107" t="s">
        <v>377</v>
      </c>
      <c r="H13" s="108" t="s">
        <v>382</v>
      </c>
      <c r="I13" s="109" t="s">
        <v>546</v>
      </c>
      <c r="J13" s="126" t="s">
        <v>379</v>
      </c>
      <c r="K13" s="110"/>
      <c r="L13" s="133"/>
      <c r="M13" s="111" t="s">
        <v>656</v>
      </c>
      <c r="N13" s="121"/>
      <c r="O13" s="112" t="s">
        <v>138</v>
      </c>
      <c r="P13" s="127" t="s">
        <v>685</v>
      </c>
      <c r="Q13" s="131" t="s">
        <v>149</v>
      </c>
      <c r="R13" s="107" t="s">
        <v>714</v>
      </c>
      <c r="S13" s="121"/>
      <c r="T13" s="133"/>
      <c r="U13" s="112" t="s">
        <v>617</v>
      </c>
      <c r="V13" s="116" t="s">
        <v>295</v>
      </c>
      <c r="W13" s="112"/>
      <c r="X13" s="117" t="s">
        <v>634</v>
      </c>
      <c r="Y13" s="112" t="s">
        <v>201</v>
      </c>
      <c r="Z13" s="112" t="s">
        <v>225</v>
      </c>
      <c r="AA13" s="112" t="s">
        <v>259</v>
      </c>
      <c r="AB13" s="112" t="s">
        <v>272</v>
      </c>
      <c r="AC13" s="36"/>
      <c r="AD13" s="103" t="s">
        <v>308</v>
      </c>
      <c r="AE13" s="105" t="s">
        <v>316</v>
      </c>
      <c r="AF13" s="118" t="s">
        <v>328</v>
      </c>
      <c r="AG13" s="133"/>
      <c r="AH13" s="119" t="s">
        <v>732</v>
      </c>
      <c r="AI13" s="103" t="s">
        <v>741</v>
      </c>
    </row>
    <row r="14" spans="3:35" ht="30">
      <c r="C14" s="98" t="s">
        <v>16</v>
      </c>
      <c r="D14" s="99">
        <v>2.0000231481481481</v>
      </c>
      <c r="F14" s="106" t="s">
        <v>367</v>
      </c>
      <c r="G14" s="107" t="s">
        <v>378</v>
      </c>
      <c r="H14" s="108" t="s">
        <v>383</v>
      </c>
      <c r="I14" s="126" t="s">
        <v>377</v>
      </c>
      <c r="J14" s="126" t="s">
        <v>380</v>
      </c>
      <c r="K14" s="110"/>
      <c r="L14" s="133"/>
      <c r="M14" s="111" t="s">
        <v>657</v>
      </c>
      <c r="N14" s="121"/>
      <c r="O14" s="112" t="s">
        <v>139</v>
      </c>
      <c r="P14" s="127" t="s">
        <v>686</v>
      </c>
      <c r="Q14" s="131" t="s">
        <v>760</v>
      </c>
      <c r="R14" s="107" t="s">
        <v>715</v>
      </c>
      <c r="S14" s="121"/>
      <c r="T14" s="133"/>
      <c r="U14" s="112" t="s">
        <v>615</v>
      </c>
      <c r="V14" s="116" t="s">
        <v>181</v>
      </c>
      <c r="W14" s="112"/>
      <c r="X14" s="117" t="s">
        <v>621</v>
      </c>
      <c r="Y14" s="112" t="s">
        <v>197</v>
      </c>
      <c r="Z14" s="112"/>
      <c r="AA14" s="130" t="s">
        <v>260</v>
      </c>
      <c r="AB14" s="112" t="s">
        <v>273</v>
      </c>
      <c r="AC14" s="36"/>
      <c r="AD14" s="103"/>
      <c r="AE14" s="105"/>
      <c r="AF14" s="118" t="s">
        <v>329</v>
      </c>
      <c r="AG14" s="133"/>
      <c r="AH14" s="119" t="s">
        <v>733</v>
      </c>
      <c r="AI14" s="103" t="s">
        <v>740</v>
      </c>
    </row>
    <row r="15" spans="3:35" ht="30">
      <c r="C15" s="98" t="s">
        <v>17</v>
      </c>
      <c r="D15" s="99">
        <v>2.0000347222222223</v>
      </c>
      <c r="F15" s="106" t="s">
        <v>368</v>
      </c>
      <c r="G15" s="107" t="s">
        <v>379</v>
      </c>
      <c r="H15" s="108" t="s">
        <v>384</v>
      </c>
      <c r="I15" s="126" t="s">
        <v>547</v>
      </c>
      <c r="J15" s="112"/>
      <c r="K15" s="121"/>
      <c r="L15" s="133"/>
      <c r="M15" s="111" t="s">
        <v>658</v>
      </c>
      <c r="N15" s="121"/>
      <c r="O15" s="115"/>
      <c r="P15" s="127" t="s">
        <v>687</v>
      </c>
      <c r="Q15" s="131" t="s">
        <v>150</v>
      </c>
      <c r="R15" s="107" t="s">
        <v>716</v>
      </c>
      <c r="S15" s="121"/>
      <c r="T15" s="133"/>
      <c r="U15" s="112" t="s">
        <v>618</v>
      </c>
      <c r="V15" s="116" t="s">
        <v>182</v>
      </c>
      <c r="W15" s="112"/>
      <c r="X15" s="117" t="s">
        <v>622</v>
      </c>
      <c r="Y15" s="112" t="s">
        <v>198</v>
      </c>
      <c r="Z15" s="112" t="s">
        <v>226</v>
      </c>
      <c r="AA15" s="130" t="s">
        <v>263</v>
      </c>
      <c r="AB15" s="112"/>
      <c r="AC15" s="36"/>
      <c r="AD15" s="121"/>
      <c r="AE15" s="105" t="s">
        <v>317</v>
      </c>
      <c r="AF15" s="118" t="s">
        <v>330</v>
      </c>
      <c r="AG15" s="133"/>
      <c r="AH15" s="119" t="s">
        <v>734</v>
      </c>
      <c r="AI15" s="121"/>
    </row>
    <row r="16" spans="3:35" ht="30">
      <c r="C16" s="98" t="s">
        <v>18</v>
      </c>
      <c r="D16" s="99">
        <v>2.0000462962962962</v>
      </c>
      <c r="F16" s="106" t="s">
        <v>369</v>
      </c>
      <c r="G16" s="107" t="s">
        <v>380</v>
      </c>
      <c r="H16" s="108" t="s">
        <v>385</v>
      </c>
      <c r="I16" s="126" t="s">
        <v>378</v>
      </c>
      <c r="J16" s="109" t="s">
        <v>123</v>
      </c>
      <c r="K16" s="121"/>
      <c r="L16" s="133"/>
      <c r="M16" s="111" t="s">
        <v>659</v>
      </c>
      <c r="N16" s="121"/>
      <c r="O16" s="115"/>
      <c r="P16" s="127" t="s">
        <v>688</v>
      </c>
      <c r="R16" s="112"/>
      <c r="S16" s="121"/>
      <c r="T16" s="133"/>
      <c r="U16" s="112" t="s">
        <v>619</v>
      </c>
      <c r="V16" s="116" t="s">
        <v>296</v>
      </c>
      <c r="W16" s="112"/>
      <c r="X16" s="117" t="s">
        <v>623</v>
      </c>
      <c r="Y16" s="112" t="s">
        <v>212</v>
      </c>
      <c r="Z16" s="112" t="s">
        <v>227</v>
      </c>
      <c r="AA16" s="130" t="s">
        <v>262</v>
      </c>
      <c r="AB16" s="112" t="s">
        <v>274</v>
      </c>
      <c r="AC16" s="36"/>
      <c r="AD16" s="121"/>
      <c r="AE16" s="105" t="s">
        <v>318</v>
      </c>
      <c r="AF16" s="118" t="s">
        <v>331</v>
      </c>
      <c r="AG16" s="133"/>
      <c r="AH16" s="119" t="s">
        <v>735</v>
      </c>
      <c r="AI16" s="103" t="s">
        <v>355</v>
      </c>
    </row>
    <row r="17" spans="3:35" ht="30">
      <c r="C17" s="98" t="s">
        <v>19</v>
      </c>
      <c r="D17" s="99">
        <v>2.0000578703703704</v>
      </c>
      <c r="F17" s="132"/>
      <c r="G17" s="130"/>
      <c r="H17" s="108" t="s">
        <v>386</v>
      </c>
      <c r="I17" s="126" t="s">
        <v>379</v>
      </c>
      <c r="J17" s="109" t="s">
        <v>125</v>
      </c>
      <c r="K17" s="121"/>
      <c r="L17" s="133"/>
      <c r="M17" s="111" t="s">
        <v>660</v>
      </c>
      <c r="N17" s="121"/>
      <c r="O17" s="115"/>
      <c r="P17" s="127" t="s">
        <v>689</v>
      </c>
      <c r="Q17" s="103"/>
      <c r="R17" s="107" t="s">
        <v>717</v>
      </c>
      <c r="S17" s="121"/>
      <c r="T17" s="133"/>
      <c r="U17" s="112" t="s">
        <v>169</v>
      </c>
      <c r="V17" s="116" t="s">
        <v>297</v>
      </c>
      <c r="W17" s="112"/>
      <c r="X17" s="117" t="s">
        <v>635</v>
      </c>
      <c r="Y17" s="112" t="s">
        <v>213</v>
      </c>
      <c r="Z17" s="112" t="s">
        <v>228</v>
      </c>
      <c r="AA17" s="130" t="s">
        <v>264</v>
      </c>
      <c r="AB17" s="112"/>
      <c r="AC17" s="36"/>
      <c r="AD17" s="121"/>
      <c r="AE17" s="105" t="s">
        <v>319</v>
      </c>
      <c r="AF17" s="118" t="s">
        <v>332</v>
      </c>
      <c r="AG17" s="133"/>
      <c r="AH17" s="119" t="s">
        <v>736</v>
      </c>
      <c r="AI17" s="103" t="s">
        <v>356</v>
      </c>
    </row>
    <row r="18" spans="3:35" ht="60">
      <c r="C18" s="98" t="s">
        <v>20</v>
      </c>
      <c r="D18" s="99">
        <v>2.0000694444444442</v>
      </c>
      <c r="F18" s="103" t="s">
        <v>361</v>
      </c>
      <c r="G18" s="107" t="s">
        <v>381</v>
      </c>
      <c r="H18" s="115"/>
      <c r="I18" s="126" t="s">
        <v>380</v>
      </c>
      <c r="J18" s="126" t="s">
        <v>413</v>
      </c>
      <c r="K18" s="121"/>
      <c r="L18" s="133"/>
      <c r="M18" s="111" t="s">
        <v>661</v>
      </c>
      <c r="N18" s="121"/>
      <c r="O18" s="112"/>
      <c r="P18" s="127" t="s">
        <v>690</v>
      </c>
      <c r="Q18" s="103"/>
      <c r="R18" s="107" t="s">
        <v>718</v>
      </c>
      <c r="S18" s="121"/>
      <c r="T18" s="133"/>
      <c r="U18" s="112" t="s">
        <v>173</v>
      </c>
      <c r="V18" s="116" t="s">
        <v>298</v>
      </c>
      <c r="W18" s="112"/>
      <c r="X18" s="117" t="s">
        <v>624</v>
      </c>
      <c r="Y18" s="112" t="s">
        <v>214</v>
      </c>
      <c r="Z18" s="112" t="s">
        <v>229</v>
      </c>
      <c r="AA18" s="130" t="s">
        <v>258</v>
      </c>
      <c r="AB18" s="112" t="s">
        <v>276</v>
      </c>
      <c r="AC18" s="36"/>
      <c r="AD18" s="121"/>
      <c r="AE18" s="105" t="s">
        <v>320</v>
      </c>
      <c r="AF18" s="118" t="s">
        <v>338</v>
      </c>
      <c r="AG18" s="133"/>
      <c r="AH18" s="119" t="s">
        <v>737</v>
      </c>
      <c r="AI18" s="103" t="s">
        <v>357</v>
      </c>
    </row>
    <row r="19" spans="3:35" ht="24">
      <c r="C19" s="98" t="s">
        <v>21</v>
      </c>
      <c r="D19" s="99">
        <v>2.0000925925925928</v>
      </c>
      <c r="G19" s="107" t="s">
        <v>382</v>
      </c>
      <c r="H19" s="108" t="s">
        <v>467</v>
      </c>
      <c r="I19" s="116"/>
      <c r="J19" s="109" t="s">
        <v>548</v>
      </c>
      <c r="K19" s="121"/>
      <c r="L19" s="133"/>
      <c r="M19" s="137" t="s">
        <v>662</v>
      </c>
      <c r="N19" s="121"/>
      <c r="O19" s="112"/>
      <c r="P19" s="112"/>
      <c r="Q19" s="121"/>
      <c r="R19" s="107" t="s">
        <v>719</v>
      </c>
      <c r="S19" s="121"/>
      <c r="T19" s="133"/>
      <c r="U19" s="112" t="s">
        <v>170</v>
      </c>
      <c r="V19" s="116" t="s">
        <v>299</v>
      </c>
      <c r="W19" s="112"/>
      <c r="X19" s="117" t="s">
        <v>636</v>
      </c>
      <c r="Y19" s="112" t="s">
        <v>202</v>
      </c>
      <c r="Z19" s="112" t="s">
        <v>230</v>
      </c>
      <c r="AA19" s="130" t="s">
        <v>257</v>
      </c>
      <c r="AB19" s="112" t="s">
        <v>277</v>
      </c>
      <c r="AC19" s="36"/>
      <c r="AD19" s="112"/>
      <c r="AE19" s="123"/>
      <c r="AF19" s="118" t="s">
        <v>345</v>
      </c>
      <c r="AG19" s="133"/>
      <c r="AH19" s="103"/>
    </row>
    <row r="20" spans="3:35" ht="24">
      <c r="C20" s="98" t="s">
        <v>22</v>
      </c>
      <c r="D20" s="99">
        <v>2.0001157407407408</v>
      </c>
      <c r="F20" s="132"/>
      <c r="G20" s="107" t="s">
        <v>383</v>
      </c>
      <c r="H20" s="108" t="s">
        <v>468</v>
      </c>
      <c r="I20" s="109" t="s">
        <v>123</v>
      </c>
      <c r="J20" s="108" t="s">
        <v>589</v>
      </c>
      <c r="K20" s="121"/>
      <c r="L20" s="133"/>
      <c r="M20" s="137" t="s">
        <v>663</v>
      </c>
      <c r="N20" s="121"/>
      <c r="O20" s="121"/>
      <c r="P20" s="107" t="s">
        <v>691</v>
      </c>
      <c r="Q20" s="121"/>
      <c r="R20" s="107" t="s">
        <v>720</v>
      </c>
      <c r="S20" s="121"/>
      <c r="T20" s="133"/>
      <c r="U20" s="112" t="s">
        <v>172</v>
      </c>
      <c r="V20" s="116" t="s">
        <v>300</v>
      </c>
      <c r="W20" s="112"/>
      <c r="X20" s="117" t="s">
        <v>637</v>
      </c>
      <c r="Y20" s="112" t="s">
        <v>203</v>
      </c>
      <c r="Z20" s="112" t="s">
        <v>231</v>
      </c>
      <c r="AA20" s="130" t="s">
        <v>256</v>
      </c>
      <c r="AB20" s="112" t="s">
        <v>278</v>
      </c>
      <c r="AC20" s="36"/>
      <c r="AD20" s="121"/>
      <c r="AE20" s="111" t="s">
        <v>744</v>
      </c>
      <c r="AF20" s="100"/>
      <c r="AG20" s="133"/>
      <c r="AH20" s="119" t="s">
        <v>738</v>
      </c>
      <c r="AI20" s="103"/>
    </row>
    <row r="21" spans="3:35" ht="15">
      <c r="F21" s="132"/>
      <c r="G21" s="107" t="s">
        <v>384</v>
      </c>
      <c r="H21" s="108" t="s">
        <v>469</v>
      </c>
      <c r="I21" s="109" t="s">
        <v>125</v>
      </c>
      <c r="J21" s="108" t="s">
        <v>590</v>
      </c>
      <c r="K21" s="121"/>
      <c r="L21" s="133"/>
      <c r="M21" s="137" t="s">
        <v>664</v>
      </c>
      <c r="N21" s="121"/>
      <c r="O21" s="121"/>
      <c r="P21" s="107" t="s">
        <v>692</v>
      </c>
      <c r="Q21" s="121"/>
      <c r="R21" s="107" t="s">
        <v>721</v>
      </c>
      <c r="S21" s="121"/>
      <c r="T21" s="133"/>
      <c r="U21" s="112" t="s">
        <v>171</v>
      </c>
      <c r="V21" s="116" t="s">
        <v>183</v>
      </c>
      <c r="W21" s="112"/>
      <c r="X21" s="117" t="s">
        <v>638</v>
      </c>
      <c r="Y21" s="112" t="s">
        <v>204</v>
      </c>
      <c r="Z21" s="112" t="s">
        <v>232</v>
      </c>
      <c r="AA21" s="121"/>
      <c r="AB21" s="112"/>
      <c r="AC21" s="36"/>
      <c r="AD21" s="100"/>
      <c r="AE21" s="105"/>
      <c r="AF21" s="118" t="s">
        <v>333</v>
      </c>
      <c r="AG21" s="133"/>
      <c r="AH21" s="119" t="s">
        <v>739</v>
      </c>
      <c r="AI21" s="103"/>
    </row>
    <row r="22" spans="3:35" ht="60">
      <c r="F22" s="132"/>
      <c r="G22" s="107" t="s">
        <v>385</v>
      </c>
      <c r="H22" s="108" t="s">
        <v>470</v>
      </c>
      <c r="I22" s="126" t="s">
        <v>413</v>
      </c>
      <c r="J22" s="112"/>
      <c r="K22" s="121"/>
      <c r="L22" s="133"/>
      <c r="M22" s="137" t="s">
        <v>665</v>
      </c>
      <c r="N22" s="121"/>
      <c r="O22" s="121"/>
      <c r="P22" s="110"/>
      <c r="Q22" s="121"/>
      <c r="R22" s="107" t="s">
        <v>722</v>
      </c>
      <c r="S22" s="121"/>
      <c r="T22" s="133"/>
      <c r="U22" s="112" t="s">
        <v>190</v>
      </c>
      <c r="V22" s="116" t="s">
        <v>184</v>
      </c>
      <c r="W22" s="112"/>
      <c r="X22" s="117" t="s">
        <v>625</v>
      </c>
      <c r="Y22" s="112" t="s">
        <v>205</v>
      </c>
      <c r="Z22" s="112" t="s">
        <v>233</v>
      </c>
      <c r="AA22" s="100"/>
      <c r="AB22" s="112" t="s">
        <v>279</v>
      </c>
      <c r="AC22" s="36"/>
      <c r="AD22" s="112"/>
      <c r="AE22" s="111" t="s">
        <v>745</v>
      </c>
      <c r="AF22" s="103" t="s">
        <v>334</v>
      </c>
      <c r="AG22" s="133"/>
      <c r="AH22" s="103"/>
      <c r="AI22" s="103"/>
    </row>
    <row r="23" spans="3:35" ht="15">
      <c r="C23" s="138"/>
      <c r="F23" s="132"/>
      <c r="G23" s="107" t="s">
        <v>386</v>
      </c>
      <c r="H23" s="108" t="s">
        <v>471</v>
      </c>
      <c r="I23" s="109" t="s">
        <v>548</v>
      </c>
      <c r="J23" s="109" t="s">
        <v>549</v>
      </c>
      <c r="K23" s="121"/>
      <c r="L23" s="133"/>
      <c r="M23" s="137" t="s">
        <v>666</v>
      </c>
      <c r="N23" s="121"/>
      <c r="O23" s="121"/>
      <c r="P23" s="113" t="s">
        <v>693</v>
      </c>
      <c r="Q23" s="121"/>
      <c r="R23" s="107" t="s">
        <v>723</v>
      </c>
      <c r="S23" s="121"/>
      <c r="T23" s="133"/>
      <c r="U23" s="112" t="s">
        <v>616</v>
      </c>
      <c r="V23" s="116" t="s">
        <v>185</v>
      </c>
      <c r="W23" s="112"/>
      <c r="X23" s="117" t="s">
        <v>626</v>
      </c>
      <c r="Y23" s="112" t="s">
        <v>206</v>
      </c>
      <c r="Z23" s="112" t="s">
        <v>235</v>
      </c>
      <c r="AA23" s="100"/>
      <c r="AB23" s="112" t="s">
        <v>280</v>
      </c>
      <c r="AC23" s="36"/>
      <c r="AD23" s="112"/>
      <c r="AE23" s="111" t="s">
        <v>746</v>
      </c>
      <c r="AF23" s="103" t="s">
        <v>335</v>
      </c>
      <c r="AG23" s="133"/>
      <c r="AH23" s="119" t="s">
        <v>742</v>
      </c>
      <c r="AI23" s="121"/>
    </row>
    <row r="24" spans="3:35" ht="24">
      <c r="C24" s="139" t="s">
        <v>64</v>
      </c>
      <c r="F24" s="132"/>
      <c r="G24" s="112"/>
      <c r="H24" s="130"/>
      <c r="I24" s="116"/>
      <c r="J24" s="109" t="s">
        <v>550</v>
      </c>
      <c r="K24" s="121"/>
      <c r="L24" s="133"/>
      <c r="M24" s="137" t="s">
        <v>667</v>
      </c>
      <c r="N24" s="121"/>
      <c r="O24" s="121"/>
      <c r="P24" s="140" t="s">
        <v>694</v>
      </c>
      <c r="Q24" s="121"/>
      <c r="R24" s="107" t="s">
        <v>724</v>
      </c>
      <c r="S24" s="121"/>
      <c r="T24" s="133"/>
      <c r="U24" s="131" t="s">
        <v>189</v>
      </c>
      <c r="V24" s="141"/>
      <c r="W24" s="112"/>
      <c r="X24" s="117" t="s">
        <v>639</v>
      </c>
      <c r="Y24" s="112" t="s">
        <v>207</v>
      </c>
      <c r="Z24" s="112" t="s">
        <v>234</v>
      </c>
      <c r="AA24" s="100"/>
      <c r="AB24" s="112" t="s">
        <v>281</v>
      </c>
      <c r="AC24" s="36"/>
      <c r="AD24" s="100"/>
      <c r="AE24" s="111" t="s">
        <v>747</v>
      </c>
      <c r="AF24" s="100"/>
      <c r="AG24" s="133"/>
      <c r="AH24" s="119" t="s">
        <v>743</v>
      </c>
      <c r="AI24" s="121"/>
    </row>
    <row r="25" spans="3:35" ht="30">
      <c r="C25" s="139" t="s">
        <v>68</v>
      </c>
      <c r="F25" s="132"/>
      <c r="G25" s="107" t="s">
        <v>387</v>
      </c>
      <c r="H25" s="142" t="s">
        <v>387</v>
      </c>
      <c r="I25" s="109" t="s">
        <v>549</v>
      </c>
      <c r="J25" s="109" t="s">
        <v>551</v>
      </c>
      <c r="K25" s="121"/>
      <c r="L25" s="133"/>
      <c r="M25" s="137" t="s">
        <v>668</v>
      </c>
      <c r="N25" s="121"/>
      <c r="O25" s="121"/>
      <c r="P25" s="140" t="s">
        <v>695</v>
      </c>
      <c r="Q25" s="121"/>
      <c r="R25" s="121"/>
      <c r="S25" s="121"/>
      <c r="T25" s="133"/>
      <c r="U25" s="131" t="s">
        <v>215</v>
      </c>
      <c r="V25" s="100"/>
      <c r="W25" s="112"/>
      <c r="X25" s="117" t="s">
        <v>640</v>
      </c>
      <c r="Y25" s="112" t="s">
        <v>208</v>
      </c>
      <c r="Z25" s="112" t="s">
        <v>238</v>
      </c>
      <c r="AA25" s="100"/>
      <c r="AB25" s="112" t="s">
        <v>282</v>
      </c>
      <c r="AC25" s="36"/>
      <c r="AD25" s="112"/>
      <c r="AE25" s="111" t="s">
        <v>748</v>
      </c>
      <c r="AF25" s="103" t="s">
        <v>336</v>
      </c>
      <c r="AG25" s="133"/>
      <c r="AH25" s="121"/>
      <c r="AI25" s="121"/>
    </row>
    <row r="26" spans="3:35" ht="30">
      <c r="C26" s="139" t="s">
        <v>69</v>
      </c>
      <c r="F26" s="132"/>
      <c r="G26" s="107" t="s">
        <v>388</v>
      </c>
      <c r="H26" s="142" t="s">
        <v>388</v>
      </c>
      <c r="I26" s="109" t="s">
        <v>550</v>
      </c>
      <c r="J26" s="109" t="s">
        <v>552</v>
      </c>
      <c r="K26" s="121"/>
      <c r="L26" s="133"/>
      <c r="M26" s="137" t="s">
        <v>669</v>
      </c>
      <c r="N26" s="121"/>
      <c r="O26" s="121"/>
      <c r="P26" s="140" t="s">
        <v>696</v>
      </c>
      <c r="Q26" s="121"/>
      <c r="R26" s="121"/>
      <c r="S26" s="121"/>
      <c r="T26" s="133"/>
      <c r="U26" s="131" t="s">
        <v>216</v>
      </c>
      <c r="V26" s="100"/>
      <c r="W26" s="121"/>
      <c r="X26" s="117" t="s">
        <v>641</v>
      </c>
      <c r="Y26" s="112" t="s">
        <v>209</v>
      </c>
      <c r="Z26" s="112" t="s">
        <v>239</v>
      </c>
      <c r="AA26" s="112"/>
      <c r="AB26" s="112" t="s">
        <v>283</v>
      </c>
      <c r="AC26" s="36"/>
      <c r="AD26" s="100"/>
      <c r="AE26" s="102"/>
      <c r="AF26" s="103" t="s">
        <v>337</v>
      </c>
      <c r="AG26" s="133"/>
      <c r="AH26" s="121"/>
      <c r="AI26" s="121"/>
    </row>
    <row r="27" spans="3:35" ht="30">
      <c r="C27" s="139" t="s">
        <v>65</v>
      </c>
      <c r="F27" s="132"/>
      <c r="G27" s="107" t="s">
        <v>389</v>
      </c>
      <c r="H27" s="142" t="s">
        <v>389</v>
      </c>
      <c r="I27" s="109" t="s">
        <v>551</v>
      </c>
      <c r="J27" s="116"/>
      <c r="K27" s="121"/>
      <c r="L27" s="133"/>
      <c r="M27" s="111" t="s">
        <v>670</v>
      </c>
      <c r="N27" s="121"/>
      <c r="O27" s="121"/>
      <c r="P27" s="140" t="s">
        <v>697</v>
      </c>
      <c r="Q27" s="121"/>
      <c r="R27" s="121"/>
      <c r="S27" s="121"/>
      <c r="T27" s="133"/>
      <c r="U27" s="131" t="s">
        <v>217</v>
      </c>
      <c r="V27" s="141"/>
      <c r="W27" s="112"/>
      <c r="X27" s="117" t="s">
        <v>642</v>
      </c>
      <c r="Y27" s="112" t="s">
        <v>210</v>
      </c>
      <c r="Z27" s="112" t="s">
        <v>240</v>
      </c>
      <c r="AA27" s="100"/>
      <c r="AB27" s="112" t="s">
        <v>275</v>
      </c>
      <c r="AC27" s="36"/>
      <c r="AD27" s="112"/>
      <c r="AE27" s="123" t="s">
        <v>784</v>
      </c>
      <c r="AF27" s="103" t="s">
        <v>339</v>
      </c>
      <c r="AG27" s="133"/>
      <c r="AH27" s="121"/>
      <c r="AI27" s="121"/>
    </row>
    <row r="28" spans="3:35" ht="30">
      <c r="C28" s="139" t="s">
        <v>5</v>
      </c>
      <c r="F28" s="132"/>
      <c r="G28" s="107" t="s">
        <v>390</v>
      </c>
      <c r="H28" s="142" t="s">
        <v>472</v>
      </c>
      <c r="I28" s="109" t="s">
        <v>552</v>
      </c>
      <c r="J28" s="109" t="s">
        <v>124</v>
      </c>
      <c r="K28" s="121"/>
      <c r="L28" s="133"/>
      <c r="M28" s="112"/>
      <c r="N28" s="121"/>
      <c r="O28" s="121"/>
      <c r="P28" s="140" t="s">
        <v>698</v>
      </c>
      <c r="Q28" s="121"/>
      <c r="R28" s="121"/>
      <c r="S28" s="121"/>
      <c r="T28" s="133"/>
      <c r="U28" s="121"/>
      <c r="V28" s="100"/>
      <c r="W28" s="112"/>
      <c r="X28" s="112"/>
      <c r="Y28" s="112" t="s">
        <v>211</v>
      </c>
      <c r="Z28" s="112" t="s">
        <v>241</v>
      </c>
      <c r="AA28" s="100"/>
      <c r="AB28" s="112" t="s">
        <v>284</v>
      </c>
      <c r="AC28" s="36"/>
      <c r="AD28" s="112"/>
      <c r="AE28" s="123" t="s">
        <v>785</v>
      </c>
      <c r="AF28" s="103" t="s">
        <v>340</v>
      </c>
      <c r="AG28" s="133"/>
      <c r="AH28" s="121"/>
      <c r="AI28" s="121"/>
    </row>
    <row r="29" spans="3:35" ht="30">
      <c r="C29" s="132" t="s">
        <v>70</v>
      </c>
      <c r="F29" s="132"/>
      <c r="G29" s="107" t="s">
        <v>391</v>
      </c>
      <c r="H29" s="142" t="s">
        <v>473</v>
      </c>
      <c r="I29" s="112"/>
      <c r="J29" s="109" t="s">
        <v>556</v>
      </c>
      <c r="K29" s="121"/>
      <c r="L29" s="133"/>
      <c r="M29" s="113" t="s">
        <v>671</v>
      </c>
      <c r="N29" s="121"/>
      <c r="O29" s="121"/>
      <c r="P29" s="113" t="s">
        <v>699</v>
      </c>
      <c r="Q29" s="121"/>
      <c r="R29" s="121"/>
      <c r="S29" s="121"/>
      <c r="T29" s="133"/>
      <c r="U29" s="121"/>
      <c r="V29" s="100"/>
      <c r="W29" s="112"/>
      <c r="X29" s="112" t="s">
        <v>174</v>
      </c>
      <c r="Y29" s="112" t="s">
        <v>643</v>
      </c>
      <c r="Z29" s="112" t="s">
        <v>242</v>
      </c>
      <c r="AA29" s="100"/>
      <c r="AB29" s="112"/>
      <c r="AC29" s="36"/>
      <c r="AD29" s="100"/>
      <c r="AE29" s="123" t="s">
        <v>786</v>
      </c>
      <c r="AF29" s="103" t="s">
        <v>341</v>
      </c>
      <c r="AG29" s="133"/>
      <c r="AH29" s="121"/>
      <c r="AI29" s="121"/>
    </row>
    <row r="30" spans="3:35" ht="24">
      <c r="C30" s="72"/>
      <c r="F30" s="132"/>
      <c r="G30" s="112"/>
      <c r="H30" s="110"/>
      <c r="I30" s="109" t="s">
        <v>124</v>
      </c>
      <c r="J30" s="109" t="s">
        <v>553</v>
      </c>
      <c r="K30" s="121"/>
      <c r="L30" s="133"/>
      <c r="M30" s="113" t="s">
        <v>672</v>
      </c>
      <c r="N30" s="121"/>
      <c r="O30" s="121"/>
      <c r="P30" s="112"/>
      <c r="Q30" s="121"/>
      <c r="R30" s="121"/>
      <c r="S30" s="121"/>
      <c r="T30" s="133"/>
      <c r="U30" s="121"/>
      <c r="V30" s="100"/>
      <c r="W30" s="112"/>
      <c r="X30" s="112" t="s">
        <v>175</v>
      </c>
      <c r="Y30" s="112"/>
      <c r="Z30" s="112" t="s">
        <v>243</v>
      </c>
      <c r="AA30" s="100"/>
      <c r="AB30" s="112" t="s">
        <v>285</v>
      </c>
      <c r="AC30" s="36"/>
      <c r="AD30" s="112"/>
      <c r="AE30" s="123"/>
      <c r="AF30" s="103" t="s">
        <v>342</v>
      </c>
      <c r="AG30" s="133"/>
      <c r="AH30" s="121"/>
      <c r="AI30" s="121"/>
    </row>
    <row r="31" spans="3:35" ht="30">
      <c r="C31" s="72"/>
      <c r="F31" s="132"/>
      <c r="G31" s="143" t="s">
        <v>392</v>
      </c>
      <c r="H31" s="144" t="s">
        <v>392</v>
      </c>
      <c r="I31" s="109" t="s">
        <v>556</v>
      </c>
      <c r="J31" s="126" t="s">
        <v>554</v>
      </c>
      <c r="K31" s="121"/>
      <c r="L31" s="133"/>
      <c r="M31" s="113" t="s">
        <v>673</v>
      </c>
      <c r="N31" s="121"/>
      <c r="O31" s="121"/>
      <c r="P31" s="107" t="s">
        <v>700</v>
      </c>
      <c r="Q31" s="121"/>
      <c r="R31" s="121"/>
      <c r="S31" s="121"/>
      <c r="T31" s="133"/>
      <c r="U31" s="121"/>
      <c r="V31" s="100"/>
      <c r="W31" s="112"/>
      <c r="X31" s="112" t="s">
        <v>179</v>
      </c>
      <c r="Y31" s="112"/>
      <c r="Z31" s="112" t="s">
        <v>244</v>
      </c>
      <c r="AA31" s="100"/>
      <c r="AB31" s="112" t="s">
        <v>286</v>
      </c>
      <c r="AC31" s="36"/>
      <c r="AD31" s="112"/>
      <c r="AE31" s="123"/>
      <c r="AF31" s="103" t="s">
        <v>343</v>
      </c>
      <c r="AG31" s="133"/>
      <c r="AH31" s="121"/>
      <c r="AI31" s="121"/>
    </row>
    <row r="32" spans="3:35" ht="30">
      <c r="C32" s="72"/>
      <c r="F32" s="132"/>
      <c r="G32" s="143" t="s">
        <v>393</v>
      </c>
      <c r="H32" s="144" t="s">
        <v>474</v>
      </c>
      <c r="I32" s="109" t="s">
        <v>553</v>
      </c>
      <c r="J32" s="126" t="s">
        <v>480</v>
      </c>
      <c r="K32" s="121"/>
      <c r="L32" s="133"/>
      <c r="M32" s="113" t="s">
        <v>674</v>
      </c>
      <c r="N32" s="121"/>
      <c r="O32" s="121"/>
      <c r="P32" s="107" t="s">
        <v>701</v>
      </c>
      <c r="Q32" s="121"/>
      <c r="R32" s="121"/>
      <c r="S32" s="121"/>
      <c r="T32" s="133"/>
      <c r="U32" s="100"/>
      <c r="V32" s="100"/>
      <c r="W32" s="112"/>
      <c r="X32" s="112" t="s">
        <v>177</v>
      </c>
      <c r="Y32" s="100"/>
      <c r="Z32" s="112" t="s">
        <v>245</v>
      </c>
      <c r="AA32" s="112"/>
      <c r="AB32" s="112"/>
      <c r="AC32" s="36"/>
      <c r="AD32" s="112"/>
      <c r="AE32" s="123"/>
      <c r="AF32" s="103" t="s">
        <v>344</v>
      </c>
      <c r="AG32" s="133"/>
      <c r="AH32" s="121"/>
      <c r="AI32" s="121"/>
    </row>
    <row r="33" spans="3:35" ht="30">
      <c r="C33" s="72"/>
      <c r="F33" s="132"/>
      <c r="G33" s="110"/>
      <c r="H33" s="144" t="s">
        <v>393</v>
      </c>
      <c r="I33" s="126" t="s">
        <v>554</v>
      </c>
      <c r="J33" s="108" t="s">
        <v>611</v>
      </c>
      <c r="K33" s="121"/>
      <c r="L33" s="133"/>
      <c r="M33" s="113" t="s">
        <v>675</v>
      </c>
      <c r="N33" s="121"/>
      <c r="O33" s="121"/>
      <c r="P33" s="107" t="s">
        <v>702</v>
      </c>
      <c r="Q33" s="121"/>
      <c r="R33" s="121"/>
      <c r="S33" s="121"/>
      <c r="T33" s="133"/>
      <c r="U33" s="100"/>
      <c r="V33" s="100"/>
      <c r="W33" s="112"/>
      <c r="X33" s="112" t="s">
        <v>178</v>
      </c>
      <c r="Y33" s="121"/>
      <c r="Z33" s="130" t="s">
        <v>254</v>
      </c>
      <c r="AA33" s="121"/>
      <c r="AB33" s="112"/>
      <c r="AC33" s="36"/>
      <c r="AD33" s="112"/>
      <c r="AE33" s="123"/>
      <c r="AF33" s="100"/>
      <c r="AG33" s="133"/>
      <c r="AH33" s="121"/>
      <c r="AI33" s="121"/>
    </row>
    <row r="34" spans="3:35" ht="75">
      <c r="C34" s="72"/>
      <c r="F34" s="132"/>
      <c r="G34" s="107" t="s">
        <v>394</v>
      </c>
      <c r="H34" s="144" t="s">
        <v>475</v>
      </c>
      <c r="I34" s="126" t="s">
        <v>555</v>
      </c>
      <c r="J34" s="112"/>
      <c r="K34" s="121"/>
      <c r="L34" s="133"/>
      <c r="M34" s="113" t="s">
        <v>676</v>
      </c>
      <c r="N34" s="121"/>
      <c r="O34" s="121"/>
      <c r="P34" s="107" t="s">
        <v>703</v>
      </c>
      <c r="Q34" s="121"/>
      <c r="R34" s="121"/>
      <c r="S34" s="121"/>
      <c r="T34" s="133"/>
      <c r="U34" s="100"/>
      <c r="V34" s="100"/>
      <c r="W34" s="112"/>
      <c r="X34" s="112" t="s">
        <v>176</v>
      </c>
      <c r="Y34" s="121"/>
      <c r="Z34" s="110" t="s">
        <v>255</v>
      </c>
      <c r="AA34" s="121"/>
      <c r="AB34" s="112"/>
      <c r="AC34" s="36"/>
      <c r="AD34" s="112"/>
      <c r="AE34" s="123"/>
      <c r="AF34" s="121"/>
      <c r="AG34" s="133"/>
      <c r="AH34" s="121"/>
      <c r="AI34" s="121"/>
    </row>
    <row r="35" spans="3:35" ht="45">
      <c r="C35" s="72"/>
      <c r="F35" s="132"/>
      <c r="G35" s="107" t="s">
        <v>395</v>
      </c>
      <c r="H35" s="142" t="s">
        <v>476</v>
      </c>
      <c r="I35" s="126" t="s">
        <v>480</v>
      </c>
      <c r="J35" s="109" t="s">
        <v>559</v>
      </c>
      <c r="K35" s="121"/>
      <c r="L35" s="133"/>
      <c r="M35" s="113" t="s">
        <v>677</v>
      </c>
      <c r="N35" s="121"/>
      <c r="O35" s="121"/>
      <c r="P35" s="145"/>
      <c r="Q35" s="121"/>
      <c r="R35" s="121"/>
      <c r="S35" s="121"/>
      <c r="T35" s="133"/>
      <c r="U35" s="100"/>
      <c r="V35" s="100"/>
      <c r="W35" s="112"/>
      <c r="X35" s="112"/>
      <c r="Y35" s="121"/>
      <c r="Z35" s="130" t="s">
        <v>644</v>
      </c>
      <c r="AA35" s="121"/>
      <c r="AB35" s="112"/>
      <c r="AC35" s="36"/>
      <c r="AD35" s="112"/>
      <c r="AE35" s="123"/>
      <c r="AF35" s="121"/>
      <c r="AG35" s="133"/>
      <c r="AH35" s="121"/>
      <c r="AI35" s="121"/>
    </row>
    <row r="36" spans="3:35" ht="60">
      <c r="F36" s="132"/>
      <c r="G36" s="107" t="s">
        <v>396</v>
      </c>
      <c r="H36" s="142" t="s">
        <v>477</v>
      </c>
      <c r="I36" s="108" t="s">
        <v>557</v>
      </c>
      <c r="J36" s="126" t="s">
        <v>482</v>
      </c>
      <c r="K36" s="121"/>
      <c r="L36" s="133"/>
      <c r="M36" s="100"/>
      <c r="N36" s="121"/>
      <c r="O36" s="121"/>
      <c r="P36" s="140" t="s">
        <v>705</v>
      </c>
      <c r="Q36" s="121"/>
      <c r="R36" s="121"/>
      <c r="S36" s="121"/>
      <c r="T36" s="133"/>
      <c r="U36" s="100"/>
      <c r="V36" s="100"/>
      <c r="W36" s="112"/>
      <c r="X36" s="112"/>
      <c r="Y36" s="121"/>
      <c r="Z36" s="130" t="s">
        <v>247</v>
      </c>
      <c r="AA36" s="121"/>
      <c r="AB36" s="112"/>
      <c r="AC36" s="36"/>
      <c r="AD36" s="112"/>
      <c r="AE36" s="123"/>
      <c r="AF36" s="121"/>
      <c r="AG36" s="133"/>
      <c r="AH36" s="121"/>
      <c r="AI36" s="121"/>
    </row>
    <row r="37" spans="3:35" ht="15">
      <c r="C37" s="2" t="s">
        <v>761</v>
      </c>
      <c r="F37" s="132"/>
      <c r="G37" s="107" t="s">
        <v>397</v>
      </c>
      <c r="H37" s="115"/>
      <c r="I37" s="108" t="s">
        <v>558</v>
      </c>
      <c r="J37" s="108" t="s">
        <v>612</v>
      </c>
      <c r="K37" s="121"/>
      <c r="L37" s="133"/>
      <c r="M37" s="121"/>
      <c r="N37" s="121"/>
      <c r="O37" s="121"/>
      <c r="P37" s="140" t="s">
        <v>706</v>
      </c>
      <c r="Q37" s="121"/>
      <c r="R37" s="121"/>
      <c r="S37" s="121"/>
      <c r="T37" s="133"/>
      <c r="U37" s="100"/>
      <c r="V37" s="100"/>
      <c r="W37" s="112"/>
      <c r="X37" s="112"/>
      <c r="Y37" s="121"/>
      <c r="Z37" s="130" t="s">
        <v>246</v>
      </c>
      <c r="AA37" s="121"/>
      <c r="AB37" s="112"/>
      <c r="AC37" s="36"/>
      <c r="AD37" s="112"/>
      <c r="AE37" s="123"/>
      <c r="AF37" s="121"/>
      <c r="AG37" s="133"/>
      <c r="AH37" s="121"/>
      <c r="AI37" s="121"/>
    </row>
    <row r="38" spans="3:35" ht="15">
      <c r="C38" s="2" t="s">
        <v>762</v>
      </c>
      <c r="F38" s="132"/>
      <c r="G38" s="107" t="s">
        <v>398</v>
      </c>
      <c r="H38" s="108" t="s">
        <v>394</v>
      </c>
      <c r="I38" s="112"/>
      <c r="J38" s="112"/>
      <c r="K38" s="121"/>
      <c r="L38" s="133"/>
      <c r="M38" s="121"/>
      <c r="N38" s="121"/>
      <c r="O38" s="121"/>
      <c r="P38" s="140" t="s">
        <v>707</v>
      </c>
      <c r="Q38" s="121"/>
      <c r="R38" s="121"/>
      <c r="S38" s="121"/>
      <c r="T38" s="133"/>
      <c r="U38" s="100"/>
      <c r="V38" s="100"/>
      <c r="W38" s="112"/>
      <c r="X38" s="112"/>
      <c r="Y38" s="121"/>
      <c r="Z38" s="110" t="s">
        <v>248</v>
      </c>
      <c r="AA38" s="121"/>
      <c r="AB38" s="112"/>
      <c r="AC38" s="36"/>
      <c r="AD38" s="112"/>
      <c r="AE38" s="123"/>
      <c r="AF38" s="121"/>
      <c r="AG38" s="133"/>
      <c r="AH38" s="121"/>
      <c r="AI38" s="121"/>
    </row>
    <row r="39" spans="3:35" ht="15">
      <c r="C39" s="2" t="s">
        <v>763</v>
      </c>
      <c r="F39" s="132"/>
      <c r="G39" s="146"/>
      <c r="H39" s="108" t="s">
        <v>395</v>
      </c>
      <c r="I39" s="109" t="s">
        <v>559</v>
      </c>
      <c r="J39" s="109" t="s">
        <v>561</v>
      </c>
      <c r="K39" s="121"/>
      <c r="L39" s="133"/>
      <c r="M39" s="121"/>
      <c r="N39" s="121"/>
      <c r="O39" s="121"/>
      <c r="P39" s="121"/>
      <c r="Q39" s="121"/>
      <c r="R39" s="121"/>
      <c r="S39" s="121"/>
      <c r="T39" s="133"/>
      <c r="U39" s="100"/>
      <c r="V39" s="100"/>
      <c r="W39" s="112"/>
      <c r="X39" s="112"/>
      <c r="Y39" s="121"/>
      <c r="Z39" s="130"/>
      <c r="AA39" s="121"/>
      <c r="AB39" s="112"/>
      <c r="AC39" s="36"/>
      <c r="AD39" s="112"/>
      <c r="AE39" s="123"/>
      <c r="AF39" s="121"/>
      <c r="AG39" s="133"/>
      <c r="AH39" s="121"/>
      <c r="AI39" s="121"/>
    </row>
    <row r="40" spans="3:35" ht="60">
      <c r="F40" s="132"/>
      <c r="G40" s="143" t="s">
        <v>399</v>
      </c>
      <c r="H40" s="108" t="s">
        <v>396</v>
      </c>
      <c r="I40" s="126" t="s">
        <v>482</v>
      </c>
      <c r="J40" s="108" t="s">
        <v>591</v>
      </c>
      <c r="K40" s="121"/>
      <c r="L40" s="133"/>
      <c r="M40" s="121"/>
      <c r="N40" s="121"/>
      <c r="O40" s="121"/>
      <c r="P40" s="131" t="s">
        <v>704</v>
      </c>
      <c r="Q40" s="121"/>
      <c r="R40" s="121"/>
      <c r="S40" s="121"/>
      <c r="T40" s="133"/>
      <c r="U40" s="100"/>
      <c r="V40" s="100"/>
      <c r="W40" s="112"/>
      <c r="X40" s="112"/>
      <c r="Y40" s="121"/>
      <c r="Z40" s="147" t="s">
        <v>645</v>
      </c>
      <c r="AA40" s="121"/>
      <c r="AB40" s="112"/>
      <c r="AC40" s="36"/>
      <c r="AD40" s="112"/>
      <c r="AE40" s="123"/>
      <c r="AF40" s="121"/>
      <c r="AG40" s="133"/>
      <c r="AH40" s="121"/>
      <c r="AI40" s="121"/>
    </row>
    <row r="41" spans="3:35" ht="15">
      <c r="F41" s="132"/>
      <c r="G41" s="143" t="s">
        <v>400</v>
      </c>
      <c r="H41" s="108" t="s">
        <v>397</v>
      </c>
      <c r="I41" s="108" t="s">
        <v>560</v>
      </c>
      <c r="J41" s="126" t="s">
        <v>565</v>
      </c>
      <c r="K41" s="121"/>
      <c r="L41" s="133"/>
      <c r="M41" s="121"/>
      <c r="N41" s="121"/>
      <c r="O41" s="121"/>
      <c r="P41" s="121"/>
      <c r="Q41" s="121"/>
      <c r="R41" s="121"/>
      <c r="S41" s="121"/>
      <c r="T41" s="133"/>
      <c r="U41" s="100"/>
      <c r="V41" s="100"/>
      <c r="W41" s="112"/>
      <c r="X41" s="112"/>
      <c r="Y41" s="121"/>
      <c r="Z41" s="147" t="s">
        <v>646</v>
      </c>
      <c r="AA41" s="121"/>
      <c r="AB41" s="112"/>
      <c r="AC41" s="36"/>
      <c r="AD41" s="112"/>
      <c r="AE41" s="123"/>
      <c r="AF41" s="121"/>
      <c r="AG41" s="133"/>
      <c r="AH41" s="121"/>
      <c r="AI41" s="121"/>
    </row>
    <row r="42" spans="3:35" ht="15">
      <c r="F42" s="132"/>
      <c r="G42" s="143" t="s">
        <v>401</v>
      </c>
      <c r="H42" s="108" t="s">
        <v>398</v>
      </c>
      <c r="I42" s="110"/>
      <c r="J42" s="116"/>
      <c r="K42" s="121"/>
      <c r="L42" s="133"/>
      <c r="M42" s="121"/>
      <c r="N42" s="121"/>
      <c r="O42" s="121"/>
      <c r="P42" s="121"/>
      <c r="Q42" s="121"/>
      <c r="R42" s="121"/>
      <c r="S42" s="121"/>
      <c r="T42" s="133"/>
      <c r="U42" s="100"/>
      <c r="V42" s="100"/>
      <c r="W42" s="112"/>
      <c r="X42" s="112"/>
      <c r="Y42" s="121"/>
      <c r="Z42" s="147" t="s">
        <v>647</v>
      </c>
      <c r="AA42" s="121"/>
      <c r="AB42" s="112"/>
      <c r="AC42" s="36"/>
      <c r="AD42" s="112"/>
      <c r="AE42" s="123"/>
      <c r="AF42" s="121"/>
      <c r="AG42" s="133"/>
      <c r="AH42" s="121"/>
      <c r="AI42" s="121"/>
    </row>
    <row r="43" spans="3:35" ht="75">
      <c r="F43" s="132"/>
      <c r="G43" s="143" t="s">
        <v>32</v>
      </c>
      <c r="H43" s="130"/>
      <c r="I43" s="109" t="s">
        <v>561</v>
      </c>
      <c r="J43" s="126" t="s">
        <v>569</v>
      </c>
      <c r="K43" s="121"/>
      <c r="L43" s="133"/>
      <c r="M43" s="121"/>
      <c r="N43" s="121"/>
      <c r="O43" s="121"/>
      <c r="P43" s="121"/>
      <c r="Q43" s="121"/>
      <c r="R43" s="121"/>
      <c r="S43" s="121"/>
      <c r="T43" s="133"/>
      <c r="U43" s="100"/>
      <c r="V43" s="100"/>
      <c r="W43" s="112"/>
      <c r="X43" s="112"/>
      <c r="Y43" s="121"/>
      <c r="Z43" s="112"/>
      <c r="AA43" s="121"/>
      <c r="AB43" s="112"/>
      <c r="AC43" s="36"/>
      <c r="AD43" s="112"/>
      <c r="AE43" s="123"/>
      <c r="AF43" s="121"/>
      <c r="AG43" s="133"/>
      <c r="AH43" s="121"/>
      <c r="AI43" s="121"/>
    </row>
    <row r="44" spans="3:35" ht="60">
      <c r="F44" s="132"/>
      <c r="G44" s="148" t="s">
        <v>32</v>
      </c>
      <c r="H44" s="144" t="s">
        <v>478</v>
      </c>
      <c r="I44" s="108" t="s">
        <v>562</v>
      </c>
      <c r="J44" s="126" t="s">
        <v>592</v>
      </c>
      <c r="K44" s="121"/>
      <c r="L44" s="133"/>
      <c r="M44" s="121"/>
      <c r="N44" s="121"/>
      <c r="O44" s="121"/>
      <c r="P44" s="121"/>
      <c r="Q44" s="121"/>
      <c r="R44" s="121"/>
      <c r="S44" s="121"/>
      <c r="T44" s="133"/>
      <c r="U44" s="100"/>
      <c r="V44" s="100"/>
      <c r="W44" s="112"/>
      <c r="X44" s="112"/>
      <c r="Y44" s="121"/>
      <c r="Z44" s="112"/>
      <c r="AA44" s="121"/>
      <c r="AB44" s="112"/>
      <c r="AC44" s="36"/>
      <c r="AD44" s="112"/>
      <c r="AE44" s="123"/>
      <c r="AF44" s="121"/>
      <c r="AG44" s="133"/>
      <c r="AH44" s="121"/>
      <c r="AI44" s="121"/>
    </row>
    <row r="45" spans="3:35" ht="15">
      <c r="F45" s="132"/>
      <c r="G45" s="148" t="s">
        <v>402</v>
      </c>
      <c r="H45" s="144" t="s">
        <v>400</v>
      </c>
      <c r="I45" s="108" t="s">
        <v>563</v>
      </c>
      <c r="J45" s="126" t="s">
        <v>593</v>
      </c>
      <c r="K45" s="121"/>
      <c r="L45" s="133"/>
      <c r="M45" s="121"/>
      <c r="N45" s="121"/>
      <c r="O45" s="121"/>
      <c r="P45" s="121"/>
      <c r="Q45" s="121"/>
      <c r="R45" s="121"/>
      <c r="S45" s="121"/>
      <c r="T45" s="133"/>
      <c r="U45" s="100"/>
      <c r="V45" s="100"/>
      <c r="W45" s="112"/>
      <c r="X45" s="112"/>
      <c r="Y45" s="121"/>
      <c r="Z45" s="112"/>
      <c r="AA45" s="121"/>
      <c r="AB45" s="112"/>
      <c r="AC45" s="36"/>
      <c r="AD45" s="112"/>
      <c r="AE45" s="123"/>
      <c r="AF45" s="121"/>
      <c r="AG45" s="133"/>
      <c r="AH45" s="121"/>
      <c r="AI45" s="121"/>
    </row>
    <row r="46" spans="3:35" ht="60">
      <c r="F46" s="132"/>
      <c r="G46" s="148" t="s">
        <v>403</v>
      </c>
      <c r="H46" s="144" t="s">
        <v>32</v>
      </c>
      <c r="I46" s="126" t="s">
        <v>564</v>
      </c>
      <c r="J46" s="126" t="s">
        <v>594</v>
      </c>
      <c r="K46" s="121"/>
      <c r="L46" s="133"/>
      <c r="M46" s="121"/>
      <c r="N46" s="121"/>
      <c r="O46" s="121"/>
      <c r="P46" s="121"/>
      <c r="Q46" s="121"/>
      <c r="R46" s="121"/>
      <c r="S46" s="121"/>
      <c r="T46" s="133"/>
      <c r="U46" s="100"/>
      <c r="V46" s="100"/>
      <c r="W46" s="112"/>
      <c r="X46" s="112"/>
      <c r="Y46" s="121"/>
      <c r="Z46" s="112"/>
      <c r="AA46" s="121"/>
      <c r="AB46" s="112"/>
      <c r="AC46" s="36"/>
      <c r="AD46" s="112"/>
      <c r="AE46" s="123"/>
      <c r="AF46" s="121"/>
      <c r="AG46" s="133"/>
      <c r="AH46" s="121"/>
      <c r="AI46" s="121"/>
    </row>
    <row r="47" spans="3:35" ht="45">
      <c r="F47" s="132"/>
      <c r="G47" s="148" t="s">
        <v>404</v>
      </c>
      <c r="H47" s="149" t="s">
        <v>756</v>
      </c>
      <c r="I47" s="126" t="s">
        <v>565</v>
      </c>
      <c r="J47" s="126" t="s">
        <v>126</v>
      </c>
      <c r="K47" s="121"/>
      <c r="L47" s="133"/>
      <c r="M47" s="121"/>
      <c r="N47" s="121"/>
      <c r="O47" s="121"/>
      <c r="P47" s="121"/>
      <c r="Q47" s="121"/>
      <c r="R47" s="121"/>
      <c r="S47" s="121"/>
      <c r="T47" s="133"/>
      <c r="U47" s="100"/>
      <c r="V47" s="121"/>
      <c r="W47" s="121"/>
      <c r="X47" s="121"/>
      <c r="Y47" s="121"/>
      <c r="Z47" s="130"/>
      <c r="AA47" s="121"/>
      <c r="AB47" s="130"/>
      <c r="AC47" s="36"/>
      <c r="AD47" s="100"/>
      <c r="AE47" s="102"/>
      <c r="AF47" s="121"/>
      <c r="AG47" s="133"/>
      <c r="AH47" s="121"/>
      <c r="AI47" s="121"/>
    </row>
    <row r="48" spans="3:35" ht="60">
      <c r="F48" s="132"/>
      <c r="G48" s="107" t="s">
        <v>405</v>
      </c>
      <c r="H48" s="149" t="s">
        <v>479</v>
      </c>
      <c r="I48" s="109" t="s">
        <v>566</v>
      </c>
      <c r="J48" s="109" t="s">
        <v>570</v>
      </c>
      <c r="K48" s="121"/>
      <c r="L48" s="133"/>
      <c r="M48" s="121"/>
      <c r="N48" s="121"/>
      <c r="O48" s="121"/>
      <c r="P48" s="121"/>
      <c r="Q48" s="121"/>
      <c r="R48" s="121"/>
      <c r="S48" s="121"/>
      <c r="T48" s="133"/>
      <c r="U48" s="100"/>
      <c r="V48" s="121"/>
      <c r="W48" s="121"/>
      <c r="X48" s="121"/>
      <c r="Y48" s="121"/>
      <c r="Z48" s="130"/>
      <c r="AA48" s="121"/>
      <c r="AB48" s="130"/>
      <c r="AC48" s="36"/>
      <c r="AD48" s="100"/>
      <c r="AE48" s="102"/>
      <c r="AF48" s="121"/>
      <c r="AG48" s="133"/>
      <c r="AH48" s="121"/>
      <c r="AI48" s="121"/>
    </row>
    <row r="49" spans="6:35" ht="45">
      <c r="F49" s="132"/>
      <c r="G49" s="107" t="s">
        <v>406</v>
      </c>
      <c r="H49" s="149" t="s">
        <v>480</v>
      </c>
      <c r="I49" s="109" t="s">
        <v>567</v>
      </c>
      <c r="J49" s="116"/>
      <c r="K49" s="121"/>
      <c r="L49" s="133"/>
      <c r="M49" s="121"/>
      <c r="N49" s="121"/>
      <c r="O49" s="121"/>
      <c r="P49" s="121"/>
      <c r="Q49" s="121"/>
      <c r="R49" s="121"/>
      <c r="S49" s="121"/>
      <c r="T49" s="133"/>
      <c r="U49" s="100"/>
      <c r="V49" s="121"/>
      <c r="W49" s="121"/>
      <c r="X49" s="121"/>
      <c r="Y49" s="121"/>
      <c r="Z49" s="110"/>
      <c r="AA49" s="121"/>
      <c r="AB49" s="110"/>
      <c r="AC49" s="36"/>
      <c r="AD49" s="100"/>
      <c r="AE49" s="102"/>
      <c r="AF49" s="121"/>
      <c r="AG49" s="133"/>
      <c r="AH49" s="121"/>
      <c r="AI49" s="121"/>
    </row>
    <row r="50" spans="6:35" ht="60">
      <c r="F50" s="132"/>
      <c r="G50" s="112"/>
      <c r="H50" s="142" t="s">
        <v>481</v>
      </c>
      <c r="I50" s="126" t="s">
        <v>568</v>
      </c>
      <c r="J50" s="109" t="s">
        <v>571</v>
      </c>
      <c r="K50" s="121"/>
      <c r="L50" s="133"/>
      <c r="M50" s="121"/>
      <c r="N50" s="121"/>
      <c r="O50" s="121"/>
      <c r="P50" s="121"/>
      <c r="Q50" s="121"/>
      <c r="R50" s="121"/>
      <c r="S50" s="121"/>
      <c r="T50" s="133"/>
      <c r="U50" s="100"/>
      <c r="V50" s="121"/>
      <c r="W50" s="121"/>
      <c r="X50" s="121"/>
      <c r="Y50" s="121"/>
      <c r="Z50" s="121"/>
      <c r="AA50" s="121"/>
      <c r="AB50" s="121"/>
      <c r="AC50" s="36"/>
      <c r="AD50" s="121"/>
      <c r="AE50" s="105"/>
      <c r="AF50" s="121"/>
      <c r="AG50" s="133"/>
      <c r="AH50" s="121"/>
      <c r="AI50" s="121"/>
    </row>
    <row r="51" spans="6:35" ht="15">
      <c r="F51" s="132"/>
      <c r="G51" s="143" t="s">
        <v>407</v>
      </c>
      <c r="H51" s="115"/>
      <c r="I51" s="116"/>
      <c r="J51" s="109" t="s">
        <v>34</v>
      </c>
      <c r="K51" s="121"/>
      <c r="L51" s="133"/>
      <c r="M51" s="121"/>
      <c r="N51" s="121"/>
      <c r="O51" s="121"/>
      <c r="P51" s="121"/>
      <c r="Q51" s="121"/>
      <c r="R51" s="121"/>
      <c r="S51" s="121"/>
      <c r="T51" s="133"/>
      <c r="U51" s="100"/>
      <c r="V51" s="121"/>
      <c r="W51" s="121"/>
      <c r="X51" s="121"/>
      <c r="Y51" s="121"/>
      <c r="Z51" s="121"/>
      <c r="AA51" s="121"/>
      <c r="AB51" s="121"/>
      <c r="AC51" s="36"/>
      <c r="AD51" s="121"/>
      <c r="AE51" s="105"/>
      <c r="AF51" s="121"/>
      <c r="AG51" s="133"/>
      <c r="AH51" s="121"/>
      <c r="AI51" s="121"/>
    </row>
    <row r="52" spans="6:35" ht="60">
      <c r="F52" s="132"/>
      <c r="G52" s="148" t="s">
        <v>408</v>
      </c>
      <c r="H52" s="144" t="s">
        <v>407</v>
      </c>
      <c r="I52" s="126" t="s">
        <v>569</v>
      </c>
      <c r="J52" s="109" t="s">
        <v>33</v>
      </c>
      <c r="K52" s="121"/>
      <c r="L52" s="133"/>
      <c r="M52" s="121"/>
      <c r="N52" s="121"/>
      <c r="O52" s="121"/>
      <c r="P52" s="121"/>
      <c r="Q52" s="121"/>
      <c r="R52" s="121"/>
      <c r="S52" s="121"/>
      <c r="T52" s="133"/>
      <c r="U52" s="100"/>
      <c r="V52" s="121"/>
      <c r="W52" s="121"/>
      <c r="X52" s="121"/>
      <c r="Y52" s="121"/>
      <c r="Z52" s="121"/>
      <c r="AA52" s="121"/>
      <c r="AB52" s="121"/>
      <c r="AC52" s="36"/>
      <c r="AD52" s="121"/>
      <c r="AE52" s="105"/>
      <c r="AF52" s="121"/>
      <c r="AG52" s="133"/>
      <c r="AH52" s="121"/>
      <c r="AI52" s="121"/>
    </row>
    <row r="53" spans="6:35" ht="60">
      <c r="F53" s="132"/>
      <c r="G53" s="107" t="s">
        <v>409</v>
      </c>
      <c r="H53" s="149" t="s">
        <v>482</v>
      </c>
      <c r="I53" s="109" t="s">
        <v>570</v>
      </c>
      <c r="J53" s="109" t="s">
        <v>496</v>
      </c>
      <c r="K53" s="121"/>
      <c r="L53" s="133"/>
      <c r="M53" s="121"/>
      <c r="N53" s="121"/>
      <c r="O53" s="121"/>
      <c r="P53" s="121"/>
      <c r="Q53" s="121"/>
      <c r="R53" s="121"/>
      <c r="S53" s="121"/>
      <c r="T53" s="133"/>
      <c r="U53" s="100"/>
      <c r="V53" s="121"/>
      <c r="W53" s="121"/>
      <c r="X53" s="121"/>
      <c r="Y53" s="121"/>
      <c r="Z53" s="121"/>
      <c r="AA53" s="121"/>
      <c r="AB53" s="121"/>
      <c r="AC53" s="36"/>
      <c r="AD53" s="121"/>
      <c r="AE53" s="105"/>
      <c r="AF53" s="121"/>
      <c r="AG53" s="133"/>
      <c r="AH53" s="121"/>
      <c r="AI53" s="121"/>
    </row>
    <row r="54" spans="6:35" ht="45">
      <c r="F54" s="132"/>
      <c r="G54" s="107" t="s">
        <v>410</v>
      </c>
      <c r="H54" s="149" t="s">
        <v>483</v>
      </c>
      <c r="I54" s="112"/>
      <c r="J54" s="109" t="s">
        <v>595</v>
      </c>
      <c r="K54" s="121"/>
      <c r="L54" s="133"/>
      <c r="M54" s="121"/>
      <c r="N54" s="121"/>
      <c r="O54" s="121"/>
      <c r="P54" s="121"/>
      <c r="Q54" s="121"/>
      <c r="R54" s="121"/>
      <c r="S54" s="121"/>
      <c r="T54" s="133"/>
      <c r="U54" s="100"/>
      <c r="V54" s="121"/>
      <c r="W54" s="121"/>
      <c r="X54" s="121"/>
      <c r="Y54" s="121"/>
      <c r="Z54" s="121"/>
      <c r="AA54" s="121"/>
      <c r="AB54" s="121"/>
      <c r="AC54" s="36"/>
      <c r="AD54" s="121"/>
      <c r="AE54" s="105"/>
      <c r="AF54" s="121"/>
      <c r="AG54" s="133"/>
      <c r="AH54" s="121"/>
      <c r="AI54" s="121"/>
    </row>
    <row r="55" spans="6:35" ht="15">
      <c r="F55" s="132"/>
      <c r="G55" s="112"/>
      <c r="H55" s="112"/>
      <c r="I55" s="109" t="s">
        <v>571</v>
      </c>
      <c r="J55" s="109" t="s">
        <v>596</v>
      </c>
      <c r="K55" s="121"/>
      <c r="L55" s="133"/>
      <c r="M55" s="121"/>
      <c r="N55" s="121"/>
      <c r="O55" s="121"/>
      <c r="P55" s="121"/>
      <c r="Q55" s="121"/>
      <c r="R55" s="121"/>
      <c r="S55" s="121"/>
      <c r="T55" s="133"/>
      <c r="U55" s="121"/>
      <c r="V55" s="121"/>
      <c r="W55" s="121"/>
      <c r="X55" s="121"/>
      <c r="Y55" s="121"/>
      <c r="Z55" s="121"/>
      <c r="AA55" s="121"/>
      <c r="AB55" s="121"/>
      <c r="AC55" s="36"/>
      <c r="AD55" s="121"/>
      <c r="AE55" s="105"/>
      <c r="AF55" s="121"/>
      <c r="AG55" s="133"/>
      <c r="AH55" s="121"/>
      <c r="AI55" s="121"/>
    </row>
    <row r="56" spans="6:35" ht="15">
      <c r="F56" s="132"/>
      <c r="G56" s="150" t="s">
        <v>411</v>
      </c>
      <c r="H56" s="151" t="s">
        <v>484</v>
      </c>
      <c r="I56" s="109" t="s">
        <v>34</v>
      </c>
      <c r="J56" s="109" t="s">
        <v>597</v>
      </c>
      <c r="K56" s="121"/>
      <c r="L56" s="133"/>
      <c r="M56" s="121"/>
      <c r="N56" s="121"/>
      <c r="O56" s="121"/>
      <c r="P56" s="121"/>
      <c r="Q56" s="121"/>
      <c r="R56" s="121"/>
      <c r="S56" s="121"/>
      <c r="T56" s="133"/>
      <c r="U56" s="121"/>
      <c r="V56" s="121"/>
      <c r="W56" s="121"/>
      <c r="X56" s="121"/>
      <c r="Y56" s="121"/>
      <c r="Z56" s="121"/>
      <c r="AA56" s="121"/>
      <c r="AB56" s="121"/>
      <c r="AC56" s="36"/>
      <c r="AD56" s="121"/>
      <c r="AE56" s="105"/>
      <c r="AF56" s="121"/>
      <c r="AG56" s="133"/>
      <c r="AH56" s="121"/>
      <c r="AI56" s="121"/>
    </row>
    <row r="57" spans="6:35" ht="75">
      <c r="F57" s="132"/>
      <c r="G57" s="150" t="s">
        <v>412</v>
      </c>
      <c r="H57" s="151" t="s">
        <v>485</v>
      </c>
      <c r="I57" s="109" t="s">
        <v>33</v>
      </c>
      <c r="J57" s="126" t="s">
        <v>498</v>
      </c>
      <c r="K57" s="121"/>
      <c r="L57" s="133"/>
      <c r="M57" s="121"/>
      <c r="N57" s="121"/>
      <c r="O57" s="121"/>
      <c r="P57" s="121"/>
      <c r="Q57" s="121"/>
      <c r="R57" s="121"/>
      <c r="S57" s="121"/>
      <c r="T57" s="133"/>
      <c r="U57" s="121"/>
      <c r="V57" s="121"/>
      <c r="W57" s="121"/>
      <c r="X57" s="121"/>
      <c r="Y57" s="121"/>
      <c r="Z57" s="121"/>
      <c r="AA57" s="121"/>
      <c r="AB57" s="121"/>
      <c r="AC57" s="36"/>
      <c r="AD57" s="121"/>
      <c r="AE57" s="105"/>
      <c r="AF57" s="121"/>
      <c r="AG57" s="133"/>
      <c r="AH57" s="121"/>
      <c r="AI57" s="121"/>
    </row>
    <row r="58" spans="6:35" ht="75">
      <c r="F58" s="132"/>
      <c r="G58" s="150" t="s">
        <v>413</v>
      </c>
      <c r="H58" s="151" t="s">
        <v>486</v>
      </c>
      <c r="I58" s="109" t="s">
        <v>496</v>
      </c>
      <c r="J58" s="126" t="s">
        <v>499</v>
      </c>
      <c r="K58" s="121"/>
      <c r="L58" s="133"/>
      <c r="M58" s="121"/>
      <c r="N58" s="121"/>
      <c r="O58" s="121"/>
      <c r="P58" s="121"/>
      <c r="Q58" s="121"/>
      <c r="R58" s="121"/>
      <c r="S58" s="121"/>
      <c r="T58" s="133"/>
      <c r="U58" s="121"/>
      <c r="V58" s="121"/>
      <c r="W58" s="121"/>
      <c r="X58" s="121"/>
      <c r="Y58" s="121"/>
      <c r="Z58" s="121"/>
      <c r="AA58" s="121"/>
      <c r="AB58" s="121"/>
      <c r="AC58" s="36"/>
      <c r="AD58" s="121"/>
      <c r="AE58" s="105"/>
      <c r="AF58" s="121"/>
      <c r="AG58" s="133"/>
      <c r="AH58" s="121"/>
      <c r="AI58" s="121"/>
    </row>
    <row r="59" spans="6:35" ht="60">
      <c r="F59" s="132"/>
      <c r="G59" s="143" t="s">
        <v>414</v>
      </c>
      <c r="H59" s="151" t="s">
        <v>487</v>
      </c>
      <c r="I59" s="126" t="s">
        <v>498</v>
      </c>
      <c r="J59" s="126" t="s">
        <v>572</v>
      </c>
      <c r="K59" s="121"/>
      <c r="L59" s="133"/>
      <c r="M59" s="121"/>
      <c r="N59" s="121"/>
      <c r="O59" s="121"/>
      <c r="P59" s="121"/>
      <c r="Q59" s="121"/>
      <c r="R59" s="121"/>
      <c r="S59" s="121"/>
      <c r="T59" s="133"/>
      <c r="U59" s="121"/>
      <c r="V59" s="121"/>
      <c r="W59" s="121"/>
      <c r="X59" s="121"/>
      <c r="Y59" s="121"/>
      <c r="Z59" s="121"/>
      <c r="AA59" s="121"/>
      <c r="AB59" s="121"/>
      <c r="AC59" s="36"/>
      <c r="AD59" s="121"/>
      <c r="AE59" s="105"/>
      <c r="AF59" s="121"/>
      <c r="AG59" s="133"/>
      <c r="AH59" s="121"/>
      <c r="AI59" s="121"/>
    </row>
    <row r="60" spans="6:35" ht="75">
      <c r="F60" s="132"/>
      <c r="G60" s="143" t="s">
        <v>415</v>
      </c>
      <c r="H60" s="151" t="s">
        <v>411</v>
      </c>
      <c r="I60" s="126" t="s">
        <v>499</v>
      </c>
      <c r="J60" s="108" t="s">
        <v>598</v>
      </c>
      <c r="K60" s="121"/>
      <c r="L60" s="133"/>
      <c r="M60" s="121"/>
      <c r="N60" s="121"/>
      <c r="O60" s="121"/>
      <c r="P60" s="121"/>
      <c r="Q60" s="121"/>
      <c r="R60" s="121"/>
      <c r="S60" s="121"/>
      <c r="T60" s="133"/>
      <c r="U60" s="121"/>
      <c r="V60" s="121"/>
      <c r="W60" s="121"/>
      <c r="X60" s="121"/>
      <c r="Y60" s="121"/>
      <c r="Z60" s="121"/>
      <c r="AA60" s="121"/>
      <c r="AB60" s="121"/>
      <c r="AC60" s="36"/>
      <c r="AD60" s="121"/>
      <c r="AE60" s="105"/>
      <c r="AF60" s="121"/>
      <c r="AG60" s="133"/>
      <c r="AH60" s="121"/>
      <c r="AI60" s="121"/>
    </row>
    <row r="61" spans="6:35" ht="60">
      <c r="F61" s="132"/>
      <c r="G61" s="143" t="s">
        <v>416</v>
      </c>
      <c r="H61" s="151" t="s">
        <v>413</v>
      </c>
      <c r="I61" s="126" t="s">
        <v>572</v>
      </c>
      <c r="J61" s="121"/>
      <c r="K61" s="121"/>
      <c r="L61" s="133"/>
      <c r="M61" s="121"/>
      <c r="N61" s="121"/>
      <c r="O61" s="121"/>
      <c r="P61" s="121"/>
      <c r="Q61" s="121"/>
      <c r="R61" s="121"/>
      <c r="S61" s="121"/>
      <c r="T61" s="133"/>
      <c r="U61" s="121"/>
      <c r="V61" s="121"/>
      <c r="W61" s="121"/>
      <c r="X61" s="121"/>
      <c r="Y61" s="121"/>
      <c r="Z61" s="121"/>
      <c r="AA61" s="121"/>
      <c r="AB61" s="121"/>
      <c r="AC61" s="36"/>
      <c r="AD61" s="121"/>
      <c r="AE61" s="105"/>
      <c r="AF61" s="121"/>
      <c r="AG61" s="133"/>
      <c r="AH61" s="121"/>
      <c r="AI61" s="121"/>
    </row>
    <row r="62" spans="6:35" ht="15">
      <c r="F62" s="132"/>
      <c r="G62" s="143" t="s">
        <v>417</v>
      </c>
      <c r="H62" s="151" t="s">
        <v>115</v>
      </c>
      <c r="I62" s="108" t="s">
        <v>573</v>
      </c>
      <c r="J62" s="109" t="s">
        <v>121</v>
      </c>
      <c r="K62" s="121"/>
      <c r="L62" s="133"/>
      <c r="M62" s="121"/>
      <c r="N62" s="121"/>
      <c r="O62" s="121"/>
      <c r="P62" s="121"/>
      <c r="Q62" s="121"/>
      <c r="R62" s="121"/>
      <c r="S62" s="121"/>
      <c r="T62" s="133"/>
      <c r="U62" s="121"/>
      <c r="V62" s="121"/>
      <c r="W62" s="121"/>
      <c r="X62" s="121"/>
      <c r="Y62" s="121"/>
      <c r="Z62" s="121"/>
      <c r="AA62" s="121"/>
      <c r="AB62" s="121"/>
      <c r="AC62" s="36"/>
      <c r="AD62" s="121"/>
      <c r="AE62" s="105"/>
      <c r="AF62" s="121"/>
      <c r="AG62" s="133"/>
      <c r="AH62" s="121"/>
      <c r="AI62" s="121"/>
    </row>
    <row r="63" spans="6:35" ht="15">
      <c r="F63" s="132"/>
      <c r="G63" s="150" t="s">
        <v>418</v>
      </c>
      <c r="H63" s="151" t="s">
        <v>488</v>
      </c>
      <c r="I63" s="110"/>
      <c r="J63" s="109" t="s">
        <v>599</v>
      </c>
      <c r="K63" s="121"/>
      <c r="L63" s="133"/>
      <c r="M63" s="121"/>
      <c r="N63" s="121"/>
      <c r="O63" s="121"/>
      <c r="P63" s="121"/>
      <c r="Q63" s="121"/>
      <c r="R63" s="121"/>
      <c r="S63" s="121"/>
      <c r="T63" s="133"/>
      <c r="U63" s="121"/>
      <c r="V63" s="121"/>
      <c r="W63" s="121"/>
      <c r="X63" s="121"/>
      <c r="Y63" s="121"/>
      <c r="Z63" s="121"/>
      <c r="AA63" s="121"/>
      <c r="AB63" s="121"/>
      <c r="AC63" s="36"/>
      <c r="AD63" s="121"/>
      <c r="AE63" s="105"/>
      <c r="AF63" s="121"/>
      <c r="AG63" s="133"/>
      <c r="AH63" s="121"/>
      <c r="AI63" s="121"/>
    </row>
    <row r="64" spans="6:35" ht="15">
      <c r="F64" s="132"/>
      <c r="G64" s="150" t="s">
        <v>120</v>
      </c>
      <c r="H64" s="151" t="s">
        <v>489</v>
      </c>
      <c r="I64" s="109" t="s">
        <v>574</v>
      </c>
      <c r="J64" s="109" t="s">
        <v>600</v>
      </c>
      <c r="K64" s="121"/>
      <c r="L64" s="133"/>
      <c r="M64" s="121"/>
      <c r="N64" s="121"/>
      <c r="O64" s="121"/>
      <c r="P64" s="121"/>
      <c r="Q64" s="121"/>
      <c r="R64" s="121"/>
      <c r="S64" s="121"/>
      <c r="T64" s="133"/>
      <c r="U64" s="121"/>
      <c r="V64" s="121"/>
      <c r="W64" s="121"/>
      <c r="X64" s="121"/>
      <c r="Y64" s="121"/>
      <c r="Z64" s="121"/>
      <c r="AA64" s="121"/>
      <c r="AB64" s="121"/>
      <c r="AC64" s="36"/>
      <c r="AD64" s="121"/>
      <c r="AE64" s="105"/>
      <c r="AF64" s="121"/>
      <c r="AG64" s="133"/>
      <c r="AH64" s="121"/>
      <c r="AI64" s="121"/>
    </row>
    <row r="65" spans="6:35" ht="15">
      <c r="F65" s="132"/>
      <c r="G65" s="150" t="s">
        <v>419</v>
      </c>
      <c r="H65" s="151" t="s">
        <v>490</v>
      </c>
      <c r="I65" s="109" t="s">
        <v>46</v>
      </c>
      <c r="J65" s="109" t="s">
        <v>601</v>
      </c>
      <c r="K65" s="121"/>
      <c r="L65" s="133"/>
      <c r="M65" s="121"/>
      <c r="N65" s="121"/>
      <c r="O65" s="121"/>
      <c r="P65" s="121"/>
      <c r="Q65" s="121"/>
      <c r="R65" s="121"/>
      <c r="S65" s="121"/>
      <c r="T65" s="133"/>
      <c r="U65" s="121"/>
      <c r="V65" s="121"/>
      <c r="W65" s="121"/>
      <c r="X65" s="121"/>
      <c r="Y65" s="121"/>
      <c r="Z65" s="121"/>
      <c r="AA65" s="121"/>
      <c r="AB65" s="121"/>
      <c r="AC65" s="36"/>
      <c r="AD65" s="121"/>
      <c r="AE65" s="105"/>
      <c r="AF65" s="121"/>
      <c r="AG65" s="133"/>
      <c r="AH65" s="121"/>
      <c r="AI65" s="121"/>
    </row>
    <row r="66" spans="6:35" ht="30">
      <c r="F66" s="132"/>
      <c r="G66" s="107" t="s">
        <v>420</v>
      </c>
      <c r="H66" s="151" t="s">
        <v>491</v>
      </c>
      <c r="I66" s="109" t="s">
        <v>111</v>
      </c>
      <c r="J66" s="126" t="s">
        <v>602</v>
      </c>
      <c r="K66" s="121"/>
      <c r="L66" s="133"/>
      <c r="M66" s="121"/>
      <c r="N66" s="121"/>
      <c r="O66" s="121"/>
      <c r="P66" s="121"/>
      <c r="Q66" s="121"/>
      <c r="R66" s="121"/>
      <c r="S66" s="121"/>
      <c r="T66" s="133"/>
      <c r="U66" s="121"/>
      <c r="V66" s="121"/>
      <c r="W66" s="121"/>
      <c r="X66" s="121"/>
      <c r="Y66" s="121"/>
      <c r="Z66" s="121"/>
      <c r="AA66" s="121"/>
      <c r="AB66" s="121"/>
      <c r="AC66" s="36"/>
      <c r="AD66" s="121"/>
      <c r="AE66" s="105"/>
      <c r="AF66" s="121"/>
      <c r="AG66" s="133"/>
      <c r="AH66" s="121"/>
      <c r="AI66" s="121"/>
    </row>
    <row r="67" spans="6:35" ht="45">
      <c r="F67" s="132"/>
      <c r="G67" s="115"/>
      <c r="H67" s="151" t="s">
        <v>120</v>
      </c>
      <c r="I67" s="109" t="s">
        <v>45</v>
      </c>
      <c r="J67" s="126" t="s">
        <v>576</v>
      </c>
      <c r="K67" s="121"/>
      <c r="L67" s="133"/>
      <c r="M67" s="121"/>
      <c r="N67" s="121"/>
      <c r="O67" s="121"/>
      <c r="P67" s="121"/>
      <c r="Q67" s="121"/>
      <c r="R67" s="121"/>
      <c r="S67" s="121"/>
      <c r="T67" s="133"/>
      <c r="U67" s="121"/>
      <c r="V67" s="121"/>
      <c r="W67" s="121"/>
      <c r="X67" s="121"/>
      <c r="Y67" s="121"/>
      <c r="Z67" s="121"/>
      <c r="AA67" s="121"/>
      <c r="AB67" s="121"/>
      <c r="AC67" s="36"/>
      <c r="AD67" s="121"/>
      <c r="AE67" s="105"/>
      <c r="AF67" s="121"/>
      <c r="AG67" s="133"/>
      <c r="AH67" s="121"/>
      <c r="AI67" s="121"/>
    </row>
    <row r="68" spans="6:35" ht="30">
      <c r="F68" s="132"/>
      <c r="G68" s="143" t="s">
        <v>421</v>
      </c>
      <c r="H68" s="151" t="s">
        <v>119</v>
      </c>
      <c r="I68" s="126" t="s">
        <v>575</v>
      </c>
      <c r="J68" s="126" t="s">
        <v>603</v>
      </c>
      <c r="K68" s="121"/>
      <c r="L68" s="133"/>
      <c r="M68" s="121"/>
      <c r="N68" s="121"/>
      <c r="O68" s="121"/>
      <c r="P68" s="121"/>
      <c r="Q68" s="121"/>
      <c r="R68" s="121"/>
      <c r="S68" s="121"/>
      <c r="T68" s="133"/>
      <c r="U68" s="121"/>
      <c r="V68" s="121"/>
      <c r="W68" s="121"/>
      <c r="X68" s="121"/>
      <c r="Y68" s="121"/>
      <c r="Z68" s="121"/>
      <c r="AA68" s="121"/>
      <c r="AB68" s="121"/>
      <c r="AC68" s="36"/>
      <c r="AD68" s="121"/>
      <c r="AE68" s="105"/>
      <c r="AF68" s="121"/>
      <c r="AG68" s="133"/>
      <c r="AH68" s="121"/>
      <c r="AI68" s="121"/>
    </row>
    <row r="69" spans="6:35" ht="45">
      <c r="F69" s="132"/>
      <c r="G69" s="143" t="s">
        <v>422</v>
      </c>
      <c r="H69" s="142" t="s">
        <v>492</v>
      </c>
      <c r="I69" s="126" t="s">
        <v>576</v>
      </c>
      <c r="J69" s="126" t="s">
        <v>604</v>
      </c>
      <c r="K69" s="121"/>
      <c r="L69" s="133"/>
      <c r="M69" s="121"/>
      <c r="N69" s="121"/>
      <c r="O69" s="121"/>
      <c r="P69" s="121"/>
      <c r="Q69" s="121"/>
      <c r="R69" s="121"/>
      <c r="S69" s="121"/>
      <c r="T69" s="133"/>
      <c r="U69" s="121"/>
      <c r="V69" s="121"/>
      <c r="W69" s="121"/>
      <c r="X69" s="121"/>
      <c r="Y69" s="121"/>
      <c r="Z69" s="121"/>
      <c r="AA69" s="121"/>
      <c r="AB69" s="121"/>
      <c r="AC69" s="36"/>
      <c r="AD69" s="121"/>
      <c r="AE69" s="105"/>
      <c r="AF69" s="121"/>
      <c r="AG69" s="133"/>
      <c r="AH69" s="121"/>
      <c r="AI69" s="121"/>
    </row>
    <row r="70" spans="6:35" ht="45">
      <c r="F70" s="132"/>
      <c r="G70" s="143" t="s">
        <v>423</v>
      </c>
      <c r="H70" s="142" t="s">
        <v>493</v>
      </c>
      <c r="I70" s="126" t="s">
        <v>577</v>
      </c>
      <c r="J70" s="126" t="s">
        <v>605</v>
      </c>
      <c r="K70" s="121"/>
      <c r="L70" s="133"/>
      <c r="M70" s="121"/>
      <c r="N70" s="121"/>
      <c r="O70" s="121"/>
      <c r="P70" s="121"/>
      <c r="Q70" s="121"/>
      <c r="R70" s="121"/>
      <c r="S70" s="121"/>
      <c r="T70" s="133"/>
      <c r="U70" s="121"/>
      <c r="V70" s="121"/>
      <c r="W70" s="121"/>
      <c r="X70" s="121"/>
      <c r="Y70" s="121"/>
      <c r="Z70" s="121"/>
      <c r="AA70" s="121"/>
      <c r="AB70" s="121"/>
      <c r="AC70" s="36"/>
      <c r="AD70" s="121"/>
      <c r="AE70" s="105"/>
      <c r="AF70" s="121"/>
      <c r="AG70" s="133"/>
      <c r="AH70" s="121"/>
      <c r="AI70" s="121"/>
    </row>
    <row r="71" spans="6:35">
      <c r="F71" s="132"/>
      <c r="G71" s="115"/>
      <c r="H71" s="130"/>
      <c r="I71" s="103" t="s">
        <v>781</v>
      </c>
      <c r="J71" s="103" t="s">
        <v>781</v>
      </c>
      <c r="K71" s="121"/>
      <c r="L71" s="133"/>
      <c r="M71" s="121"/>
      <c r="N71" s="121"/>
      <c r="O71" s="121"/>
      <c r="P71" s="121"/>
      <c r="Q71" s="121"/>
      <c r="R71" s="121"/>
      <c r="S71" s="121"/>
      <c r="T71" s="133"/>
      <c r="U71" s="121"/>
      <c r="V71" s="121"/>
      <c r="W71" s="121"/>
      <c r="X71" s="121"/>
      <c r="Y71" s="121"/>
      <c r="Z71" s="121"/>
      <c r="AA71" s="121"/>
      <c r="AB71" s="121"/>
      <c r="AC71" s="36"/>
      <c r="AD71" s="121"/>
      <c r="AE71" s="105"/>
      <c r="AF71" s="121"/>
      <c r="AG71" s="133"/>
      <c r="AH71" s="121"/>
      <c r="AI71" s="121"/>
    </row>
    <row r="72" spans="6:35" ht="15">
      <c r="F72" s="132"/>
      <c r="G72" s="143" t="s">
        <v>47</v>
      </c>
      <c r="H72" s="144" t="s">
        <v>421</v>
      </c>
      <c r="I72" s="109" t="s">
        <v>578</v>
      </c>
      <c r="J72" s="109" t="s">
        <v>606</v>
      </c>
      <c r="K72" s="121"/>
      <c r="L72" s="133"/>
      <c r="M72" s="121"/>
      <c r="N72" s="121"/>
      <c r="O72" s="121"/>
      <c r="P72" s="121"/>
      <c r="Q72" s="121"/>
      <c r="R72" s="121"/>
      <c r="S72" s="121"/>
      <c r="T72" s="133"/>
      <c r="U72" s="121"/>
      <c r="V72" s="121"/>
      <c r="W72" s="121"/>
      <c r="X72" s="121"/>
      <c r="Y72" s="121"/>
      <c r="Z72" s="121"/>
      <c r="AA72" s="121"/>
      <c r="AB72" s="121"/>
      <c r="AC72" s="36"/>
      <c r="AD72" s="121"/>
      <c r="AE72" s="105"/>
      <c r="AF72" s="121"/>
      <c r="AG72" s="133"/>
      <c r="AH72" s="121"/>
      <c r="AI72" s="121"/>
    </row>
    <row r="73" spans="6:35" ht="15">
      <c r="F73" s="132"/>
      <c r="G73" s="143" t="s">
        <v>34</v>
      </c>
      <c r="H73" s="144" t="s">
        <v>422</v>
      </c>
      <c r="I73" s="109" t="s">
        <v>579</v>
      </c>
      <c r="J73" s="121"/>
      <c r="K73" s="121"/>
      <c r="L73" s="133"/>
      <c r="M73" s="121"/>
      <c r="N73" s="121"/>
      <c r="O73" s="121"/>
      <c r="P73" s="121"/>
      <c r="Q73" s="121"/>
      <c r="R73" s="121"/>
      <c r="S73" s="121"/>
      <c r="T73" s="133"/>
      <c r="U73" s="121"/>
      <c r="V73" s="121"/>
      <c r="W73" s="121"/>
      <c r="X73" s="121"/>
      <c r="Y73" s="121"/>
      <c r="Z73" s="121"/>
      <c r="AA73" s="121"/>
      <c r="AB73" s="121"/>
      <c r="AC73" s="36"/>
      <c r="AD73" s="121"/>
      <c r="AE73" s="105"/>
      <c r="AF73" s="121"/>
      <c r="AG73" s="133"/>
      <c r="AH73" s="121"/>
      <c r="AI73" s="121"/>
    </row>
    <row r="74" spans="6:35" ht="15">
      <c r="F74" s="132"/>
      <c r="G74" s="143" t="s">
        <v>424</v>
      </c>
      <c r="H74" s="144" t="s">
        <v>423</v>
      </c>
      <c r="I74" s="109" t="s">
        <v>580</v>
      </c>
      <c r="J74" s="108" t="s">
        <v>607</v>
      </c>
      <c r="K74" s="121"/>
      <c r="L74" s="133"/>
      <c r="M74" s="121"/>
      <c r="N74" s="121"/>
      <c r="O74" s="121"/>
      <c r="P74" s="121"/>
      <c r="Q74" s="121"/>
      <c r="R74" s="121"/>
      <c r="S74" s="121"/>
      <c r="T74" s="133"/>
      <c r="U74" s="121"/>
      <c r="V74" s="121"/>
      <c r="W74" s="121"/>
      <c r="X74" s="121"/>
      <c r="Y74" s="121"/>
      <c r="Z74" s="121"/>
      <c r="AA74" s="121"/>
      <c r="AB74" s="121"/>
      <c r="AC74" s="36"/>
      <c r="AD74" s="121"/>
      <c r="AE74" s="105"/>
      <c r="AF74" s="121"/>
      <c r="AG74" s="133"/>
      <c r="AH74" s="121"/>
      <c r="AI74" s="121"/>
    </row>
    <row r="75" spans="6:35" ht="15">
      <c r="F75" s="132"/>
      <c r="G75" s="143" t="s">
        <v>47</v>
      </c>
      <c r="H75" s="130"/>
      <c r="I75" s="109" t="s">
        <v>581</v>
      </c>
      <c r="J75" s="108" t="s">
        <v>608</v>
      </c>
      <c r="K75" s="121"/>
      <c r="L75" s="133"/>
      <c r="M75" s="121"/>
      <c r="N75" s="121"/>
      <c r="O75" s="121"/>
      <c r="P75" s="121"/>
      <c r="Q75" s="121"/>
      <c r="R75" s="121"/>
      <c r="S75" s="121"/>
      <c r="T75" s="133"/>
      <c r="U75" s="121"/>
      <c r="V75" s="121"/>
      <c r="W75" s="121"/>
      <c r="X75" s="121"/>
      <c r="Y75" s="121"/>
      <c r="Z75" s="121"/>
      <c r="AA75" s="121"/>
      <c r="AB75" s="121"/>
      <c r="AC75" s="36"/>
      <c r="AD75" s="121"/>
      <c r="AE75" s="105"/>
      <c r="AF75" s="121"/>
      <c r="AG75" s="133"/>
      <c r="AH75" s="121"/>
      <c r="AI75" s="121"/>
    </row>
    <row r="76" spans="6:35" ht="15">
      <c r="F76" s="132"/>
      <c r="G76" s="143" t="s">
        <v>114</v>
      </c>
      <c r="H76" s="144" t="s">
        <v>47</v>
      </c>
      <c r="I76" s="109" t="s">
        <v>582</v>
      </c>
      <c r="J76" s="109" t="s">
        <v>609</v>
      </c>
      <c r="K76" s="121"/>
      <c r="L76" s="133"/>
      <c r="M76" s="121"/>
      <c r="N76" s="121"/>
      <c r="O76" s="121"/>
      <c r="P76" s="121"/>
      <c r="Q76" s="121"/>
      <c r="R76" s="121"/>
      <c r="S76" s="121"/>
      <c r="T76" s="133"/>
      <c r="U76" s="121"/>
      <c r="V76" s="121"/>
      <c r="W76" s="121"/>
      <c r="X76" s="121"/>
      <c r="Y76" s="121"/>
      <c r="Z76" s="121"/>
      <c r="AA76" s="121"/>
      <c r="AB76" s="121"/>
      <c r="AC76" s="36"/>
      <c r="AD76" s="121"/>
      <c r="AE76" s="105"/>
      <c r="AF76" s="121"/>
      <c r="AG76" s="133"/>
      <c r="AH76" s="121"/>
      <c r="AI76" s="121"/>
    </row>
    <row r="77" spans="6:35" ht="15">
      <c r="F77" s="132"/>
      <c r="G77" s="150" t="s">
        <v>113</v>
      </c>
      <c r="H77" s="144" t="s">
        <v>34</v>
      </c>
      <c r="I77" s="109" t="s">
        <v>583</v>
      </c>
      <c r="J77" s="121"/>
      <c r="K77" s="121"/>
      <c r="L77" s="133"/>
      <c r="M77" s="121"/>
      <c r="N77" s="121"/>
      <c r="O77" s="121"/>
      <c r="P77" s="121"/>
      <c r="Q77" s="121"/>
      <c r="R77" s="121"/>
      <c r="S77" s="121"/>
      <c r="T77" s="133"/>
      <c r="U77" s="121"/>
      <c r="V77" s="121"/>
      <c r="W77" s="121"/>
      <c r="X77" s="121"/>
      <c r="Y77" s="121"/>
      <c r="Z77" s="121"/>
      <c r="AA77" s="121"/>
      <c r="AB77" s="121"/>
      <c r="AC77" s="36"/>
      <c r="AD77" s="121"/>
      <c r="AE77" s="105"/>
      <c r="AF77" s="121"/>
      <c r="AG77" s="133"/>
      <c r="AH77" s="121"/>
      <c r="AI77" s="121"/>
    </row>
    <row r="78" spans="6:35" ht="15">
      <c r="F78" s="132"/>
      <c r="G78" s="150" t="s">
        <v>112</v>
      </c>
      <c r="H78" s="144" t="s">
        <v>424</v>
      </c>
      <c r="I78" s="121"/>
      <c r="J78" s="109" t="s">
        <v>613</v>
      </c>
      <c r="K78" s="121"/>
      <c r="L78" s="133"/>
      <c r="M78" s="121"/>
      <c r="N78" s="121"/>
      <c r="O78" s="121"/>
      <c r="P78" s="121"/>
      <c r="Q78" s="121"/>
      <c r="R78" s="121"/>
      <c r="S78" s="121"/>
      <c r="T78" s="133"/>
      <c r="U78" s="121"/>
      <c r="V78" s="121"/>
      <c r="W78" s="121"/>
      <c r="X78" s="121"/>
      <c r="Y78" s="121"/>
      <c r="Z78" s="121"/>
      <c r="AA78" s="121"/>
      <c r="AB78" s="121"/>
      <c r="AC78" s="36"/>
      <c r="AD78" s="121"/>
      <c r="AE78" s="105"/>
      <c r="AF78" s="121"/>
      <c r="AG78" s="133"/>
      <c r="AH78" s="121"/>
      <c r="AI78" s="121"/>
    </row>
    <row r="79" spans="6:35" ht="15">
      <c r="F79" s="132"/>
      <c r="G79" s="115"/>
      <c r="H79" s="144" t="s">
        <v>494</v>
      </c>
      <c r="I79" s="108" t="s">
        <v>584</v>
      </c>
      <c r="J79" s="109" t="s">
        <v>610</v>
      </c>
      <c r="K79" s="121"/>
      <c r="L79" s="133"/>
      <c r="M79" s="121"/>
      <c r="N79" s="121"/>
      <c r="O79" s="121"/>
      <c r="P79" s="121"/>
      <c r="Q79" s="121"/>
      <c r="R79" s="121"/>
      <c r="S79" s="121"/>
      <c r="T79" s="133"/>
      <c r="U79" s="121"/>
      <c r="V79" s="121"/>
      <c r="W79" s="121"/>
      <c r="X79" s="121"/>
      <c r="Y79" s="121"/>
      <c r="Z79" s="121"/>
      <c r="AA79" s="121"/>
      <c r="AB79" s="121"/>
      <c r="AC79" s="36"/>
      <c r="AD79" s="121"/>
      <c r="AE79" s="105"/>
      <c r="AF79" s="121"/>
      <c r="AG79" s="133"/>
      <c r="AH79" s="121"/>
      <c r="AI79" s="121"/>
    </row>
    <row r="80" spans="6:35" ht="15">
      <c r="F80" s="132"/>
      <c r="G80" s="107" t="s">
        <v>425</v>
      </c>
      <c r="H80" s="144" t="s">
        <v>495</v>
      </c>
      <c r="I80" s="108" t="s">
        <v>585</v>
      </c>
      <c r="J80" s="121"/>
      <c r="K80" s="121"/>
      <c r="L80" s="133"/>
      <c r="M80" s="121"/>
      <c r="N80" s="121"/>
      <c r="O80" s="121"/>
      <c r="P80" s="121"/>
      <c r="Q80" s="121"/>
      <c r="R80" s="121"/>
      <c r="S80" s="121"/>
      <c r="T80" s="133"/>
      <c r="U80" s="121"/>
      <c r="V80" s="121"/>
      <c r="W80" s="121"/>
      <c r="X80" s="121"/>
      <c r="Y80" s="121"/>
      <c r="Z80" s="121"/>
      <c r="AA80" s="121"/>
      <c r="AB80" s="121"/>
      <c r="AC80" s="36"/>
      <c r="AD80" s="121"/>
      <c r="AE80" s="105"/>
      <c r="AF80" s="121"/>
      <c r="AG80" s="133"/>
      <c r="AH80" s="121"/>
      <c r="AI80" s="121"/>
    </row>
    <row r="81" spans="6:35" ht="15">
      <c r="F81" s="132"/>
      <c r="G81" s="107" t="s">
        <v>426</v>
      </c>
      <c r="H81" s="144" t="s">
        <v>496</v>
      </c>
      <c r="I81" s="121"/>
      <c r="J81" s="121"/>
      <c r="K81" s="121"/>
      <c r="L81" s="133"/>
      <c r="M81" s="121"/>
      <c r="N81" s="121"/>
      <c r="O81" s="121"/>
      <c r="P81" s="121"/>
      <c r="Q81" s="121"/>
      <c r="R81" s="121"/>
      <c r="S81" s="121"/>
      <c r="T81" s="133"/>
      <c r="U81" s="121"/>
      <c r="V81" s="121"/>
      <c r="W81" s="121"/>
      <c r="X81" s="121"/>
      <c r="Y81" s="121"/>
      <c r="Z81" s="121"/>
      <c r="AA81" s="121"/>
      <c r="AB81" s="121"/>
      <c r="AC81" s="36"/>
      <c r="AD81" s="121"/>
      <c r="AE81" s="105"/>
      <c r="AF81" s="121"/>
      <c r="AG81" s="133"/>
      <c r="AH81" s="121"/>
      <c r="AI81" s="121"/>
    </row>
    <row r="82" spans="6:35" ht="15">
      <c r="F82" s="132"/>
      <c r="G82" s="107" t="s">
        <v>427</v>
      </c>
      <c r="H82" s="144" t="s">
        <v>497</v>
      </c>
      <c r="I82" s="108" t="s">
        <v>586</v>
      </c>
      <c r="J82" s="121"/>
      <c r="K82" s="121"/>
      <c r="L82" s="133"/>
      <c r="M82" s="121"/>
      <c r="N82" s="121"/>
      <c r="O82" s="121"/>
      <c r="P82" s="121"/>
      <c r="Q82" s="121"/>
      <c r="R82" s="121"/>
      <c r="S82" s="121"/>
      <c r="T82" s="133"/>
      <c r="U82" s="121"/>
      <c r="V82" s="121"/>
      <c r="W82" s="121"/>
      <c r="X82" s="121"/>
      <c r="Y82" s="121"/>
      <c r="Z82" s="121"/>
      <c r="AA82" s="121"/>
      <c r="AB82" s="121"/>
      <c r="AC82" s="36"/>
      <c r="AD82" s="121"/>
      <c r="AE82" s="105"/>
      <c r="AF82" s="121"/>
      <c r="AG82" s="133"/>
      <c r="AH82" s="121"/>
      <c r="AI82" s="121"/>
    </row>
    <row r="83" spans="6:35" ht="75">
      <c r="F83" s="132"/>
      <c r="G83" s="107" t="s">
        <v>428</v>
      </c>
      <c r="H83" s="142" t="s">
        <v>498</v>
      </c>
      <c r="I83" s="109" t="s">
        <v>587</v>
      </c>
      <c r="J83" s="121"/>
      <c r="K83" s="121"/>
      <c r="L83" s="133"/>
      <c r="M83" s="121"/>
      <c r="N83" s="121"/>
      <c r="O83" s="121"/>
      <c r="P83" s="121"/>
      <c r="Q83" s="121"/>
      <c r="R83" s="121"/>
      <c r="S83" s="121"/>
      <c r="T83" s="133"/>
      <c r="U83" s="121"/>
      <c r="V83" s="121"/>
      <c r="W83" s="121"/>
      <c r="X83" s="121"/>
      <c r="Y83" s="121"/>
      <c r="Z83" s="121"/>
      <c r="AA83" s="121"/>
      <c r="AB83" s="121"/>
      <c r="AC83" s="36"/>
      <c r="AD83" s="121"/>
      <c r="AE83" s="105"/>
      <c r="AF83" s="121"/>
      <c r="AG83" s="133"/>
      <c r="AH83" s="121"/>
      <c r="AI83" s="121"/>
    </row>
    <row r="84" spans="6:35" ht="75">
      <c r="F84" s="132"/>
      <c r="G84" s="115"/>
      <c r="H84" s="142" t="s">
        <v>499</v>
      </c>
      <c r="I84" s="121"/>
      <c r="J84" s="121"/>
      <c r="K84" s="121"/>
      <c r="L84" s="133"/>
      <c r="M84" s="121"/>
      <c r="N84" s="121"/>
      <c r="O84" s="121"/>
      <c r="P84" s="121"/>
      <c r="Q84" s="121"/>
      <c r="R84" s="121"/>
      <c r="S84" s="121"/>
      <c r="T84" s="133"/>
      <c r="U84" s="121"/>
      <c r="V84" s="121"/>
      <c r="W84" s="121"/>
      <c r="X84" s="121"/>
      <c r="Y84" s="121"/>
      <c r="Z84" s="121"/>
      <c r="AA84" s="121"/>
      <c r="AB84" s="121"/>
      <c r="AC84" s="36"/>
      <c r="AD84" s="121"/>
      <c r="AE84" s="105"/>
      <c r="AF84" s="121"/>
      <c r="AG84" s="133"/>
      <c r="AH84" s="121"/>
      <c r="AI84" s="121"/>
    </row>
    <row r="85" spans="6:35" ht="60">
      <c r="F85" s="132"/>
      <c r="G85" s="143" t="s">
        <v>429</v>
      </c>
      <c r="H85" s="142" t="s">
        <v>500</v>
      </c>
      <c r="I85" s="109" t="s">
        <v>588</v>
      </c>
      <c r="J85" s="121"/>
      <c r="K85" s="121"/>
      <c r="L85" s="133"/>
      <c r="M85" s="121"/>
      <c r="N85" s="121"/>
      <c r="O85" s="121"/>
      <c r="P85" s="121"/>
      <c r="Q85" s="121"/>
      <c r="R85" s="121"/>
      <c r="S85" s="121"/>
      <c r="T85" s="133"/>
      <c r="U85" s="121"/>
      <c r="V85" s="121"/>
      <c r="W85" s="121"/>
      <c r="X85" s="121"/>
      <c r="Y85" s="121"/>
      <c r="Z85" s="121"/>
      <c r="AA85" s="121"/>
      <c r="AB85" s="121"/>
      <c r="AC85" s="36"/>
      <c r="AD85" s="121"/>
      <c r="AE85" s="105"/>
      <c r="AF85" s="121"/>
      <c r="AG85" s="133"/>
      <c r="AH85" s="121"/>
      <c r="AI85" s="121"/>
    </row>
    <row r="86" spans="6:35" ht="30">
      <c r="F86" s="132"/>
      <c r="G86" s="143" t="s">
        <v>50</v>
      </c>
      <c r="H86" s="142" t="s">
        <v>501</v>
      </c>
      <c r="I86" s="121"/>
      <c r="J86" s="121"/>
      <c r="K86" s="121"/>
      <c r="L86" s="133"/>
      <c r="M86" s="121"/>
      <c r="N86" s="121"/>
      <c r="O86" s="121"/>
      <c r="P86" s="121"/>
      <c r="Q86" s="121"/>
      <c r="R86" s="121"/>
      <c r="S86" s="121"/>
      <c r="T86" s="133"/>
      <c r="U86" s="121"/>
      <c r="V86" s="121"/>
      <c r="W86" s="121"/>
      <c r="X86" s="121"/>
      <c r="Y86" s="121"/>
      <c r="Z86" s="121"/>
      <c r="AA86" s="121"/>
      <c r="AB86" s="121"/>
      <c r="AC86" s="36"/>
      <c r="AD86" s="121"/>
      <c r="AE86" s="105"/>
      <c r="AF86" s="121"/>
      <c r="AG86" s="133"/>
      <c r="AH86" s="121"/>
      <c r="AI86" s="121"/>
    </row>
    <row r="87" spans="6:35" ht="30">
      <c r="F87" s="132"/>
      <c r="G87" s="115"/>
      <c r="H87" s="130"/>
      <c r="I87" s="142" t="s">
        <v>538</v>
      </c>
      <c r="J87" s="121"/>
      <c r="K87" s="121"/>
      <c r="L87" s="133"/>
      <c r="M87" s="121"/>
      <c r="N87" s="121"/>
      <c r="O87" s="121"/>
      <c r="P87" s="121"/>
      <c r="Q87" s="121"/>
      <c r="R87" s="121"/>
      <c r="S87" s="121"/>
      <c r="T87" s="133"/>
      <c r="U87" s="121"/>
      <c r="V87" s="121"/>
      <c r="W87" s="121"/>
      <c r="X87" s="121"/>
      <c r="Y87" s="121"/>
      <c r="Z87" s="121"/>
      <c r="AA87" s="121"/>
      <c r="AB87" s="121"/>
      <c r="AC87" s="36"/>
      <c r="AD87" s="121"/>
      <c r="AE87" s="105"/>
      <c r="AF87" s="121"/>
      <c r="AG87" s="133"/>
      <c r="AH87" s="121"/>
      <c r="AI87" s="121"/>
    </row>
    <row r="88" spans="6:35" ht="45">
      <c r="F88" s="132"/>
      <c r="G88" s="143" t="s">
        <v>430</v>
      </c>
      <c r="H88" s="108" t="s">
        <v>425</v>
      </c>
      <c r="I88" s="142" t="s">
        <v>540</v>
      </c>
      <c r="J88" s="121"/>
      <c r="K88" s="121"/>
      <c r="L88" s="133"/>
      <c r="M88" s="121"/>
      <c r="N88" s="121"/>
      <c r="O88" s="121"/>
      <c r="P88" s="121"/>
      <c r="Q88" s="121"/>
      <c r="R88" s="121"/>
      <c r="S88" s="121"/>
      <c r="T88" s="133"/>
      <c r="U88" s="121"/>
      <c r="V88" s="121"/>
      <c r="W88" s="121"/>
      <c r="X88" s="121"/>
      <c r="Y88" s="121"/>
      <c r="Z88" s="121"/>
      <c r="AA88" s="121"/>
      <c r="AB88" s="121"/>
      <c r="AC88" s="36"/>
      <c r="AD88" s="121"/>
      <c r="AE88" s="105"/>
      <c r="AF88" s="121"/>
      <c r="AG88" s="133"/>
      <c r="AH88" s="121"/>
      <c r="AI88" s="121"/>
    </row>
    <row r="89" spans="6:35" ht="15">
      <c r="F89" s="132"/>
      <c r="G89" s="143" t="s">
        <v>431</v>
      </c>
      <c r="H89" s="108" t="s">
        <v>426</v>
      </c>
      <c r="I89" s="121"/>
      <c r="J89" s="121"/>
      <c r="K89" s="121"/>
      <c r="L89" s="133"/>
      <c r="M89" s="121"/>
      <c r="N89" s="121"/>
      <c r="O89" s="121"/>
      <c r="P89" s="121"/>
      <c r="Q89" s="121"/>
      <c r="R89" s="121"/>
      <c r="S89" s="121"/>
      <c r="T89" s="133"/>
      <c r="U89" s="121"/>
      <c r="V89" s="121"/>
      <c r="W89" s="121"/>
      <c r="X89" s="121"/>
      <c r="Y89" s="121"/>
      <c r="Z89" s="121"/>
      <c r="AA89" s="121"/>
      <c r="AB89" s="121"/>
      <c r="AC89" s="36"/>
      <c r="AD89" s="121"/>
      <c r="AE89" s="105"/>
      <c r="AF89" s="121"/>
      <c r="AG89" s="133"/>
      <c r="AH89" s="121"/>
      <c r="AI89" s="121"/>
    </row>
    <row r="90" spans="6:35" ht="15">
      <c r="F90" s="132"/>
      <c r="G90" s="143" t="s">
        <v>432</v>
      </c>
      <c r="H90" s="108" t="s">
        <v>502</v>
      </c>
      <c r="I90" s="121"/>
      <c r="J90" s="121"/>
      <c r="K90" s="121"/>
      <c r="L90" s="133"/>
      <c r="M90" s="121"/>
      <c r="N90" s="121"/>
      <c r="O90" s="121"/>
      <c r="P90" s="121"/>
      <c r="Q90" s="121"/>
      <c r="R90" s="121"/>
      <c r="S90" s="121"/>
      <c r="T90" s="133"/>
      <c r="U90" s="121"/>
      <c r="V90" s="121"/>
      <c r="W90" s="121"/>
      <c r="X90" s="121"/>
      <c r="Y90" s="121"/>
      <c r="Z90" s="121"/>
      <c r="AA90" s="121"/>
      <c r="AB90" s="121"/>
      <c r="AC90" s="36"/>
      <c r="AD90" s="121"/>
      <c r="AE90" s="105"/>
      <c r="AF90" s="121"/>
      <c r="AG90" s="133"/>
      <c r="AH90" s="121"/>
      <c r="AI90" s="121"/>
    </row>
    <row r="91" spans="6:35" ht="15">
      <c r="F91" s="132"/>
      <c r="G91" s="143" t="s">
        <v>433</v>
      </c>
      <c r="H91" s="108" t="s">
        <v>427</v>
      </c>
      <c r="I91" s="121"/>
      <c r="J91" s="121"/>
      <c r="K91" s="121"/>
      <c r="L91" s="133"/>
      <c r="M91" s="121"/>
      <c r="N91" s="121"/>
      <c r="O91" s="121"/>
      <c r="P91" s="121"/>
      <c r="Q91" s="121"/>
      <c r="R91" s="121"/>
      <c r="S91" s="121"/>
      <c r="T91" s="133"/>
      <c r="U91" s="121"/>
      <c r="V91" s="121"/>
      <c r="W91" s="121"/>
      <c r="X91" s="121"/>
      <c r="Y91" s="121"/>
      <c r="Z91" s="121"/>
      <c r="AA91" s="121"/>
      <c r="AB91" s="121"/>
      <c r="AC91" s="36"/>
      <c r="AD91" s="121"/>
      <c r="AE91" s="105"/>
      <c r="AF91" s="121"/>
      <c r="AG91" s="133"/>
      <c r="AH91" s="121"/>
      <c r="AI91" s="121"/>
    </row>
    <row r="92" spans="6:35" ht="15">
      <c r="F92" s="132"/>
      <c r="G92" s="143" t="s">
        <v>46</v>
      </c>
      <c r="H92" s="108" t="s">
        <v>503</v>
      </c>
      <c r="I92" s="121"/>
      <c r="J92" s="121"/>
      <c r="K92" s="121"/>
      <c r="L92" s="133"/>
      <c r="M92" s="121"/>
      <c r="N92" s="121"/>
      <c r="O92" s="121"/>
      <c r="P92" s="121"/>
      <c r="Q92" s="121"/>
      <c r="R92" s="121"/>
      <c r="S92" s="121"/>
      <c r="T92" s="133"/>
      <c r="U92" s="121"/>
      <c r="V92" s="121"/>
      <c r="W92" s="121"/>
      <c r="X92" s="121"/>
      <c r="Y92" s="121"/>
      <c r="Z92" s="121"/>
      <c r="AA92" s="121"/>
      <c r="AB92" s="121"/>
      <c r="AC92" s="36"/>
      <c r="AD92" s="121"/>
      <c r="AE92" s="105"/>
      <c r="AF92" s="121"/>
      <c r="AG92" s="133"/>
      <c r="AH92" s="121"/>
      <c r="AI92" s="121"/>
    </row>
    <row r="93" spans="6:35" ht="15">
      <c r="F93" s="132"/>
      <c r="G93" s="143" t="s">
        <v>434</v>
      </c>
      <c r="H93" s="108" t="s">
        <v>504</v>
      </c>
      <c r="I93" s="121"/>
      <c r="J93" s="121"/>
      <c r="K93" s="121"/>
      <c r="L93" s="133"/>
      <c r="M93" s="121"/>
      <c r="N93" s="121"/>
      <c r="O93" s="121"/>
      <c r="P93" s="121"/>
      <c r="Q93" s="121"/>
      <c r="R93" s="121"/>
      <c r="S93" s="121"/>
      <c r="T93" s="133"/>
      <c r="U93" s="121"/>
      <c r="V93" s="121"/>
      <c r="W93" s="121"/>
      <c r="X93" s="121"/>
      <c r="Y93" s="121"/>
      <c r="Z93" s="121"/>
      <c r="AA93" s="121"/>
      <c r="AB93" s="121"/>
      <c r="AC93" s="36"/>
      <c r="AD93" s="121"/>
      <c r="AE93" s="105"/>
      <c r="AF93" s="121"/>
      <c r="AG93" s="133"/>
      <c r="AH93" s="121"/>
      <c r="AI93" s="121"/>
    </row>
    <row r="94" spans="6:35">
      <c r="F94" s="132"/>
      <c r="G94" s="143" t="s">
        <v>435</v>
      </c>
      <c r="H94" s="115"/>
      <c r="I94" s="121"/>
      <c r="J94" s="121"/>
      <c r="K94" s="121"/>
      <c r="L94" s="133"/>
      <c r="M94" s="121"/>
      <c r="N94" s="121"/>
      <c r="O94" s="121"/>
      <c r="P94" s="121"/>
      <c r="Q94" s="121"/>
      <c r="R94" s="121"/>
      <c r="S94" s="121"/>
      <c r="T94" s="133"/>
      <c r="U94" s="121"/>
      <c r="V94" s="121"/>
      <c r="W94" s="121"/>
      <c r="X94" s="121"/>
      <c r="Y94" s="121"/>
      <c r="Z94" s="121"/>
      <c r="AA94" s="121"/>
      <c r="AB94" s="121"/>
      <c r="AC94" s="36"/>
      <c r="AD94" s="121"/>
      <c r="AE94" s="105"/>
      <c r="AF94" s="121"/>
      <c r="AG94" s="133"/>
      <c r="AH94" s="121"/>
      <c r="AI94" s="121"/>
    </row>
    <row r="95" spans="6:35" ht="15">
      <c r="F95" s="132"/>
      <c r="G95" s="143" t="s">
        <v>436</v>
      </c>
      <c r="H95" s="144" t="s">
        <v>505</v>
      </c>
      <c r="I95" s="121"/>
      <c r="J95" s="121"/>
      <c r="K95" s="121"/>
      <c r="L95" s="133"/>
      <c r="M95" s="121"/>
      <c r="N95" s="121"/>
      <c r="O95" s="121"/>
      <c r="P95" s="121"/>
      <c r="Q95" s="121"/>
      <c r="R95" s="121"/>
      <c r="S95" s="121"/>
      <c r="T95" s="133"/>
      <c r="U95" s="121"/>
      <c r="V95" s="121"/>
      <c r="W95" s="121"/>
      <c r="X95" s="121"/>
      <c r="Y95" s="121"/>
      <c r="Z95" s="121"/>
      <c r="AA95" s="121"/>
      <c r="AB95" s="121"/>
      <c r="AC95" s="36"/>
      <c r="AD95" s="121"/>
      <c r="AE95" s="105"/>
      <c r="AF95" s="121"/>
      <c r="AG95" s="133"/>
      <c r="AH95" s="121"/>
      <c r="AI95" s="121"/>
    </row>
    <row r="96" spans="6:35" ht="15">
      <c r="F96" s="132"/>
      <c r="G96" s="143" t="s">
        <v>437</v>
      </c>
      <c r="H96" s="144" t="s">
        <v>50</v>
      </c>
      <c r="I96" s="121"/>
      <c r="J96" s="121"/>
      <c r="K96" s="121"/>
      <c r="L96" s="133"/>
      <c r="M96" s="121"/>
      <c r="N96" s="121"/>
      <c r="O96" s="121"/>
      <c r="P96" s="121"/>
      <c r="Q96" s="121"/>
      <c r="R96" s="121"/>
      <c r="S96" s="121"/>
      <c r="T96" s="133"/>
      <c r="U96" s="121"/>
      <c r="V96" s="121"/>
      <c r="W96" s="121"/>
      <c r="X96" s="121"/>
      <c r="Y96" s="121"/>
      <c r="Z96" s="121"/>
      <c r="AA96" s="121"/>
      <c r="AB96" s="121"/>
      <c r="AC96" s="36"/>
      <c r="AD96" s="121"/>
      <c r="AE96" s="105"/>
      <c r="AF96" s="121"/>
      <c r="AG96" s="133"/>
      <c r="AH96" s="121"/>
      <c r="AI96" s="121"/>
    </row>
    <row r="97" spans="6:35" ht="90">
      <c r="F97" s="132"/>
      <c r="G97" s="115"/>
      <c r="H97" s="142" t="s">
        <v>757</v>
      </c>
      <c r="I97" s="121"/>
      <c r="J97" s="121"/>
      <c r="K97" s="121"/>
      <c r="L97" s="133"/>
      <c r="M97" s="121"/>
      <c r="N97" s="121"/>
      <c r="O97" s="121"/>
      <c r="P97" s="121"/>
      <c r="Q97" s="121"/>
      <c r="R97" s="121"/>
      <c r="S97" s="121"/>
      <c r="T97" s="133"/>
      <c r="U97" s="121"/>
      <c r="V97" s="121"/>
      <c r="W97" s="121"/>
      <c r="X97" s="121"/>
      <c r="Y97" s="121"/>
      <c r="Z97" s="121"/>
      <c r="AA97" s="121"/>
      <c r="AB97" s="121"/>
      <c r="AC97" s="36"/>
      <c r="AD97" s="121"/>
      <c r="AE97" s="105"/>
      <c r="AF97" s="121"/>
      <c r="AG97" s="133"/>
      <c r="AH97" s="121"/>
      <c r="AI97" s="121"/>
    </row>
    <row r="98" spans="6:35">
      <c r="F98" s="132"/>
      <c r="G98" s="107" t="s">
        <v>438</v>
      </c>
      <c r="H98" s="130"/>
      <c r="I98" s="121"/>
      <c r="J98" s="121"/>
      <c r="K98" s="121"/>
      <c r="L98" s="133"/>
      <c r="M98" s="121"/>
      <c r="N98" s="121"/>
      <c r="O98" s="121"/>
      <c r="P98" s="121"/>
      <c r="Q98" s="121"/>
      <c r="R98" s="121"/>
      <c r="S98" s="121"/>
      <c r="T98" s="133"/>
      <c r="U98" s="121"/>
      <c r="V98" s="121"/>
      <c r="W98" s="121"/>
      <c r="X98" s="121"/>
      <c r="Y98" s="121"/>
      <c r="Z98" s="121"/>
      <c r="AA98" s="121"/>
      <c r="AB98" s="121"/>
      <c r="AC98" s="36"/>
      <c r="AD98" s="121"/>
      <c r="AE98" s="105"/>
      <c r="AF98" s="121"/>
      <c r="AG98" s="133"/>
      <c r="AH98" s="121"/>
      <c r="AI98" s="121"/>
    </row>
    <row r="99" spans="6:35" ht="15">
      <c r="F99" s="132"/>
      <c r="G99" s="107" t="s">
        <v>439</v>
      </c>
      <c r="H99" s="144" t="s">
        <v>506</v>
      </c>
      <c r="I99" s="121"/>
      <c r="J99" s="121"/>
      <c r="K99" s="121"/>
      <c r="L99" s="133"/>
      <c r="M99" s="121"/>
      <c r="N99" s="121"/>
      <c r="O99" s="121"/>
      <c r="P99" s="121"/>
      <c r="Q99" s="121"/>
      <c r="R99" s="121"/>
      <c r="S99" s="121"/>
      <c r="T99" s="133"/>
      <c r="U99" s="121"/>
      <c r="V99" s="121"/>
      <c r="W99" s="121"/>
      <c r="X99" s="121"/>
      <c r="Y99" s="121"/>
      <c r="Z99" s="121"/>
      <c r="AA99" s="121"/>
      <c r="AB99" s="121"/>
      <c r="AC99" s="36"/>
      <c r="AD99" s="121"/>
      <c r="AE99" s="105"/>
      <c r="AF99" s="121"/>
      <c r="AG99" s="133"/>
      <c r="AH99" s="121"/>
      <c r="AI99" s="121"/>
    </row>
    <row r="100" spans="6:35" ht="15">
      <c r="F100" s="132"/>
      <c r="G100" s="107" t="s">
        <v>440</v>
      </c>
      <c r="H100" s="144" t="s">
        <v>507</v>
      </c>
      <c r="I100" s="121"/>
      <c r="J100" s="121"/>
      <c r="K100" s="121"/>
      <c r="L100" s="133"/>
      <c r="M100" s="121"/>
      <c r="N100" s="121"/>
      <c r="O100" s="121"/>
      <c r="P100" s="121"/>
      <c r="Q100" s="121"/>
      <c r="R100" s="121"/>
      <c r="S100" s="121"/>
      <c r="T100" s="133"/>
      <c r="U100" s="121"/>
      <c r="V100" s="121"/>
      <c r="W100" s="121"/>
      <c r="X100" s="121"/>
      <c r="Y100" s="121"/>
      <c r="Z100" s="121"/>
      <c r="AA100" s="121"/>
      <c r="AB100" s="121"/>
      <c r="AC100" s="36"/>
      <c r="AD100" s="121"/>
      <c r="AE100" s="105"/>
      <c r="AF100" s="121"/>
      <c r="AG100" s="133"/>
      <c r="AH100" s="121"/>
      <c r="AI100" s="121"/>
    </row>
    <row r="101" spans="6:35" ht="15">
      <c r="F101" s="132"/>
      <c r="G101" s="107" t="s">
        <v>441</v>
      </c>
      <c r="H101" s="144" t="s">
        <v>508</v>
      </c>
      <c r="I101" s="121"/>
      <c r="J101" s="121"/>
      <c r="K101" s="121"/>
      <c r="L101" s="133"/>
      <c r="M101" s="121"/>
      <c r="N101" s="121"/>
      <c r="O101" s="121"/>
      <c r="P101" s="121"/>
      <c r="Q101" s="121"/>
      <c r="R101" s="121"/>
      <c r="S101" s="121"/>
      <c r="T101" s="133"/>
      <c r="U101" s="121"/>
      <c r="V101" s="121"/>
      <c r="W101" s="121"/>
      <c r="X101" s="121"/>
      <c r="Y101" s="121"/>
      <c r="Z101" s="121"/>
      <c r="AA101" s="121"/>
      <c r="AB101" s="121"/>
      <c r="AC101" s="36"/>
      <c r="AD101" s="121"/>
      <c r="AE101" s="105"/>
      <c r="AF101" s="121"/>
      <c r="AG101" s="133"/>
      <c r="AH101" s="121"/>
      <c r="AI101" s="121"/>
    </row>
    <row r="102" spans="6:35">
      <c r="F102" s="132"/>
      <c r="G102" s="107" t="s">
        <v>442</v>
      </c>
      <c r="H102" s="112"/>
      <c r="I102" s="121"/>
      <c r="J102" s="121"/>
      <c r="K102" s="121"/>
      <c r="L102" s="133"/>
      <c r="M102" s="121"/>
      <c r="N102" s="121"/>
      <c r="O102" s="121"/>
      <c r="P102" s="121"/>
      <c r="Q102" s="121"/>
      <c r="R102" s="121"/>
      <c r="S102" s="121"/>
      <c r="T102" s="133"/>
      <c r="U102" s="121"/>
      <c r="V102" s="121"/>
      <c r="W102" s="121"/>
      <c r="X102" s="121"/>
      <c r="Y102" s="121"/>
      <c r="Z102" s="121"/>
      <c r="AA102" s="121"/>
      <c r="AB102" s="121"/>
      <c r="AC102" s="36"/>
      <c r="AD102" s="121"/>
      <c r="AE102" s="105"/>
      <c r="AF102" s="121"/>
      <c r="AG102" s="133"/>
      <c r="AH102" s="121"/>
      <c r="AI102" s="121"/>
    </row>
    <row r="103" spans="6:35" ht="15">
      <c r="F103" s="132"/>
      <c r="G103" s="107" t="s">
        <v>443</v>
      </c>
      <c r="H103" s="144" t="s">
        <v>509</v>
      </c>
      <c r="I103" s="121"/>
      <c r="J103" s="121"/>
      <c r="K103" s="121"/>
      <c r="L103" s="133"/>
      <c r="M103" s="121"/>
      <c r="N103" s="121"/>
      <c r="O103" s="121"/>
      <c r="P103" s="121"/>
      <c r="Q103" s="121"/>
      <c r="R103" s="121"/>
      <c r="S103" s="121"/>
      <c r="T103" s="133"/>
      <c r="U103" s="121"/>
      <c r="V103" s="121"/>
      <c r="W103" s="121"/>
      <c r="X103" s="121"/>
      <c r="Y103" s="121"/>
      <c r="Z103" s="121"/>
      <c r="AA103" s="121"/>
      <c r="AB103" s="121"/>
      <c r="AC103" s="36"/>
      <c r="AD103" s="121"/>
      <c r="AE103" s="105"/>
      <c r="AF103" s="121"/>
      <c r="AG103" s="133"/>
      <c r="AH103" s="121"/>
      <c r="AI103" s="121"/>
    </row>
    <row r="104" spans="6:35" ht="15">
      <c r="F104" s="132"/>
      <c r="G104" s="107" t="s">
        <v>444</v>
      </c>
      <c r="H104" s="144" t="s">
        <v>45</v>
      </c>
      <c r="I104" s="121"/>
      <c r="J104" s="121"/>
      <c r="K104" s="121"/>
      <c r="L104" s="133"/>
      <c r="M104" s="121"/>
      <c r="N104" s="121"/>
      <c r="O104" s="121"/>
      <c r="P104" s="121"/>
      <c r="Q104" s="121"/>
      <c r="R104" s="121"/>
      <c r="S104" s="121"/>
      <c r="T104" s="133"/>
      <c r="U104" s="121"/>
      <c r="V104" s="121"/>
      <c r="W104" s="121"/>
      <c r="X104" s="121"/>
      <c r="Y104" s="121"/>
      <c r="Z104" s="121"/>
      <c r="AA104" s="121"/>
      <c r="AB104" s="121"/>
      <c r="AC104" s="36"/>
      <c r="AD104" s="121"/>
      <c r="AE104" s="105"/>
      <c r="AF104" s="121"/>
      <c r="AG104" s="133"/>
      <c r="AH104" s="121"/>
      <c r="AI104" s="121"/>
    </row>
    <row r="105" spans="6:35" ht="15">
      <c r="F105" s="132"/>
      <c r="G105" s="107" t="s">
        <v>445</v>
      </c>
      <c r="H105" s="144" t="s">
        <v>44</v>
      </c>
      <c r="I105" s="121"/>
      <c r="J105" s="121"/>
      <c r="K105" s="121"/>
      <c r="L105" s="133"/>
      <c r="M105" s="121"/>
      <c r="N105" s="121"/>
      <c r="O105" s="121"/>
      <c r="P105" s="121"/>
      <c r="Q105" s="121"/>
      <c r="R105" s="121"/>
      <c r="S105" s="121"/>
      <c r="T105" s="133"/>
      <c r="U105" s="121"/>
      <c r="V105" s="121"/>
      <c r="W105" s="121"/>
      <c r="X105" s="121"/>
      <c r="Y105" s="121"/>
      <c r="Z105" s="121"/>
      <c r="AA105" s="121"/>
      <c r="AB105" s="121"/>
      <c r="AC105" s="36"/>
      <c r="AD105" s="121"/>
      <c r="AE105" s="105"/>
      <c r="AF105" s="121"/>
      <c r="AG105" s="133"/>
      <c r="AH105" s="121"/>
      <c r="AI105" s="121"/>
    </row>
    <row r="106" spans="6:35" ht="15">
      <c r="F106" s="132"/>
      <c r="G106" s="107" t="s">
        <v>446</v>
      </c>
      <c r="H106" s="144" t="s">
        <v>48</v>
      </c>
      <c r="I106" s="121"/>
      <c r="J106" s="121"/>
      <c r="K106" s="121"/>
      <c r="L106" s="133"/>
      <c r="M106" s="121"/>
      <c r="N106" s="121"/>
      <c r="O106" s="121"/>
      <c r="P106" s="121"/>
      <c r="Q106" s="121"/>
      <c r="R106" s="121"/>
      <c r="S106" s="121"/>
      <c r="T106" s="133"/>
      <c r="U106" s="121"/>
      <c r="V106" s="121"/>
      <c r="W106" s="121"/>
      <c r="X106" s="121"/>
      <c r="Y106" s="121"/>
      <c r="Z106" s="121"/>
      <c r="AA106" s="121"/>
      <c r="AB106" s="121"/>
      <c r="AC106" s="36"/>
      <c r="AD106" s="121"/>
      <c r="AE106" s="105"/>
      <c r="AF106" s="121"/>
      <c r="AG106" s="133"/>
      <c r="AH106" s="121"/>
      <c r="AI106" s="121"/>
    </row>
    <row r="107" spans="6:35" ht="15">
      <c r="F107" s="132"/>
      <c r="G107" s="107" t="s">
        <v>447</v>
      </c>
      <c r="H107" s="144" t="s">
        <v>49</v>
      </c>
      <c r="I107" s="121"/>
      <c r="J107" s="121"/>
      <c r="K107" s="121"/>
      <c r="L107" s="133"/>
      <c r="M107" s="121"/>
      <c r="N107" s="121"/>
      <c r="O107" s="121"/>
      <c r="P107" s="121"/>
      <c r="Q107" s="121"/>
      <c r="R107" s="121"/>
      <c r="S107" s="121"/>
      <c r="T107" s="133"/>
      <c r="U107" s="121"/>
      <c r="V107" s="121"/>
      <c r="W107" s="121"/>
      <c r="X107" s="121"/>
      <c r="Y107" s="121"/>
      <c r="Z107" s="121"/>
      <c r="AA107" s="121"/>
      <c r="AB107" s="121"/>
      <c r="AC107" s="36"/>
      <c r="AD107" s="121"/>
      <c r="AE107" s="105"/>
      <c r="AF107" s="121"/>
      <c r="AG107" s="133"/>
      <c r="AH107" s="121"/>
      <c r="AI107" s="121"/>
    </row>
    <row r="108" spans="6:35" ht="15">
      <c r="F108" s="132"/>
      <c r="G108" s="107" t="s">
        <v>448</v>
      </c>
      <c r="H108" s="144" t="s">
        <v>118</v>
      </c>
      <c r="I108" s="121"/>
      <c r="J108" s="121"/>
      <c r="K108" s="121"/>
      <c r="L108" s="133"/>
      <c r="M108" s="121"/>
      <c r="N108" s="121"/>
      <c r="O108" s="121"/>
      <c r="P108" s="121"/>
      <c r="Q108" s="121"/>
      <c r="R108" s="121"/>
      <c r="S108" s="121"/>
      <c r="T108" s="133"/>
      <c r="U108" s="121"/>
      <c r="V108" s="121"/>
      <c r="W108" s="121"/>
      <c r="X108" s="121"/>
      <c r="Y108" s="121"/>
      <c r="Z108" s="121"/>
      <c r="AA108" s="121"/>
      <c r="AB108" s="121"/>
      <c r="AC108" s="36"/>
      <c r="AD108" s="121"/>
      <c r="AE108" s="105"/>
      <c r="AF108" s="121"/>
      <c r="AG108" s="133"/>
      <c r="AH108" s="121"/>
      <c r="AI108" s="121"/>
    </row>
    <row r="109" spans="6:35" ht="15">
      <c r="F109" s="132"/>
      <c r="G109" s="107" t="s">
        <v>449</v>
      </c>
      <c r="H109" s="151" t="s">
        <v>510</v>
      </c>
      <c r="I109" s="121"/>
      <c r="J109" s="121"/>
      <c r="K109" s="121"/>
      <c r="L109" s="133"/>
      <c r="M109" s="121"/>
      <c r="N109" s="121"/>
      <c r="O109" s="121"/>
      <c r="P109" s="121"/>
      <c r="Q109" s="121"/>
      <c r="R109" s="121"/>
      <c r="S109" s="121"/>
      <c r="T109" s="133"/>
      <c r="U109" s="121"/>
      <c r="V109" s="121"/>
      <c r="W109" s="121"/>
      <c r="X109" s="121"/>
      <c r="Y109" s="121"/>
      <c r="Z109" s="121"/>
      <c r="AA109" s="121"/>
      <c r="AB109" s="121"/>
      <c r="AC109" s="36"/>
      <c r="AD109" s="121"/>
      <c r="AE109" s="105"/>
      <c r="AF109" s="121"/>
      <c r="AG109" s="133"/>
      <c r="AH109" s="121"/>
      <c r="AI109" s="121"/>
    </row>
    <row r="110" spans="6:35" ht="30">
      <c r="F110" s="132"/>
      <c r="G110" s="107" t="s">
        <v>450</v>
      </c>
      <c r="H110" s="149" t="s">
        <v>117</v>
      </c>
      <c r="I110" s="121"/>
      <c r="J110" s="121"/>
      <c r="K110" s="121"/>
      <c r="L110" s="133"/>
      <c r="M110" s="121"/>
      <c r="N110" s="121"/>
      <c r="O110" s="121"/>
      <c r="P110" s="121"/>
      <c r="Q110" s="121"/>
      <c r="R110" s="121"/>
      <c r="S110" s="121"/>
      <c r="T110" s="133"/>
      <c r="U110" s="121"/>
      <c r="V110" s="121"/>
      <c r="W110" s="121"/>
      <c r="X110" s="121"/>
      <c r="Y110" s="121"/>
      <c r="Z110" s="121"/>
      <c r="AA110" s="121"/>
      <c r="AB110" s="121"/>
      <c r="AC110" s="36"/>
      <c r="AD110" s="121"/>
      <c r="AE110" s="105"/>
      <c r="AF110" s="121"/>
      <c r="AG110" s="133"/>
      <c r="AH110" s="121"/>
      <c r="AI110" s="121"/>
    </row>
    <row r="111" spans="6:35" ht="15">
      <c r="F111" s="132"/>
      <c r="G111" s="107" t="s">
        <v>451</v>
      </c>
      <c r="H111" s="151" t="s">
        <v>511</v>
      </c>
      <c r="I111" s="121"/>
      <c r="J111" s="121"/>
      <c r="K111" s="121"/>
      <c r="L111" s="133"/>
      <c r="M111" s="121"/>
      <c r="N111" s="121"/>
      <c r="O111" s="121"/>
      <c r="P111" s="121"/>
      <c r="Q111" s="121"/>
      <c r="R111" s="121"/>
      <c r="S111" s="121"/>
      <c r="T111" s="133"/>
      <c r="U111" s="121"/>
      <c r="V111" s="121"/>
      <c r="W111" s="121"/>
      <c r="X111" s="121"/>
      <c r="Y111" s="121"/>
      <c r="Z111" s="121"/>
      <c r="AA111" s="121"/>
      <c r="AB111" s="121"/>
      <c r="AC111" s="36"/>
      <c r="AD111" s="121"/>
      <c r="AE111" s="105"/>
      <c r="AF111" s="121"/>
      <c r="AG111" s="133"/>
      <c r="AH111" s="121"/>
      <c r="AI111" s="121"/>
    </row>
    <row r="112" spans="6:35" ht="15">
      <c r="F112" s="132"/>
      <c r="G112" s="107" t="s">
        <v>452</v>
      </c>
      <c r="H112" s="151" t="s">
        <v>512</v>
      </c>
      <c r="I112" s="121"/>
      <c r="J112" s="121"/>
      <c r="K112" s="121"/>
      <c r="L112" s="133"/>
      <c r="M112" s="121"/>
      <c r="N112" s="121"/>
      <c r="O112" s="121"/>
      <c r="P112" s="121"/>
      <c r="Q112" s="121"/>
      <c r="R112" s="121"/>
      <c r="S112" s="121"/>
      <c r="T112" s="133"/>
      <c r="U112" s="121"/>
      <c r="V112" s="121"/>
      <c r="W112" s="121"/>
      <c r="X112" s="121"/>
      <c r="Y112" s="121"/>
      <c r="Z112" s="121"/>
      <c r="AA112" s="121"/>
      <c r="AB112" s="121"/>
      <c r="AC112" s="36"/>
      <c r="AD112" s="121"/>
      <c r="AE112" s="105"/>
      <c r="AF112" s="121"/>
      <c r="AG112" s="133"/>
      <c r="AH112" s="121"/>
      <c r="AI112" s="121"/>
    </row>
    <row r="113" spans="6:35" ht="15">
      <c r="F113" s="132"/>
      <c r="G113" s="110"/>
      <c r="H113" s="151" t="s">
        <v>513</v>
      </c>
      <c r="I113" s="121"/>
      <c r="J113" s="121"/>
      <c r="K113" s="121"/>
      <c r="L113" s="133"/>
      <c r="M113" s="121"/>
      <c r="N113" s="121"/>
      <c r="O113" s="121"/>
      <c r="P113" s="121"/>
      <c r="Q113" s="121"/>
      <c r="R113" s="121"/>
      <c r="S113" s="121"/>
      <c r="T113" s="133"/>
      <c r="U113" s="121"/>
      <c r="V113" s="121"/>
      <c r="W113" s="121"/>
      <c r="X113" s="121"/>
      <c r="Y113" s="121"/>
      <c r="Z113" s="121"/>
      <c r="AA113" s="121"/>
      <c r="AB113" s="121"/>
      <c r="AC113" s="36"/>
      <c r="AD113" s="121"/>
      <c r="AE113" s="105"/>
      <c r="AF113" s="121"/>
      <c r="AG113" s="133"/>
      <c r="AH113" s="121"/>
      <c r="AI113" s="121"/>
    </row>
    <row r="114" spans="6:35" ht="15">
      <c r="F114" s="132"/>
      <c r="G114" s="124" t="s">
        <v>453</v>
      </c>
      <c r="H114" s="151" t="s">
        <v>514</v>
      </c>
      <c r="I114" s="121"/>
      <c r="J114" s="121"/>
      <c r="K114" s="121"/>
      <c r="L114" s="133"/>
      <c r="M114" s="121"/>
      <c r="N114" s="121"/>
      <c r="O114" s="121"/>
      <c r="P114" s="121"/>
      <c r="Q114" s="121"/>
      <c r="R114" s="121"/>
      <c r="S114" s="121"/>
      <c r="T114" s="133"/>
      <c r="U114" s="121"/>
      <c r="V114" s="121"/>
      <c r="W114" s="121"/>
      <c r="X114" s="121"/>
      <c r="Y114" s="121"/>
      <c r="Z114" s="121"/>
      <c r="AA114" s="121"/>
      <c r="AB114" s="121"/>
      <c r="AC114" s="36"/>
      <c r="AD114" s="121"/>
      <c r="AE114" s="105"/>
      <c r="AF114" s="121"/>
      <c r="AG114" s="133"/>
      <c r="AH114" s="121"/>
      <c r="AI114" s="121"/>
    </row>
    <row r="115" spans="6:35" ht="15">
      <c r="F115" s="132"/>
      <c r="G115" s="124" t="s">
        <v>454</v>
      </c>
      <c r="H115" s="151" t="s">
        <v>515</v>
      </c>
      <c r="I115" s="121"/>
      <c r="J115" s="121"/>
      <c r="K115" s="121"/>
      <c r="L115" s="133"/>
      <c r="M115" s="121"/>
      <c r="N115" s="121"/>
      <c r="O115" s="121"/>
      <c r="P115" s="121"/>
      <c r="Q115" s="121"/>
      <c r="R115" s="121"/>
      <c r="S115" s="121"/>
      <c r="T115" s="133"/>
      <c r="U115" s="121"/>
      <c r="V115" s="121"/>
      <c r="W115" s="121"/>
      <c r="X115" s="121"/>
      <c r="Y115" s="121"/>
      <c r="Z115" s="121"/>
      <c r="AA115" s="121"/>
      <c r="AB115" s="121"/>
      <c r="AC115" s="36"/>
      <c r="AD115" s="121"/>
      <c r="AE115" s="105"/>
      <c r="AF115" s="121"/>
      <c r="AG115" s="133"/>
      <c r="AH115" s="121"/>
      <c r="AI115" s="121"/>
    </row>
    <row r="116" spans="6:35" ht="60">
      <c r="F116" s="132"/>
      <c r="G116" s="124" t="s">
        <v>455</v>
      </c>
      <c r="H116" s="142" t="s">
        <v>516</v>
      </c>
      <c r="I116" s="121"/>
      <c r="J116" s="121"/>
      <c r="K116" s="121"/>
      <c r="L116" s="133"/>
      <c r="M116" s="121"/>
      <c r="N116" s="121"/>
      <c r="O116" s="121"/>
      <c r="P116" s="121"/>
      <c r="Q116" s="121"/>
      <c r="R116" s="121"/>
      <c r="S116" s="121"/>
      <c r="T116" s="133"/>
      <c r="U116" s="121"/>
      <c r="V116" s="121"/>
      <c r="W116" s="121"/>
      <c r="X116" s="121"/>
      <c r="Y116" s="121"/>
      <c r="Z116" s="121"/>
      <c r="AA116" s="121"/>
      <c r="AB116" s="121"/>
      <c r="AC116" s="36"/>
      <c r="AD116" s="121"/>
      <c r="AE116" s="105"/>
      <c r="AF116" s="121"/>
      <c r="AG116" s="133"/>
      <c r="AH116" s="121"/>
      <c r="AI116" s="121"/>
    </row>
    <row r="117" spans="6:35">
      <c r="F117" s="132"/>
      <c r="G117" s="107" t="s">
        <v>456</v>
      </c>
      <c r="H117" s="115"/>
      <c r="I117" s="121"/>
      <c r="J117" s="121"/>
      <c r="K117" s="121"/>
      <c r="L117" s="133"/>
      <c r="M117" s="121"/>
      <c r="N117" s="121"/>
      <c r="O117" s="121"/>
      <c r="P117" s="121"/>
      <c r="Q117" s="121"/>
      <c r="R117" s="121"/>
      <c r="S117" s="121"/>
      <c r="T117" s="133"/>
      <c r="U117" s="121"/>
      <c r="V117" s="121"/>
      <c r="W117" s="121"/>
      <c r="X117" s="121"/>
      <c r="Y117" s="121"/>
      <c r="Z117" s="121"/>
      <c r="AA117" s="121"/>
      <c r="AB117" s="121"/>
      <c r="AC117" s="36"/>
      <c r="AD117" s="121"/>
      <c r="AE117" s="105"/>
      <c r="AF117" s="121"/>
      <c r="AG117" s="133"/>
      <c r="AH117" s="121"/>
      <c r="AI117" s="121"/>
    </row>
    <row r="118" spans="6:35" ht="45">
      <c r="F118" s="132"/>
      <c r="G118" s="107" t="s">
        <v>457</v>
      </c>
      <c r="H118" s="142" t="s">
        <v>517</v>
      </c>
      <c r="I118" s="121"/>
      <c r="J118" s="121"/>
      <c r="K118" s="121"/>
      <c r="L118" s="133"/>
      <c r="M118" s="121"/>
      <c r="N118" s="121"/>
      <c r="O118" s="121"/>
      <c r="P118" s="121"/>
      <c r="Q118" s="121"/>
      <c r="R118" s="121"/>
      <c r="S118" s="121"/>
      <c r="T118" s="133"/>
      <c r="U118" s="121"/>
      <c r="V118" s="121"/>
      <c r="W118" s="121"/>
      <c r="X118" s="121"/>
      <c r="Y118" s="121"/>
      <c r="Z118" s="121"/>
      <c r="AA118" s="121"/>
      <c r="AB118" s="121"/>
      <c r="AC118" s="36"/>
      <c r="AD118" s="121"/>
      <c r="AE118" s="105"/>
      <c r="AF118" s="121"/>
      <c r="AG118" s="133"/>
      <c r="AH118" s="121"/>
      <c r="AI118" s="121"/>
    </row>
    <row r="119" spans="6:35" ht="60">
      <c r="F119" s="132"/>
      <c r="G119" s="107" t="s">
        <v>458</v>
      </c>
      <c r="H119" s="142" t="s">
        <v>518</v>
      </c>
      <c r="I119" s="121"/>
      <c r="J119" s="121"/>
      <c r="K119" s="121"/>
      <c r="L119" s="133"/>
      <c r="M119" s="121"/>
      <c r="N119" s="121"/>
      <c r="O119" s="121"/>
      <c r="P119" s="121"/>
      <c r="Q119" s="121"/>
      <c r="R119" s="121"/>
      <c r="S119" s="121"/>
      <c r="T119" s="133"/>
      <c r="U119" s="121"/>
      <c r="V119" s="121"/>
      <c r="W119" s="121"/>
      <c r="X119" s="121"/>
      <c r="Y119" s="121"/>
      <c r="Z119" s="121"/>
      <c r="AA119" s="121"/>
      <c r="AB119" s="121"/>
      <c r="AC119" s="36"/>
      <c r="AD119" s="121"/>
      <c r="AE119" s="105"/>
      <c r="AF119" s="121"/>
      <c r="AG119" s="133"/>
      <c r="AH119" s="121"/>
      <c r="AI119" s="121"/>
    </row>
    <row r="120" spans="6:35" ht="75">
      <c r="F120" s="132"/>
      <c r="G120" s="107" t="s">
        <v>459</v>
      </c>
      <c r="H120" s="142" t="s">
        <v>519</v>
      </c>
      <c r="I120" s="121"/>
      <c r="J120" s="121"/>
      <c r="K120" s="121"/>
      <c r="L120" s="133"/>
      <c r="M120" s="121"/>
      <c r="N120" s="121"/>
      <c r="O120" s="121"/>
      <c r="P120" s="121"/>
      <c r="Q120" s="121"/>
      <c r="R120" s="121"/>
      <c r="S120" s="121"/>
      <c r="T120" s="133"/>
      <c r="U120" s="121"/>
      <c r="V120" s="121"/>
      <c r="W120" s="121"/>
      <c r="X120" s="121"/>
      <c r="Y120" s="121"/>
      <c r="Z120" s="121"/>
      <c r="AA120" s="121"/>
      <c r="AB120" s="121"/>
      <c r="AC120" s="36"/>
      <c r="AD120" s="121"/>
      <c r="AE120" s="105"/>
      <c r="AF120" s="121"/>
      <c r="AG120" s="133"/>
      <c r="AH120" s="121"/>
      <c r="AI120" s="121"/>
    </row>
    <row r="121" spans="6:35" ht="60">
      <c r="F121" s="132"/>
      <c r="G121" s="107" t="s">
        <v>460</v>
      </c>
      <c r="H121" s="142" t="s">
        <v>520</v>
      </c>
      <c r="I121" s="121"/>
      <c r="J121" s="121"/>
      <c r="K121" s="121"/>
      <c r="L121" s="133"/>
      <c r="M121" s="121"/>
      <c r="N121" s="121"/>
      <c r="O121" s="121"/>
      <c r="P121" s="121"/>
      <c r="Q121" s="121"/>
      <c r="R121" s="121"/>
      <c r="S121" s="121"/>
      <c r="T121" s="133"/>
      <c r="U121" s="121"/>
      <c r="V121" s="121"/>
      <c r="W121" s="121"/>
      <c r="X121" s="121"/>
      <c r="Y121" s="121"/>
      <c r="Z121" s="121"/>
      <c r="AA121" s="121"/>
      <c r="AB121" s="121"/>
      <c r="AC121" s="36"/>
      <c r="AD121" s="121"/>
      <c r="AE121" s="105"/>
      <c r="AF121" s="121"/>
      <c r="AG121" s="133"/>
      <c r="AH121" s="121"/>
      <c r="AI121" s="121"/>
    </row>
    <row r="122" spans="6:35" ht="30">
      <c r="F122" s="132"/>
      <c r="G122" s="107" t="s">
        <v>461</v>
      </c>
      <c r="H122" s="142" t="s">
        <v>521</v>
      </c>
      <c r="I122" s="121"/>
      <c r="J122" s="121"/>
      <c r="K122" s="121"/>
      <c r="L122" s="133"/>
      <c r="M122" s="121"/>
      <c r="N122" s="121"/>
      <c r="O122" s="121"/>
      <c r="P122" s="121"/>
      <c r="Q122" s="121"/>
      <c r="R122" s="121"/>
      <c r="S122" s="121"/>
      <c r="T122" s="133"/>
      <c r="U122" s="121"/>
      <c r="V122" s="121"/>
      <c r="W122" s="121"/>
      <c r="X122" s="121"/>
      <c r="Y122" s="121"/>
      <c r="Z122" s="121"/>
      <c r="AA122" s="121"/>
      <c r="AB122" s="121"/>
      <c r="AC122" s="36"/>
      <c r="AD122" s="121"/>
      <c r="AE122" s="105"/>
      <c r="AF122" s="121"/>
      <c r="AG122" s="133"/>
      <c r="AH122" s="121"/>
      <c r="AI122" s="121"/>
    </row>
    <row r="123" spans="6:35" ht="30">
      <c r="F123" s="132"/>
      <c r="G123" s="130"/>
      <c r="H123" s="142" t="s">
        <v>522</v>
      </c>
      <c r="I123" s="121"/>
      <c r="J123" s="121"/>
      <c r="K123" s="121"/>
      <c r="L123" s="133"/>
      <c r="M123" s="121"/>
      <c r="N123" s="121"/>
      <c r="O123" s="121"/>
      <c r="P123" s="121"/>
      <c r="Q123" s="121"/>
      <c r="R123" s="121"/>
      <c r="S123" s="121"/>
      <c r="T123" s="133"/>
      <c r="U123" s="121"/>
      <c r="V123" s="121"/>
      <c r="W123" s="121"/>
      <c r="X123" s="121"/>
      <c r="Y123" s="121"/>
      <c r="Z123" s="121"/>
      <c r="AA123" s="121"/>
      <c r="AB123" s="121"/>
      <c r="AC123" s="36"/>
      <c r="AD123" s="121"/>
      <c r="AE123" s="105"/>
      <c r="AF123" s="121"/>
      <c r="AG123" s="133"/>
      <c r="AH123" s="121"/>
      <c r="AI123" s="121"/>
    </row>
    <row r="124" spans="6:35" ht="45">
      <c r="F124" s="132"/>
      <c r="G124" s="107" t="s">
        <v>462</v>
      </c>
      <c r="H124" s="142" t="s">
        <v>523</v>
      </c>
      <c r="I124" s="121"/>
      <c r="J124" s="121"/>
      <c r="K124" s="121"/>
      <c r="L124" s="133"/>
      <c r="M124" s="121"/>
      <c r="N124" s="121"/>
      <c r="O124" s="121"/>
      <c r="P124" s="121"/>
      <c r="Q124" s="121"/>
      <c r="R124" s="121"/>
      <c r="S124" s="121"/>
      <c r="T124" s="133"/>
      <c r="U124" s="121"/>
      <c r="V124" s="121"/>
      <c r="W124" s="121"/>
      <c r="X124" s="121"/>
      <c r="Y124" s="121"/>
      <c r="Z124" s="121"/>
      <c r="AA124" s="121"/>
      <c r="AB124" s="121"/>
      <c r="AC124" s="36"/>
      <c r="AD124" s="121"/>
      <c r="AE124" s="105"/>
      <c r="AF124" s="121"/>
      <c r="AG124" s="133"/>
      <c r="AH124" s="121"/>
      <c r="AI124" s="121"/>
    </row>
    <row r="125" spans="6:35" ht="30">
      <c r="F125" s="132"/>
      <c r="G125" s="107" t="s">
        <v>463</v>
      </c>
      <c r="H125" s="142" t="s">
        <v>524</v>
      </c>
      <c r="I125" s="121"/>
      <c r="J125" s="121"/>
      <c r="K125" s="121"/>
      <c r="L125" s="133"/>
      <c r="M125" s="121"/>
      <c r="N125" s="121"/>
      <c r="O125" s="121"/>
      <c r="P125" s="121"/>
      <c r="Q125" s="121"/>
      <c r="R125" s="121"/>
      <c r="S125" s="121"/>
      <c r="T125" s="133"/>
      <c r="U125" s="121"/>
      <c r="V125" s="121"/>
      <c r="W125" s="121"/>
      <c r="X125" s="121"/>
      <c r="Y125" s="121"/>
      <c r="Z125" s="121"/>
      <c r="AA125" s="121"/>
      <c r="AB125" s="121"/>
      <c r="AC125" s="36"/>
      <c r="AD125" s="121"/>
      <c r="AE125" s="105"/>
      <c r="AF125" s="121"/>
      <c r="AG125" s="133"/>
      <c r="AH125" s="121"/>
      <c r="AI125" s="121"/>
    </row>
    <row r="126" spans="6:35" ht="45">
      <c r="F126" s="132"/>
      <c r="G126" s="112"/>
      <c r="H126" s="142" t="s">
        <v>525</v>
      </c>
      <c r="I126" s="121"/>
      <c r="J126" s="121"/>
      <c r="K126" s="121"/>
      <c r="L126" s="133"/>
      <c r="M126" s="121"/>
      <c r="N126" s="121"/>
      <c r="O126" s="121"/>
      <c r="P126" s="121"/>
      <c r="Q126" s="121"/>
      <c r="R126" s="121"/>
      <c r="S126" s="121"/>
      <c r="T126" s="133"/>
      <c r="U126" s="121"/>
      <c r="V126" s="121"/>
      <c r="W126" s="121"/>
      <c r="X126" s="121"/>
      <c r="Y126" s="121"/>
      <c r="Z126" s="121"/>
      <c r="AA126" s="121"/>
      <c r="AB126" s="121"/>
      <c r="AC126" s="36"/>
      <c r="AD126" s="121"/>
      <c r="AE126" s="105"/>
      <c r="AF126" s="121"/>
      <c r="AG126" s="133"/>
      <c r="AH126" s="121"/>
      <c r="AI126" s="121"/>
    </row>
    <row r="127" spans="6:35" ht="45">
      <c r="F127" s="132"/>
      <c r="G127" s="131" t="s">
        <v>361</v>
      </c>
      <c r="H127" s="142" t="s">
        <v>526</v>
      </c>
      <c r="I127" s="121"/>
      <c r="J127" s="121"/>
      <c r="K127" s="121"/>
      <c r="L127" s="133"/>
      <c r="M127" s="121"/>
      <c r="N127" s="121"/>
      <c r="O127" s="121"/>
      <c r="P127" s="121"/>
      <c r="Q127" s="121"/>
      <c r="R127" s="121"/>
      <c r="S127" s="121"/>
      <c r="T127" s="133"/>
      <c r="U127" s="121"/>
      <c r="V127" s="121"/>
      <c r="W127" s="121"/>
      <c r="X127" s="121"/>
      <c r="Y127" s="121"/>
      <c r="Z127" s="121"/>
      <c r="AA127" s="121"/>
      <c r="AB127" s="121"/>
      <c r="AC127" s="36"/>
      <c r="AD127" s="121"/>
      <c r="AE127" s="105"/>
      <c r="AF127" s="121"/>
      <c r="AG127" s="133"/>
      <c r="AH127" s="121"/>
      <c r="AI127" s="121"/>
    </row>
    <row r="128" spans="6:35" ht="30">
      <c r="F128" s="132"/>
      <c r="G128" s="131" t="s">
        <v>362</v>
      </c>
      <c r="H128" s="142" t="s">
        <v>460</v>
      </c>
      <c r="I128" s="121"/>
      <c r="J128" s="121"/>
      <c r="K128" s="121"/>
      <c r="L128" s="133"/>
      <c r="M128" s="121"/>
      <c r="N128" s="121"/>
      <c r="O128" s="121"/>
      <c r="P128" s="121"/>
      <c r="Q128" s="121"/>
      <c r="R128" s="121"/>
      <c r="S128" s="121"/>
      <c r="T128" s="133"/>
      <c r="U128" s="121"/>
      <c r="V128" s="121"/>
      <c r="W128" s="121"/>
      <c r="X128" s="121"/>
      <c r="Y128" s="121"/>
      <c r="Z128" s="121"/>
      <c r="AA128" s="121"/>
      <c r="AB128" s="121"/>
      <c r="AC128" s="36"/>
      <c r="AD128" s="121"/>
      <c r="AE128" s="105"/>
      <c r="AF128" s="121"/>
      <c r="AG128" s="133"/>
      <c r="AH128" s="121"/>
      <c r="AI128" s="121"/>
    </row>
    <row r="129" spans="6:35" ht="30">
      <c r="F129" s="132"/>
      <c r="G129" s="131" t="s">
        <v>360</v>
      </c>
      <c r="H129" s="142" t="s">
        <v>527</v>
      </c>
      <c r="I129" s="121"/>
      <c r="J129" s="121"/>
      <c r="K129" s="121"/>
      <c r="L129" s="133"/>
      <c r="M129" s="121"/>
      <c r="N129" s="121"/>
      <c r="O129" s="121"/>
      <c r="P129" s="121"/>
      <c r="Q129" s="121"/>
      <c r="R129" s="121"/>
      <c r="S129" s="121"/>
      <c r="T129" s="133"/>
      <c r="U129" s="121"/>
      <c r="V129" s="121"/>
      <c r="W129" s="121"/>
      <c r="X129" s="121"/>
      <c r="Y129" s="121"/>
      <c r="Z129" s="121"/>
      <c r="AA129" s="121"/>
      <c r="AB129" s="121"/>
      <c r="AC129" s="36"/>
      <c r="AD129" s="121"/>
      <c r="AE129" s="105"/>
      <c r="AF129" s="121"/>
      <c r="AG129" s="133"/>
      <c r="AH129" s="121"/>
      <c r="AI129" s="121"/>
    </row>
    <row r="130" spans="6:35">
      <c r="F130" s="132"/>
      <c r="G130" s="131" t="s">
        <v>359</v>
      </c>
      <c r="H130" s="103"/>
      <c r="I130" s="121"/>
      <c r="J130" s="121"/>
      <c r="K130" s="121"/>
      <c r="L130" s="133"/>
      <c r="M130" s="121"/>
      <c r="N130" s="121"/>
      <c r="O130" s="121"/>
      <c r="P130" s="121"/>
      <c r="Q130" s="121"/>
      <c r="R130" s="121"/>
      <c r="S130" s="121"/>
      <c r="T130" s="133"/>
      <c r="U130" s="121"/>
      <c r="V130" s="121"/>
      <c r="W130" s="121"/>
      <c r="X130" s="121"/>
      <c r="Y130" s="121"/>
      <c r="Z130" s="121"/>
      <c r="AA130" s="121"/>
      <c r="AB130" s="121"/>
      <c r="AC130" s="36"/>
      <c r="AD130" s="121"/>
      <c r="AE130" s="105"/>
      <c r="AF130" s="121"/>
      <c r="AG130" s="133"/>
      <c r="AH130" s="121"/>
      <c r="AI130" s="121"/>
    </row>
    <row r="131" spans="6:35" ht="15">
      <c r="F131" s="132"/>
      <c r="G131" s="131" t="s">
        <v>363</v>
      </c>
      <c r="H131" s="108" t="s">
        <v>528</v>
      </c>
      <c r="I131" s="121"/>
      <c r="J131" s="121"/>
      <c r="K131" s="121"/>
      <c r="L131" s="133"/>
      <c r="M131" s="121"/>
      <c r="N131" s="121"/>
      <c r="O131" s="121"/>
      <c r="P131" s="121"/>
      <c r="Q131" s="121"/>
      <c r="R131" s="121"/>
      <c r="S131" s="121"/>
      <c r="T131" s="133"/>
      <c r="U131" s="121"/>
      <c r="V131" s="121"/>
      <c r="W131" s="121"/>
      <c r="X131" s="121"/>
      <c r="Y131" s="121"/>
      <c r="Z131" s="121"/>
      <c r="AA131" s="121"/>
      <c r="AB131" s="121"/>
      <c r="AC131" s="36"/>
      <c r="AD131" s="121"/>
      <c r="AE131" s="105"/>
      <c r="AF131" s="121"/>
      <c r="AG131" s="133"/>
      <c r="AH131" s="121"/>
      <c r="AI131" s="121"/>
    </row>
    <row r="132" spans="6:35" ht="15">
      <c r="F132" s="132"/>
      <c r="G132" s="131" t="s">
        <v>364</v>
      </c>
      <c r="H132" s="108" t="s">
        <v>529</v>
      </c>
      <c r="I132" s="121"/>
      <c r="J132" s="121"/>
      <c r="K132" s="121"/>
      <c r="L132" s="133"/>
      <c r="M132" s="121"/>
      <c r="N132" s="121"/>
      <c r="O132" s="121"/>
      <c r="P132" s="121"/>
      <c r="Q132" s="121"/>
      <c r="R132" s="121"/>
      <c r="S132" s="121"/>
      <c r="T132" s="133"/>
      <c r="U132" s="121"/>
      <c r="V132" s="121"/>
      <c r="W132" s="121"/>
      <c r="X132" s="121"/>
      <c r="Y132" s="121"/>
      <c r="Z132" s="121"/>
      <c r="AA132" s="121"/>
      <c r="AB132" s="121"/>
      <c r="AC132" s="36"/>
      <c r="AD132" s="121"/>
      <c r="AE132" s="105"/>
      <c r="AF132" s="121"/>
      <c r="AG132" s="133"/>
      <c r="AH132" s="121"/>
      <c r="AI132" s="121"/>
    </row>
    <row r="133" spans="6:35" ht="15">
      <c r="F133" s="132"/>
      <c r="G133" s="131" t="s">
        <v>365</v>
      </c>
      <c r="H133" s="108" t="s">
        <v>530</v>
      </c>
      <c r="I133" s="121"/>
      <c r="J133" s="121"/>
      <c r="K133" s="121"/>
      <c r="L133" s="133"/>
      <c r="M133" s="121"/>
      <c r="N133" s="121"/>
      <c r="O133" s="121"/>
      <c r="P133" s="121"/>
      <c r="Q133" s="121"/>
      <c r="R133" s="121"/>
      <c r="S133" s="121"/>
      <c r="T133" s="133"/>
      <c r="U133" s="121"/>
      <c r="V133" s="121"/>
      <c r="W133" s="121"/>
      <c r="X133" s="121"/>
      <c r="Y133" s="121"/>
      <c r="Z133" s="121"/>
      <c r="AA133" s="121"/>
      <c r="AB133" s="121"/>
      <c r="AC133" s="36"/>
      <c r="AD133" s="121"/>
      <c r="AE133" s="105"/>
      <c r="AF133" s="121"/>
      <c r="AG133" s="133"/>
      <c r="AH133" s="121"/>
      <c r="AI133" s="121"/>
    </row>
    <row r="134" spans="6:35" ht="15">
      <c r="F134" s="132"/>
      <c r="G134" s="131" t="s">
        <v>366</v>
      </c>
      <c r="H134" s="108" t="s">
        <v>531</v>
      </c>
      <c r="I134" s="121"/>
      <c r="J134" s="121"/>
      <c r="K134" s="121"/>
      <c r="L134" s="133"/>
      <c r="M134" s="121"/>
      <c r="N134" s="121"/>
      <c r="O134" s="121"/>
      <c r="P134" s="121"/>
      <c r="Q134" s="121"/>
      <c r="R134" s="121"/>
      <c r="S134" s="121"/>
      <c r="T134" s="133"/>
      <c r="U134" s="121"/>
      <c r="V134" s="121"/>
      <c r="W134" s="121"/>
      <c r="X134" s="121"/>
      <c r="Y134" s="121"/>
      <c r="Z134" s="121"/>
      <c r="AA134" s="121"/>
      <c r="AB134" s="121"/>
      <c r="AC134" s="36"/>
      <c r="AD134" s="121"/>
      <c r="AE134" s="105"/>
      <c r="AF134" s="121"/>
      <c r="AG134" s="133"/>
      <c r="AH134" s="121"/>
      <c r="AI134" s="121"/>
    </row>
    <row r="135" spans="6:35" ht="15">
      <c r="F135" s="132"/>
      <c r="G135" s="131"/>
      <c r="H135" s="108" t="s">
        <v>532</v>
      </c>
      <c r="I135" s="121"/>
      <c r="J135" s="121"/>
      <c r="K135" s="121"/>
      <c r="L135" s="133"/>
      <c r="M135" s="121"/>
      <c r="N135" s="121"/>
      <c r="O135" s="121"/>
      <c r="P135" s="121"/>
      <c r="Q135" s="121"/>
      <c r="R135" s="121"/>
      <c r="S135" s="121"/>
      <c r="T135" s="133"/>
      <c r="U135" s="121"/>
      <c r="V135" s="121"/>
      <c r="W135" s="121"/>
      <c r="X135" s="121"/>
      <c r="Y135" s="121"/>
      <c r="Z135" s="121"/>
      <c r="AA135" s="121"/>
      <c r="AB135" s="121"/>
      <c r="AC135" s="36"/>
      <c r="AD135" s="121"/>
      <c r="AE135" s="105"/>
      <c r="AF135" s="121"/>
      <c r="AG135" s="133"/>
      <c r="AH135" s="121"/>
      <c r="AI135" s="121"/>
    </row>
    <row r="136" spans="6:35" ht="15">
      <c r="F136" s="132"/>
      <c r="G136" s="131"/>
      <c r="H136" s="108" t="s">
        <v>533</v>
      </c>
      <c r="I136" s="121"/>
      <c r="J136" s="121"/>
      <c r="K136" s="121"/>
      <c r="L136" s="133"/>
      <c r="M136" s="121"/>
      <c r="N136" s="121"/>
      <c r="O136" s="121"/>
      <c r="P136" s="121"/>
      <c r="Q136" s="121"/>
      <c r="R136" s="121"/>
      <c r="S136" s="121"/>
      <c r="T136" s="133"/>
      <c r="U136" s="121"/>
      <c r="V136" s="121"/>
      <c r="W136" s="121"/>
      <c r="X136" s="121"/>
      <c r="Y136" s="121"/>
      <c r="Z136" s="121"/>
      <c r="AA136" s="121"/>
      <c r="AB136" s="121"/>
      <c r="AC136" s="36"/>
      <c r="AD136" s="121"/>
      <c r="AE136" s="105"/>
      <c r="AF136" s="121"/>
      <c r="AG136" s="133"/>
      <c r="AH136" s="121"/>
      <c r="AI136" s="121"/>
    </row>
    <row r="137" spans="6:35" ht="15">
      <c r="F137" s="132"/>
      <c r="G137" s="131"/>
      <c r="H137" s="108" t="s">
        <v>534</v>
      </c>
      <c r="I137" s="121"/>
      <c r="J137" s="121"/>
      <c r="K137" s="121"/>
      <c r="L137" s="133"/>
      <c r="M137" s="121"/>
      <c r="N137" s="121"/>
      <c r="O137" s="121"/>
      <c r="P137" s="121"/>
      <c r="Q137" s="121"/>
      <c r="R137" s="121"/>
      <c r="S137" s="121"/>
      <c r="T137" s="133"/>
      <c r="U137" s="121"/>
      <c r="V137" s="121"/>
      <c r="W137" s="121"/>
      <c r="X137" s="121"/>
      <c r="Y137" s="121"/>
      <c r="Z137" s="121"/>
      <c r="AA137" s="121"/>
      <c r="AB137" s="121"/>
      <c r="AC137" s="36"/>
      <c r="AD137" s="121"/>
      <c r="AE137" s="105"/>
      <c r="AF137" s="121"/>
      <c r="AG137" s="133"/>
      <c r="AH137" s="121"/>
      <c r="AI137" s="121"/>
    </row>
    <row r="138" spans="6:35" ht="15">
      <c r="F138" s="132"/>
      <c r="G138" s="152"/>
      <c r="H138" s="108" t="s">
        <v>535</v>
      </c>
      <c r="I138" s="121"/>
      <c r="J138" s="121"/>
      <c r="K138" s="121"/>
      <c r="L138" s="133"/>
      <c r="M138" s="121"/>
      <c r="N138" s="121"/>
      <c r="O138" s="121"/>
      <c r="P138" s="121"/>
      <c r="Q138" s="121"/>
      <c r="R138" s="121"/>
      <c r="S138" s="121"/>
      <c r="T138" s="133"/>
      <c r="U138" s="121"/>
      <c r="V138" s="121"/>
      <c r="W138" s="121"/>
      <c r="X138" s="121"/>
      <c r="Y138" s="121"/>
      <c r="Z138" s="121"/>
      <c r="AA138" s="121"/>
      <c r="AB138" s="121"/>
      <c r="AC138" s="36"/>
      <c r="AD138" s="121"/>
      <c r="AE138" s="105"/>
      <c r="AF138" s="121"/>
      <c r="AG138" s="133"/>
      <c r="AH138" s="121"/>
      <c r="AI138" s="121"/>
    </row>
    <row r="139" spans="6:35" ht="60">
      <c r="F139" s="132"/>
      <c r="G139" s="131"/>
      <c r="H139" s="142" t="s">
        <v>464</v>
      </c>
      <c r="I139" s="121"/>
      <c r="J139" s="121"/>
      <c r="K139" s="121"/>
      <c r="L139" s="133"/>
      <c r="M139" s="121"/>
      <c r="N139" s="121"/>
      <c r="O139" s="121"/>
      <c r="P139" s="121"/>
      <c r="Q139" s="121"/>
      <c r="R139" s="121"/>
      <c r="S139" s="121"/>
      <c r="T139" s="133"/>
      <c r="U139" s="121"/>
      <c r="V139" s="121"/>
      <c r="W139" s="121"/>
      <c r="X139" s="121"/>
      <c r="Y139" s="121"/>
      <c r="Z139" s="121"/>
      <c r="AA139" s="121"/>
      <c r="AB139" s="121"/>
      <c r="AC139" s="36"/>
      <c r="AD139" s="121"/>
      <c r="AE139" s="105"/>
      <c r="AF139" s="121"/>
      <c r="AG139" s="133"/>
      <c r="AH139" s="121"/>
      <c r="AI139" s="121"/>
    </row>
    <row r="140" spans="6:35" ht="75">
      <c r="F140" s="132"/>
      <c r="G140" s="131"/>
      <c r="H140" s="142" t="s">
        <v>465</v>
      </c>
      <c r="I140" s="121"/>
      <c r="J140" s="121"/>
      <c r="K140" s="121"/>
      <c r="L140" s="133"/>
      <c r="M140" s="121"/>
      <c r="N140" s="121"/>
      <c r="O140" s="121"/>
      <c r="P140" s="121"/>
      <c r="Q140" s="121"/>
      <c r="R140" s="121"/>
      <c r="S140" s="121"/>
      <c r="T140" s="133"/>
      <c r="U140" s="121"/>
      <c r="V140" s="121"/>
      <c r="W140" s="121"/>
      <c r="X140" s="121"/>
      <c r="Y140" s="121"/>
      <c r="Z140" s="121"/>
      <c r="AA140" s="121"/>
      <c r="AB140" s="121"/>
      <c r="AC140" s="36"/>
      <c r="AD140" s="121"/>
      <c r="AE140" s="105"/>
      <c r="AF140" s="121"/>
      <c r="AG140" s="133"/>
      <c r="AH140" s="121"/>
      <c r="AI140" s="121"/>
    </row>
    <row r="141" spans="6:35" ht="90">
      <c r="F141" s="132"/>
      <c r="G141" s="121"/>
      <c r="H141" s="142" t="s">
        <v>536</v>
      </c>
      <c r="I141" s="121"/>
      <c r="J141" s="121"/>
      <c r="K141" s="121"/>
      <c r="L141" s="133"/>
      <c r="M141" s="121"/>
      <c r="N141" s="121"/>
      <c r="O141" s="121"/>
      <c r="P141" s="121"/>
      <c r="Q141" s="121"/>
      <c r="R141" s="121"/>
      <c r="S141" s="121"/>
      <c r="T141" s="133"/>
      <c r="U141" s="121"/>
      <c r="V141" s="121"/>
      <c r="W141" s="121"/>
      <c r="X141" s="121"/>
      <c r="Y141" s="121"/>
      <c r="Z141" s="121"/>
      <c r="AA141" s="121"/>
      <c r="AB141" s="121"/>
      <c r="AC141" s="36"/>
      <c r="AD141" s="121"/>
      <c r="AE141" s="105"/>
      <c r="AF141" s="121"/>
      <c r="AG141" s="133"/>
      <c r="AH141" s="121"/>
      <c r="AI141" s="121"/>
    </row>
    <row r="142" spans="6:35">
      <c r="F142" s="132"/>
      <c r="G142" s="121"/>
      <c r="H142" s="121"/>
      <c r="I142" s="121"/>
      <c r="J142" s="121"/>
      <c r="K142" s="121"/>
      <c r="L142" s="133"/>
      <c r="M142" s="121"/>
      <c r="N142" s="121"/>
      <c r="O142" s="121"/>
      <c r="P142" s="121"/>
      <c r="Q142" s="121"/>
      <c r="R142" s="121"/>
      <c r="S142" s="121"/>
      <c r="T142" s="133"/>
      <c r="U142" s="121"/>
      <c r="V142" s="121"/>
      <c r="W142" s="121"/>
      <c r="X142" s="121"/>
      <c r="Y142" s="121"/>
      <c r="Z142" s="121"/>
      <c r="AA142" s="121"/>
      <c r="AB142" s="121"/>
      <c r="AC142" s="36"/>
      <c r="AD142" s="121"/>
      <c r="AE142" s="105"/>
      <c r="AF142" s="121"/>
      <c r="AG142" s="133"/>
      <c r="AH142" s="121"/>
      <c r="AI142" s="121"/>
    </row>
    <row r="143" spans="6:35" ht="45">
      <c r="F143" s="132"/>
      <c r="G143" s="121"/>
      <c r="H143" s="142" t="s">
        <v>537</v>
      </c>
      <c r="I143" s="121"/>
      <c r="J143" s="121"/>
      <c r="K143" s="121"/>
      <c r="L143" s="133"/>
      <c r="M143" s="121"/>
      <c r="N143" s="121"/>
      <c r="O143" s="121"/>
      <c r="P143" s="121"/>
      <c r="Q143" s="121"/>
      <c r="R143" s="121"/>
      <c r="S143" s="121"/>
      <c r="T143" s="133"/>
      <c r="U143" s="121"/>
      <c r="V143" s="121"/>
      <c r="W143" s="121"/>
      <c r="X143" s="121"/>
      <c r="Y143" s="121"/>
      <c r="Z143" s="121"/>
      <c r="AA143" s="121"/>
      <c r="AB143" s="121"/>
      <c r="AC143" s="36"/>
      <c r="AD143" s="121"/>
      <c r="AE143" s="105"/>
      <c r="AF143" s="121"/>
      <c r="AG143" s="133"/>
      <c r="AH143" s="121"/>
      <c r="AI143" s="121"/>
    </row>
    <row r="144" spans="6:35" ht="30">
      <c r="F144" s="132"/>
      <c r="G144" s="121"/>
      <c r="H144" s="142" t="s">
        <v>538</v>
      </c>
      <c r="I144" s="121"/>
      <c r="J144" s="121"/>
      <c r="K144" s="121"/>
      <c r="L144" s="133"/>
      <c r="M144" s="121"/>
      <c r="N144" s="121"/>
      <c r="O144" s="121"/>
      <c r="P144" s="121"/>
      <c r="Q144" s="121"/>
      <c r="R144" s="121"/>
      <c r="S144" s="121"/>
      <c r="T144" s="133"/>
      <c r="U144" s="121"/>
      <c r="V144" s="121"/>
      <c r="W144" s="121"/>
      <c r="X144" s="121"/>
      <c r="Y144" s="121"/>
      <c r="Z144" s="121"/>
      <c r="AA144" s="121"/>
      <c r="AB144" s="121"/>
      <c r="AC144" s="36"/>
      <c r="AD144" s="121"/>
      <c r="AE144" s="105"/>
      <c r="AF144" s="121"/>
      <c r="AG144" s="133"/>
      <c r="AH144" s="121"/>
      <c r="AI144" s="121"/>
    </row>
    <row r="145" spans="6:35" ht="45">
      <c r="F145" s="132"/>
      <c r="G145" s="121"/>
      <c r="H145" s="142" t="s">
        <v>539</v>
      </c>
      <c r="I145" s="121"/>
      <c r="J145" s="121"/>
      <c r="K145" s="121"/>
      <c r="L145" s="133"/>
      <c r="M145" s="121"/>
      <c r="N145" s="121"/>
      <c r="O145" s="121"/>
      <c r="P145" s="121"/>
      <c r="Q145" s="121"/>
      <c r="R145" s="121"/>
      <c r="S145" s="121"/>
      <c r="T145" s="133"/>
      <c r="U145" s="121"/>
      <c r="V145" s="121"/>
      <c r="W145" s="121"/>
      <c r="X145" s="121"/>
      <c r="Y145" s="121"/>
      <c r="Z145" s="121"/>
      <c r="AA145" s="121"/>
      <c r="AB145" s="121"/>
      <c r="AC145" s="36"/>
      <c r="AD145" s="121"/>
      <c r="AE145" s="105"/>
      <c r="AF145" s="121"/>
      <c r="AG145" s="133"/>
      <c r="AH145" s="121"/>
      <c r="AI145" s="121"/>
    </row>
    <row r="146" spans="6:35" ht="45">
      <c r="F146" s="132"/>
      <c r="G146" s="121"/>
      <c r="H146" s="142" t="s">
        <v>540</v>
      </c>
      <c r="I146" s="121"/>
      <c r="J146" s="121"/>
      <c r="K146" s="121"/>
      <c r="L146" s="133"/>
      <c r="M146" s="121"/>
      <c r="N146" s="121"/>
      <c r="O146" s="121"/>
      <c r="P146" s="121"/>
      <c r="Q146" s="121"/>
      <c r="R146" s="121"/>
      <c r="S146" s="121"/>
      <c r="T146" s="133"/>
      <c r="U146" s="121"/>
      <c r="V146" s="121"/>
      <c r="W146" s="121"/>
      <c r="X146" s="121"/>
      <c r="Y146" s="121"/>
      <c r="Z146" s="121"/>
      <c r="AA146" s="121"/>
      <c r="AB146" s="121"/>
      <c r="AC146" s="36"/>
      <c r="AD146" s="121"/>
      <c r="AE146" s="105"/>
      <c r="AF146" s="121"/>
      <c r="AG146" s="133"/>
      <c r="AH146" s="121"/>
      <c r="AI146" s="121"/>
    </row>
    <row r="147" spans="6:35">
      <c r="F147" s="132"/>
      <c r="G147" s="121"/>
      <c r="H147" s="100"/>
      <c r="I147" s="121"/>
      <c r="J147" s="121"/>
      <c r="K147" s="121"/>
      <c r="L147" s="133"/>
      <c r="M147" s="121"/>
      <c r="N147" s="121"/>
      <c r="O147" s="121"/>
      <c r="P147" s="121"/>
      <c r="Q147" s="121"/>
      <c r="R147" s="121"/>
      <c r="S147" s="121"/>
      <c r="T147" s="133"/>
      <c r="U147" s="121"/>
      <c r="V147" s="121"/>
      <c r="W147" s="121"/>
      <c r="X147" s="121"/>
      <c r="Y147" s="121"/>
      <c r="Z147" s="121"/>
      <c r="AA147" s="121"/>
      <c r="AB147" s="121"/>
      <c r="AC147" s="36"/>
      <c r="AD147" s="121"/>
      <c r="AE147" s="105"/>
      <c r="AF147" s="121"/>
      <c r="AG147" s="133"/>
      <c r="AH147" s="121"/>
      <c r="AI147" s="121"/>
    </row>
    <row r="148" spans="6:35">
      <c r="F148" s="132"/>
      <c r="G148" s="121"/>
      <c r="H148" s="131" t="s">
        <v>361</v>
      </c>
      <c r="I148" s="121"/>
      <c r="J148" s="121"/>
      <c r="K148" s="121"/>
      <c r="L148" s="133"/>
      <c r="M148" s="121"/>
      <c r="N148" s="121"/>
      <c r="O148" s="121"/>
      <c r="P148" s="121"/>
      <c r="Q148" s="121"/>
      <c r="R148" s="121"/>
      <c r="S148" s="121"/>
      <c r="T148" s="133"/>
      <c r="U148" s="121"/>
      <c r="V148" s="121"/>
      <c r="W148" s="121"/>
      <c r="X148" s="121"/>
      <c r="Y148" s="121"/>
      <c r="Z148" s="121"/>
      <c r="AA148" s="121"/>
      <c r="AB148" s="121"/>
      <c r="AC148" s="36"/>
      <c r="AD148" s="121"/>
      <c r="AE148" s="105"/>
      <c r="AF148" s="121"/>
      <c r="AG148" s="133"/>
      <c r="AH148" s="121"/>
      <c r="AI148" s="121"/>
    </row>
    <row r="149" spans="6:35">
      <c r="F149" s="132"/>
      <c r="G149" s="121"/>
      <c r="H149" s="131" t="s">
        <v>362</v>
      </c>
      <c r="I149" s="121"/>
      <c r="J149" s="121"/>
      <c r="K149" s="121"/>
      <c r="L149" s="133"/>
      <c r="M149" s="121"/>
      <c r="N149" s="121"/>
      <c r="O149" s="121"/>
      <c r="P149" s="121"/>
      <c r="Q149" s="121"/>
      <c r="R149" s="121"/>
      <c r="S149" s="121"/>
      <c r="T149" s="133"/>
      <c r="U149" s="121"/>
      <c r="V149" s="121"/>
      <c r="W149" s="121"/>
      <c r="X149" s="121"/>
      <c r="Y149" s="121"/>
      <c r="Z149" s="121"/>
      <c r="AA149" s="121"/>
      <c r="AB149" s="121"/>
      <c r="AC149" s="36"/>
      <c r="AD149" s="121"/>
      <c r="AE149" s="105"/>
      <c r="AF149" s="121"/>
      <c r="AG149" s="133"/>
      <c r="AH149" s="121"/>
      <c r="AI149" s="121"/>
    </row>
    <row r="150" spans="6:35">
      <c r="F150" s="132"/>
      <c r="G150" s="121"/>
      <c r="H150" s="131" t="s">
        <v>360</v>
      </c>
      <c r="I150" s="121"/>
      <c r="J150" s="121"/>
      <c r="K150" s="121"/>
      <c r="L150" s="133"/>
      <c r="M150" s="121"/>
      <c r="N150" s="121"/>
      <c r="O150" s="121"/>
      <c r="P150" s="121"/>
      <c r="Q150" s="121"/>
      <c r="R150" s="121"/>
      <c r="S150" s="121"/>
      <c r="T150" s="133"/>
      <c r="U150" s="121"/>
      <c r="V150" s="121"/>
      <c r="W150" s="121"/>
      <c r="X150" s="121"/>
      <c r="Y150" s="121"/>
      <c r="Z150" s="121"/>
      <c r="AA150" s="121"/>
      <c r="AB150" s="121"/>
      <c r="AC150" s="36"/>
      <c r="AD150" s="121"/>
      <c r="AE150" s="105"/>
      <c r="AF150" s="121"/>
      <c r="AG150" s="133"/>
      <c r="AH150" s="121"/>
      <c r="AI150" s="121"/>
    </row>
    <row r="151" spans="6:35">
      <c r="F151" s="132"/>
      <c r="G151" s="121"/>
      <c r="H151" s="131" t="s">
        <v>359</v>
      </c>
      <c r="I151" s="121"/>
      <c r="J151" s="121"/>
      <c r="K151" s="121"/>
      <c r="L151" s="133"/>
      <c r="M151" s="121"/>
      <c r="N151" s="121"/>
      <c r="O151" s="121"/>
      <c r="P151" s="121"/>
      <c r="Q151" s="121"/>
      <c r="R151" s="121"/>
      <c r="S151" s="121"/>
      <c r="T151" s="133"/>
      <c r="U151" s="121"/>
      <c r="V151" s="121"/>
      <c r="W151" s="121"/>
      <c r="X151" s="121"/>
      <c r="Y151" s="121"/>
      <c r="Z151" s="121"/>
      <c r="AA151" s="121"/>
      <c r="AB151" s="121"/>
      <c r="AC151" s="36"/>
      <c r="AD151" s="121"/>
      <c r="AE151" s="105"/>
      <c r="AF151" s="121"/>
      <c r="AG151" s="133"/>
      <c r="AH151" s="121"/>
      <c r="AI151" s="121"/>
    </row>
    <row r="152" spans="6:35">
      <c r="F152" s="132"/>
      <c r="G152" s="121"/>
      <c r="H152" s="131" t="s">
        <v>363</v>
      </c>
      <c r="I152" s="121"/>
      <c r="J152" s="121"/>
      <c r="K152" s="121"/>
      <c r="L152" s="133"/>
      <c r="M152" s="121"/>
      <c r="N152" s="121"/>
      <c r="O152" s="121"/>
      <c r="P152" s="121"/>
      <c r="Q152" s="121"/>
      <c r="R152" s="121"/>
      <c r="S152" s="121"/>
      <c r="T152" s="133"/>
      <c r="U152" s="121"/>
      <c r="V152" s="121"/>
      <c r="W152" s="121"/>
      <c r="X152" s="121"/>
      <c r="Y152" s="121"/>
      <c r="Z152" s="121"/>
      <c r="AA152" s="121"/>
      <c r="AB152" s="121"/>
      <c r="AC152" s="36"/>
      <c r="AD152" s="121"/>
      <c r="AE152" s="105"/>
      <c r="AF152" s="121"/>
      <c r="AG152" s="133"/>
      <c r="AH152" s="121"/>
      <c r="AI152" s="121"/>
    </row>
    <row r="153" spans="6:35">
      <c r="F153" s="132"/>
      <c r="G153" s="121"/>
      <c r="H153" s="131" t="s">
        <v>364</v>
      </c>
      <c r="I153" s="121"/>
      <c r="J153" s="121"/>
      <c r="K153" s="121"/>
      <c r="L153" s="133"/>
      <c r="M153" s="121"/>
      <c r="N153" s="121"/>
      <c r="O153" s="121"/>
      <c r="P153" s="121"/>
      <c r="Q153" s="121"/>
      <c r="R153" s="121"/>
      <c r="S153" s="121"/>
      <c r="T153" s="133"/>
      <c r="U153" s="121"/>
      <c r="V153" s="121"/>
      <c r="W153" s="121"/>
      <c r="X153" s="121"/>
      <c r="Y153" s="121"/>
      <c r="Z153" s="121"/>
      <c r="AA153" s="121"/>
      <c r="AB153" s="121"/>
      <c r="AC153" s="36"/>
      <c r="AD153" s="121"/>
      <c r="AE153" s="105"/>
      <c r="AF153" s="121"/>
      <c r="AG153" s="133"/>
      <c r="AH153" s="121"/>
      <c r="AI153" s="121"/>
    </row>
    <row r="154" spans="6:35">
      <c r="F154" s="132"/>
      <c r="G154" s="121"/>
      <c r="H154" s="131" t="s">
        <v>365</v>
      </c>
      <c r="I154" s="121"/>
      <c r="J154" s="121"/>
      <c r="K154" s="121"/>
      <c r="L154" s="133"/>
      <c r="M154" s="121"/>
      <c r="N154" s="121"/>
      <c r="O154" s="121"/>
      <c r="P154" s="121"/>
      <c r="Q154" s="121"/>
      <c r="R154" s="121"/>
      <c r="S154" s="121"/>
      <c r="T154" s="133"/>
      <c r="U154" s="121"/>
      <c r="V154" s="121"/>
      <c r="W154" s="121"/>
      <c r="X154" s="121"/>
      <c r="Y154" s="121"/>
      <c r="Z154" s="121"/>
      <c r="AA154" s="121"/>
      <c r="AB154" s="121"/>
      <c r="AC154" s="36"/>
      <c r="AD154" s="121"/>
      <c r="AE154" s="105"/>
      <c r="AF154" s="121"/>
      <c r="AG154" s="133"/>
      <c r="AH154" s="121"/>
      <c r="AI154" s="121"/>
    </row>
    <row r="155" spans="6:35">
      <c r="F155" s="132"/>
      <c r="G155" s="132"/>
      <c r="H155" s="131" t="s">
        <v>366</v>
      </c>
      <c r="I155" s="132"/>
      <c r="J155" s="132"/>
      <c r="K155" s="132"/>
      <c r="L155" s="153"/>
      <c r="M155" s="132"/>
      <c r="N155" s="132"/>
      <c r="O155" s="132"/>
      <c r="P155" s="132"/>
      <c r="Q155" s="132"/>
      <c r="R155" s="132"/>
      <c r="S155" s="132"/>
      <c r="T155" s="153"/>
      <c r="U155" s="132"/>
      <c r="V155" s="132"/>
      <c r="W155" s="132"/>
      <c r="X155" s="132"/>
      <c r="Y155" s="132"/>
      <c r="Z155" s="132"/>
      <c r="AA155" s="132"/>
      <c r="AB155" s="132"/>
      <c r="AD155" s="132"/>
      <c r="AE155" s="154"/>
      <c r="AF155" s="132"/>
      <c r="AG155" s="153"/>
      <c r="AH155" s="132"/>
      <c r="AI155" s="132"/>
    </row>
    <row r="156" spans="6:35">
      <c r="F156" s="132"/>
      <c r="G156" s="132"/>
      <c r="H156" s="121"/>
      <c r="I156" s="132"/>
      <c r="J156" s="132"/>
      <c r="K156" s="132"/>
      <c r="L156" s="153"/>
      <c r="M156" s="132"/>
      <c r="N156" s="132"/>
      <c r="O156" s="132"/>
      <c r="P156" s="132"/>
      <c r="Q156" s="132"/>
      <c r="R156" s="132"/>
      <c r="S156" s="132"/>
      <c r="T156" s="153"/>
      <c r="U156" s="132"/>
      <c r="V156" s="132"/>
      <c r="W156" s="132"/>
      <c r="X156" s="132"/>
      <c r="Y156" s="132"/>
      <c r="Z156" s="132"/>
      <c r="AA156" s="132"/>
      <c r="AB156" s="132"/>
      <c r="AD156" s="132"/>
      <c r="AE156" s="154"/>
      <c r="AF156" s="132"/>
      <c r="AG156" s="153"/>
      <c r="AH156" s="132"/>
      <c r="AI156" s="132"/>
    </row>
    <row r="157" spans="6:35">
      <c r="F157" s="132"/>
      <c r="G157" s="132"/>
      <c r="H157" s="121"/>
      <c r="I157" s="132"/>
      <c r="J157" s="132"/>
      <c r="K157" s="132"/>
      <c r="L157" s="153"/>
      <c r="M157" s="132"/>
      <c r="N157" s="132"/>
      <c r="O157" s="132"/>
      <c r="P157" s="132"/>
      <c r="Q157" s="132"/>
      <c r="R157" s="132"/>
      <c r="S157" s="132"/>
      <c r="T157" s="153"/>
      <c r="U157" s="132"/>
      <c r="V157" s="132"/>
      <c r="W157" s="132"/>
      <c r="X157" s="132"/>
      <c r="Y157" s="132"/>
      <c r="Z157" s="132"/>
      <c r="AA157" s="132"/>
      <c r="AB157" s="132"/>
      <c r="AD157" s="132"/>
      <c r="AE157" s="154"/>
      <c r="AF157" s="132"/>
      <c r="AG157" s="153"/>
      <c r="AH157" s="132"/>
      <c r="AI157" s="132"/>
    </row>
    <row r="158" spans="6:35">
      <c r="F158" s="132"/>
      <c r="G158" s="132"/>
      <c r="H158" s="132"/>
      <c r="I158" s="132"/>
      <c r="J158" s="132"/>
      <c r="K158" s="132"/>
      <c r="L158" s="153"/>
      <c r="M158" s="132"/>
      <c r="N158" s="132"/>
      <c r="O158" s="132"/>
      <c r="P158" s="132"/>
      <c r="Q158" s="132"/>
      <c r="R158" s="132"/>
      <c r="S158" s="132"/>
      <c r="T158" s="153"/>
      <c r="U158" s="132"/>
      <c r="V158" s="132"/>
      <c r="W158" s="132"/>
      <c r="X158" s="132"/>
      <c r="Y158" s="132"/>
      <c r="Z158" s="132"/>
      <c r="AA158" s="132"/>
      <c r="AB158" s="132"/>
      <c r="AD158" s="132"/>
      <c r="AE158" s="154"/>
      <c r="AF158" s="132"/>
      <c r="AG158" s="153"/>
      <c r="AH158" s="132"/>
      <c r="AI158" s="132"/>
    </row>
    <row r="159" spans="6:35">
      <c r="F159" s="132"/>
      <c r="G159" s="132"/>
      <c r="H159" s="132"/>
      <c r="I159" s="132"/>
      <c r="J159" s="132"/>
      <c r="K159" s="132"/>
      <c r="L159" s="153"/>
      <c r="M159" s="132"/>
      <c r="N159" s="132"/>
      <c r="O159" s="132"/>
      <c r="P159" s="132"/>
      <c r="Q159" s="132"/>
      <c r="R159" s="132"/>
      <c r="S159" s="132"/>
      <c r="T159" s="153"/>
      <c r="U159" s="132"/>
      <c r="V159" s="132"/>
      <c r="W159" s="132"/>
      <c r="X159" s="132"/>
      <c r="Y159" s="132"/>
      <c r="Z159" s="132"/>
      <c r="AA159" s="132"/>
      <c r="AB159" s="132"/>
      <c r="AD159" s="132"/>
      <c r="AE159" s="154"/>
      <c r="AF159" s="132"/>
      <c r="AG159" s="153"/>
      <c r="AH159" s="132"/>
      <c r="AI159" s="132"/>
    </row>
    <row r="160" spans="6:35">
      <c r="F160" s="132"/>
      <c r="G160" s="132"/>
      <c r="H160" s="132"/>
      <c r="I160" s="132"/>
      <c r="J160" s="132"/>
      <c r="K160" s="132"/>
      <c r="L160" s="153"/>
      <c r="M160" s="132"/>
      <c r="N160" s="132"/>
      <c r="O160" s="132"/>
      <c r="P160" s="132"/>
      <c r="Q160" s="132"/>
      <c r="R160" s="132"/>
      <c r="S160" s="132"/>
      <c r="T160" s="153"/>
      <c r="U160" s="132"/>
      <c r="V160" s="132"/>
      <c r="W160" s="132"/>
      <c r="X160" s="132"/>
      <c r="Y160" s="132"/>
      <c r="Z160" s="132"/>
      <c r="AA160" s="132"/>
      <c r="AB160" s="132"/>
      <c r="AD160" s="132"/>
      <c r="AE160" s="154"/>
      <c r="AF160" s="132"/>
      <c r="AG160" s="153"/>
      <c r="AH160" s="132"/>
      <c r="AI160" s="132"/>
    </row>
    <row r="161" spans="6:35">
      <c r="F161" s="132"/>
      <c r="G161" s="132"/>
      <c r="H161" s="132"/>
      <c r="I161" s="132"/>
      <c r="J161" s="132"/>
      <c r="K161" s="132"/>
      <c r="L161" s="153"/>
      <c r="M161" s="132"/>
      <c r="N161" s="132"/>
      <c r="O161" s="132"/>
      <c r="P161" s="132"/>
      <c r="Q161" s="132"/>
      <c r="R161" s="132"/>
      <c r="S161" s="132"/>
      <c r="T161" s="153"/>
      <c r="U161" s="132"/>
      <c r="V161" s="132"/>
      <c r="W161" s="132"/>
      <c r="X161" s="132"/>
      <c r="Y161" s="132"/>
      <c r="Z161" s="132"/>
      <c r="AA161" s="132"/>
      <c r="AB161" s="132"/>
      <c r="AD161" s="132"/>
      <c r="AE161" s="154"/>
      <c r="AF161" s="132"/>
      <c r="AG161" s="153"/>
      <c r="AH161" s="132"/>
      <c r="AI161" s="132"/>
    </row>
    <row r="162" spans="6:35">
      <c r="F162" s="132"/>
      <c r="G162" s="132"/>
      <c r="H162" s="132"/>
      <c r="I162" s="132"/>
      <c r="J162" s="132"/>
      <c r="K162" s="132"/>
      <c r="L162" s="153"/>
      <c r="M162" s="132"/>
      <c r="N162" s="132"/>
      <c r="O162" s="132"/>
      <c r="P162" s="132"/>
      <c r="Q162" s="132"/>
      <c r="R162" s="132"/>
      <c r="S162" s="132"/>
      <c r="T162" s="153"/>
      <c r="U162" s="132"/>
      <c r="V162" s="132"/>
      <c r="W162" s="132"/>
      <c r="X162" s="132"/>
      <c r="Y162" s="132"/>
      <c r="Z162" s="132"/>
      <c r="AA162" s="132"/>
      <c r="AB162" s="132"/>
      <c r="AD162" s="132"/>
      <c r="AE162" s="154"/>
      <c r="AF162" s="132"/>
      <c r="AG162" s="153"/>
      <c r="AH162" s="132"/>
      <c r="AI162" s="132"/>
    </row>
    <row r="163" spans="6:35">
      <c r="F163" s="132"/>
      <c r="G163" s="132"/>
      <c r="H163" s="132"/>
      <c r="I163" s="132"/>
      <c r="J163" s="132"/>
      <c r="K163" s="132"/>
      <c r="L163" s="153"/>
      <c r="M163" s="132"/>
      <c r="N163" s="132"/>
      <c r="O163" s="132"/>
      <c r="P163" s="132"/>
      <c r="Q163" s="132"/>
      <c r="R163" s="132"/>
      <c r="S163" s="132"/>
      <c r="T163" s="153"/>
      <c r="U163" s="132"/>
      <c r="V163" s="132"/>
      <c r="W163" s="132"/>
      <c r="X163" s="132"/>
      <c r="Y163" s="132"/>
      <c r="Z163" s="132"/>
      <c r="AA163" s="132"/>
      <c r="AB163" s="132"/>
      <c r="AD163" s="132"/>
      <c r="AE163" s="154"/>
      <c r="AF163" s="132"/>
      <c r="AG163" s="153"/>
      <c r="AH163" s="132"/>
      <c r="AI163" s="132"/>
    </row>
    <row r="164" spans="6:35">
      <c r="F164" s="132"/>
      <c r="G164" s="132"/>
      <c r="H164" s="132"/>
      <c r="I164" s="132"/>
      <c r="J164" s="132"/>
      <c r="K164" s="132"/>
      <c r="L164" s="153"/>
      <c r="M164" s="132"/>
      <c r="N164" s="132"/>
      <c r="O164" s="132"/>
      <c r="P164" s="132"/>
      <c r="Q164" s="132"/>
      <c r="R164" s="132"/>
      <c r="S164" s="132"/>
      <c r="T164" s="153"/>
      <c r="U164" s="132"/>
      <c r="V164" s="132"/>
      <c r="W164" s="132"/>
      <c r="X164" s="132"/>
      <c r="Y164" s="132"/>
      <c r="Z164" s="132"/>
      <c r="AA164" s="132"/>
      <c r="AB164" s="132"/>
      <c r="AD164" s="132"/>
      <c r="AE164" s="154"/>
      <c r="AF164" s="132"/>
      <c r="AG164" s="153"/>
      <c r="AH164" s="132"/>
      <c r="AI164" s="132"/>
    </row>
    <row r="165" spans="6:35">
      <c r="F165" s="132"/>
      <c r="G165" s="132"/>
      <c r="H165" s="132"/>
      <c r="I165" s="132"/>
      <c r="J165" s="132"/>
      <c r="K165" s="132"/>
      <c r="L165" s="153"/>
      <c r="M165" s="132"/>
      <c r="N165" s="132"/>
      <c r="O165" s="132"/>
      <c r="P165" s="132"/>
      <c r="Q165" s="132"/>
      <c r="R165" s="132"/>
      <c r="S165" s="132"/>
      <c r="T165" s="153"/>
      <c r="U165" s="132"/>
      <c r="V165" s="132"/>
      <c r="W165" s="132"/>
      <c r="X165" s="132"/>
      <c r="Y165" s="132"/>
      <c r="Z165" s="132"/>
      <c r="AA165" s="132"/>
      <c r="AB165" s="132"/>
      <c r="AD165" s="132"/>
      <c r="AE165" s="154"/>
      <c r="AF165" s="132"/>
      <c r="AG165" s="153"/>
      <c r="AH165" s="132"/>
      <c r="AI165" s="132"/>
    </row>
    <row r="166" spans="6:35">
      <c r="F166" s="132"/>
      <c r="G166" s="132"/>
      <c r="H166" s="132"/>
      <c r="I166" s="132"/>
      <c r="J166" s="132"/>
      <c r="K166" s="132"/>
      <c r="L166" s="153"/>
      <c r="M166" s="132"/>
      <c r="N166" s="132"/>
      <c r="O166" s="132"/>
      <c r="P166" s="132"/>
      <c r="Q166" s="132"/>
      <c r="R166" s="132"/>
      <c r="S166" s="132"/>
      <c r="T166" s="153"/>
      <c r="U166" s="132"/>
      <c r="V166" s="132"/>
      <c r="W166" s="132"/>
      <c r="X166" s="132"/>
      <c r="Y166" s="132"/>
      <c r="Z166" s="132"/>
      <c r="AA166" s="132"/>
      <c r="AB166" s="132"/>
      <c r="AD166" s="132"/>
      <c r="AE166" s="154"/>
      <c r="AF166" s="132"/>
      <c r="AG166" s="153"/>
      <c r="AH166" s="132"/>
      <c r="AI166" s="132"/>
    </row>
    <row r="167" spans="6:35">
      <c r="F167" s="132"/>
      <c r="G167" s="132"/>
      <c r="H167" s="132"/>
      <c r="I167" s="132"/>
      <c r="J167" s="132"/>
      <c r="K167" s="132"/>
      <c r="L167" s="153"/>
      <c r="M167" s="132"/>
      <c r="N167" s="132"/>
      <c r="O167" s="132"/>
      <c r="P167" s="132"/>
      <c r="Q167" s="132"/>
      <c r="R167" s="132"/>
      <c r="S167" s="132"/>
      <c r="T167" s="153"/>
      <c r="U167" s="132"/>
      <c r="V167" s="132"/>
      <c r="W167" s="132"/>
      <c r="X167" s="132"/>
      <c r="Y167" s="132"/>
      <c r="Z167" s="132"/>
      <c r="AA167" s="132"/>
      <c r="AB167" s="132"/>
      <c r="AD167" s="132"/>
      <c r="AE167" s="154"/>
      <c r="AF167" s="132"/>
      <c r="AG167" s="153"/>
      <c r="AH167" s="132"/>
      <c r="AI167" s="132"/>
    </row>
    <row r="168" spans="6:35">
      <c r="F168" s="132"/>
      <c r="G168" s="132"/>
      <c r="H168" s="132"/>
      <c r="I168" s="132"/>
      <c r="J168" s="132"/>
      <c r="K168" s="132"/>
      <c r="L168" s="153"/>
      <c r="M168" s="132"/>
      <c r="N168" s="132"/>
      <c r="O168" s="132"/>
      <c r="P168" s="132"/>
      <c r="Q168" s="132"/>
      <c r="R168" s="132"/>
      <c r="S168" s="132"/>
      <c r="T168" s="153"/>
      <c r="U168" s="132"/>
      <c r="V168" s="132"/>
      <c r="W168" s="132"/>
      <c r="X168" s="132"/>
      <c r="Y168" s="132"/>
      <c r="Z168" s="132"/>
      <c r="AA168" s="132"/>
      <c r="AB168" s="132"/>
      <c r="AD168" s="132"/>
      <c r="AE168" s="154"/>
      <c r="AF168" s="132"/>
      <c r="AG168" s="153"/>
      <c r="AH168" s="132"/>
      <c r="AI168" s="132"/>
    </row>
    <row r="169" spans="6:35">
      <c r="F169" s="132"/>
      <c r="G169" s="132"/>
      <c r="H169" s="132"/>
      <c r="I169" s="132"/>
      <c r="J169" s="132"/>
      <c r="K169" s="132"/>
      <c r="L169" s="153"/>
      <c r="M169" s="132"/>
      <c r="N169" s="132"/>
      <c r="O169" s="132"/>
      <c r="P169" s="132"/>
      <c r="Q169" s="132"/>
      <c r="R169" s="132"/>
      <c r="S169" s="132"/>
      <c r="T169" s="153"/>
      <c r="U169" s="132"/>
      <c r="V169" s="132"/>
      <c r="W169" s="132"/>
      <c r="X169" s="132"/>
      <c r="Y169" s="132"/>
      <c r="Z169" s="132"/>
      <c r="AA169" s="132"/>
      <c r="AB169" s="132"/>
      <c r="AD169" s="132"/>
      <c r="AE169" s="154"/>
      <c r="AF169" s="132"/>
      <c r="AG169" s="153"/>
      <c r="AH169" s="132"/>
      <c r="AI169" s="132"/>
    </row>
    <row r="172" spans="6:35">
      <c r="H172" s="155" t="s">
        <v>27</v>
      </c>
      <c r="I172" s="155" t="s">
        <v>37</v>
      </c>
      <c r="J172" s="155" t="s">
        <v>110</v>
      </c>
    </row>
    <row r="173" spans="6:35">
      <c r="F173" s="158" t="s">
        <v>38</v>
      </c>
      <c r="G173" s="106" t="s">
        <v>31</v>
      </c>
      <c r="H173" s="159"/>
      <c r="I173" s="160"/>
      <c r="J173" s="159"/>
    </row>
    <row r="174" spans="6:35">
      <c r="F174" s="158" t="s">
        <v>38</v>
      </c>
      <c r="G174" s="106" t="s">
        <v>28</v>
      </c>
      <c r="H174" s="159"/>
      <c r="I174" s="160"/>
      <c r="J174" s="159"/>
    </row>
    <row r="175" spans="6:35">
      <c r="F175" s="158" t="s">
        <v>38</v>
      </c>
      <c r="G175" s="106" t="s">
        <v>29</v>
      </c>
      <c r="H175" s="159"/>
      <c r="I175" s="160"/>
      <c r="J175" s="159"/>
    </row>
    <row r="176" spans="6:35">
      <c r="F176" s="158" t="s">
        <v>38</v>
      </c>
      <c r="G176" s="106" t="s">
        <v>30</v>
      </c>
      <c r="H176" s="159"/>
      <c r="I176" s="160"/>
      <c r="J176" s="159"/>
    </row>
    <row r="177" spans="6:10">
      <c r="F177" s="158" t="s">
        <v>38</v>
      </c>
      <c r="G177" s="106" t="s">
        <v>42</v>
      </c>
      <c r="H177" s="159"/>
      <c r="I177" s="160"/>
      <c r="J177" s="159"/>
    </row>
    <row r="178" spans="6:10">
      <c r="F178" s="158" t="s">
        <v>38</v>
      </c>
      <c r="G178" s="106" t="s">
        <v>32</v>
      </c>
      <c r="H178" s="159"/>
      <c r="I178" s="160"/>
      <c r="J178" s="159"/>
    </row>
    <row r="179" spans="6:10">
      <c r="F179" s="158" t="s">
        <v>38</v>
      </c>
      <c r="G179" s="106" t="s">
        <v>43</v>
      </c>
      <c r="H179" s="159"/>
      <c r="I179" s="160"/>
      <c r="J179" s="159"/>
    </row>
    <row r="180" spans="6:10">
      <c r="F180" s="158" t="s">
        <v>38</v>
      </c>
      <c r="G180" s="132" t="s">
        <v>25</v>
      </c>
      <c r="H180" s="159"/>
      <c r="I180" s="160"/>
      <c r="J180" s="159"/>
    </row>
    <row r="181" spans="6:10">
      <c r="F181" s="158" t="s">
        <v>38</v>
      </c>
      <c r="G181" s="132"/>
      <c r="H181" s="159"/>
      <c r="I181" s="160"/>
      <c r="J181" s="159"/>
    </row>
    <row r="182" spans="6:10">
      <c r="F182" s="158" t="s">
        <v>38</v>
      </c>
      <c r="G182" s="106" t="s">
        <v>367</v>
      </c>
      <c r="H182" s="159"/>
      <c r="I182" s="160"/>
      <c r="J182" s="159"/>
    </row>
    <row r="183" spans="6:10">
      <c r="F183" s="158" t="s">
        <v>38</v>
      </c>
      <c r="G183" s="106" t="s">
        <v>368</v>
      </c>
      <c r="H183" s="159"/>
      <c r="I183" s="160"/>
      <c r="J183" s="159"/>
    </row>
    <row r="184" spans="6:10">
      <c r="F184" s="158" t="s">
        <v>38</v>
      </c>
      <c r="G184" s="106" t="s">
        <v>369</v>
      </c>
      <c r="H184" s="159"/>
      <c r="I184" s="160"/>
      <c r="J184" s="159"/>
    </row>
    <row r="185" spans="6:10">
      <c r="F185" s="158" t="s">
        <v>38</v>
      </c>
      <c r="G185" s="132"/>
      <c r="H185" s="159"/>
      <c r="I185" s="160"/>
      <c r="J185" s="159"/>
    </row>
    <row r="186" spans="6:10">
      <c r="F186" s="158" t="s">
        <v>38</v>
      </c>
      <c r="G186" s="103" t="s">
        <v>361</v>
      </c>
      <c r="H186" s="159"/>
      <c r="I186" s="160"/>
      <c r="J186" s="159"/>
    </row>
    <row r="187" spans="6:10">
      <c r="F187" s="161"/>
      <c r="H187" s="159"/>
      <c r="I187" s="160"/>
      <c r="J187" s="159"/>
    </row>
    <row r="188" spans="6:10">
      <c r="F188" s="158" t="s">
        <v>35</v>
      </c>
      <c r="G188" s="162" t="s">
        <v>370</v>
      </c>
      <c r="H188" s="159"/>
      <c r="I188" s="160"/>
      <c r="J188" s="159"/>
    </row>
    <row r="189" spans="6:10">
      <c r="F189" s="158" t="s">
        <v>35</v>
      </c>
      <c r="G189" s="162" t="s">
        <v>371</v>
      </c>
      <c r="H189" s="159"/>
      <c r="I189" s="160"/>
      <c r="J189" s="159"/>
    </row>
    <row r="190" spans="6:10">
      <c r="F190" s="158" t="s">
        <v>35</v>
      </c>
      <c r="G190" s="162" t="s">
        <v>372</v>
      </c>
      <c r="H190" s="159"/>
      <c r="I190" s="160"/>
      <c r="J190" s="159"/>
    </row>
    <row r="191" spans="6:10">
      <c r="F191" s="158" t="s">
        <v>35</v>
      </c>
      <c r="G191" s="162" t="s">
        <v>373</v>
      </c>
      <c r="H191" s="159"/>
      <c r="I191" s="160"/>
      <c r="J191" s="159"/>
    </row>
    <row r="192" spans="6:10">
      <c r="F192" s="158" t="s">
        <v>35</v>
      </c>
      <c r="G192" s="162" t="s">
        <v>374</v>
      </c>
      <c r="H192" s="159"/>
      <c r="I192" s="160"/>
      <c r="J192" s="159"/>
    </row>
    <row r="193" spans="6:10">
      <c r="F193" s="158" t="s">
        <v>35</v>
      </c>
      <c r="G193" s="162" t="s">
        <v>375</v>
      </c>
      <c r="H193" s="159"/>
      <c r="I193" s="160"/>
      <c r="J193" s="159"/>
    </row>
    <row r="194" spans="6:10">
      <c r="F194" s="158" t="s">
        <v>35</v>
      </c>
      <c r="G194" s="163"/>
      <c r="H194" s="159"/>
      <c r="I194" s="160"/>
      <c r="J194" s="159"/>
    </row>
    <row r="195" spans="6:10">
      <c r="F195" s="158" t="s">
        <v>35</v>
      </c>
      <c r="G195" s="162" t="s">
        <v>376</v>
      </c>
      <c r="H195" s="159"/>
      <c r="I195" s="160"/>
      <c r="J195" s="159"/>
    </row>
    <row r="196" spans="6:10">
      <c r="F196" s="158" t="s">
        <v>35</v>
      </c>
      <c r="G196" s="162" t="s">
        <v>377</v>
      </c>
      <c r="H196" s="159"/>
      <c r="I196" s="160"/>
      <c r="J196" s="159"/>
    </row>
    <row r="197" spans="6:10">
      <c r="F197" s="158" t="s">
        <v>35</v>
      </c>
      <c r="G197" s="162" t="s">
        <v>378</v>
      </c>
      <c r="H197" s="159"/>
      <c r="I197" s="160"/>
      <c r="J197" s="159"/>
    </row>
    <row r="198" spans="6:10">
      <c r="F198" s="158" t="s">
        <v>35</v>
      </c>
      <c r="G198" s="162" t="s">
        <v>379</v>
      </c>
      <c r="H198" s="159"/>
      <c r="I198" s="160"/>
      <c r="J198" s="159"/>
    </row>
    <row r="199" spans="6:10">
      <c r="F199" s="158" t="s">
        <v>35</v>
      </c>
      <c r="G199" s="162" t="s">
        <v>380</v>
      </c>
      <c r="H199" s="159"/>
      <c r="I199" s="160"/>
      <c r="J199" s="159"/>
    </row>
    <row r="200" spans="6:10">
      <c r="F200" s="158" t="s">
        <v>35</v>
      </c>
      <c r="G200" s="164"/>
      <c r="H200" s="159"/>
      <c r="I200" s="160"/>
      <c r="J200" s="159"/>
    </row>
    <row r="201" spans="6:10">
      <c r="F201" s="158" t="s">
        <v>35</v>
      </c>
      <c r="G201" s="162" t="s">
        <v>381</v>
      </c>
      <c r="H201" s="159"/>
      <c r="I201" s="160"/>
      <c r="J201" s="159"/>
    </row>
    <row r="202" spans="6:10">
      <c r="F202" s="158" t="s">
        <v>35</v>
      </c>
      <c r="G202" s="162" t="s">
        <v>382</v>
      </c>
      <c r="H202" s="159"/>
      <c r="I202" s="160"/>
      <c r="J202" s="159"/>
    </row>
    <row r="203" spans="6:10">
      <c r="F203" s="158" t="s">
        <v>35</v>
      </c>
      <c r="G203" s="162" t="s">
        <v>383</v>
      </c>
      <c r="H203" s="159"/>
      <c r="I203" s="160"/>
      <c r="J203" s="159"/>
    </row>
    <row r="204" spans="6:10">
      <c r="F204" s="158" t="s">
        <v>35</v>
      </c>
      <c r="G204" s="162" t="s">
        <v>384</v>
      </c>
      <c r="H204" s="159"/>
      <c r="I204" s="160"/>
      <c r="J204" s="159"/>
    </row>
    <row r="205" spans="6:10">
      <c r="F205" s="158" t="s">
        <v>35</v>
      </c>
      <c r="G205" s="162" t="s">
        <v>385</v>
      </c>
      <c r="H205" s="159"/>
      <c r="I205" s="160"/>
      <c r="J205" s="159"/>
    </row>
    <row r="206" spans="6:10">
      <c r="F206" s="158" t="s">
        <v>35</v>
      </c>
      <c r="G206" s="162" t="s">
        <v>386</v>
      </c>
      <c r="H206" s="159"/>
      <c r="I206" s="160"/>
      <c r="J206" s="159"/>
    </row>
    <row r="207" spans="6:10">
      <c r="F207" s="158" t="s">
        <v>35</v>
      </c>
      <c r="G207" s="123"/>
      <c r="H207" s="159"/>
      <c r="I207" s="160"/>
      <c r="J207" s="159"/>
    </row>
    <row r="208" spans="6:10">
      <c r="F208" s="158" t="s">
        <v>35</v>
      </c>
      <c r="G208" s="162" t="s">
        <v>387</v>
      </c>
      <c r="H208" s="159"/>
      <c r="I208" s="160"/>
      <c r="J208" s="159"/>
    </row>
    <row r="209" spans="6:10">
      <c r="F209" s="158" t="s">
        <v>35</v>
      </c>
      <c r="G209" s="162" t="s">
        <v>388</v>
      </c>
      <c r="H209" s="159"/>
      <c r="I209" s="160"/>
      <c r="J209" s="159"/>
    </row>
    <row r="210" spans="6:10">
      <c r="F210" s="158" t="s">
        <v>35</v>
      </c>
      <c r="G210" s="162" t="s">
        <v>389</v>
      </c>
      <c r="H210" s="159"/>
      <c r="I210" s="160"/>
      <c r="J210" s="159"/>
    </row>
    <row r="211" spans="6:10">
      <c r="F211" s="158" t="s">
        <v>35</v>
      </c>
      <c r="G211" s="162" t="s">
        <v>390</v>
      </c>
      <c r="H211" s="159"/>
      <c r="I211" s="160"/>
      <c r="J211" s="159"/>
    </row>
    <row r="212" spans="6:10">
      <c r="F212" s="158" t="s">
        <v>35</v>
      </c>
      <c r="G212" s="162" t="s">
        <v>391</v>
      </c>
      <c r="H212" s="159"/>
      <c r="I212" s="160"/>
      <c r="J212" s="159"/>
    </row>
    <row r="213" spans="6:10">
      <c r="F213" s="158" t="s">
        <v>35</v>
      </c>
      <c r="G213" s="123"/>
      <c r="H213" s="159"/>
      <c r="I213" s="160"/>
      <c r="J213" s="159"/>
    </row>
    <row r="214" spans="6:10">
      <c r="F214" s="158" t="s">
        <v>35</v>
      </c>
      <c r="G214" s="165" t="s">
        <v>392</v>
      </c>
      <c r="H214" s="159"/>
      <c r="I214" s="160"/>
      <c r="J214" s="159"/>
    </row>
    <row r="215" spans="6:10">
      <c r="F215" s="158" t="s">
        <v>35</v>
      </c>
      <c r="G215" s="165" t="s">
        <v>393</v>
      </c>
      <c r="H215" s="159"/>
      <c r="I215" s="160"/>
      <c r="J215" s="159"/>
    </row>
    <row r="216" spans="6:10">
      <c r="F216" s="158" t="s">
        <v>35</v>
      </c>
      <c r="G216" s="164"/>
      <c r="H216" s="159"/>
      <c r="I216" s="160"/>
      <c r="J216" s="159"/>
    </row>
    <row r="217" spans="6:10">
      <c r="F217" s="158" t="s">
        <v>35</v>
      </c>
      <c r="G217" s="162" t="s">
        <v>394</v>
      </c>
      <c r="H217" s="159"/>
      <c r="I217" s="160"/>
      <c r="J217" s="159"/>
    </row>
    <row r="218" spans="6:10">
      <c r="F218" s="158" t="s">
        <v>35</v>
      </c>
      <c r="G218" s="162" t="s">
        <v>395</v>
      </c>
      <c r="H218" s="159"/>
      <c r="I218" s="160"/>
      <c r="J218" s="159"/>
    </row>
    <row r="219" spans="6:10">
      <c r="F219" s="158" t="s">
        <v>35</v>
      </c>
      <c r="G219" s="162" t="s">
        <v>396</v>
      </c>
      <c r="H219" s="159"/>
      <c r="I219" s="160"/>
      <c r="J219" s="159"/>
    </row>
    <row r="220" spans="6:10">
      <c r="F220" s="158" t="s">
        <v>35</v>
      </c>
      <c r="G220" s="162" t="s">
        <v>397</v>
      </c>
      <c r="H220" s="159"/>
      <c r="I220" s="160"/>
      <c r="J220" s="159"/>
    </row>
    <row r="221" spans="6:10">
      <c r="F221" s="158" t="s">
        <v>35</v>
      </c>
      <c r="G221" s="162" t="s">
        <v>398</v>
      </c>
      <c r="H221" s="159"/>
      <c r="I221" s="160"/>
      <c r="J221" s="159"/>
    </row>
    <row r="222" spans="6:10">
      <c r="F222" s="158" t="s">
        <v>35</v>
      </c>
      <c r="G222" s="166"/>
      <c r="H222" s="159"/>
      <c r="I222" s="160"/>
      <c r="J222" s="159"/>
    </row>
    <row r="223" spans="6:10">
      <c r="F223" s="158" t="s">
        <v>35</v>
      </c>
      <c r="G223" s="165" t="s">
        <v>399</v>
      </c>
      <c r="H223" s="159"/>
      <c r="I223" s="160"/>
      <c r="J223" s="159"/>
    </row>
    <row r="224" spans="6:10">
      <c r="F224" s="158" t="s">
        <v>35</v>
      </c>
      <c r="G224" s="165" t="s">
        <v>400</v>
      </c>
      <c r="H224" s="159"/>
      <c r="I224" s="160"/>
      <c r="J224" s="159"/>
    </row>
    <row r="225" spans="6:10">
      <c r="F225" s="158" t="s">
        <v>35</v>
      </c>
      <c r="G225" s="165" t="s">
        <v>401</v>
      </c>
      <c r="H225" s="159"/>
      <c r="I225" s="160"/>
      <c r="J225" s="159"/>
    </row>
    <row r="226" spans="6:10">
      <c r="F226" s="158" t="s">
        <v>35</v>
      </c>
      <c r="G226" s="165"/>
      <c r="H226" s="159"/>
      <c r="I226" s="160"/>
      <c r="J226" s="159"/>
    </row>
    <row r="227" spans="6:10">
      <c r="F227" s="158" t="s">
        <v>35</v>
      </c>
      <c r="G227" s="167" t="s">
        <v>32</v>
      </c>
      <c r="H227" s="159"/>
      <c r="I227" s="160"/>
      <c r="J227" s="159"/>
    </row>
    <row r="228" spans="6:10">
      <c r="F228" s="158" t="s">
        <v>35</v>
      </c>
      <c r="G228" s="167" t="s">
        <v>402</v>
      </c>
      <c r="H228" s="159"/>
      <c r="I228" s="160"/>
      <c r="J228" s="159"/>
    </row>
    <row r="229" spans="6:10">
      <c r="F229" s="158" t="s">
        <v>35</v>
      </c>
      <c r="G229" s="167" t="s">
        <v>403</v>
      </c>
      <c r="H229" s="159"/>
      <c r="I229" s="160"/>
      <c r="J229" s="159"/>
    </row>
    <row r="230" spans="6:10">
      <c r="F230" s="158" t="s">
        <v>35</v>
      </c>
      <c r="G230" s="167" t="s">
        <v>404</v>
      </c>
      <c r="H230" s="159"/>
      <c r="I230" s="160"/>
      <c r="J230" s="159"/>
    </row>
    <row r="231" spans="6:10">
      <c r="F231" s="158" t="s">
        <v>35</v>
      </c>
      <c r="G231" s="162" t="s">
        <v>405</v>
      </c>
      <c r="H231" s="159"/>
      <c r="I231" s="160"/>
      <c r="J231" s="159"/>
    </row>
    <row r="232" spans="6:10">
      <c r="F232" s="158" t="s">
        <v>35</v>
      </c>
      <c r="G232" s="162" t="s">
        <v>406</v>
      </c>
      <c r="H232" s="159"/>
      <c r="I232" s="160"/>
      <c r="J232" s="159"/>
    </row>
    <row r="233" spans="6:10">
      <c r="F233" s="158" t="s">
        <v>35</v>
      </c>
      <c r="G233" s="123"/>
      <c r="H233" s="159"/>
      <c r="I233" s="160"/>
      <c r="J233" s="159"/>
    </row>
    <row r="234" spans="6:10">
      <c r="F234" s="158" t="s">
        <v>35</v>
      </c>
      <c r="G234" s="165" t="s">
        <v>407</v>
      </c>
      <c r="H234" s="159"/>
      <c r="I234" s="160"/>
      <c r="J234" s="159"/>
    </row>
    <row r="235" spans="6:10">
      <c r="F235" s="158" t="s">
        <v>35</v>
      </c>
      <c r="G235" s="167" t="s">
        <v>408</v>
      </c>
      <c r="H235" s="159"/>
      <c r="I235" s="160"/>
      <c r="J235" s="159"/>
    </row>
    <row r="236" spans="6:10">
      <c r="F236" s="158" t="s">
        <v>35</v>
      </c>
      <c r="G236" s="162" t="s">
        <v>409</v>
      </c>
      <c r="H236" s="159"/>
      <c r="I236" s="160"/>
      <c r="J236" s="159"/>
    </row>
    <row r="237" spans="6:10">
      <c r="F237" s="158" t="s">
        <v>35</v>
      </c>
      <c r="G237" s="162" t="s">
        <v>410</v>
      </c>
      <c r="H237" s="159"/>
      <c r="I237" s="160"/>
      <c r="J237" s="159"/>
    </row>
    <row r="238" spans="6:10">
      <c r="F238" s="158" t="s">
        <v>35</v>
      </c>
      <c r="G238" s="123"/>
      <c r="H238" s="159"/>
      <c r="I238" s="160"/>
      <c r="J238" s="159"/>
    </row>
    <row r="239" spans="6:10">
      <c r="F239" s="158" t="s">
        <v>35</v>
      </c>
      <c r="G239" s="168" t="s">
        <v>411</v>
      </c>
      <c r="H239" s="159"/>
      <c r="I239" s="160"/>
      <c r="J239" s="159"/>
    </row>
    <row r="240" spans="6:10">
      <c r="F240" s="158" t="s">
        <v>35</v>
      </c>
      <c r="G240" s="168" t="s">
        <v>412</v>
      </c>
      <c r="H240" s="159"/>
      <c r="I240" s="160"/>
      <c r="J240" s="159"/>
    </row>
    <row r="241" spans="6:10">
      <c r="F241" s="158" t="s">
        <v>35</v>
      </c>
      <c r="G241" s="168" t="s">
        <v>413</v>
      </c>
      <c r="H241" s="159"/>
      <c r="I241" s="160"/>
      <c r="J241" s="159"/>
    </row>
    <row r="242" spans="6:10">
      <c r="F242" s="158" t="s">
        <v>35</v>
      </c>
      <c r="G242" s="165" t="s">
        <v>414</v>
      </c>
      <c r="H242" s="159"/>
      <c r="I242" s="160"/>
      <c r="J242" s="159"/>
    </row>
    <row r="243" spans="6:10">
      <c r="F243" s="158" t="s">
        <v>35</v>
      </c>
      <c r="G243" s="165" t="s">
        <v>415</v>
      </c>
      <c r="H243" s="159"/>
      <c r="I243" s="160"/>
      <c r="J243" s="159"/>
    </row>
    <row r="244" spans="6:10">
      <c r="F244" s="158" t="s">
        <v>35</v>
      </c>
      <c r="G244" s="165" t="s">
        <v>416</v>
      </c>
      <c r="H244" s="159"/>
      <c r="I244" s="160"/>
      <c r="J244" s="159"/>
    </row>
    <row r="245" spans="6:10">
      <c r="F245" s="158" t="s">
        <v>35</v>
      </c>
      <c r="G245" s="165" t="s">
        <v>417</v>
      </c>
      <c r="H245" s="159"/>
      <c r="I245" s="160"/>
      <c r="J245" s="159"/>
    </row>
    <row r="246" spans="6:10">
      <c r="F246" s="158" t="s">
        <v>35</v>
      </c>
      <c r="G246" s="168" t="s">
        <v>418</v>
      </c>
      <c r="H246" s="159"/>
      <c r="I246" s="160"/>
      <c r="J246" s="159"/>
    </row>
    <row r="247" spans="6:10">
      <c r="F247" s="158" t="s">
        <v>35</v>
      </c>
      <c r="G247" s="168" t="s">
        <v>120</v>
      </c>
      <c r="H247" s="159"/>
      <c r="I247" s="160"/>
      <c r="J247" s="159"/>
    </row>
    <row r="248" spans="6:10">
      <c r="F248" s="158" t="s">
        <v>35</v>
      </c>
      <c r="G248" s="168" t="s">
        <v>419</v>
      </c>
      <c r="H248" s="159"/>
      <c r="I248" s="160"/>
      <c r="J248" s="159"/>
    </row>
    <row r="249" spans="6:10">
      <c r="F249" s="158" t="s">
        <v>35</v>
      </c>
      <c r="G249" s="162" t="s">
        <v>420</v>
      </c>
      <c r="H249" s="159"/>
      <c r="I249" s="160"/>
      <c r="J249" s="159"/>
    </row>
    <row r="250" spans="6:10">
      <c r="F250" s="158" t="s">
        <v>35</v>
      </c>
      <c r="G250" s="123"/>
      <c r="H250" s="159"/>
      <c r="I250" s="160"/>
      <c r="J250" s="159"/>
    </row>
    <row r="251" spans="6:10">
      <c r="F251" s="158" t="s">
        <v>35</v>
      </c>
      <c r="G251" s="165" t="s">
        <v>421</v>
      </c>
      <c r="H251" s="159"/>
      <c r="I251" s="160"/>
      <c r="J251" s="159"/>
    </row>
    <row r="252" spans="6:10">
      <c r="F252" s="158" t="s">
        <v>35</v>
      </c>
      <c r="G252" s="165" t="s">
        <v>422</v>
      </c>
      <c r="H252" s="159"/>
      <c r="I252" s="160"/>
      <c r="J252" s="159"/>
    </row>
    <row r="253" spans="6:10">
      <c r="F253" s="158" t="s">
        <v>35</v>
      </c>
      <c r="G253" s="165" t="s">
        <v>423</v>
      </c>
      <c r="H253" s="159"/>
      <c r="I253" s="160"/>
      <c r="J253" s="159"/>
    </row>
    <row r="254" spans="6:10">
      <c r="F254" s="158" t="s">
        <v>35</v>
      </c>
      <c r="G254" s="123"/>
      <c r="H254" s="159"/>
      <c r="I254" s="160"/>
      <c r="J254" s="159"/>
    </row>
    <row r="255" spans="6:10">
      <c r="F255" s="158" t="s">
        <v>35</v>
      </c>
      <c r="G255" s="165" t="s">
        <v>47</v>
      </c>
      <c r="H255" s="159"/>
      <c r="I255" s="160"/>
      <c r="J255" s="159"/>
    </row>
    <row r="256" spans="6:10">
      <c r="F256" s="158" t="s">
        <v>35</v>
      </c>
      <c r="G256" s="165" t="s">
        <v>34</v>
      </c>
      <c r="H256" s="159"/>
      <c r="I256" s="160"/>
      <c r="J256" s="159"/>
    </row>
    <row r="257" spans="6:10">
      <c r="F257" s="158" t="s">
        <v>35</v>
      </c>
      <c r="G257" s="165" t="s">
        <v>424</v>
      </c>
      <c r="H257" s="159"/>
      <c r="I257" s="160"/>
      <c r="J257" s="159"/>
    </row>
    <row r="258" spans="6:10">
      <c r="F258" s="158" t="s">
        <v>35</v>
      </c>
      <c r="G258" s="165" t="s">
        <v>47</v>
      </c>
      <c r="H258" s="159"/>
      <c r="I258" s="160"/>
      <c r="J258" s="159"/>
    </row>
    <row r="259" spans="6:10">
      <c r="F259" s="158" t="s">
        <v>35</v>
      </c>
      <c r="G259" s="165" t="s">
        <v>114</v>
      </c>
      <c r="H259" s="159"/>
      <c r="I259" s="160"/>
      <c r="J259" s="159"/>
    </row>
    <row r="260" spans="6:10">
      <c r="F260" s="158" t="s">
        <v>35</v>
      </c>
      <c r="G260" s="168" t="s">
        <v>113</v>
      </c>
      <c r="H260" s="159"/>
      <c r="I260" s="160"/>
      <c r="J260" s="159"/>
    </row>
    <row r="261" spans="6:10">
      <c r="F261" s="158" t="s">
        <v>35</v>
      </c>
      <c r="G261" s="168" t="s">
        <v>112</v>
      </c>
      <c r="H261" s="159"/>
      <c r="I261" s="160"/>
      <c r="J261" s="159"/>
    </row>
    <row r="262" spans="6:10">
      <c r="F262" s="158" t="s">
        <v>35</v>
      </c>
      <c r="G262" s="123"/>
      <c r="H262" s="159"/>
      <c r="I262" s="160"/>
      <c r="J262" s="159"/>
    </row>
    <row r="263" spans="6:10">
      <c r="F263" s="158" t="s">
        <v>35</v>
      </c>
      <c r="G263" s="162" t="s">
        <v>425</v>
      </c>
      <c r="H263" s="159"/>
      <c r="I263" s="160"/>
      <c r="J263" s="159"/>
    </row>
    <row r="264" spans="6:10">
      <c r="F264" s="158" t="s">
        <v>35</v>
      </c>
      <c r="G264" s="162" t="s">
        <v>426</v>
      </c>
      <c r="H264" s="159"/>
      <c r="I264" s="160"/>
      <c r="J264" s="159"/>
    </row>
    <row r="265" spans="6:10">
      <c r="F265" s="158" t="s">
        <v>35</v>
      </c>
      <c r="G265" s="162" t="s">
        <v>427</v>
      </c>
      <c r="H265" s="159"/>
      <c r="I265" s="160"/>
      <c r="J265" s="159"/>
    </row>
    <row r="266" spans="6:10">
      <c r="F266" s="158" t="s">
        <v>35</v>
      </c>
      <c r="G266" s="162" t="s">
        <v>428</v>
      </c>
      <c r="H266" s="159"/>
      <c r="I266" s="160"/>
      <c r="J266" s="159"/>
    </row>
    <row r="267" spans="6:10">
      <c r="F267" s="158" t="s">
        <v>35</v>
      </c>
      <c r="G267" s="123"/>
      <c r="H267" s="159"/>
      <c r="I267" s="160"/>
      <c r="J267" s="159"/>
    </row>
    <row r="268" spans="6:10">
      <c r="F268" s="158" t="s">
        <v>35</v>
      </c>
      <c r="G268" s="165" t="s">
        <v>429</v>
      </c>
      <c r="H268" s="159"/>
      <c r="I268" s="160"/>
      <c r="J268" s="159"/>
    </row>
    <row r="269" spans="6:10">
      <c r="F269" s="158" t="s">
        <v>35</v>
      </c>
      <c r="G269" s="165" t="s">
        <v>50</v>
      </c>
      <c r="H269" s="159"/>
      <c r="I269" s="160"/>
      <c r="J269" s="159"/>
    </row>
    <row r="270" spans="6:10">
      <c r="F270" s="158" t="s">
        <v>35</v>
      </c>
      <c r="G270" s="123"/>
      <c r="H270" s="159"/>
      <c r="I270" s="160"/>
      <c r="J270" s="159"/>
    </row>
    <row r="271" spans="6:10">
      <c r="F271" s="158" t="s">
        <v>35</v>
      </c>
      <c r="G271" s="165" t="s">
        <v>430</v>
      </c>
      <c r="H271" s="159"/>
      <c r="I271" s="160"/>
      <c r="J271" s="159"/>
    </row>
    <row r="272" spans="6:10">
      <c r="F272" s="158" t="s">
        <v>35</v>
      </c>
      <c r="G272" s="165" t="s">
        <v>431</v>
      </c>
      <c r="H272" s="159"/>
      <c r="I272" s="160"/>
      <c r="J272" s="159"/>
    </row>
    <row r="273" spans="6:10">
      <c r="F273" s="158" t="s">
        <v>35</v>
      </c>
      <c r="G273" s="165" t="s">
        <v>432</v>
      </c>
      <c r="H273" s="159"/>
      <c r="I273" s="160"/>
      <c r="J273" s="159"/>
    </row>
    <row r="274" spans="6:10">
      <c r="F274" s="158" t="s">
        <v>35</v>
      </c>
      <c r="G274" s="165" t="s">
        <v>433</v>
      </c>
      <c r="H274" s="159"/>
      <c r="I274" s="160"/>
      <c r="J274" s="159"/>
    </row>
    <row r="275" spans="6:10">
      <c r="F275" s="158" t="s">
        <v>35</v>
      </c>
      <c r="G275" s="165" t="s">
        <v>46</v>
      </c>
      <c r="H275" s="159"/>
      <c r="I275" s="160"/>
      <c r="J275" s="159"/>
    </row>
    <row r="276" spans="6:10">
      <c r="F276" s="158" t="s">
        <v>35</v>
      </c>
      <c r="G276" s="165" t="s">
        <v>434</v>
      </c>
      <c r="H276" s="159"/>
      <c r="I276" s="160"/>
      <c r="J276" s="159"/>
    </row>
    <row r="277" spans="6:10">
      <c r="F277" s="158" t="s">
        <v>35</v>
      </c>
      <c r="G277" s="165" t="s">
        <v>435</v>
      </c>
      <c r="H277" s="159"/>
      <c r="I277" s="160"/>
      <c r="J277" s="159"/>
    </row>
    <row r="278" spans="6:10">
      <c r="F278" s="158" t="s">
        <v>35</v>
      </c>
      <c r="G278" s="165" t="s">
        <v>436</v>
      </c>
      <c r="H278" s="159"/>
      <c r="I278" s="160"/>
      <c r="J278" s="159"/>
    </row>
    <row r="279" spans="6:10">
      <c r="F279" s="158" t="s">
        <v>35</v>
      </c>
      <c r="G279" s="165" t="s">
        <v>437</v>
      </c>
      <c r="H279" s="159"/>
      <c r="I279" s="160"/>
      <c r="J279" s="159"/>
    </row>
    <row r="280" spans="6:10">
      <c r="F280" s="158" t="s">
        <v>35</v>
      </c>
      <c r="G280" s="123"/>
      <c r="H280" s="159"/>
      <c r="I280" s="160"/>
      <c r="J280" s="159"/>
    </row>
    <row r="281" spans="6:10">
      <c r="F281" s="158" t="s">
        <v>35</v>
      </c>
      <c r="G281" s="162" t="s">
        <v>438</v>
      </c>
      <c r="H281" s="159"/>
      <c r="I281" s="160"/>
      <c r="J281" s="159"/>
    </row>
    <row r="282" spans="6:10">
      <c r="F282" s="158" t="s">
        <v>35</v>
      </c>
      <c r="G282" s="162" t="s">
        <v>439</v>
      </c>
      <c r="H282" s="159"/>
      <c r="I282" s="160"/>
      <c r="J282" s="159"/>
    </row>
    <row r="283" spans="6:10">
      <c r="F283" s="158" t="s">
        <v>35</v>
      </c>
      <c r="G283" s="162" t="s">
        <v>440</v>
      </c>
      <c r="H283" s="159"/>
      <c r="I283" s="160"/>
      <c r="J283" s="159"/>
    </row>
    <row r="284" spans="6:10">
      <c r="F284" s="158" t="s">
        <v>35</v>
      </c>
      <c r="G284" s="162" t="s">
        <v>441</v>
      </c>
      <c r="H284" s="159"/>
      <c r="I284" s="160"/>
      <c r="J284" s="159"/>
    </row>
    <row r="285" spans="6:10">
      <c r="F285" s="158" t="s">
        <v>35</v>
      </c>
      <c r="G285" s="162" t="s">
        <v>442</v>
      </c>
      <c r="H285" s="159"/>
      <c r="I285" s="160"/>
      <c r="J285" s="159"/>
    </row>
    <row r="286" spans="6:10">
      <c r="F286" s="158" t="s">
        <v>35</v>
      </c>
      <c r="G286" s="162" t="s">
        <v>443</v>
      </c>
      <c r="H286" s="159"/>
      <c r="I286" s="160"/>
      <c r="J286" s="159"/>
    </row>
    <row r="287" spans="6:10">
      <c r="F287" s="158" t="s">
        <v>35</v>
      </c>
      <c r="G287" s="162" t="s">
        <v>444</v>
      </c>
      <c r="H287" s="159"/>
      <c r="I287" s="160"/>
      <c r="J287" s="159"/>
    </row>
    <row r="288" spans="6:10">
      <c r="F288" s="158" t="s">
        <v>35</v>
      </c>
      <c r="G288" s="162" t="s">
        <v>445</v>
      </c>
      <c r="H288" s="159"/>
      <c r="I288" s="160"/>
      <c r="J288" s="159"/>
    </row>
    <row r="289" spans="6:10">
      <c r="F289" s="158" t="s">
        <v>35</v>
      </c>
      <c r="G289" s="162" t="s">
        <v>446</v>
      </c>
      <c r="H289" s="159"/>
      <c r="I289" s="160"/>
      <c r="J289" s="159"/>
    </row>
    <row r="290" spans="6:10">
      <c r="F290" s="158" t="s">
        <v>35</v>
      </c>
      <c r="G290" s="162" t="s">
        <v>447</v>
      </c>
      <c r="H290" s="159"/>
      <c r="I290" s="160"/>
      <c r="J290" s="159"/>
    </row>
    <row r="291" spans="6:10">
      <c r="F291" s="158" t="s">
        <v>35</v>
      </c>
      <c r="G291" s="162" t="s">
        <v>448</v>
      </c>
      <c r="H291" s="159"/>
      <c r="I291" s="160"/>
      <c r="J291" s="159"/>
    </row>
    <row r="292" spans="6:10">
      <c r="F292" s="158" t="s">
        <v>35</v>
      </c>
      <c r="G292" s="162" t="s">
        <v>449</v>
      </c>
      <c r="H292" s="159"/>
      <c r="I292" s="160"/>
      <c r="J292" s="159"/>
    </row>
    <row r="293" spans="6:10">
      <c r="F293" s="158" t="s">
        <v>35</v>
      </c>
      <c r="G293" s="162" t="s">
        <v>450</v>
      </c>
      <c r="H293" s="159"/>
      <c r="I293" s="160"/>
      <c r="J293" s="159"/>
    </row>
    <row r="294" spans="6:10">
      <c r="F294" s="158" t="s">
        <v>35</v>
      </c>
      <c r="G294" s="162" t="s">
        <v>451</v>
      </c>
      <c r="H294" s="159"/>
      <c r="I294" s="160"/>
      <c r="J294" s="159"/>
    </row>
    <row r="295" spans="6:10">
      <c r="F295" s="158" t="s">
        <v>35</v>
      </c>
      <c r="G295" s="162" t="s">
        <v>452</v>
      </c>
      <c r="H295" s="159"/>
      <c r="I295" s="160"/>
      <c r="J295" s="159"/>
    </row>
    <row r="296" spans="6:10">
      <c r="F296" s="158" t="s">
        <v>35</v>
      </c>
      <c r="G296" s="164"/>
      <c r="H296" s="159"/>
      <c r="I296" s="160"/>
      <c r="J296" s="159"/>
    </row>
    <row r="297" spans="6:10">
      <c r="F297" s="158" t="s">
        <v>35</v>
      </c>
      <c r="G297" s="169" t="s">
        <v>453</v>
      </c>
      <c r="H297" s="159"/>
      <c r="I297" s="160"/>
      <c r="J297" s="159"/>
    </row>
    <row r="298" spans="6:10">
      <c r="F298" s="158" t="s">
        <v>35</v>
      </c>
      <c r="G298" s="169" t="s">
        <v>454</v>
      </c>
      <c r="H298" s="159"/>
      <c r="I298" s="160"/>
      <c r="J298" s="159"/>
    </row>
    <row r="299" spans="6:10">
      <c r="F299" s="158" t="s">
        <v>35</v>
      </c>
      <c r="G299" s="169" t="s">
        <v>455</v>
      </c>
      <c r="H299" s="159"/>
      <c r="I299" s="160"/>
      <c r="J299" s="159"/>
    </row>
    <row r="300" spans="6:10">
      <c r="F300" s="158" t="s">
        <v>35</v>
      </c>
      <c r="G300" s="162" t="s">
        <v>456</v>
      </c>
      <c r="H300" s="159"/>
      <c r="I300" s="160"/>
      <c r="J300" s="159"/>
    </row>
    <row r="301" spans="6:10">
      <c r="F301" s="158" t="s">
        <v>35</v>
      </c>
      <c r="G301" s="162" t="s">
        <v>457</v>
      </c>
      <c r="H301" s="159"/>
      <c r="I301" s="160"/>
      <c r="J301" s="159"/>
    </row>
    <row r="302" spans="6:10">
      <c r="F302" s="158" t="s">
        <v>35</v>
      </c>
      <c r="G302" s="162" t="s">
        <v>458</v>
      </c>
      <c r="H302" s="159"/>
      <c r="I302" s="160"/>
      <c r="J302" s="159"/>
    </row>
    <row r="303" spans="6:10">
      <c r="F303" s="158" t="s">
        <v>35</v>
      </c>
      <c r="G303" s="162" t="s">
        <v>459</v>
      </c>
      <c r="H303" s="159"/>
      <c r="I303" s="160"/>
      <c r="J303" s="159"/>
    </row>
    <row r="304" spans="6:10">
      <c r="F304" s="158" t="s">
        <v>35</v>
      </c>
      <c r="G304" s="162" t="s">
        <v>460</v>
      </c>
      <c r="H304" s="159"/>
      <c r="I304" s="160"/>
      <c r="J304" s="159"/>
    </row>
    <row r="305" spans="6:10">
      <c r="F305" s="158" t="s">
        <v>35</v>
      </c>
      <c r="G305" s="162" t="s">
        <v>461</v>
      </c>
      <c r="H305" s="159"/>
      <c r="I305" s="160"/>
      <c r="J305" s="159"/>
    </row>
    <row r="306" spans="6:10">
      <c r="F306" s="158" t="s">
        <v>35</v>
      </c>
      <c r="G306" s="164"/>
      <c r="H306" s="159"/>
      <c r="I306" s="160"/>
      <c r="J306" s="159"/>
    </row>
    <row r="307" spans="6:10">
      <c r="F307" s="158" t="s">
        <v>35</v>
      </c>
      <c r="G307" s="162" t="s">
        <v>462</v>
      </c>
      <c r="H307" s="159"/>
      <c r="I307" s="160"/>
      <c r="J307" s="159"/>
    </row>
    <row r="308" spans="6:10">
      <c r="F308" s="158" t="s">
        <v>35</v>
      </c>
      <c r="G308" s="162" t="s">
        <v>463</v>
      </c>
      <c r="H308" s="159"/>
      <c r="I308" s="160"/>
      <c r="J308" s="159"/>
    </row>
    <row r="309" spans="6:10">
      <c r="F309" s="158" t="s">
        <v>35</v>
      </c>
      <c r="G309" s="123"/>
      <c r="H309" s="159"/>
      <c r="I309" s="160"/>
      <c r="J309" s="159"/>
    </row>
    <row r="310" spans="6:10">
      <c r="F310" s="158" t="s">
        <v>35</v>
      </c>
      <c r="G310" s="103" t="s">
        <v>361</v>
      </c>
      <c r="H310" s="159"/>
      <c r="I310" s="160"/>
      <c r="J310" s="159"/>
    </row>
    <row r="311" spans="6:10">
      <c r="F311" s="158" t="s">
        <v>35</v>
      </c>
      <c r="G311" s="103" t="s">
        <v>362</v>
      </c>
      <c r="H311" s="159"/>
      <c r="I311" s="160"/>
      <c r="J311" s="159"/>
    </row>
    <row r="312" spans="6:10">
      <c r="F312" s="158" t="s">
        <v>35</v>
      </c>
      <c r="G312" s="103" t="s">
        <v>360</v>
      </c>
      <c r="H312" s="159"/>
      <c r="I312" s="160"/>
      <c r="J312" s="159"/>
    </row>
    <row r="313" spans="6:10">
      <c r="F313" s="158" t="s">
        <v>35</v>
      </c>
      <c r="G313" s="103" t="s">
        <v>359</v>
      </c>
      <c r="H313" s="159"/>
      <c r="I313" s="160"/>
      <c r="J313" s="159"/>
    </row>
    <row r="314" spans="6:10">
      <c r="F314" s="158" t="s">
        <v>35</v>
      </c>
      <c r="G314" s="103" t="s">
        <v>363</v>
      </c>
      <c r="H314" s="159"/>
      <c r="I314" s="160"/>
      <c r="J314" s="159"/>
    </row>
    <row r="315" spans="6:10">
      <c r="F315" s="158" t="s">
        <v>35</v>
      </c>
      <c r="G315" s="103" t="s">
        <v>364</v>
      </c>
      <c r="H315" s="159"/>
      <c r="I315" s="160"/>
      <c r="J315" s="159"/>
    </row>
    <row r="316" spans="6:10">
      <c r="F316" s="158" t="s">
        <v>35</v>
      </c>
      <c r="G316" s="103" t="s">
        <v>365</v>
      </c>
      <c r="H316" s="159"/>
      <c r="I316" s="160"/>
      <c r="J316" s="159"/>
    </row>
    <row r="317" spans="6:10">
      <c r="F317" s="158" t="s">
        <v>35</v>
      </c>
      <c r="G317" s="103" t="s">
        <v>366</v>
      </c>
      <c r="H317" s="159"/>
      <c r="I317" s="160"/>
      <c r="J317" s="159"/>
    </row>
    <row r="318" spans="6:10">
      <c r="F318" s="161"/>
      <c r="G318" s="170"/>
      <c r="H318" s="159"/>
      <c r="I318" s="160"/>
      <c r="J318" s="159"/>
    </row>
    <row r="319" spans="6:10" ht="15">
      <c r="F319" s="158" t="s">
        <v>39</v>
      </c>
      <c r="G319" s="108" t="s">
        <v>376</v>
      </c>
      <c r="H319" s="159"/>
      <c r="I319" s="160"/>
      <c r="J319" s="159"/>
    </row>
    <row r="320" spans="6:10" ht="15">
      <c r="F320" s="158" t="s">
        <v>39</v>
      </c>
      <c r="G320" s="120" t="s">
        <v>377</v>
      </c>
      <c r="H320" s="159"/>
      <c r="I320" s="160"/>
      <c r="J320" s="159"/>
    </row>
    <row r="321" spans="6:10" ht="15">
      <c r="F321" s="158" t="s">
        <v>39</v>
      </c>
      <c r="G321" s="120" t="s">
        <v>378</v>
      </c>
      <c r="H321" s="159"/>
      <c r="I321" s="160"/>
      <c r="J321" s="159"/>
    </row>
    <row r="322" spans="6:10" ht="15">
      <c r="F322" s="158" t="s">
        <v>39</v>
      </c>
      <c r="G322" s="120" t="s">
        <v>379</v>
      </c>
      <c r="H322" s="159"/>
      <c r="I322" s="160"/>
      <c r="J322" s="159"/>
    </row>
    <row r="323" spans="6:10" ht="15">
      <c r="F323" s="158" t="s">
        <v>39</v>
      </c>
      <c r="G323" s="120" t="s">
        <v>380</v>
      </c>
      <c r="H323" s="159"/>
      <c r="I323" s="160"/>
      <c r="J323" s="159"/>
    </row>
    <row r="324" spans="6:10" ht="15">
      <c r="F324" s="158" t="s">
        <v>39</v>
      </c>
      <c r="G324" s="120" t="s">
        <v>466</v>
      </c>
      <c r="H324" s="159"/>
      <c r="I324" s="160"/>
      <c r="J324" s="159"/>
    </row>
    <row r="325" spans="6:10">
      <c r="F325" s="158" t="s">
        <v>39</v>
      </c>
      <c r="G325" s="130"/>
      <c r="H325" s="159"/>
      <c r="I325" s="160"/>
      <c r="J325" s="159"/>
    </row>
    <row r="326" spans="6:10" ht="15">
      <c r="F326" s="158" t="s">
        <v>39</v>
      </c>
      <c r="G326" s="108" t="s">
        <v>381</v>
      </c>
      <c r="H326" s="159"/>
      <c r="I326" s="160"/>
      <c r="J326" s="159"/>
    </row>
    <row r="327" spans="6:10" ht="15">
      <c r="F327" s="158" t="s">
        <v>39</v>
      </c>
      <c r="G327" s="108" t="s">
        <v>382</v>
      </c>
      <c r="H327" s="159"/>
      <c r="I327" s="160"/>
      <c r="J327" s="159"/>
    </row>
    <row r="328" spans="6:10" ht="15">
      <c r="F328" s="158" t="s">
        <v>39</v>
      </c>
      <c r="G328" s="108" t="s">
        <v>383</v>
      </c>
      <c r="H328" s="159"/>
      <c r="I328" s="160"/>
      <c r="J328" s="159"/>
    </row>
    <row r="329" spans="6:10" ht="15">
      <c r="F329" s="158" t="s">
        <v>39</v>
      </c>
      <c r="G329" s="108" t="s">
        <v>384</v>
      </c>
      <c r="H329" s="159"/>
      <c r="I329" s="160"/>
      <c r="J329" s="159"/>
    </row>
    <row r="330" spans="6:10" ht="15">
      <c r="F330" s="158" t="s">
        <v>39</v>
      </c>
      <c r="G330" s="108" t="s">
        <v>385</v>
      </c>
      <c r="H330" s="159"/>
      <c r="I330" s="160"/>
      <c r="J330" s="159"/>
    </row>
    <row r="331" spans="6:10" ht="15">
      <c r="F331" s="158" t="s">
        <v>39</v>
      </c>
      <c r="G331" s="108" t="s">
        <v>386</v>
      </c>
      <c r="H331" s="159"/>
      <c r="I331" s="160"/>
      <c r="J331" s="159"/>
    </row>
    <row r="332" spans="6:10">
      <c r="F332" s="158" t="s">
        <v>39</v>
      </c>
      <c r="G332" s="115"/>
      <c r="H332" s="159"/>
      <c r="I332" s="160"/>
      <c r="J332" s="159"/>
    </row>
    <row r="333" spans="6:10" ht="15">
      <c r="F333" s="158" t="s">
        <v>39</v>
      </c>
      <c r="G333" s="108" t="s">
        <v>467</v>
      </c>
      <c r="H333" s="159"/>
      <c r="I333" s="160"/>
      <c r="J333" s="159"/>
    </row>
    <row r="334" spans="6:10" ht="15">
      <c r="F334" s="158" t="s">
        <v>39</v>
      </c>
      <c r="G334" s="108" t="s">
        <v>468</v>
      </c>
      <c r="H334" s="159"/>
      <c r="I334" s="160"/>
      <c r="J334" s="159"/>
    </row>
    <row r="335" spans="6:10" ht="15">
      <c r="F335" s="158" t="s">
        <v>39</v>
      </c>
      <c r="G335" s="108" t="s">
        <v>469</v>
      </c>
      <c r="H335" s="159"/>
      <c r="I335" s="160"/>
      <c r="J335" s="159"/>
    </row>
    <row r="336" spans="6:10" ht="15">
      <c r="F336" s="158" t="s">
        <v>39</v>
      </c>
      <c r="G336" s="108" t="s">
        <v>470</v>
      </c>
      <c r="H336" s="159"/>
      <c r="I336" s="160"/>
      <c r="J336" s="159"/>
    </row>
    <row r="337" spans="6:10" ht="15">
      <c r="F337" s="158" t="s">
        <v>39</v>
      </c>
      <c r="G337" s="108" t="s">
        <v>471</v>
      </c>
      <c r="H337" s="159"/>
      <c r="I337" s="160"/>
      <c r="J337" s="159"/>
    </row>
    <row r="338" spans="6:10">
      <c r="F338" s="158" t="s">
        <v>39</v>
      </c>
      <c r="G338" s="130"/>
      <c r="H338" s="138"/>
      <c r="I338" s="160"/>
      <c r="J338" s="159"/>
    </row>
    <row r="339" spans="6:10" ht="15">
      <c r="F339" s="158" t="s">
        <v>39</v>
      </c>
      <c r="G339" s="142" t="s">
        <v>387</v>
      </c>
      <c r="H339" s="138"/>
      <c r="I339" s="160"/>
      <c r="J339" s="159"/>
    </row>
    <row r="340" spans="6:10" ht="15">
      <c r="F340" s="158" t="s">
        <v>39</v>
      </c>
      <c r="G340" s="142" t="s">
        <v>388</v>
      </c>
      <c r="H340" s="138"/>
      <c r="I340" s="160"/>
      <c r="J340" s="159"/>
    </row>
    <row r="341" spans="6:10" ht="15">
      <c r="F341" s="158" t="s">
        <v>39</v>
      </c>
      <c r="G341" s="142" t="s">
        <v>389</v>
      </c>
      <c r="H341" s="138"/>
      <c r="I341" s="160"/>
      <c r="J341" s="159"/>
    </row>
    <row r="342" spans="6:10" ht="15">
      <c r="F342" s="158" t="s">
        <v>39</v>
      </c>
      <c r="G342" s="142" t="s">
        <v>472</v>
      </c>
      <c r="H342" s="138"/>
      <c r="I342" s="160"/>
      <c r="J342" s="159"/>
    </row>
    <row r="343" spans="6:10" ht="15">
      <c r="F343" s="158" t="s">
        <v>39</v>
      </c>
      <c r="G343" s="142" t="s">
        <v>473</v>
      </c>
      <c r="H343" s="138"/>
      <c r="I343" s="160"/>
      <c r="J343" s="159"/>
    </row>
    <row r="344" spans="6:10">
      <c r="F344" s="158" t="s">
        <v>39</v>
      </c>
      <c r="G344" s="110"/>
      <c r="H344" s="159"/>
      <c r="I344" s="160"/>
      <c r="J344" s="159"/>
    </row>
    <row r="345" spans="6:10" ht="15">
      <c r="F345" s="158" t="s">
        <v>39</v>
      </c>
      <c r="G345" s="144" t="s">
        <v>392</v>
      </c>
      <c r="H345" s="159"/>
      <c r="I345" s="160"/>
      <c r="J345" s="159"/>
    </row>
    <row r="346" spans="6:10" ht="15">
      <c r="F346" s="158" t="s">
        <v>39</v>
      </c>
      <c r="G346" s="144" t="s">
        <v>474</v>
      </c>
      <c r="H346" s="159"/>
      <c r="I346" s="160"/>
      <c r="J346" s="159"/>
    </row>
    <row r="347" spans="6:10" ht="15">
      <c r="F347" s="158" t="s">
        <v>39</v>
      </c>
      <c r="G347" s="144" t="s">
        <v>393</v>
      </c>
      <c r="H347" s="159"/>
      <c r="I347" s="160"/>
      <c r="J347" s="159"/>
    </row>
    <row r="348" spans="6:10" ht="15">
      <c r="F348" s="158" t="s">
        <v>39</v>
      </c>
      <c r="G348" s="144" t="s">
        <v>475</v>
      </c>
      <c r="H348" s="159"/>
      <c r="I348" s="160"/>
      <c r="J348" s="159"/>
    </row>
    <row r="349" spans="6:10" ht="15">
      <c r="F349" s="158" t="s">
        <v>39</v>
      </c>
      <c r="G349" s="142" t="s">
        <v>476</v>
      </c>
      <c r="H349" s="159"/>
      <c r="I349" s="160"/>
      <c r="J349" s="159"/>
    </row>
    <row r="350" spans="6:10" ht="15">
      <c r="F350" s="158" t="s">
        <v>39</v>
      </c>
      <c r="G350" s="142" t="s">
        <v>477</v>
      </c>
      <c r="H350" s="159"/>
      <c r="I350" s="160"/>
      <c r="J350" s="159"/>
    </row>
    <row r="351" spans="6:10">
      <c r="F351" s="158" t="s">
        <v>39</v>
      </c>
      <c r="G351" s="115"/>
      <c r="H351" s="159"/>
      <c r="I351" s="160"/>
      <c r="J351" s="159"/>
    </row>
    <row r="352" spans="6:10" ht="15">
      <c r="F352" s="158" t="s">
        <v>39</v>
      </c>
      <c r="G352" s="108" t="s">
        <v>394</v>
      </c>
      <c r="H352" s="159"/>
      <c r="I352" s="160"/>
      <c r="J352" s="159"/>
    </row>
    <row r="353" spans="6:10" ht="15">
      <c r="F353" s="158" t="s">
        <v>39</v>
      </c>
      <c r="G353" s="108" t="s">
        <v>395</v>
      </c>
      <c r="H353" s="159"/>
      <c r="I353" s="160"/>
      <c r="J353" s="159"/>
    </row>
    <row r="354" spans="6:10" ht="15">
      <c r="F354" s="158" t="s">
        <v>39</v>
      </c>
      <c r="G354" s="108" t="s">
        <v>396</v>
      </c>
      <c r="H354" s="159"/>
      <c r="I354" s="160"/>
      <c r="J354" s="159"/>
    </row>
    <row r="355" spans="6:10" ht="15">
      <c r="F355" s="158" t="s">
        <v>39</v>
      </c>
      <c r="G355" s="108" t="s">
        <v>397</v>
      </c>
      <c r="H355" s="159"/>
      <c r="I355" s="160"/>
      <c r="J355" s="159"/>
    </row>
    <row r="356" spans="6:10" ht="15">
      <c r="F356" s="158" t="s">
        <v>39</v>
      </c>
      <c r="G356" s="108" t="s">
        <v>398</v>
      </c>
      <c r="H356" s="159"/>
      <c r="I356" s="160"/>
      <c r="J356" s="159"/>
    </row>
    <row r="357" spans="6:10">
      <c r="F357" s="158" t="s">
        <v>39</v>
      </c>
      <c r="G357" s="130"/>
      <c r="H357" s="159"/>
      <c r="I357" s="160"/>
      <c r="J357" s="159"/>
    </row>
    <row r="358" spans="6:10" ht="15">
      <c r="F358" s="158" t="s">
        <v>39</v>
      </c>
      <c r="G358" s="144" t="s">
        <v>478</v>
      </c>
      <c r="H358" s="159"/>
      <c r="I358" s="160"/>
      <c r="J358" s="159"/>
    </row>
    <row r="359" spans="6:10" ht="15">
      <c r="F359" s="158" t="s">
        <v>39</v>
      </c>
      <c r="G359" s="144" t="s">
        <v>400</v>
      </c>
      <c r="H359" s="159"/>
      <c r="I359" s="160"/>
      <c r="J359" s="159"/>
    </row>
    <row r="360" spans="6:10" ht="15">
      <c r="F360" s="158" t="s">
        <v>39</v>
      </c>
      <c r="G360" s="144" t="s">
        <v>32</v>
      </c>
      <c r="H360" s="159"/>
      <c r="I360" s="160"/>
      <c r="J360" s="159"/>
    </row>
    <row r="361" spans="6:10" ht="15">
      <c r="F361" s="158" t="s">
        <v>39</v>
      </c>
      <c r="G361" s="149" t="s">
        <v>756</v>
      </c>
      <c r="H361" s="159"/>
      <c r="I361" s="160"/>
      <c r="J361" s="159"/>
    </row>
    <row r="362" spans="6:10" ht="15">
      <c r="F362" s="158" t="s">
        <v>39</v>
      </c>
      <c r="G362" s="149" t="s">
        <v>479</v>
      </c>
      <c r="H362" s="159"/>
      <c r="I362" s="160"/>
      <c r="J362" s="159"/>
    </row>
    <row r="363" spans="6:10" ht="15">
      <c r="F363" s="158" t="s">
        <v>39</v>
      </c>
      <c r="G363" s="149" t="s">
        <v>480</v>
      </c>
      <c r="H363" s="159"/>
      <c r="I363" s="160"/>
      <c r="J363" s="159"/>
    </row>
    <row r="364" spans="6:10" ht="15">
      <c r="F364" s="158" t="s">
        <v>39</v>
      </c>
      <c r="G364" s="142" t="s">
        <v>481</v>
      </c>
      <c r="H364" s="159"/>
      <c r="I364" s="160"/>
      <c r="J364" s="159"/>
    </row>
    <row r="365" spans="6:10">
      <c r="F365" s="158" t="s">
        <v>39</v>
      </c>
      <c r="G365" s="115"/>
      <c r="H365" s="159"/>
      <c r="I365" s="160"/>
      <c r="J365" s="159"/>
    </row>
    <row r="366" spans="6:10" ht="15">
      <c r="F366" s="158" t="s">
        <v>39</v>
      </c>
      <c r="G366" s="144" t="s">
        <v>407</v>
      </c>
      <c r="H366" s="159"/>
      <c r="I366" s="160"/>
      <c r="J366" s="159"/>
    </row>
    <row r="367" spans="6:10" ht="15">
      <c r="F367" s="158" t="s">
        <v>39</v>
      </c>
      <c r="G367" s="149" t="s">
        <v>482</v>
      </c>
      <c r="H367" s="159"/>
      <c r="I367" s="160"/>
      <c r="J367" s="159"/>
    </row>
    <row r="368" spans="6:10" ht="15">
      <c r="F368" s="158" t="s">
        <v>39</v>
      </c>
      <c r="G368" s="149" t="s">
        <v>483</v>
      </c>
      <c r="H368" s="159"/>
      <c r="I368" s="160"/>
      <c r="J368" s="159"/>
    </row>
    <row r="369" spans="6:10">
      <c r="F369" s="158" t="s">
        <v>39</v>
      </c>
      <c r="G369" s="112"/>
      <c r="H369" s="159"/>
      <c r="I369" s="160"/>
      <c r="J369" s="159"/>
    </row>
    <row r="370" spans="6:10" ht="15">
      <c r="F370" s="158" t="s">
        <v>39</v>
      </c>
      <c r="G370" s="151" t="s">
        <v>484</v>
      </c>
      <c r="H370" s="159"/>
      <c r="I370" s="160"/>
      <c r="J370" s="159"/>
    </row>
    <row r="371" spans="6:10" ht="15">
      <c r="F371" s="158" t="s">
        <v>39</v>
      </c>
      <c r="G371" s="151" t="s">
        <v>485</v>
      </c>
      <c r="H371" s="159"/>
      <c r="I371" s="160"/>
      <c r="J371" s="159"/>
    </row>
    <row r="372" spans="6:10" ht="15">
      <c r="F372" s="158" t="s">
        <v>39</v>
      </c>
      <c r="G372" s="151" t="s">
        <v>486</v>
      </c>
      <c r="H372" s="159"/>
      <c r="I372" s="160"/>
      <c r="J372" s="159"/>
    </row>
    <row r="373" spans="6:10" ht="15">
      <c r="F373" s="158" t="s">
        <v>39</v>
      </c>
      <c r="G373" s="151" t="s">
        <v>487</v>
      </c>
      <c r="H373" s="159"/>
      <c r="I373" s="160"/>
      <c r="J373" s="159"/>
    </row>
    <row r="374" spans="6:10" ht="15">
      <c r="F374" s="158" t="s">
        <v>39</v>
      </c>
      <c r="G374" s="151" t="s">
        <v>411</v>
      </c>
      <c r="H374" s="159"/>
      <c r="I374" s="160"/>
      <c r="J374" s="159"/>
    </row>
    <row r="375" spans="6:10" ht="15">
      <c r="F375" s="158" t="s">
        <v>39</v>
      </c>
      <c r="G375" s="151" t="s">
        <v>413</v>
      </c>
      <c r="H375" s="159"/>
      <c r="I375" s="160"/>
      <c r="J375" s="159"/>
    </row>
    <row r="376" spans="6:10" ht="15">
      <c r="F376" s="158" t="s">
        <v>39</v>
      </c>
      <c r="G376" s="151" t="s">
        <v>115</v>
      </c>
      <c r="H376" s="159"/>
      <c r="I376" s="160"/>
      <c r="J376" s="159"/>
    </row>
    <row r="377" spans="6:10" ht="15">
      <c r="F377" s="158" t="s">
        <v>39</v>
      </c>
      <c r="G377" s="151" t="s">
        <v>488</v>
      </c>
      <c r="H377" s="159"/>
      <c r="I377" s="160"/>
      <c r="J377" s="159"/>
    </row>
    <row r="378" spans="6:10" ht="15">
      <c r="F378" s="158" t="s">
        <v>39</v>
      </c>
      <c r="G378" s="151" t="s">
        <v>489</v>
      </c>
      <c r="H378" s="159"/>
      <c r="I378" s="160"/>
      <c r="J378" s="159"/>
    </row>
    <row r="379" spans="6:10" ht="15">
      <c r="F379" s="158" t="s">
        <v>39</v>
      </c>
      <c r="G379" s="151" t="s">
        <v>490</v>
      </c>
      <c r="H379" s="159"/>
      <c r="I379" s="160"/>
      <c r="J379" s="159"/>
    </row>
    <row r="380" spans="6:10" ht="15">
      <c r="F380" s="158" t="s">
        <v>39</v>
      </c>
      <c r="G380" s="151" t="s">
        <v>491</v>
      </c>
      <c r="H380" s="159"/>
      <c r="I380" s="160"/>
      <c r="J380" s="159"/>
    </row>
    <row r="381" spans="6:10" ht="15">
      <c r="F381" s="158" t="s">
        <v>39</v>
      </c>
      <c r="G381" s="151" t="s">
        <v>120</v>
      </c>
      <c r="H381" s="159"/>
      <c r="I381" s="160"/>
      <c r="J381" s="159"/>
    </row>
    <row r="382" spans="6:10" ht="15">
      <c r="F382" s="158" t="s">
        <v>39</v>
      </c>
      <c r="G382" s="151" t="s">
        <v>119</v>
      </c>
      <c r="H382" s="159"/>
      <c r="I382" s="160"/>
      <c r="J382" s="159"/>
    </row>
    <row r="383" spans="6:10" ht="15">
      <c r="F383" s="158" t="s">
        <v>39</v>
      </c>
      <c r="G383" s="142" t="s">
        <v>492</v>
      </c>
      <c r="H383" s="159"/>
      <c r="I383" s="160"/>
      <c r="J383" s="159"/>
    </row>
    <row r="384" spans="6:10" ht="15">
      <c r="F384" s="158" t="s">
        <v>39</v>
      </c>
      <c r="G384" s="142" t="s">
        <v>493</v>
      </c>
      <c r="H384" s="159"/>
      <c r="I384" s="160"/>
      <c r="J384" s="159"/>
    </row>
    <row r="385" spans="6:10">
      <c r="F385" s="158" t="s">
        <v>39</v>
      </c>
      <c r="G385" s="130"/>
      <c r="H385" s="159"/>
      <c r="I385" s="160"/>
      <c r="J385" s="159"/>
    </row>
    <row r="386" spans="6:10" ht="15">
      <c r="F386" s="158" t="s">
        <v>39</v>
      </c>
      <c r="G386" s="144" t="s">
        <v>421</v>
      </c>
      <c r="H386" s="159"/>
      <c r="I386" s="160"/>
      <c r="J386" s="159"/>
    </row>
    <row r="387" spans="6:10" ht="15">
      <c r="F387" s="158" t="s">
        <v>39</v>
      </c>
      <c r="G387" s="144" t="s">
        <v>422</v>
      </c>
      <c r="H387" s="159"/>
      <c r="I387" s="160"/>
      <c r="J387" s="159"/>
    </row>
    <row r="388" spans="6:10" ht="15">
      <c r="F388" s="158" t="s">
        <v>39</v>
      </c>
      <c r="G388" s="144" t="s">
        <v>423</v>
      </c>
      <c r="H388" s="159"/>
      <c r="I388" s="160"/>
      <c r="J388" s="159"/>
    </row>
    <row r="389" spans="6:10">
      <c r="F389" s="158" t="s">
        <v>39</v>
      </c>
      <c r="G389" s="130"/>
      <c r="H389" s="159"/>
      <c r="I389" s="160"/>
      <c r="J389" s="159"/>
    </row>
    <row r="390" spans="6:10" ht="15">
      <c r="F390" s="158" t="s">
        <v>39</v>
      </c>
      <c r="G390" s="144" t="s">
        <v>47</v>
      </c>
      <c r="H390" s="159"/>
      <c r="I390" s="160"/>
      <c r="J390" s="159"/>
    </row>
    <row r="391" spans="6:10" ht="15">
      <c r="F391" s="158" t="s">
        <v>39</v>
      </c>
      <c r="G391" s="144" t="s">
        <v>34</v>
      </c>
      <c r="H391" s="159"/>
      <c r="I391" s="160"/>
      <c r="J391" s="159"/>
    </row>
    <row r="392" spans="6:10" ht="15">
      <c r="F392" s="158" t="s">
        <v>39</v>
      </c>
      <c r="G392" s="144" t="s">
        <v>424</v>
      </c>
      <c r="H392" s="159"/>
      <c r="I392" s="160"/>
      <c r="J392" s="159"/>
    </row>
    <row r="393" spans="6:10" ht="15">
      <c r="F393" s="158" t="s">
        <v>39</v>
      </c>
      <c r="G393" s="144" t="s">
        <v>494</v>
      </c>
      <c r="H393" s="159"/>
      <c r="I393" s="160"/>
      <c r="J393" s="159"/>
    </row>
    <row r="394" spans="6:10" ht="15">
      <c r="F394" s="158" t="s">
        <v>39</v>
      </c>
      <c r="G394" s="144" t="s">
        <v>495</v>
      </c>
      <c r="H394" s="159"/>
      <c r="I394" s="160"/>
      <c r="J394" s="159"/>
    </row>
    <row r="395" spans="6:10" ht="15">
      <c r="F395" s="158" t="s">
        <v>39</v>
      </c>
      <c r="G395" s="144" t="s">
        <v>496</v>
      </c>
      <c r="H395" s="159"/>
      <c r="I395" s="160"/>
      <c r="J395" s="159"/>
    </row>
    <row r="396" spans="6:10" ht="15">
      <c r="F396" s="158" t="s">
        <v>39</v>
      </c>
      <c r="G396" s="144" t="s">
        <v>497</v>
      </c>
      <c r="H396" s="159"/>
      <c r="I396" s="160"/>
      <c r="J396" s="159"/>
    </row>
    <row r="397" spans="6:10" ht="15">
      <c r="F397" s="158" t="s">
        <v>39</v>
      </c>
      <c r="G397" s="142" t="s">
        <v>498</v>
      </c>
      <c r="H397" s="159"/>
      <c r="I397" s="160"/>
      <c r="J397" s="159"/>
    </row>
    <row r="398" spans="6:10" ht="15">
      <c r="F398" s="158" t="s">
        <v>39</v>
      </c>
      <c r="G398" s="142" t="s">
        <v>499</v>
      </c>
      <c r="H398" s="159"/>
      <c r="I398" s="160"/>
      <c r="J398" s="159"/>
    </row>
    <row r="399" spans="6:10" ht="15">
      <c r="F399" s="158" t="s">
        <v>39</v>
      </c>
      <c r="G399" s="142" t="s">
        <v>500</v>
      </c>
      <c r="H399" s="159"/>
      <c r="I399" s="160"/>
      <c r="J399" s="159"/>
    </row>
    <row r="400" spans="6:10" ht="15">
      <c r="F400" s="158" t="s">
        <v>39</v>
      </c>
      <c r="G400" s="142" t="s">
        <v>501</v>
      </c>
      <c r="H400" s="159"/>
      <c r="I400" s="160"/>
      <c r="J400" s="159"/>
    </row>
    <row r="401" spans="6:10">
      <c r="F401" s="158" t="s">
        <v>39</v>
      </c>
      <c r="G401" s="130"/>
      <c r="H401" s="159"/>
      <c r="I401" s="160"/>
      <c r="J401" s="159"/>
    </row>
    <row r="402" spans="6:10" ht="15">
      <c r="F402" s="158" t="s">
        <v>39</v>
      </c>
      <c r="G402" s="108" t="s">
        <v>425</v>
      </c>
      <c r="H402" s="159"/>
      <c r="I402" s="160"/>
      <c r="J402" s="159"/>
    </row>
    <row r="403" spans="6:10" ht="15">
      <c r="F403" s="158" t="s">
        <v>39</v>
      </c>
      <c r="G403" s="108" t="s">
        <v>426</v>
      </c>
      <c r="H403" s="159"/>
      <c r="I403" s="160"/>
      <c r="J403" s="159"/>
    </row>
    <row r="404" spans="6:10" ht="15">
      <c r="F404" s="158" t="s">
        <v>39</v>
      </c>
      <c r="G404" s="108" t="s">
        <v>502</v>
      </c>
      <c r="H404" s="159"/>
      <c r="I404" s="160"/>
      <c r="J404" s="159"/>
    </row>
    <row r="405" spans="6:10" ht="15">
      <c r="F405" s="158" t="s">
        <v>39</v>
      </c>
      <c r="G405" s="108" t="s">
        <v>427</v>
      </c>
      <c r="H405" s="159"/>
      <c r="I405" s="160"/>
      <c r="J405" s="159"/>
    </row>
    <row r="406" spans="6:10" ht="15">
      <c r="F406" s="158" t="s">
        <v>39</v>
      </c>
      <c r="G406" s="108" t="s">
        <v>503</v>
      </c>
      <c r="H406" s="159"/>
      <c r="I406" s="160"/>
      <c r="J406" s="159"/>
    </row>
    <row r="407" spans="6:10" ht="15">
      <c r="F407" s="158" t="s">
        <v>39</v>
      </c>
      <c r="G407" s="108" t="s">
        <v>504</v>
      </c>
      <c r="H407" s="159"/>
      <c r="I407" s="160"/>
      <c r="J407" s="159"/>
    </row>
    <row r="408" spans="6:10">
      <c r="F408" s="158" t="s">
        <v>39</v>
      </c>
      <c r="G408" s="115"/>
      <c r="H408" s="159"/>
      <c r="I408" s="160"/>
      <c r="J408" s="159"/>
    </row>
    <row r="409" spans="6:10" ht="15">
      <c r="F409" s="158" t="s">
        <v>39</v>
      </c>
      <c r="G409" s="144" t="s">
        <v>505</v>
      </c>
      <c r="H409" s="159"/>
      <c r="I409" s="160"/>
      <c r="J409" s="159"/>
    </row>
    <row r="410" spans="6:10" ht="15">
      <c r="F410" s="158" t="s">
        <v>39</v>
      </c>
      <c r="G410" s="144" t="s">
        <v>50</v>
      </c>
      <c r="H410" s="159"/>
      <c r="I410" s="160"/>
      <c r="J410" s="159"/>
    </row>
    <row r="411" spans="6:10" ht="15">
      <c r="F411" s="158" t="s">
        <v>39</v>
      </c>
      <c r="G411" s="142" t="s">
        <v>757</v>
      </c>
      <c r="H411" s="159"/>
      <c r="I411" s="160"/>
      <c r="J411" s="159"/>
    </row>
    <row r="412" spans="6:10">
      <c r="F412" s="158" t="s">
        <v>39</v>
      </c>
      <c r="G412" s="130"/>
      <c r="H412" s="159"/>
      <c r="I412" s="160"/>
      <c r="J412" s="159"/>
    </row>
    <row r="413" spans="6:10" ht="15">
      <c r="F413" s="158" t="s">
        <v>39</v>
      </c>
      <c r="G413" s="144" t="s">
        <v>506</v>
      </c>
      <c r="H413" s="159"/>
      <c r="I413" s="160"/>
      <c r="J413" s="159"/>
    </row>
    <row r="414" spans="6:10" ht="15">
      <c r="F414" s="158" t="s">
        <v>39</v>
      </c>
      <c r="G414" s="144" t="s">
        <v>507</v>
      </c>
      <c r="H414" s="159"/>
      <c r="I414" s="160"/>
      <c r="J414" s="159"/>
    </row>
    <row r="415" spans="6:10" ht="15">
      <c r="F415" s="158" t="s">
        <v>39</v>
      </c>
      <c r="G415" s="144" t="s">
        <v>508</v>
      </c>
      <c r="H415" s="159"/>
      <c r="I415" s="160"/>
      <c r="J415" s="159"/>
    </row>
    <row r="416" spans="6:10">
      <c r="F416" s="158" t="s">
        <v>39</v>
      </c>
      <c r="G416" s="112"/>
      <c r="H416" s="159"/>
      <c r="I416" s="160"/>
      <c r="J416" s="159"/>
    </row>
    <row r="417" spans="6:10" ht="15">
      <c r="F417" s="158" t="s">
        <v>39</v>
      </c>
      <c r="G417" s="144" t="s">
        <v>509</v>
      </c>
      <c r="H417" s="159"/>
      <c r="I417" s="160"/>
      <c r="J417" s="159"/>
    </row>
    <row r="418" spans="6:10" ht="15">
      <c r="F418" s="158" t="s">
        <v>39</v>
      </c>
      <c r="G418" s="144" t="s">
        <v>45</v>
      </c>
      <c r="H418" s="159"/>
      <c r="I418" s="160"/>
      <c r="J418" s="159"/>
    </row>
    <row r="419" spans="6:10" ht="15">
      <c r="F419" s="158" t="s">
        <v>39</v>
      </c>
      <c r="G419" s="144" t="s">
        <v>44</v>
      </c>
      <c r="H419" s="159"/>
      <c r="I419" s="160"/>
      <c r="J419" s="159"/>
    </row>
    <row r="420" spans="6:10" ht="15">
      <c r="F420" s="158" t="s">
        <v>39</v>
      </c>
      <c r="G420" s="144" t="s">
        <v>48</v>
      </c>
      <c r="H420" s="159"/>
      <c r="I420" s="160"/>
      <c r="J420" s="159"/>
    </row>
    <row r="421" spans="6:10" ht="15">
      <c r="F421" s="158" t="s">
        <v>39</v>
      </c>
      <c r="G421" s="144" t="s">
        <v>49</v>
      </c>
      <c r="H421" s="159"/>
      <c r="I421" s="160"/>
      <c r="J421" s="159"/>
    </row>
    <row r="422" spans="6:10" ht="15">
      <c r="F422" s="158" t="s">
        <v>39</v>
      </c>
      <c r="G422" s="144" t="s">
        <v>118</v>
      </c>
      <c r="H422" s="159"/>
      <c r="I422" s="160"/>
      <c r="J422" s="159"/>
    </row>
    <row r="423" spans="6:10" ht="15">
      <c r="F423" s="158" t="s">
        <v>39</v>
      </c>
      <c r="G423" s="151" t="s">
        <v>510</v>
      </c>
      <c r="H423" s="159"/>
      <c r="I423" s="160"/>
      <c r="J423" s="159"/>
    </row>
    <row r="424" spans="6:10" ht="15">
      <c r="F424" s="158" t="s">
        <v>39</v>
      </c>
      <c r="G424" s="149" t="s">
        <v>117</v>
      </c>
      <c r="H424" s="159"/>
      <c r="I424" s="160"/>
      <c r="J424" s="159"/>
    </row>
    <row r="425" spans="6:10" ht="15">
      <c r="F425" s="158" t="s">
        <v>39</v>
      </c>
      <c r="G425" s="151" t="s">
        <v>511</v>
      </c>
      <c r="H425" s="159"/>
      <c r="I425" s="160"/>
      <c r="J425" s="159"/>
    </row>
    <row r="426" spans="6:10" ht="15">
      <c r="F426" s="158" t="s">
        <v>39</v>
      </c>
      <c r="G426" s="151" t="s">
        <v>512</v>
      </c>
      <c r="H426" s="159"/>
      <c r="I426" s="160"/>
      <c r="J426" s="159"/>
    </row>
    <row r="427" spans="6:10" ht="15">
      <c r="F427" s="158" t="s">
        <v>39</v>
      </c>
      <c r="G427" s="151" t="s">
        <v>513</v>
      </c>
      <c r="H427" s="159"/>
      <c r="I427" s="160"/>
      <c r="J427" s="159"/>
    </row>
    <row r="428" spans="6:10" ht="15">
      <c r="F428" s="158" t="s">
        <v>39</v>
      </c>
      <c r="G428" s="151" t="s">
        <v>514</v>
      </c>
      <c r="H428" s="159"/>
      <c r="I428" s="160"/>
      <c r="J428" s="159"/>
    </row>
    <row r="429" spans="6:10" ht="15">
      <c r="F429" s="158" t="s">
        <v>39</v>
      </c>
      <c r="G429" s="151" t="s">
        <v>515</v>
      </c>
      <c r="H429" s="159"/>
      <c r="I429" s="160"/>
      <c r="J429" s="159"/>
    </row>
    <row r="430" spans="6:10" ht="15">
      <c r="F430" s="158" t="s">
        <v>39</v>
      </c>
      <c r="G430" s="142" t="s">
        <v>516</v>
      </c>
      <c r="H430" s="159"/>
      <c r="I430" s="160"/>
      <c r="J430" s="159"/>
    </row>
    <row r="431" spans="6:10">
      <c r="F431" s="158" t="s">
        <v>39</v>
      </c>
      <c r="G431" s="115"/>
      <c r="H431" s="159"/>
      <c r="I431" s="160"/>
      <c r="J431" s="159"/>
    </row>
    <row r="432" spans="6:10" ht="15">
      <c r="F432" s="158" t="s">
        <v>39</v>
      </c>
      <c r="G432" s="142" t="s">
        <v>517</v>
      </c>
      <c r="H432" s="159"/>
      <c r="I432" s="160"/>
      <c r="J432" s="159"/>
    </row>
    <row r="433" spans="6:10" ht="15">
      <c r="F433" s="158" t="s">
        <v>39</v>
      </c>
      <c r="G433" s="142" t="s">
        <v>518</v>
      </c>
      <c r="H433" s="159"/>
      <c r="I433" s="160"/>
      <c r="J433" s="159"/>
    </row>
    <row r="434" spans="6:10" ht="15">
      <c r="F434" s="158" t="s">
        <v>39</v>
      </c>
      <c r="G434" s="142" t="s">
        <v>519</v>
      </c>
      <c r="H434" s="159"/>
      <c r="I434" s="160"/>
      <c r="J434" s="159"/>
    </row>
    <row r="435" spans="6:10" ht="15">
      <c r="F435" s="158" t="s">
        <v>39</v>
      </c>
      <c r="G435" s="142" t="s">
        <v>520</v>
      </c>
      <c r="H435" s="159"/>
      <c r="I435" s="160"/>
      <c r="J435" s="159"/>
    </row>
    <row r="436" spans="6:10" ht="15">
      <c r="F436" s="158" t="s">
        <v>39</v>
      </c>
      <c r="G436" s="142" t="s">
        <v>521</v>
      </c>
      <c r="H436" s="159"/>
      <c r="I436" s="160"/>
      <c r="J436" s="159"/>
    </row>
    <row r="437" spans="6:10" ht="15">
      <c r="F437" s="158" t="s">
        <v>39</v>
      </c>
      <c r="G437" s="142" t="s">
        <v>522</v>
      </c>
      <c r="H437" s="159"/>
      <c r="I437" s="160"/>
      <c r="J437" s="159"/>
    </row>
    <row r="438" spans="6:10" ht="15">
      <c r="F438" s="158" t="s">
        <v>39</v>
      </c>
      <c r="G438" s="142" t="s">
        <v>523</v>
      </c>
      <c r="H438" s="159"/>
      <c r="I438" s="160"/>
      <c r="J438" s="159"/>
    </row>
    <row r="439" spans="6:10" ht="15">
      <c r="F439" s="158" t="s">
        <v>39</v>
      </c>
      <c r="G439" s="142" t="s">
        <v>524</v>
      </c>
      <c r="H439" s="159"/>
      <c r="I439" s="160"/>
      <c r="J439" s="159"/>
    </row>
    <row r="440" spans="6:10" ht="15">
      <c r="F440" s="158" t="s">
        <v>39</v>
      </c>
      <c r="G440" s="142" t="s">
        <v>525</v>
      </c>
      <c r="H440" s="159"/>
      <c r="I440" s="160"/>
      <c r="J440" s="159"/>
    </row>
    <row r="441" spans="6:10" ht="15">
      <c r="F441" s="158" t="s">
        <v>39</v>
      </c>
      <c r="G441" s="142" t="s">
        <v>526</v>
      </c>
      <c r="H441" s="159"/>
      <c r="I441" s="160"/>
      <c r="J441" s="159"/>
    </row>
    <row r="442" spans="6:10" ht="15">
      <c r="F442" s="158" t="s">
        <v>39</v>
      </c>
      <c r="G442" s="142" t="s">
        <v>460</v>
      </c>
      <c r="H442" s="159"/>
      <c r="I442" s="160"/>
      <c r="J442" s="159"/>
    </row>
    <row r="443" spans="6:10" ht="15">
      <c r="F443" s="158" t="s">
        <v>39</v>
      </c>
      <c r="G443" s="142" t="s">
        <v>527</v>
      </c>
      <c r="H443" s="159"/>
      <c r="I443" s="160"/>
      <c r="J443" s="159"/>
    </row>
    <row r="444" spans="6:10">
      <c r="F444" s="158" t="s">
        <v>39</v>
      </c>
      <c r="G444" s="103"/>
      <c r="H444" s="159"/>
      <c r="I444" s="160"/>
      <c r="J444" s="159"/>
    </row>
    <row r="445" spans="6:10" ht="15">
      <c r="F445" s="158" t="s">
        <v>39</v>
      </c>
      <c r="G445" s="108" t="s">
        <v>528</v>
      </c>
      <c r="H445" s="159"/>
      <c r="I445" s="160"/>
      <c r="J445" s="159"/>
    </row>
    <row r="446" spans="6:10" ht="15">
      <c r="F446" s="158" t="s">
        <v>39</v>
      </c>
      <c r="G446" s="108" t="s">
        <v>529</v>
      </c>
      <c r="H446" s="159"/>
      <c r="I446" s="160"/>
      <c r="J446" s="159"/>
    </row>
    <row r="447" spans="6:10" ht="15">
      <c r="F447" s="158" t="s">
        <v>39</v>
      </c>
      <c r="G447" s="108" t="s">
        <v>530</v>
      </c>
      <c r="H447" s="159"/>
      <c r="I447" s="160"/>
      <c r="J447" s="159"/>
    </row>
    <row r="448" spans="6:10" ht="15">
      <c r="F448" s="158" t="s">
        <v>39</v>
      </c>
      <c r="G448" s="108" t="s">
        <v>531</v>
      </c>
      <c r="H448" s="159"/>
      <c r="I448" s="160"/>
      <c r="J448" s="159"/>
    </row>
    <row r="449" spans="6:10" ht="15">
      <c r="F449" s="158" t="s">
        <v>39</v>
      </c>
      <c r="G449" s="108" t="s">
        <v>532</v>
      </c>
      <c r="H449" s="159"/>
      <c r="I449" s="160"/>
      <c r="J449" s="159"/>
    </row>
    <row r="450" spans="6:10" ht="15">
      <c r="F450" s="158" t="s">
        <v>39</v>
      </c>
      <c r="G450" s="108" t="s">
        <v>533</v>
      </c>
      <c r="H450" s="159"/>
      <c r="I450" s="160"/>
      <c r="J450" s="159"/>
    </row>
    <row r="451" spans="6:10" ht="15">
      <c r="F451" s="158" t="s">
        <v>39</v>
      </c>
      <c r="G451" s="108" t="s">
        <v>534</v>
      </c>
      <c r="H451" s="159"/>
      <c r="I451" s="160"/>
      <c r="J451" s="159"/>
    </row>
    <row r="452" spans="6:10" ht="15">
      <c r="F452" s="158" t="s">
        <v>39</v>
      </c>
      <c r="G452" s="108" t="s">
        <v>535</v>
      </c>
      <c r="H452" s="159"/>
      <c r="I452" s="160"/>
      <c r="J452" s="159"/>
    </row>
    <row r="453" spans="6:10" ht="15">
      <c r="F453" s="158" t="s">
        <v>39</v>
      </c>
      <c r="G453" s="142" t="s">
        <v>464</v>
      </c>
      <c r="H453" s="159"/>
      <c r="I453" s="160"/>
      <c r="J453" s="159"/>
    </row>
    <row r="454" spans="6:10" ht="15">
      <c r="F454" s="158" t="s">
        <v>39</v>
      </c>
      <c r="G454" s="142" t="s">
        <v>465</v>
      </c>
      <c r="H454" s="159"/>
      <c r="I454" s="160"/>
      <c r="J454" s="159"/>
    </row>
    <row r="455" spans="6:10" ht="15">
      <c r="F455" s="158" t="s">
        <v>39</v>
      </c>
      <c r="G455" s="142" t="s">
        <v>536</v>
      </c>
      <c r="H455" s="159"/>
      <c r="I455" s="160"/>
      <c r="J455" s="159"/>
    </row>
    <row r="456" spans="6:10">
      <c r="F456" s="158" t="s">
        <v>39</v>
      </c>
      <c r="G456" s="121"/>
      <c r="H456" s="159"/>
      <c r="I456" s="160"/>
      <c r="J456" s="159"/>
    </row>
    <row r="457" spans="6:10" ht="15">
      <c r="F457" s="158" t="s">
        <v>39</v>
      </c>
      <c r="G457" s="142" t="s">
        <v>537</v>
      </c>
      <c r="H457" s="159"/>
      <c r="I457" s="160"/>
      <c r="J457" s="159"/>
    </row>
    <row r="458" spans="6:10" ht="15">
      <c r="F458" s="158" t="s">
        <v>39</v>
      </c>
      <c r="G458" s="142" t="s">
        <v>538</v>
      </c>
      <c r="H458" s="159"/>
      <c r="I458" s="160"/>
      <c r="J458" s="159"/>
    </row>
    <row r="459" spans="6:10" ht="15">
      <c r="F459" s="158" t="s">
        <v>39</v>
      </c>
      <c r="G459" s="142" t="s">
        <v>539</v>
      </c>
      <c r="H459" s="159"/>
      <c r="I459" s="160"/>
      <c r="J459" s="159"/>
    </row>
    <row r="460" spans="6:10" ht="15">
      <c r="F460" s="158" t="s">
        <v>39</v>
      </c>
      <c r="G460" s="142" t="s">
        <v>540</v>
      </c>
      <c r="H460" s="159"/>
      <c r="I460" s="160"/>
      <c r="J460" s="159"/>
    </row>
    <row r="461" spans="6:10">
      <c r="F461" s="158" t="s">
        <v>39</v>
      </c>
      <c r="G461" s="100"/>
      <c r="H461" s="159"/>
      <c r="I461" s="160"/>
      <c r="J461" s="159"/>
    </row>
    <row r="462" spans="6:10">
      <c r="F462" s="158" t="s">
        <v>39</v>
      </c>
      <c r="G462" s="131" t="s">
        <v>361</v>
      </c>
      <c r="H462" s="159"/>
      <c r="I462" s="160"/>
      <c r="J462" s="159"/>
    </row>
    <row r="463" spans="6:10">
      <c r="F463" s="158" t="s">
        <v>39</v>
      </c>
      <c r="G463" s="131" t="s">
        <v>362</v>
      </c>
      <c r="H463" s="159"/>
      <c r="I463" s="160"/>
      <c r="J463" s="159"/>
    </row>
    <row r="464" spans="6:10">
      <c r="F464" s="158" t="s">
        <v>39</v>
      </c>
      <c r="G464" s="131" t="s">
        <v>360</v>
      </c>
      <c r="H464" s="159"/>
      <c r="I464" s="160"/>
      <c r="J464" s="159"/>
    </row>
    <row r="465" spans="6:10">
      <c r="F465" s="158" t="s">
        <v>39</v>
      </c>
      <c r="G465" s="131" t="s">
        <v>359</v>
      </c>
      <c r="H465" s="159"/>
      <c r="I465" s="160"/>
      <c r="J465" s="159"/>
    </row>
    <row r="466" spans="6:10">
      <c r="F466" s="158" t="s">
        <v>39</v>
      </c>
      <c r="G466" s="131" t="s">
        <v>363</v>
      </c>
      <c r="H466" s="159"/>
      <c r="I466" s="160"/>
      <c r="J466" s="159"/>
    </row>
    <row r="467" spans="6:10">
      <c r="F467" s="158" t="s">
        <v>39</v>
      </c>
      <c r="G467" s="131" t="s">
        <v>364</v>
      </c>
      <c r="H467" s="159"/>
      <c r="I467" s="160"/>
      <c r="J467" s="159"/>
    </row>
    <row r="468" spans="6:10">
      <c r="F468" s="158" t="s">
        <v>39</v>
      </c>
      <c r="G468" s="131" t="s">
        <v>365</v>
      </c>
      <c r="H468" s="159"/>
      <c r="I468" s="160"/>
      <c r="J468" s="159"/>
    </row>
    <row r="469" spans="6:10">
      <c r="F469" s="158" t="s">
        <v>39</v>
      </c>
      <c r="G469" s="131" t="s">
        <v>366</v>
      </c>
      <c r="H469" s="159"/>
      <c r="I469" s="160"/>
      <c r="J469" s="159"/>
    </row>
    <row r="470" spans="6:10">
      <c r="F470" s="161"/>
      <c r="G470" s="170"/>
      <c r="H470" s="159"/>
      <c r="I470" s="160"/>
      <c r="J470" s="159"/>
    </row>
    <row r="471" spans="6:10" ht="15">
      <c r="F471" s="158" t="s">
        <v>40</v>
      </c>
      <c r="G471" s="108" t="s">
        <v>541</v>
      </c>
      <c r="H471" s="159"/>
      <c r="I471" s="160"/>
      <c r="J471" s="159"/>
    </row>
    <row r="472" spans="6:10" ht="15">
      <c r="F472" s="158" t="s">
        <v>40</v>
      </c>
      <c r="G472" s="108" t="s">
        <v>542</v>
      </c>
      <c r="H472" s="159"/>
      <c r="I472" s="160"/>
      <c r="J472" s="159"/>
    </row>
    <row r="473" spans="6:10" ht="15">
      <c r="F473" s="158" t="s">
        <v>40</v>
      </c>
      <c r="G473" s="108" t="s">
        <v>543</v>
      </c>
      <c r="H473" s="159"/>
      <c r="I473" s="160"/>
      <c r="J473" s="159"/>
    </row>
    <row r="474" spans="6:10" ht="15">
      <c r="F474" s="158" t="s">
        <v>40</v>
      </c>
      <c r="G474" s="108" t="s">
        <v>544</v>
      </c>
      <c r="H474" s="159"/>
      <c r="I474" s="160"/>
      <c r="J474" s="159"/>
    </row>
    <row r="475" spans="6:10" ht="15">
      <c r="F475" s="158" t="s">
        <v>40</v>
      </c>
      <c r="G475" s="108" t="s">
        <v>545</v>
      </c>
      <c r="H475" s="159"/>
      <c r="I475" s="160"/>
      <c r="J475" s="159"/>
    </row>
    <row r="476" spans="6:10" ht="15">
      <c r="F476" s="158" t="s">
        <v>40</v>
      </c>
      <c r="G476" s="109" t="s">
        <v>28</v>
      </c>
      <c r="H476" s="159"/>
      <c r="I476" s="160"/>
      <c r="J476" s="159"/>
    </row>
    <row r="477" spans="6:10" ht="15">
      <c r="F477" s="158" t="s">
        <v>40</v>
      </c>
      <c r="G477" s="109" t="s">
        <v>29</v>
      </c>
      <c r="H477" s="159"/>
      <c r="I477" s="160"/>
      <c r="J477" s="159"/>
    </row>
    <row r="478" spans="6:10" ht="15">
      <c r="F478" s="158" t="s">
        <v>40</v>
      </c>
      <c r="G478" s="109" t="s">
        <v>122</v>
      </c>
      <c r="H478" s="159"/>
      <c r="I478" s="160"/>
      <c r="J478" s="159"/>
    </row>
    <row r="479" spans="6:10" ht="15">
      <c r="F479" s="158" t="s">
        <v>40</v>
      </c>
      <c r="G479" s="109" t="s">
        <v>546</v>
      </c>
      <c r="H479" s="159"/>
      <c r="I479" s="160"/>
      <c r="J479" s="159"/>
    </row>
    <row r="480" spans="6:10" ht="15">
      <c r="F480" s="158" t="s">
        <v>40</v>
      </c>
      <c r="G480" s="171" t="s">
        <v>377</v>
      </c>
      <c r="H480" s="159"/>
      <c r="I480" s="160"/>
      <c r="J480" s="159"/>
    </row>
    <row r="481" spans="6:10" ht="15">
      <c r="F481" s="158" t="s">
        <v>40</v>
      </c>
      <c r="G481" s="171" t="s">
        <v>547</v>
      </c>
      <c r="H481" s="159"/>
      <c r="I481" s="160"/>
      <c r="J481" s="159"/>
    </row>
    <row r="482" spans="6:10" ht="15">
      <c r="F482" s="158" t="s">
        <v>40</v>
      </c>
      <c r="G482" s="171" t="s">
        <v>378</v>
      </c>
      <c r="H482" s="159"/>
      <c r="I482" s="160"/>
      <c r="J482" s="159"/>
    </row>
    <row r="483" spans="6:10" ht="15">
      <c r="F483" s="158" t="s">
        <v>40</v>
      </c>
      <c r="G483" s="171" t="s">
        <v>379</v>
      </c>
      <c r="H483" s="159"/>
      <c r="I483" s="160"/>
      <c r="J483" s="159"/>
    </row>
    <row r="484" spans="6:10" ht="15">
      <c r="F484" s="158" t="s">
        <v>40</v>
      </c>
      <c r="G484" s="171" t="s">
        <v>380</v>
      </c>
      <c r="H484" s="159"/>
      <c r="I484" s="160"/>
      <c r="J484" s="159"/>
    </row>
    <row r="485" spans="6:10">
      <c r="F485" s="158" t="s">
        <v>40</v>
      </c>
      <c r="G485" s="116"/>
      <c r="H485" s="159"/>
      <c r="I485" s="160"/>
      <c r="J485" s="159"/>
    </row>
    <row r="486" spans="6:10" ht="15">
      <c r="F486" s="158" t="s">
        <v>40</v>
      </c>
      <c r="G486" s="109" t="s">
        <v>123</v>
      </c>
      <c r="H486" s="159"/>
      <c r="I486" s="160"/>
      <c r="J486" s="159"/>
    </row>
    <row r="487" spans="6:10" ht="15">
      <c r="F487" s="158" t="s">
        <v>40</v>
      </c>
      <c r="G487" s="109" t="s">
        <v>125</v>
      </c>
      <c r="H487" s="159"/>
      <c r="I487" s="160"/>
      <c r="J487" s="159"/>
    </row>
    <row r="488" spans="6:10" ht="15">
      <c r="F488" s="158" t="s">
        <v>40</v>
      </c>
      <c r="G488" s="126" t="s">
        <v>413</v>
      </c>
      <c r="H488" s="159"/>
      <c r="I488" s="160"/>
      <c r="J488" s="159"/>
    </row>
    <row r="489" spans="6:10" ht="15">
      <c r="F489" s="158" t="s">
        <v>40</v>
      </c>
      <c r="G489" s="109" t="s">
        <v>548</v>
      </c>
      <c r="H489" s="159"/>
      <c r="I489" s="160"/>
      <c r="J489" s="159"/>
    </row>
    <row r="490" spans="6:10">
      <c r="F490" s="158" t="s">
        <v>40</v>
      </c>
      <c r="G490" s="116"/>
      <c r="H490" s="159"/>
      <c r="I490" s="160"/>
      <c r="J490" s="159"/>
    </row>
    <row r="491" spans="6:10" ht="15">
      <c r="F491" s="158" t="s">
        <v>40</v>
      </c>
      <c r="G491" s="109" t="s">
        <v>549</v>
      </c>
      <c r="H491" s="159"/>
      <c r="I491" s="160"/>
      <c r="J491" s="159"/>
    </row>
    <row r="492" spans="6:10" ht="15">
      <c r="F492" s="158" t="s">
        <v>40</v>
      </c>
      <c r="G492" s="109" t="s">
        <v>550</v>
      </c>
      <c r="H492" s="159"/>
      <c r="I492" s="160"/>
      <c r="J492" s="159"/>
    </row>
    <row r="493" spans="6:10" ht="15">
      <c r="F493" s="158" t="s">
        <v>40</v>
      </c>
      <c r="G493" s="109" t="s">
        <v>551</v>
      </c>
      <c r="H493" s="159"/>
      <c r="I493" s="160"/>
      <c r="J493" s="159"/>
    </row>
    <row r="494" spans="6:10" ht="15">
      <c r="F494" s="158" t="s">
        <v>40</v>
      </c>
      <c r="G494" s="109" t="s">
        <v>552</v>
      </c>
      <c r="H494" s="159"/>
      <c r="I494" s="160"/>
      <c r="J494" s="159"/>
    </row>
    <row r="495" spans="6:10">
      <c r="F495" s="158" t="s">
        <v>40</v>
      </c>
      <c r="G495" s="112"/>
      <c r="H495" s="159"/>
      <c r="I495" s="160"/>
      <c r="J495" s="159"/>
    </row>
    <row r="496" spans="6:10" ht="15">
      <c r="F496" s="158" t="s">
        <v>40</v>
      </c>
      <c r="G496" s="109" t="s">
        <v>124</v>
      </c>
      <c r="H496" s="159"/>
      <c r="I496" s="160"/>
      <c r="J496" s="159"/>
    </row>
    <row r="497" spans="6:10" ht="15">
      <c r="F497" s="158" t="s">
        <v>40</v>
      </c>
      <c r="G497" s="109" t="s">
        <v>556</v>
      </c>
      <c r="H497" s="159"/>
      <c r="I497" s="160"/>
      <c r="J497" s="159"/>
    </row>
    <row r="498" spans="6:10" ht="15">
      <c r="F498" s="158" t="s">
        <v>40</v>
      </c>
      <c r="G498" s="109" t="s">
        <v>553</v>
      </c>
      <c r="H498" s="159"/>
      <c r="I498" s="160"/>
      <c r="J498" s="159"/>
    </row>
    <row r="499" spans="6:10" ht="15">
      <c r="F499" s="158" t="s">
        <v>40</v>
      </c>
      <c r="G499" s="171" t="s">
        <v>554</v>
      </c>
      <c r="H499" s="159"/>
      <c r="I499" s="160"/>
      <c r="J499" s="159"/>
    </row>
    <row r="500" spans="6:10" ht="15">
      <c r="F500" s="158" t="s">
        <v>40</v>
      </c>
      <c r="G500" s="171" t="s">
        <v>555</v>
      </c>
      <c r="H500" s="159"/>
      <c r="I500" s="160"/>
      <c r="J500" s="159"/>
    </row>
    <row r="501" spans="6:10" ht="15">
      <c r="F501" s="158" t="s">
        <v>40</v>
      </c>
      <c r="G501" s="171" t="s">
        <v>480</v>
      </c>
      <c r="H501" s="159"/>
      <c r="I501" s="160"/>
      <c r="J501" s="159"/>
    </row>
    <row r="502" spans="6:10" ht="15">
      <c r="F502" s="158" t="s">
        <v>40</v>
      </c>
      <c r="G502" s="108" t="s">
        <v>557</v>
      </c>
      <c r="H502" s="159"/>
      <c r="I502" s="160"/>
      <c r="J502" s="159"/>
    </row>
    <row r="503" spans="6:10" ht="15">
      <c r="F503" s="158" t="s">
        <v>40</v>
      </c>
      <c r="G503" s="108" t="s">
        <v>558</v>
      </c>
      <c r="H503" s="159"/>
      <c r="I503" s="160"/>
      <c r="J503" s="159"/>
    </row>
    <row r="504" spans="6:10">
      <c r="F504" s="158" t="s">
        <v>40</v>
      </c>
      <c r="G504" s="112"/>
      <c r="H504" s="159"/>
      <c r="I504" s="160"/>
      <c r="J504" s="159"/>
    </row>
    <row r="505" spans="6:10" ht="15">
      <c r="F505" s="158" t="s">
        <v>40</v>
      </c>
      <c r="G505" s="109" t="s">
        <v>559</v>
      </c>
      <c r="H505" s="159"/>
      <c r="I505" s="160"/>
      <c r="J505" s="159"/>
    </row>
    <row r="506" spans="6:10" ht="15">
      <c r="F506" s="158" t="s">
        <v>40</v>
      </c>
      <c r="G506" s="171" t="s">
        <v>482</v>
      </c>
      <c r="H506" s="159"/>
      <c r="I506" s="160"/>
      <c r="J506" s="159"/>
    </row>
    <row r="507" spans="6:10" ht="15">
      <c r="F507" s="158" t="s">
        <v>40</v>
      </c>
      <c r="G507" s="108" t="s">
        <v>560</v>
      </c>
      <c r="H507" s="159"/>
      <c r="I507" s="160"/>
      <c r="J507" s="159"/>
    </row>
    <row r="508" spans="6:10">
      <c r="F508" s="158" t="s">
        <v>40</v>
      </c>
      <c r="G508" s="110"/>
      <c r="H508" s="159"/>
      <c r="I508" s="160"/>
      <c r="J508" s="159"/>
    </row>
    <row r="509" spans="6:10" ht="15">
      <c r="F509" s="158" t="s">
        <v>40</v>
      </c>
      <c r="G509" s="109" t="s">
        <v>561</v>
      </c>
      <c r="H509" s="159"/>
      <c r="I509" s="160"/>
      <c r="J509" s="159"/>
    </row>
    <row r="510" spans="6:10" ht="15">
      <c r="F510" s="158" t="s">
        <v>40</v>
      </c>
      <c r="G510" s="108" t="s">
        <v>562</v>
      </c>
      <c r="H510" s="159"/>
      <c r="I510" s="160"/>
      <c r="J510" s="159"/>
    </row>
    <row r="511" spans="6:10" ht="15">
      <c r="F511" s="158" t="s">
        <v>40</v>
      </c>
      <c r="G511" s="108" t="s">
        <v>563</v>
      </c>
      <c r="H511" s="159"/>
      <c r="I511" s="160"/>
      <c r="J511" s="159"/>
    </row>
    <row r="512" spans="6:10" ht="15">
      <c r="F512" s="158" t="s">
        <v>40</v>
      </c>
      <c r="G512" s="171" t="s">
        <v>564</v>
      </c>
      <c r="H512" s="159"/>
      <c r="I512" s="160"/>
      <c r="J512" s="159"/>
    </row>
    <row r="513" spans="6:10" ht="15">
      <c r="F513" s="158" t="s">
        <v>40</v>
      </c>
      <c r="G513" s="171" t="s">
        <v>565</v>
      </c>
      <c r="H513" s="159"/>
      <c r="I513" s="160"/>
      <c r="J513" s="159"/>
    </row>
    <row r="514" spans="6:10" ht="15">
      <c r="F514" s="158" t="s">
        <v>40</v>
      </c>
      <c r="G514" s="109" t="s">
        <v>566</v>
      </c>
      <c r="H514" s="159"/>
      <c r="I514" s="160"/>
      <c r="J514" s="159"/>
    </row>
    <row r="515" spans="6:10" ht="15">
      <c r="F515" s="158" t="s">
        <v>40</v>
      </c>
      <c r="G515" s="109" t="s">
        <v>567</v>
      </c>
      <c r="H515" s="159"/>
      <c r="I515" s="160"/>
      <c r="J515" s="159"/>
    </row>
    <row r="516" spans="6:10" ht="15">
      <c r="F516" s="158" t="s">
        <v>40</v>
      </c>
      <c r="G516" s="171" t="s">
        <v>568</v>
      </c>
      <c r="H516" s="159"/>
      <c r="I516" s="160"/>
      <c r="J516" s="159"/>
    </row>
    <row r="517" spans="6:10">
      <c r="F517" s="158" t="s">
        <v>40</v>
      </c>
      <c r="G517" s="116"/>
      <c r="H517" s="159"/>
      <c r="I517" s="160"/>
      <c r="J517" s="159"/>
    </row>
    <row r="518" spans="6:10" ht="15">
      <c r="F518" s="158" t="s">
        <v>40</v>
      </c>
      <c r="G518" s="171" t="s">
        <v>569</v>
      </c>
      <c r="H518" s="159"/>
      <c r="I518" s="160"/>
      <c r="J518" s="159"/>
    </row>
    <row r="519" spans="6:10" ht="15">
      <c r="F519" s="158" t="s">
        <v>40</v>
      </c>
      <c r="G519" s="109" t="s">
        <v>570</v>
      </c>
      <c r="H519" s="159"/>
      <c r="I519" s="160"/>
      <c r="J519" s="159"/>
    </row>
    <row r="520" spans="6:10">
      <c r="F520" s="158" t="s">
        <v>40</v>
      </c>
      <c r="G520" s="112"/>
      <c r="H520" s="159"/>
      <c r="I520" s="160"/>
      <c r="J520" s="159"/>
    </row>
    <row r="521" spans="6:10" ht="15">
      <c r="F521" s="158" t="s">
        <v>40</v>
      </c>
      <c r="G521" s="109" t="s">
        <v>571</v>
      </c>
      <c r="H521" s="159"/>
      <c r="I521" s="160"/>
      <c r="J521" s="159"/>
    </row>
    <row r="522" spans="6:10" ht="15">
      <c r="F522" s="158" t="s">
        <v>40</v>
      </c>
      <c r="G522" s="109" t="s">
        <v>34</v>
      </c>
      <c r="H522" s="159"/>
      <c r="I522" s="160"/>
      <c r="J522" s="159"/>
    </row>
    <row r="523" spans="6:10" ht="15">
      <c r="F523" s="158" t="s">
        <v>40</v>
      </c>
      <c r="G523" s="109" t="s">
        <v>33</v>
      </c>
      <c r="H523" s="159"/>
      <c r="I523" s="160"/>
      <c r="J523" s="159"/>
    </row>
    <row r="524" spans="6:10" ht="15">
      <c r="F524" s="158" t="s">
        <v>40</v>
      </c>
      <c r="G524" s="109" t="s">
        <v>496</v>
      </c>
      <c r="H524" s="159"/>
      <c r="I524" s="160"/>
      <c r="J524" s="159"/>
    </row>
    <row r="525" spans="6:10" ht="15">
      <c r="F525" s="158" t="s">
        <v>40</v>
      </c>
      <c r="G525" s="171" t="s">
        <v>498</v>
      </c>
      <c r="H525" s="159"/>
      <c r="I525" s="160"/>
      <c r="J525" s="159"/>
    </row>
    <row r="526" spans="6:10" ht="15">
      <c r="F526" s="158" t="s">
        <v>40</v>
      </c>
      <c r="G526" s="171" t="s">
        <v>499</v>
      </c>
      <c r="H526" s="159"/>
      <c r="I526" s="160"/>
      <c r="J526" s="159"/>
    </row>
    <row r="527" spans="6:10" ht="15">
      <c r="F527" s="158" t="s">
        <v>40</v>
      </c>
      <c r="G527" s="171" t="s">
        <v>572</v>
      </c>
      <c r="H527" s="159"/>
      <c r="I527" s="160"/>
      <c r="J527" s="159"/>
    </row>
    <row r="528" spans="6:10" ht="15">
      <c r="F528" s="158" t="s">
        <v>40</v>
      </c>
      <c r="G528" s="108" t="s">
        <v>573</v>
      </c>
      <c r="H528" s="159"/>
      <c r="I528" s="160"/>
      <c r="J528" s="159"/>
    </row>
    <row r="529" spans="6:10">
      <c r="F529" s="158" t="s">
        <v>40</v>
      </c>
      <c r="G529" s="110"/>
      <c r="H529" s="159"/>
      <c r="I529" s="160"/>
      <c r="J529" s="159"/>
    </row>
    <row r="530" spans="6:10" ht="15">
      <c r="F530" s="158" t="s">
        <v>40</v>
      </c>
      <c r="G530" s="109" t="s">
        <v>574</v>
      </c>
      <c r="H530" s="159"/>
      <c r="I530" s="160"/>
      <c r="J530" s="159"/>
    </row>
    <row r="531" spans="6:10" ht="15">
      <c r="F531" s="158" t="s">
        <v>40</v>
      </c>
      <c r="G531" s="109" t="s">
        <v>46</v>
      </c>
      <c r="H531" s="159"/>
      <c r="I531" s="160"/>
      <c r="J531" s="159"/>
    </row>
    <row r="532" spans="6:10" ht="15">
      <c r="F532" s="158" t="s">
        <v>40</v>
      </c>
      <c r="G532" s="109" t="s">
        <v>111</v>
      </c>
      <c r="H532" s="159"/>
      <c r="I532" s="160"/>
      <c r="J532" s="159"/>
    </row>
    <row r="533" spans="6:10" ht="15">
      <c r="F533" s="158" t="s">
        <v>40</v>
      </c>
      <c r="G533" s="109" t="s">
        <v>45</v>
      </c>
      <c r="H533" s="159"/>
      <c r="I533" s="160"/>
      <c r="J533" s="159"/>
    </row>
    <row r="534" spans="6:10" ht="15">
      <c r="F534" s="158" t="s">
        <v>40</v>
      </c>
      <c r="G534" s="171" t="s">
        <v>575</v>
      </c>
      <c r="H534" s="159"/>
      <c r="I534" s="160"/>
      <c r="J534" s="159"/>
    </row>
    <row r="535" spans="6:10" ht="15">
      <c r="F535" s="158" t="s">
        <v>40</v>
      </c>
      <c r="G535" s="171" t="s">
        <v>576</v>
      </c>
      <c r="H535" s="159"/>
      <c r="I535" s="160"/>
      <c r="J535" s="159"/>
    </row>
    <row r="536" spans="6:10" ht="15">
      <c r="F536" s="158" t="s">
        <v>40</v>
      </c>
      <c r="G536" s="171" t="s">
        <v>577</v>
      </c>
      <c r="H536" s="159"/>
      <c r="I536" s="160"/>
      <c r="J536" s="159"/>
    </row>
    <row r="537" spans="6:10">
      <c r="F537" s="158" t="s">
        <v>40</v>
      </c>
      <c r="G537" s="131" t="s">
        <v>781</v>
      </c>
      <c r="H537" s="159"/>
      <c r="I537" s="160"/>
      <c r="J537" s="159"/>
    </row>
    <row r="538" spans="6:10" ht="15">
      <c r="F538" s="158" t="s">
        <v>40</v>
      </c>
      <c r="G538" s="109" t="s">
        <v>578</v>
      </c>
      <c r="H538" s="159"/>
      <c r="I538" s="160"/>
      <c r="J538" s="159"/>
    </row>
    <row r="539" spans="6:10" ht="15">
      <c r="F539" s="158" t="s">
        <v>40</v>
      </c>
      <c r="G539" s="109" t="s">
        <v>579</v>
      </c>
      <c r="H539" s="159"/>
      <c r="I539" s="160"/>
      <c r="J539" s="159"/>
    </row>
    <row r="540" spans="6:10" ht="15">
      <c r="F540" s="158" t="s">
        <v>40</v>
      </c>
      <c r="G540" s="109" t="s">
        <v>580</v>
      </c>
      <c r="H540" s="159"/>
      <c r="I540" s="160"/>
      <c r="J540" s="159"/>
    </row>
    <row r="541" spans="6:10" ht="15">
      <c r="F541" s="158" t="s">
        <v>40</v>
      </c>
      <c r="G541" s="109" t="s">
        <v>581</v>
      </c>
      <c r="H541" s="159"/>
      <c r="I541" s="160"/>
      <c r="J541" s="159"/>
    </row>
    <row r="542" spans="6:10" ht="15">
      <c r="F542" s="158" t="s">
        <v>40</v>
      </c>
      <c r="G542" s="109" t="s">
        <v>582</v>
      </c>
      <c r="H542" s="159"/>
      <c r="I542" s="160"/>
      <c r="J542" s="159"/>
    </row>
    <row r="543" spans="6:10" ht="15">
      <c r="F543" s="158" t="s">
        <v>40</v>
      </c>
      <c r="G543" s="109" t="s">
        <v>583</v>
      </c>
      <c r="H543" s="159"/>
      <c r="I543" s="160"/>
      <c r="J543" s="159"/>
    </row>
    <row r="544" spans="6:10">
      <c r="F544" s="158" t="s">
        <v>40</v>
      </c>
      <c r="G544" s="121"/>
      <c r="H544" s="159"/>
      <c r="I544" s="160"/>
      <c r="J544" s="159"/>
    </row>
    <row r="545" spans="6:10" ht="15">
      <c r="F545" s="158" t="s">
        <v>40</v>
      </c>
      <c r="G545" s="108" t="s">
        <v>584</v>
      </c>
      <c r="H545" s="159"/>
      <c r="I545" s="160"/>
      <c r="J545" s="159"/>
    </row>
    <row r="546" spans="6:10" ht="15">
      <c r="F546" s="158" t="s">
        <v>40</v>
      </c>
      <c r="G546" s="108" t="s">
        <v>585</v>
      </c>
      <c r="H546" s="159"/>
      <c r="I546" s="160"/>
      <c r="J546" s="159"/>
    </row>
    <row r="547" spans="6:10">
      <c r="F547" s="158" t="s">
        <v>40</v>
      </c>
      <c r="G547" s="121"/>
      <c r="H547" s="159"/>
      <c r="I547" s="160"/>
      <c r="J547" s="159"/>
    </row>
    <row r="548" spans="6:10" ht="15">
      <c r="F548" s="158" t="s">
        <v>40</v>
      </c>
      <c r="G548" s="108" t="s">
        <v>586</v>
      </c>
      <c r="H548" s="159"/>
      <c r="I548" s="160"/>
      <c r="J548" s="159"/>
    </row>
    <row r="549" spans="6:10" ht="15">
      <c r="F549" s="158" t="s">
        <v>40</v>
      </c>
      <c r="G549" s="109" t="s">
        <v>587</v>
      </c>
      <c r="H549" s="159"/>
      <c r="I549" s="160"/>
      <c r="J549" s="159"/>
    </row>
    <row r="550" spans="6:10">
      <c r="F550" s="158" t="s">
        <v>40</v>
      </c>
      <c r="G550" s="121"/>
      <c r="H550" s="159"/>
      <c r="I550" s="160"/>
      <c r="J550" s="159"/>
    </row>
    <row r="551" spans="6:10" ht="15">
      <c r="F551" s="158" t="s">
        <v>40</v>
      </c>
      <c r="G551" s="109" t="s">
        <v>588</v>
      </c>
      <c r="H551" s="159"/>
      <c r="I551" s="160"/>
      <c r="J551" s="159"/>
    </row>
    <row r="552" spans="6:10">
      <c r="F552" s="158" t="s">
        <v>40</v>
      </c>
      <c r="G552" s="121"/>
      <c r="H552" s="159"/>
      <c r="I552" s="160"/>
      <c r="J552" s="159"/>
    </row>
    <row r="553" spans="6:10" ht="15">
      <c r="F553" s="158" t="s">
        <v>40</v>
      </c>
      <c r="G553" s="142" t="s">
        <v>538</v>
      </c>
      <c r="H553" s="159"/>
      <c r="I553" s="160"/>
      <c r="J553" s="159"/>
    </row>
    <row r="554" spans="6:10" ht="15">
      <c r="F554" s="158" t="s">
        <v>40</v>
      </c>
      <c r="G554" s="142" t="s">
        <v>540</v>
      </c>
      <c r="H554" s="159"/>
      <c r="I554" s="160"/>
      <c r="J554" s="159"/>
    </row>
    <row r="555" spans="6:10">
      <c r="F555" s="161"/>
      <c r="G555" s="170"/>
      <c r="H555" s="159"/>
      <c r="I555" s="160"/>
      <c r="J555" s="159"/>
    </row>
    <row r="556" spans="6:10" ht="15">
      <c r="F556" s="158" t="s">
        <v>41</v>
      </c>
      <c r="G556" s="109" t="s">
        <v>30</v>
      </c>
      <c r="H556" s="159"/>
      <c r="I556" s="160"/>
      <c r="J556" s="159"/>
    </row>
    <row r="557" spans="6:10" ht="15">
      <c r="F557" s="158" t="s">
        <v>41</v>
      </c>
      <c r="G557" s="109" t="s">
        <v>28</v>
      </c>
      <c r="H557" s="159"/>
      <c r="I557" s="160"/>
      <c r="J557" s="159"/>
    </row>
    <row r="558" spans="6:10" ht="15">
      <c r="F558" s="158" t="s">
        <v>41</v>
      </c>
      <c r="G558" s="109" t="s">
        <v>29</v>
      </c>
      <c r="H558" s="159"/>
      <c r="I558" s="160"/>
      <c r="J558" s="159"/>
    </row>
    <row r="559" spans="6:10" ht="15">
      <c r="F559" s="158" t="s">
        <v>41</v>
      </c>
      <c r="G559" s="109" t="s">
        <v>122</v>
      </c>
      <c r="H559" s="159"/>
      <c r="I559" s="160"/>
      <c r="J559" s="159"/>
    </row>
    <row r="560" spans="6:10" ht="15">
      <c r="F560" s="158" t="s">
        <v>41</v>
      </c>
      <c r="G560" s="109" t="s">
        <v>546</v>
      </c>
      <c r="H560" s="159"/>
      <c r="I560" s="160"/>
      <c r="J560" s="159"/>
    </row>
    <row r="561" spans="6:10" ht="15">
      <c r="F561" s="158" t="s">
        <v>41</v>
      </c>
      <c r="G561" s="171" t="s">
        <v>377</v>
      </c>
      <c r="H561" s="159"/>
      <c r="I561" s="160"/>
      <c r="J561" s="159"/>
    </row>
    <row r="562" spans="6:10" ht="15">
      <c r="F562" s="158" t="s">
        <v>41</v>
      </c>
      <c r="G562" s="171" t="s">
        <v>547</v>
      </c>
      <c r="H562" s="159"/>
      <c r="I562" s="160"/>
      <c r="J562" s="159"/>
    </row>
    <row r="563" spans="6:10" ht="15">
      <c r="F563" s="158" t="s">
        <v>41</v>
      </c>
      <c r="G563" s="171" t="s">
        <v>378</v>
      </c>
      <c r="H563" s="159"/>
      <c r="I563" s="160"/>
      <c r="J563" s="159"/>
    </row>
    <row r="564" spans="6:10" ht="15">
      <c r="F564" s="158" t="s">
        <v>41</v>
      </c>
      <c r="G564" s="171" t="s">
        <v>379</v>
      </c>
      <c r="H564" s="159"/>
      <c r="I564" s="160"/>
      <c r="J564" s="159"/>
    </row>
    <row r="565" spans="6:10" ht="15">
      <c r="F565" s="158" t="s">
        <v>41</v>
      </c>
      <c r="G565" s="171" t="s">
        <v>380</v>
      </c>
      <c r="H565" s="159"/>
      <c r="I565" s="160"/>
      <c r="J565" s="159"/>
    </row>
    <row r="566" spans="6:10">
      <c r="F566" s="158" t="s">
        <v>41</v>
      </c>
      <c r="G566" s="112"/>
      <c r="H566" s="159"/>
      <c r="I566" s="160"/>
      <c r="J566" s="159"/>
    </row>
    <row r="567" spans="6:10" ht="15">
      <c r="F567" s="158" t="s">
        <v>41</v>
      </c>
      <c r="G567" s="109" t="s">
        <v>123</v>
      </c>
      <c r="H567" s="159"/>
      <c r="I567" s="160"/>
      <c r="J567" s="159"/>
    </row>
    <row r="568" spans="6:10" ht="15">
      <c r="F568" s="158" t="s">
        <v>41</v>
      </c>
      <c r="G568" s="109" t="s">
        <v>125</v>
      </c>
      <c r="H568" s="159"/>
      <c r="I568" s="160"/>
      <c r="J568" s="159"/>
    </row>
    <row r="569" spans="6:10" ht="15">
      <c r="F569" s="158" t="s">
        <v>41</v>
      </c>
      <c r="G569" s="126" t="s">
        <v>413</v>
      </c>
      <c r="H569" s="159"/>
      <c r="I569" s="160"/>
      <c r="J569" s="159"/>
    </row>
    <row r="570" spans="6:10" ht="15">
      <c r="F570" s="158" t="s">
        <v>41</v>
      </c>
      <c r="G570" s="109" t="s">
        <v>548</v>
      </c>
      <c r="H570" s="159"/>
      <c r="I570" s="160"/>
      <c r="J570" s="159"/>
    </row>
    <row r="571" spans="6:10" ht="15">
      <c r="F571" s="158" t="s">
        <v>41</v>
      </c>
      <c r="G571" s="108" t="s">
        <v>589</v>
      </c>
      <c r="H571" s="159"/>
      <c r="I571" s="160"/>
      <c r="J571" s="159"/>
    </row>
    <row r="572" spans="6:10" ht="15">
      <c r="F572" s="158" t="s">
        <v>41</v>
      </c>
      <c r="G572" s="108" t="s">
        <v>590</v>
      </c>
      <c r="H572" s="159"/>
      <c r="I572" s="160"/>
      <c r="J572" s="159"/>
    </row>
    <row r="573" spans="6:10">
      <c r="F573" s="158" t="s">
        <v>41</v>
      </c>
      <c r="G573" s="112"/>
      <c r="H573" s="159"/>
      <c r="I573" s="160"/>
      <c r="J573" s="159"/>
    </row>
    <row r="574" spans="6:10" ht="15">
      <c r="F574" s="158" t="s">
        <v>41</v>
      </c>
      <c r="G574" s="109" t="s">
        <v>549</v>
      </c>
      <c r="H574" s="159"/>
      <c r="I574" s="160"/>
      <c r="J574" s="159"/>
    </row>
    <row r="575" spans="6:10" ht="15">
      <c r="F575" s="158" t="s">
        <v>41</v>
      </c>
      <c r="G575" s="109" t="s">
        <v>550</v>
      </c>
      <c r="H575" s="159"/>
      <c r="I575" s="160"/>
      <c r="J575" s="159"/>
    </row>
    <row r="576" spans="6:10" ht="15">
      <c r="F576" s="158" t="s">
        <v>41</v>
      </c>
      <c r="G576" s="109" t="s">
        <v>551</v>
      </c>
      <c r="H576" s="159"/>
      <c r="I576" s="160"/>
      <c r="J576" s="159"/>
    </row>
    <row r="577" spans="6:10" ht="15">
      <c r="F577" s="158" t="s">
        <v>41</v>
      </c>
      <c r="G577" s="109" t="s">
        <v>552</v>
      </c>
      <c r="H577" s="159"/>
      <c r="I577" s="160"/>
      <c r="J577" s="159"/>
    </row>
    <row r="578" spans="6:10">
      <c r="F578" s="158" t="s">
        <v>41</v>
      </c>
      <c r="G578" s="116"/>
      <c r="H578" s="159"/>
      <c r="I578" s="160"/>
      <c r="J578" s="159"/>
    </row>
    <row r="579" spans="6:10" ht="15">
      <c r="F579" s="158" t="s">
        <v>41</v>
      </c>
      <c r="G579" s="109" t="s">
        <v>124</v>
      </c>
      <c r="H579" s="159"/>
      <c r="I579" s="160"/>
      <c r="J579" s="159"/>
    </row>
    <row r="580" spans="6:10" ht="15">
      <c r="F580" s="158" t="s">
        <v>41</v>
      </c>
      <c r="G580" s="109" t="s">
        <v>556</v>
      </c>
      <c r="H580" s="159"/>
      <c r="I580" s="160"/>
      <c r="J580" s="159"/>
    </row>
    <row r="581" spans="6:10" ht="15">
      <c r="F581" s="158" t="s">
        <v>41</v>
      </c>
      <c r="G581" s="109" t="s">
        <v>553</v>
      </c>
      <c r="H581" s="159"/>
      <c r="I581" s="160"/>
      <c r="J581" s="159"/>
    </row>
    <row r="582" spans="6:10" ht="15">
      <c r="F582" s="158" t="s">
        <v>41</v>
      </c>
      <c r="G582" s="171" t="s">
        <v>554</v>
      </c>
      <c r="H582" s="159"/>
      <c r="I582" s="160"/>
      <c r="J582" s="159"/>
    </row>
    <row r="583" spans="6:10" ht="15">
      <c r="F583" s="158" t="s">
        <v>41</v>
      </c>
      <c r="G583" s="171" t="s">
        <v>480</v>
      </c>
      <c r="H583" s="159"/>
      <c r="I583" s="160"/>
      <c r="J583" s="159"/>
    </row>
    <row r="584" spans="6:10" ht="15">
      <c r="F584" s="158" t="s">
        <v>41</v>
      </c>
      <c r="G584" s="108" t="s">
        <v>611</v>
      </c>
      <c r="H584" s="159"/>
      <c r="I584" s="160"/>
      <c r="J584" s="159"/>
    </row>
    <row r="585" spans="6:10">
      <c r="F585" s="158" t="s">
        <v>41</v>
      </c>
      <c r="G585" s="112"/>
      <c r="H585" s="159"/>
      <c r="I585" s="160"/>
      <c r="J585" s="159"/>
    </row>
    <row r="586" spans="6:10" ht="15">
      <c r="F586" s="158" t="s">
        <v>41</v>
      </c>
      <c r="G586" s="109" t="s">
        <v>559</v>
      </c>
      <c r="H586" s="159"/>
      <c r="I586" s="160"/>
      <c r="J586" s="159"/>
    </row>
    <row r="587" spans="6:10" ht="15">
      <c r="F587" s="158" t="s">
        <v>41</v>
      </c>
      <c r="G587" s="126" t="s">
        <v>482</v>
      </c>
      <c r="H587" s="159"/>
      <c r="I587" s="160"/>
      <c r="J587" s="159"/>
    </row>
    <row r="588" spans="6:10" ht="15">
      <c r="F588" s="158" t="s">
        <v>41</v>
      </c>
      <c r="G588" s="108" t="s">
        <v>612</v>
      </c>
      <c r="H588" s="159"/>
      <c r="I588" s="160"/>
      <c r="J588" s="159"/>
    </row>
    <row r="589" spans="6:10">
      <c r="F589" s="158" t="s">
        <v>41</v>
      </c>
      <c r="G589" s="112"/>
      <c r="H589" s="159"/>
      <c r="I589" s="160"/>
      <c r="J589" s="159"/>
    </row>
    <row r="590" spans="6:10" ht="15">
      <c r="F590" s="158" t="s">
        <v>41</v>
      </c>
      <c r="G590" s="109" t="s">
        <v>561</v>
      </c>
      <c r="H590" s="159"/>
      <c r="I590" s="160"/>
      <c r="J590" s="159"/>
    </row>
    <row r="591" spans="6:10" ht="15">
      <c r="F591" s="158" t="s">
        <v>41</v>
      </c>
      <c r="G591" s="108" t="s">
        <v>591</v>
      </c>
      <c r="H591" s="159"/>
      <c r="I591" s="160"/>
      <c r="J591" s="159"/>
    </row>
    <row r="592" spans="6:10" ht="15">
      <c r="F592" s="158" t="s">
        <v>41</v>
      </c>
      <c r="G592" s="171" t="s">
        <v>565</v>
      </c>
      <c r="H592" s="159"/>
      <c r="I592" s="160"/>
      <c r="J592" s="159"/>
    </row>
    <row r="593" spans="6:10">
      <c r="F593" s="158" t="s">
        <v>41</v>
      </c>
      <c r="G593" s="116"/>
      <c r="H593" s="159"/>
      <c r="I593" s="160"/>
      <c r="J593" s="159"/>
    </row>
    <row r="594" spans="6:10" ht="15">
      <c r="F594" s="158" t="s">
        <v>41</v>
      </c>
      <c r="G594" s="171" t="s">
        <v>569</v>
      </c>
      <c r="H594" s="159"/>
      <c r="I594" s="160"/>
      <c r="J594" s="159"/>
    </row>
    <row r="595" spans="6:10" ht="15">
      <c r="F595" s="158" t="s">
        <v>41</v>
      </c>
      <c r="G595" s="171" t="s">
        <v>592</v>
      </c>
      <c r="H595" s="159"/>
      <c r="I595" s="160"/>
      <c r="J595" s="159"/>
    </row>
    <row r="596" spans="6:10" ht="15">
      <c r="F596" s="158" t="s">
        <v>41</v>
      </c>
      <c r="G596" s="171" t="s">
        <v>593</v>
      </c>
      <c r="H596" s="159"/>
      <c r="I596" s="160"/>
      <c r="J596" s="159"/>
    </row>
    <row r="597" spans="6:10" ht="15">
      <c r="F597" s="158" t="s">
        <v>41</v>
      </c>
      <c r="G597" s="171" t="s">
        <v>594</v>
      </c>
      <c r="H597" s="159"/>
      <c r="I597" s="160"/>
      <c r="J597" s="159"/>
    </row>
    <row r="598" spans="6:10" ht="15">
      <c r="F598" s="158" t="s">
        <v>41</v>
      </c>
      <c r="G598" s="171" t="s">
        <v>126</v>
      </c>
      <c r="H598" s="159"/>
      <c r="I598" s="160"/>
      <c r="J598" s="159"/>
    </row>
    <row r="599" spans="6:10" ht="15">
      <c r="F599" s="158" t="s">
        <v>41</v>
      </c>
      <c r="G599" s="109" t="s">
        <v>570</v>
      </c>
      <c r="H599" s="159"/>
      <c r="I599" s="160"/>
      <c r="J599" s="159"/>
    </row>
    <row r="600" spans="6:10">
      <c r="F600" s="158" t="s">
        <v>41</v>
      </c>
      <c r="G600" s="116"/>
      <c r="H600" s="159"/>
      <c r="I600" s="160"/>
      <c r="J600" s="159"/>
    </row>
    <row r="601" spans="6:10" ht="15">
      <c r="F601" s="158" t="s">
        <v>41</v>
      </c>
      <c r="G601" s="109" t="s">
        <v>571</v>
      </c>
      <c r="H601" s="159"/>
      <c r="I601" s="160"/>
      <c r="J601" s="159"/>
    </row>
    <row r="602" spans="6:10" ht="15">
      <c r="F602" s="158" t="s">
        <v>41</v>
      </c>
      <c r="G602" s="109" t="s">
        <v>34</v>
      </c>
      <c r="H602" s="159"/>
      <c r="I602" s="160"/>
      <c r="J602" s="159"/>
    </row>
    <row r="603" spans="6:10" ht="15">
      <c r="F603" s="158" t="s">
        <v>41</v>
      </c>
      <c r="G603" s="109" t="s">
        <v>33</v>
      </c>
      <c r="H603" s="159"/>
      <c r="I603" s="160"/>
      <c r="J603" s="159"/>
    </row>
    <row r="604" spans="6:10" ht="15">
      <c r="F604" s="158" t="s">
        <v>41</v>
      </c>
      <c r="G604" s="109" t="s">
        <v>496</v>
      </c>
      <c r="H604" s="159"/>
      <c r="I604" s="160"/>
      <c r="J604" s="159"/>
    </row>
    <row r="605" spans="6:10" ht="15">
      <c r="F605" s="158" t="s">
        <v>41</v>
      </c>
      <c r="G605" s="109" t="s">
        <v>595</v>
      </c>
      <c r="H605" s="159"/>
      <c r="I605" s="160"/>
      <c r="J605" s="159"/>
    </row>
    <row r="606" spans="6:10" ht="15">
      <c r="F606" s="158" t="s">
        <v>41</v>
      </c>
      <c r="G606" s="109" t="s">
        <v>596</v>
      </c>
      <c r="H606" s="159"/>
      <c r="I606" s="160"/>
      <c r="J606" s="159"/>
    </row>
    <row r="607" spans="6:10" ht="15">
      <c r="F607" s="158" t="s">
        <v>41</v>
      </c>
      <c r="G607" s="109" t="s">
        <v>597</v>
      </c>
      <c r="H607" s="159"/>
      <c r="I607" s="160"/>
      <c r="J607" s="159"/>
    </row>
    <row r="608" spans="6:10" ht="15">
      <c r="F608" s="158" t="s">
        <v>41</v>
      </c>
      <c r="G608" s="126" t="s">
        <v>498</v>
      </c>
      <c r="H608" s="159"/>
      <c r="I608" s="160"/>
      <c r="J608" s="159"/>
    </row>
    <row r="609" spans="6:10" ht="15">
      <c r="F609" s="158" t="s">
        <v>41</v>
      </c>
      <c r="G609" s="126" t="s">
        <v>499</v>
      </c>
      <c r="H609" s="159"/>
      <c r="I609" s="160"/>
      <c r="J609" s="159"/>
    </row>
    <row r="610" spans="6:10" ht="15">
      <c r="F610" s="158" t="s">
        <v>41</v>
      </c>
      <c r="G610" s="126" t="s">
        <v>572</v>
      </c>
      <c r="H610" s="159"/>
      <c r="I610" s="160"/>
      <c r="J610" s="159"/>
    </row>
    <row r="611" spans="6:10" ht="15">
      <c r="F611" s="158" t="s">
        <v>41</v>
      </c>
      <c r="G611" s="108" t="s">
        <v>598</v>
      </c>
      <c r="H611" s="159"/>
      <c r="I611" s="160"/>
      <c r="J611" s="159"/>
    </row>
    <row r="612" spans="6:10">
      <c r="F612" s="158" t="s">
        <v>41</v>
      </c>
      <c r="G612" s="121"/>
      <c r="H612" s="159"/>
      <c r="I612" s="160"/>
      <c r="J612" s="159"/>
    </row>
    <row r="613" spans="6:10" ht="15">
      <c r="F613" s="158" t="s">
        <v>41</v>
      </c>
      <c r="G613" s="109" t="s">
        <v>121</v>
      </c>
      <c r="H613" s="159"/>
      <c r="I613" s="160"/>
      <c r="J613" s="159"/>
    </row>
    <row r="614" spans="6:10" ht="15">
      <c r="F614" s="158" t="s">
        <v>41</v>
      </c>
      <c r="G614" s="109" t="s">
        <v>599</v>
      </c>
      <c r="H614" s="159"/>
      <c r="I614" s="160"/>
      <c r="J614" s="159"/>
    </row>
    <row r="615" spans="6:10" ht="15">
      <c r="F615" s="158" t="s">
        <v>41</v>
      </c>
      <c r="G615" s="109" t="s">
        <v>600</v>
      </c>
      <c r="H615" s="159"/>
      <c r="I615" s="160"/>
      <c r="J615" s="159"/>
    </row>
    <row r="616" spans="6:10" ht="15">
      <c r="F616" s="158" t="s">
        <v>41</v>
      </c>
      <c r="G616" s="109" t="s">
        <v>601</v>
      </c>
      <c r="H616" s="159"/>
      <c r="I616" s="160"/>
      <c r="J616" s="159"/>
    </row>
    <row r="617" spans="6:10" ht="15">
      <c r="F617" s="158" t="s">
        <v>41</v>
      </c>
      <c r="G617" s="126" t="s">
        <v>602</v>
      </c>
      <c r="H617" s="159"/>
      <c r="I617" s="160"/>
      <c r="J617" s="159"/>
    </row>
    <row r="618" spans="6:10" ht="15">
      <c r="F618" s="158" t="s">
        <v>41</v>
      </c>
      <c r="G618" s="126" t="s">
        <v>576</v>
      </c>
      <c r="H618" s="159"/>
      <c r="I618" s="160"/>
      <c r="J618" s="159"/>
    </row>
    <row r="619" spans="6:10" ht="15">
      <c r="F619" s="158" t="s">
        <v>41</v>
      </c>
      <c r="G619" s="126" t="s">
        <v>603</v>
      </c>
      <c r="H619" s="159"/>
      <c r="I619" s="160"/>
      <c r="J619" s="159"/>
    </row>
    <row r="620" spans="6:10" ht="15">
      <c r="F620" s="158" t="s">
        <v>41</v>
      </c>
      <c r="G620" s="126" t="s">
        <v>604</v>
      </c>
      <c r="H620" s="159"/>
      <c r="I620" s="160"/>
      <c r="J620" s="159"/>
    </row>
    <row r="621" spans="6:10" ht="15">
      <c r="F621" s="158" t="s">
        <v>41</v>
      </c>
      <c r="G621" s="126" t="s">
        <v>605</v>
      </c>
      <c r="H621" s="159"/>
      <c r="I621" s="160"/>
      <c r="J621" s="159"/>
    </row>
    <row r="622" spans="6:10">
      <c r="F622" s="158" t="s">
        <v>41</v>
      </c>
      <c r="G622" s="131" t="s">
        <v>781</v>
      </c>
      <c r="H622" s="159"/>
      <c r="I622" s="160"/>
      <c r="J622" s="159"/>
    </row>
    <row r="623" spans="6:10" ht="15">
      <c r="F623" s="158" t="s">
        <v>41</v>
      </c>
      <c r="G623" s="109" t="s">
        <v>606</v>
      </c>
      <c r="H623" s="159"/>
      <c r="I623" s="160"/>
      <c r="J623" s="159"/>
    </row>
    <row r="624" spans="6:10">
      <c r="F624" s="158" t="s">
        <v>41</v>
      </c>
      <c r="G624" s="121"/>
      <c r="H624" s="159"/>
      <c r="I624" s="160"/>
      <c r="J624" s="159"/>
    </row>
    <row r="625" spans="6:10" ht="15">
      <c r="F625" s="158" t="s">
        <v>41</v>
      </c>
      <c r="G625" s="108" t="s">
        <v>607</v>
      </c>
      <c r="H625" s="159"/>
      <c r="I625" s="160"/>
      <c r="J625" s="159"/>
    </row>
    <row r="626" spans="6:10" ht="15">
      <c r="F626" s="158" t="s">
        <v>41</v>
      </c>
      <c r="G626" s="108" t="s">
        <v>608</v>
      </c>
      <c r="H626" s="159"/>
      <c r="I626" s="160"/>
      <c r="J626" s="159"/>
    </row>
    <row r="627" spans="6:10" ht="15">
      <c r="F627" s="158" t="s">
        <v>41</v>
      </c>
      <c r="G627" s="109" t="s">
        <v>609</v>
      </c>
      <c r="H627" s="159"/>
      <c r="I627" s="160"/>
      <c r="J627" s="159"/>
    </row>
    <row r="628" spans="6:10">
      <c r="F628" s="158" t="s">
        <v>41</v>
      </c>
      <c r="G628" s="121"/>
      <c r="H628" s="159"/>
      <c r="I628" s="160"/>
      <c r="J628" s="159"/>
    </row>
    <row r="629" spans="6:10" ht="15">
      <c r="F629" s="158" t="s">
        <v>41</v>
      </c>
      <c r="G629" s="109" t="s">
        <v>613</v>
      </c>
      <c r="H629" s="159"/>
      <c r="I629" s="160"/>
      <c r="J629" s="159"/>
    </row>
    <row r="630" spans="6:10" ht="15">
      <c r="F630" s="158" t="s">
        <v>41</v>
      </c>
      <c r="G630" s="109" t="s">
        <v>610</v>
      </c>
      <c r="H630" s="159"/>
      <c r="I630" s="160"/>
      <c r="J630" s="159"/>
    </row>
    <row r="631" spans="6:10">
      <c r="F631" s="101"/>
      <c r="G631" s="170"/>
      <c r="H631" s="159"/>
      <c r="I631" s="160"/>
      <c r="J631" s="159"/>
    </row>
    <row r="632" spans="6:10">
      <c r="F632" s="158" t="s">
        <v>56</v>
      </c>
      <c r="G632" s="110" t="s">
        <v>127</v>
      </c>
      <c r="H632" s="159"/>
      <c r="I632" s="160"/>
      <c r="J632" s="159"/>
    </row>
    <row r="633" spans="6:10">
      <c r="F633" s="158" t="s">
        <v>56</v>
      </c>
      <c r="G633" s="110" t="s">
        <v>57</v>
      </c>
      <c r="H633" s="159"/>
      <c r="I633" s="160"/>
      <c r="J633" s="159"/>
    </row>
    <row r="634" spans="6:10">
      <c r="F634" s="158" t="s">
        <v>56</v>
      </c>
      <c r="G634" s="110" t="s">
        <v>32</v>
      </c>
      <c r="H634" s="159"/>
      <c r="I634" s="160"/>
      <c r="J634" s="159"/>
    </row>
    <row r="635" spans="6:10">
      <c r="F635" s="158" t="s">
        <v>56</v>
      </c>
      <c r="G635" s="110" t="s">
        <v>614</v>
      </c>
      <c r="H635" s="159"/>
      <c r="I635" s="160"/>
      <c r="J635" s="159"/>
    </row>
    <row r="636" spans="6:10">
      <c r="F636" s="158" t="s">
        <v>56</v>
      </c>
      <c r="G636" s="110" t="s">
        <v>128</v>
      </c>
      <c r="H636" s="159"/>
      <c r="I636" s="160"/>
      <c r="J636" s="159"/>
    </row>
    <row r="637" spans="6:10">
      <c r="F637" s="158" t="s">
        <v>56</v>
      </c>
      <c r="G637" s="115" t="s">
        <v>116</v>
      </c>
      <c r="H637" s="159"/>
      <c r="I637" s="160"/>
      <c r="J637" s="159"/>
    </row>
    <row r="638" spans="6:10">
      <c r="F638" s="158" t="s">
        <v>56</v>
      </c>
      <c r="G638" s="110" t="s">
        <v>129</v>
      </c>
      <c r="H638" s="159"/>
      <c r="I638" s="160"/>
      <c r="J638" s="159"/>
    </row>
    <row r="639" spans="6:10">
      <c r="F639" s="158" t="s">
        <v>56</v>
      </c>
      <c r="G639" s="110" t="s">
        <v>130</v>
      </c>
      <c r="H639" s="159"/>
      <c r="I639" s="160"/>
      <c r="J639" s="159"/>
    </row>
    <row r="640" spans="6:10">
      <c r="F640" s="161"/>
      <c r="G640" s="170"/>
      <c r="H640" s="159"/>
      <c r="I640" s="160"/>
      <c r="J640" s="159"/>
    </row>
    <row r="641" spans="6:10">
      <c r="F641" s="158" t="s">
        <v>60</v>
      </c>
      <c r="G641" s="111" t="s">
        <v>648</v>
      </c>
      <c r="H641" s="159"/>
      <c r="I641" s="160"/>
      <c r="J641" s="159"/>
    </row>
    <row r="642" spans="6:10">
      <c r="F642" s="158" t="s">
        <v>60</v>
      </c>
      <c r="G642" s="111" t="s">
        <v>649</v>
      </c>
      <c r="H642" s="159"/>
      <c r="I642" s="160"/>
      <c r="J642" s="159"/>
    </row>
    <row r="643" spans="6:10">
      <c r="F643" s="158" t="s">
        <v>60</v>
      </c>
      <c r="G643" s="111" t="s">
        <v>650</v>
      </c>
      <c r="H643" s="159"/>
      <c r="I643" s="160"/>
      <c r="J643" s="159"/>
    </row>
    <row r="644" spans="6:10">
      <c r="F644" s="158" t="s">
        <v>60</v>
      </c>
      <c r="G644" s="111" t="s">
        <v>651</v>
      </c>
      <c r="H644" s="159"/>
      <c r="I644" s="160"/>
      <c r="J644" s="159"/>
    </row>
    <row r="645" spans="6:10">
      <c r="F645" s="158" t="s">
        <v>60</v>
      </c>
      <c r="G645" s="111" t="s">
        <v>652</v>
      </c>
      <c r="H645" s="159"/>
      <c r="I645" s="160"/>
      <c r="J645" s="159"/>
    </row>
    <row r="646" spans="6:10">
      <c r="F646" s="158" t="s">
        <v>60</v>
      </c>
      <c r="G646" s="111" t="s">
        <v>653</v>
      </c>
      <c r="H646" s="159"/>
      <c r="I646" s="160"/>
      <c r="J646" s="159"/>
    </row>
    <row r="647" spans="6:10">
      <c r="F647" s="158" t="s">
        <v>60</v>
      </c>
      <c r="G647" s="111" t="s">
        <v>654</v>
      </c>
      <c r="H647" s="159"/>
      <c r="I647" s="160"/>
      <c r="J647" s="159"/>
    </row>
    <row r="648" spans="6:10">
      <c r="F648" s="158" t="s">
        <v>60</v>
      </c>
      <c r="G648" s="111" t="s">
        <v>655</v>
      </c>
      <c r="H648" s="159"/>
      <c r="I648" s="160"/>
      <c r="J648" s="159"/>
    </row>
    <row r="649" spans="6:10">
      <c r="F649" s="158" t="s">
        <v>60</v>
      </c>
      <c r="G649" s="111" t="s">
        <v>656</v>
      </c>
      <c r="H649" s="159"/>
      <c r="I649" s="160"/>
      <c r="J649" s="159"/>
    </row>
    <row r="650" spans="6:10">
      <c r="F650" s="158" t="s">
        <v>60</v>
      </c>
      <c r="G650" s="111" t="s">
        <v>657</v>
      </c>
      <c r="H650" s="159"/>
      <c r="I650" s="160"/>
      <c r="J650" s="159"/>
    </row>
    <row r="651" spans="6:10">
      <c r="F651" s="158" t="s">
        <v>60</v>
      </c>
      <c r="G651" s="111" t="s">
        <v>658</v>
      </c>
      <c r="H651" s="159"/>
      <c r="I651" s="160"/>
      <c r="J651" s="159"/>
    </row>
    <row r="652" spans="6:10">
      <c r="F652" s="158" t="s">
        <v>60</v>
      </c>
      <c r="G652" s="111" t="s">
        <v>659</v>
      </c>
      <c r="H652" s="159"/>
      <c r="I652" s="160"/>
      <c r="J652" s="159"/>
    </row>
    <row r="653" spans="6:10">
      <c r="F653" s="158" t="s">
        <v>60</v>
      </c>
      <c r="G653" s="111" t="s">
        <v>660</v>
      </c>
      <c r="H653" s="159"/>
      <c r="I653" s="160"/>
      <c r="J653" s="159"/>
    </row>
    <row r="654" spans="6:10">
      <c r="F654" s="158" t="s">
        <v>60</v>
      </c>
      <c r="G654" s="111" t="s">
        <v>661</v>
      </c>
      <c r="H654" s="159"/>
      <c r="I654" s="160"/>
      <c r="J654" s="159"/>
    </row>
    <row r="655" spans="6:10">
      <c r="F655" s="158" t="s">
        <v>60</v>
      </c>
      <c r="G655" s="137" t="s">
        <v>662</v>
      </c>
      <c r="H655" s="159"/>
      <c r="I655" s="160"/>
      <c r="J655" s="159"/>
    </row>
    <row r="656" spans="6:10">
      <c r="F656" s="158" t="s">
        <v>60</v>
      </c>
      <c r="G656" s="137" t="s">
        <v>663</v>
      </c>
      <c r="H656" s="159"/>
      <c r="I656" s="160"/>
      <c r="J656" s="159"/>
    </row>
    <row r="657" spans="6:10">
      <c r="F657" s="158" t="s">
        <v>60</v>
      </c>
      <c r="G657" s="137" t="s">
        <v>664</v>
      </c>
      <c r="H657" s="159"/>
      <c r="I657" s="160"/>
      <c r="J657" s="159"/>
    </row>
    <row r="658" spans="6:10">
      <c r="F658" s="158" t="s">
        <v>60</v>
      </c>
      <c r="G658" s="137" t="s">
        <v>665</v>
      </c>
      <c r="H658" s="159"/>
      <c r="I658" s="160"/>
      <c r="J658" s="159"/>
    </row>
    <row r="659" spans="6:10">
      <c r="F659" s="158" t="s">
        <v>60</v>
      </c>
      <c r="G659" s="137" t="s">
        <v>666</v>
      </c>
      <c r="H659" s="159"/>
      <c r="I659" s="160"/>
      <c r="J659" s="159"/>
    </row>
    <row r="660" spans="6:10">
      <c r="F660" s="158" t="s">
        <v>60</v>
      </c>
      <c r="G660" s="137" t="s">
        <v>667</v>
      </c>
      <c r="H660" s="159"/>
      <c r="I660" s="160"/>
      <c r="J660" s="159"/>
    </row>
    <row r="661" spans="6:10">
      <c r="F661" s="158" t="s">
        <v>60</v>
      </c>
      <c r="G661" s="137" t="s">
        <v>668</v>
      </c>
      <c r="H661" s="159"/>
      <c r="I661" s="160"/>
      <c r="J661" s="159"/>
    </row>
    <row r="662" spans="6:10">
      <c r="F662" s="158" t="s">
        <v>60</v>
      </c>
      <c r="G662" s="137" t="s">
        <v>669</v>
      </c>
      <c r="H662" s="159"/>
      <c r="I662" s="160"/>
      <c r="J662" s="159"/>
    </row>
    <row r="663" spans="6:10">
      <c r="F663" s="158" t="s">
        <v>60</v>
      </c>
      <c r="G663" s="111" t="s">
        <v>670</v>
      </c>
      <c r="H663" s="159"/>
      <c r="I663" s="160"/>
      <c r="J663" s="159"/>
    </row>
    <row r="664" spans="6:10">
      <c r="F664" s="158" t="s">
        <v>60</v>
      </c>
      <c r="G664" s="112"/>
      <c r="H664" s="159"/>
      <c r="I664" s="160"/>
      <c r="J664" s="159"/>
    </row>
    <row r="665" spans="6:10">
      <c r="F665" s="158" t="s">
        <v>60</v>
      </c>
      <c r="G665" s="113" t="s">
        <v>671</v>
      </c>
      <c r="H665" s="159"/>
      <c r="I665" s="160"/>
      <c r="J665" s="159"/>
    </row>
    <row r="666" spans="6:10">
      <c r="F666" s="158" t="s">
        <v>60</v>
      </c>
      <c r="G666" s="113" t="s">
        <v>672</v>
      </c>
      <c r="H666" s="159"/>
      <c r="I666" s="160"/>
      <c r="J666" s="159"/>
    </row>
    <row r="667" spans="6:10">
      <c r="F667" s="158" t="s">
        <v>60</v>
      </c>
      <c r="G667" s="113" t="s">
        <v>673</v>
      </c>
      <c r="H667" s="159"/>
      <c r="I667" s="160"/>
      <c r="J667" s="159"/>
    </row>
    <row r="668" spans="6:10">
      <c r="F668" s="158" t="s">
        <v>60</v>
      </c>
      <c r="G668" s="113" t="s">
        <v>674</v>
      </c>
      <c r="H668" s="159"/>
      <c r="I668" s="160"/>
      <c r="J668" s="159"/>
    </row>
    <row r="669" spans="6:10">
      <c r="F669" s="158" t="s">
        <v>60</v>
      </c>
      <c r="G669" s="113" t="s">
        <v>675</v>
      </c>
      <c r="H669" s="159"/>
      <c r="I669" s="160"/>
      <c r="J669" s="159"/>
    </row>
    <row r="670" spans="6:10">
      <c r="F670" s="158" t="s">
        <v>60</v>
      </c>
      <c r="G670" s="113" t="s">
        <v>676</v>
      </c>
      <c r="H670" s="159"/>
      <c r="I670" s="160"/>
      <c r="J670" s="159"/>
    </row>
    <row r="671" spans="6:10">
      <c r="F671" s="158" t="s">
        <v>60</v>
      </c>
      <c r="G671" s="113" t="s">
        <v>677</v>
      </c>
      <c r="H671" s="159"/>
      <c r="I671" s="160"/>
      <c r="J671" s="159"/>
    </row>
    <row r="672" spans="6:10">
      <c r="F672" s="161"/>
      <c r="G672" s="170"/>
      <c r="H672" s="159"/>
      <c r="I672" s="160"/>
      <c r="J672" s="159"/>
    </row>
    <row r="673" spans="6:10">
      <c r="F673" s="158" t="s">
        <v>131</v>
      </c>
      <c r="G673" s="112" t="s">
        <v>132</v>
      </c>
      <c r="H673" s="159"/>
      <c r="I673" s="160"/>
      <c r="J673" s="159"/>
    </row>
    <row r="674" spans="6:10">
      <c r="F674" s="158" t="s">
        <v>131</v>
      </c>
      <c r="G674" s="112" t="s">
        <v>237</v>
      </c>
      <c r="H674" s="159"/>
      <c r="I674" s="160"/>
      <c r="J674" s="159"/>
    </row>
    <row r="675" spans="6:10">
      <c r="F675" s="158" t="s">
        <v>131</v>
      </c>
      <c r="G675" s="112" t="s">
        <v>236</v>
      </c>
      <c r="H675" s="159"/>
      <c r="I675" s="160"/>
      <c r="J675" s="159"/>
    </row>
    <row r="676" spans="6:10">
      <c r="F676" s="161"/>
      <c r="G676" s="170"/>
      <c r="H676" s="159"/>
      <c r="I676" s="160"/>
      <c r="J676" s="159"/>
    </row>
    <row r="677" spans="6:10">
      <c r="F677" s="158" t="s">
        <v>54</v>
      </c>
      <c r="G677" s="112" t="s">
        <v>51</v>
      </c>
      <c r="H677" s="159"/>
      <c r="I677" s="160"/>
      <c r="J677" s="159"/>
    </row>
    <row r="678" spans="6:10">
      <c r="F678" s="158" t="s">
        <v>54</v>
      </c>
      <c r="G678" s="112" t="s">
        <v>133</v>
      </c>
      <c r="H678" s="159"/>
      <c r="I678" s="160"/>
      <c r="J678" s="159"/>
    </row>
    <row r="679" spans="6:10">
      <c r="F679" s="158" t="s">
        <v>54</v>
      </c>
      <c r="G679" s="112" t="s">
        <v>52</v>
      </c>
      <c r="H679" s="159"/>
      <c r="I679" s="160"/>
      <c r="J679" s="159"/>
    </row>
    <row r="680" spans="6:10">
      <c r="F680" s="158" t="s">
        <v>54</v>
      </c>
      <c r="G680" s="112" t="s">
        <v>134</v>
      </c>
      <c r="H680" s="159"/>
      <c r="I680" s="160"/>
      <c r="J680" s="159"/>
    </row>
    <row r="681" spans="6:10">
      <c r="F681" s="158" t="s">
        <v>54</v>
      </c>
      <c r="G681" s="115" t="s">
        <v>53</v>
      </c>
      <c r="H681" s="159"/>
      <c r="I681" s="160"/>
      <c r="J681" s="159"/>
    </row>
    <row r="682" spans="6:10">
      <c r="F682" s="158" t="s">
        <v>54</v>
      </c>
      <c r="G682" s="112" t="s">
        <v>135</v>
      </c>
      <c r="H682" s="159"/>
      <c r="I682" s="160"/>
      <c r="J682" s="159"/>
    </row>
    <row r="683" spans="6:10">
      <c r="F683" s="158" t="s">
        <v>54</v>
      </c>
      <c r="G683" s="115" t="s">
        <v>136</v>
      </c>
      <c r="H683" s="159"/>
      <c r="I683" s="160"/>
      <c r="J683" s="159"/>
    </row>
    <row r="684" spans="6:10">
      <c r="F684" s="158" t="s">
        <v>54</v>
      </c>
      <c r="G684" s="115" t="s">
        <v>137</v>
      </c>
      <c r="H684" s="159"/>
      <c r="I684" s="160"/>
      <c r="J684" s="159"/>
    </row>
    <row r="685" spans="6:10">
      <c r="F685" s="158" t="s">
        <v>54</v>
      </c>
      <c r="G685" s="112" t="s">
        <v>138</v>
      </c>
      <c r="H685" s="159"/>
      <c r="I685" s="160"/>
      <c r="J685" s="159"/>
    </row>
    <row r="686" spans="6:10">
      <c r="F686" s="158" t="s">
        <v>54</v>
      </c>
      <c r="G686" s="112" t="s">
        <v>139</v>
      </c>
      <c r="H686" s="159"/>
      <c r="I686" s="160"/>
      <c r="J686" s="159"/>
    </row>
    <row r="687" spans="6:10">
      <c r="F687" s="161"/>
      <c r="H687" s="159"/>
      <c r="I687" s="160"/>
      <c r="J687" s="159"/>
    </row>
    <row r="688" spans="6:10">
      <c r="F688" s="158" t="s">
        <v>58</v>
      </c>
      <c r="G688" s="113" t="s">
        <v>678</v>
      </c>
      <c r="H688" s="159"/>
      <c r="I688" s="160"/>
      <c r="J688" s="159"/>
    </row>
    <row r="689" spans="6:10">
      <c r="F689" s="158" t="s">
        <v>58</v>
      </c>
      <c r="G689" s="113" t="s">
        <v>679</v>
      </c>
      <c r="H689" s="159"/>
      <c r="I689" s="160"/>
      <c r="J689" s="159"/>
    </row>
    <row r="690" spans="6:10">
      <c r="F690" s="158" t="s">
        <v>58</v>
      </c>
      <c r="G690" s="113" t="s">
        <v>680</v>
      </c>
      <c r="H690" s="159"/>
      <c r="I690" s="160"/>
      <c r="J690" s="159"/>
    </row>
    <row r="691" spans="6:10">
      <c r="F691" s="158" t="s">
        <v>58</v>
      </c>
      <c r="G691" s="113" t="s">
        <v>681</v>
      </c>
      <c r="H691" s="159"/>
      <c r="I691" s="160"/>
      <c r="J691" s="159"/>
    </row>
    <row r="692" spans="6:10">
      <c r="F692" s="158" t="s">
        <v>58</v>
      </c>
      <c r="G692" s="110"/>
      <c r="H692" s="159"/>
      <c r="I692" s="160"/>
      <c r="J692" s="159"/>
    </row>
    <row r="693" spans="6:10">
      <c r="F693" s="158" t="s">
        <v>58</v>
      </c>
      <c r="G693" s="127" t="s">
        <v>682</v>
      </c>
      <c r="H693" s="159"/>
      <c r="I693" s="160"/>
      <c r="J693" s="159"/>
    </row>
    <row r="694" spans="6:10">
      <c r="F694" s="158" t="s">
        <v>58</v>
      </c>
      <c r="G694" s="127" t="s">
        <v>683</v>
      </c>
      <c r="H694" s="159"/>
      <c r="I694" s="160"/>
      <c r="J694" s="159"/>
    </row>
    <row r="695" spans="6:10">
      <c r="F695" s="158" t="s">
        <v>58</v>
      </c>
      <c r="G695" s="127" t="s">
        <v>684</v>
      </c>
      <c r="H695" s="159"/>
      <c r="I695" s="160"/>
      <c r="J695" s="159"/>
    </row>
    <row r="696" spans="6:10">
      <c r="F696" s="158" t="s">
        <v>58</v>
      </c>
      <c r="G696" s="127" t="s">
        <v>685</v>
      </c>
      <c r="H696" s="159"/>
      <c r="I696" s="160"/>
      <c r="J696" s="159"/>
    </row>
    <row r="697" spans="6:10">
      <c r="F697" s="158" t="s">
        <v>58</v>
      </c>
      <c r="G697" s="127" t="s">
        <v>686</v>
      </c>
      <c r="H697" s="159"/>
      <c r="I697" s="160"/>
      <c r="J697" s="159"/>
    </row>
    <row r="698" spans="6:10">
      <c r="F698" s="158" t="s">
        <v>58</v>
      </c>
      <c r="G698" s="127" t="s">
        <v>687</v>
      </c>
      <c r="H698" s="159"/>
      <c r="I698" s="160"/>
      <c r="J698" s="159"/>
    </row>
    <row r="699" spans="6:10">
      <c r="F699" s="158" t="s">
        <v>58</v>
      </c>
      <c r="G699" s="127" t="s">
        <v>688</v>
      </c>
      <c r="H699" s="159"/>
      <c r="I699" s="160"/>
      <c r="J699" s="159"/>
    </row>
    <row r="700" spans="6:10">
      <c r="F700" s="158" t="s">
        <v>58</v>
      </c>
      <c r="G700" s="127" t="s">
        <v>689</v>
      </c>
      <c r="H700" s="159"/>
      <c r="I700" s="160"/>
      <c r="J700" s="159"/>
    </row>
    <row r="701" spans="6:10">
      <c r="F701" s="158" t="s">
        <v>58</v>
      </c>
      <c r="G701" s="127" t="s">
        <v>690</v>
      </c>
      <c r="H701" s="159"/>
      <c r="I701" s="160"/>
      <c r="J701" s="159"/>
    </row>
    <row r="702" spans="6:10">
      <c r="F702" s="158" t="s">
        <v>58</v>
      </c>
      <c r="G702" s="112"/>
      <c r="H702" s="159"/>
      <c r="I702" s="160"/>
      <c r="J702" s="159"/>
    </row>
    <row r="703" spans="6:10">
      <c r="F703" s="158" t="s">
        <v>58</v>
      </c>
      <c r="G703" s="107" t="s">
        <v>691</v>
      </c>
      <c r="H703" s="159"/>
      <c r="I703" s="160"/>
      <c r="J703" s="159"/>
    </row>
    <row r="704" spans="6:10">
      <c r="F704" s="158" t="s">
        <v>58</v>
      </c>
      <c r="G704" s="107" t="s">
        <v>692</v>
      </c>
      <c r="H704" s="159"/>
      <c r="I704" s="160"/>
      <c r="J704" s="159"/>
    </row>
    <row r="705" spans="6:10">
      <c r="F705" s="158" t="s">
        <v>58</v>
      </c>
      <c r="G705" s="110"/>
      <c r="H705" s="159"/>
      <c r="I705" s="160"/>
      <c r="J705" s="159"/>
    </row>
    <row r="706" spans="6:10">
      <c r="F706" s="158" t="s">
        <v>58</v>
      </c>
      <c r="G706" s="113" t="s">
        <v>693</v>
      </c>
      <c r="H706" s="159"/>
      <c r="I706" s="160"/>
      <c r="J706" s="159"/>
    </row>
    <row r="707" spans="6:10">
      <c r="F707" s="158" t="s">
        <v>58</v>
      </c>
      <c r="G707" s="140" t="s">
        <v>694</v>
      </c>
      <c r="H707" s="159"/>
      <c r="I707" s="160"/>
      <c r="J707" s="159"/>
    </row>
    <row r="708" spans="6:10">
      <c r="F708" s="158" t="s">
        <v>58</v>
      </c>
      <c r="G708" s="140" t="s">
        <v>695</v>
      </c>
      <c r="H708" s="159"/>
      <c r="I708" s="160"/>
      <c r="J708" s="159"/>
    </row>
    <row r="709" spans="6:10">
      <c r="F709" s="158" t="s">
        <v>58</v>
      </c>
      <c r="G709" s="140" t="s">
        <v>696</v>
      </c>
      <c r="H709" s="159"/>
      <c r="I709" s="160"/>
      <c r="J709" s="159"/>
    </row>
    <row r="710" spans="6:10">
      <c r="F710" s="158" t="s">
        <v>58</v>
      </c>
      <c r="G710" s="140" t="s">
        <v>697</v>
      </c>
      <c r="H710" s="159"/>
      <c r="I710" s="160"/>
      <c r="J710" s="159"/>
    </row>
    <row r="711" spans="6:10">
      <c r="F711" s="158" t="s">
        <v>58</v>
      </c>
      <c r="G711" s="140" t="s">
        <v>698</v>
      </c>
      <c r="H711" s="159"/>
      <c r="I711" s="160"/>
      <c r="J711" s="159"/>
    </row>
    <row r="712" spans="6:10">
      <c r="F712" s="158" t="s">
        <v>58</v>
      </c>
      <c r="G712" s="113" t="s">
        <v>699</v>
      </c>
      <c r="H712" s="159"/>
      <c r="I712" s="160"/>
      <c r="J712" s="159"/>
    </row>
    <row r="713" spans="6:10">
      <c r="F713" s="158" t="s">
        <v>58</v>
      </c>
      <c r="G713" s="112"/>
      <c r="H713" s="159"/>
      <c r="I713" s="160"/>
      <c r="J713" s="159"/>
    </row>
    <row r="714" spans="6:10">
      <c r="F714" s="158" t="s">
        <v>58</v>
      </c>
      <c r="G714" s="107" t="s">
        <v>700</v>
      </c>
      <c r="H714" s="159"/>
      <c r="I714" s="160"/>
      <c r="J714" s="159"/>
    </row>
    <row r="715" spans="6:10">
      <c r="F715" s="158" t="s">
        <v>58</v>
      </c>
      <c r="G715" s="107" t="s">
        <v>701</v>
      </c>
      <c r="H715" s="159"/>
      <c r="I715" s="160"/>
      <c r="J715" s="159"/>
    </row>
    <row r="716" spans="6:10">
      <c r="F716" s="158" t="s">
        <v>58</v>
      </c>
      <c r="G716" s="107" t="s">
        <v>702</v>
      </c>
      <c r="H716" s="159"/>
      <c r="I716" s="160"/>
      <c r="J716" s="159"/>
    </row>
    <row r="717" spans="6:10">
      <c r="F717" s="158" t="s">
        <v>58</v>
      </c>
      <c r="G717" s="107" t="s">
        <v>703</v>
      </c>
      <c r="H717" s="159"/>
      <c r="I717" s="160"/>
      <c r="J717" s="159"/>
    </row>
    <row r="718" spans="6:10">
      <c r="F718" s="158" t="s">
        <v>58</v>
      </c>
      <c r="G718" s="145"/>
      <c r="H718" s="159"/>
      <c r="I718" s="160"/>
      <c r="J718" s="159"/>
    </row>
    <row r="719" spans="6:10">
      <c r="F719" s="158" t="s">
        <v>58</v>
      </c>
      <c r="G719" s="140" t="s">
        <v>705</v>
      </c>
      <c r="H719" s="159"/>
      <c r="I719" s="160"/>
      <c r="J719" s="159"/>
    </row>
    <row r="720" spans="6:10">
      <c r="F720" s="158" t="s">
        <v>58</v>
      </c>
      <c r="G720" s="140" t="s">
        <v>706</v>
      </c>
      <c r="H720" s="159"/>
      <c r="I720" s="160"/>
      <c r="J720" s="159"/>
    </row>
    <row r="721" spans="6:10">
      <c r="F721" s="158" t="s">
        <v>58</v>
      </c>
      <c r="G721" s="140" t="s">
        <v>707</v>
      </c>
      <c r="H721" s="159"/>
      <c r="I721" s="160"/>
      <c r="J721" s="159"/>
    </row>
    <row r="722" spans="6:10">
      <c r="F722" s="158" t="s">
        <v>58</v>
      </c>
      <c r="G722" s="121"/>
      <c r="H722" s="159"/>
      <c r="I722" s="160"/>
      <c r="J722" s="159"/>
    </row>
    <row r="723" spans="6:10">
      <c r="F723" s="158" t="s">
        <v>58</v>
      </c>
      <c r="G723" s="131" t="s">
        <v>704</v>
      </c>
      <c r="H723" s="159"/>
      <c r="I723" s="160"/>
      <c r="J723" s="159"/>
    </row>
    <row r="724" spans="6:10">
      <c r="F724" s="161"/>
      <c r="G724" s="170"/>
      <c r="H724" s="159"/>
      <c r="I724" s="160"/>
      <c r="J724" s="159"/>
    </row>
    <row r="725" spans="6:10">
      <c r="F725" s="158" t="s">
        <v>55</v>
      </c>
      <c r="G725" s="114" t="s">
        <v>758</v>
      </c>
      <c r="H725" s="159"/>
      <c r="I725" s="160"/>
      <c r="J725" s="159"/>
    </row>
    <row r="726" spans="6:10">
      <c r="F726" s="158" t="s">
        <v>55</v>
      </c>
      <c r="G726" s="114" t="s">
        <v>140</v>
      </c>
      <c r="H726" s="159"/>
      <c r="I726" s="160"/>
      <c r="J726" s="159"/>
    </row>
    <row r="727" spans="6:10">
      <c r="F727" s="158" t="s">
        <v>55</v>
      </c>
      <c r="G727" s="114" t="s">
        <v>759</v>
      </c>
      <c r="H727" s="159"/>
      <c r="I727" s="160"/>
      <c r="J727" s="159"/>
    </row>
    <row r="728" spans="6:10">
      <c r="F728" s="158" t="s">
        <v>55</v>
      </c>
      <c r="G728" s="114" t="s">
        <v>141</v>
      </c>
      <c r="H728" s="159"/>
      <c r="I728" s="160"/>
      <c r="J728" s="159"/>
    </row>
    <row r="729" spans="6:10">
      <c r="F729" s="158" t="s">
        <v>55</v>
      </c>
      <c r="G729" s="114" t="s">
        <v>142</v>
      </c>
      <c r="H729" s="159"/>
      <c r="I729" s="160"/>
      <c r="J729" s="159"/>
    </row>
    <row r="730" spans="6:10">
      <c r="F730" s="158" t="s">
        <v>55</v>
      </c>
      <c r="G730" s="114" t="s">
        <v>143</v>
      </c>
      <c r="H730" s="159"/>
      <c r="I730" s="160"/>
      <c r="J730" s="159"/>
    </row>
    <row r="731" spans="6:10">
      <c r="F731" s="158" t="s">
        <v>55</v>
      </c>
      <c r="G731" s="114" t="s">
        <v>144</v>
      </c>
      <c r="H731" s="159"/>
      <c r="I731" s="160"/>
      <c r="J731" s="159"/>
    </row>
    <row r="732" spans="6:10">
      <c r="F732" s="158" t="s">
        <v>55</v>
      </c>
      <c r="G732" s="114" t="s">
        <v>151</v>
      </c>
      <c r="H732" s="159"/>
      <c r="I732" s="160"/>
      <c r="J732" s="159"/>
    </row>
    <row r="733" spans="6:10">
      <c r="F733" s="158" t="s">
        <v>55</v>
      </c>
      <c r="G733" s="114"/>
      <c r="H733" s="159"/>
      <c r="I733" s="160"/>
      <c r="J733" s="159"/>
    </row>
    <row r="734" spans="6:10">
      <c r="F734" s="158" t="s">
        <v>55</v>
      </c>
      <c r="G734" s="131" t="s">
        <v>149</v>
      </c>
      <c r="H734" s="159"/>
      <c r="I734" s="160"/>
      <c r="J734" s="159"/>
    </row>
    <row r="735" spans="6:10">
      <c r="F735" s="158" t="s">
        <v>55</v>
      </c>
      <c r="G735" s="131" t="s">
        <v>760</v>
      </c>
      <c r="H735" s="159"/>
      <c r="I735" s="160"/>
      <c r="J735" s="159"/>
    </row>
    <row r="736" spans="6:10">
      <c r="F736" s="158" t="s">
        <v>55</v>
      </c>
      <c r="G736" s="131" t="s">
        <v>150</v>
      </c>
      <c r="H736" s="159"/>
      <c r="I736" s="160"/>
      <c r="J736" s="159"/>
    </row>
    <row r="737" spans="6:10">
      <c r="F737" s="161"/>
      <c r="G737" s="103"/>
      <c r="H737" s="159"/>
      <c r="I737" s="160"/>
      <c r="J737" s="159"/>
    </row>
    <row r="738" spans="6:10">
      <c r="F738" s="158" t="s">
        <v>145</v>
      </c>
      <c r="G738" s="107" t="s">
        <v>708</v>
      </c>
      <c r="H738" s="159"/>
      <c r="I738" s="160"/>
      <c r="J738" s="159"/>
    </row>
    <row r="739" spans="6:10">
      <c r="F739" s="158" t="s">
        <v>145</v>
      </c>
      <c r="G739" s="107" t="s">
        <v>709</v>
      </c>
      <c r="H739" s="159"/>
      <c r="I739" s="160"/>
      <c r="J739" s="159"/>
    </row>
    <row r="740" spans="6:10">
      <c r="F740" s="158" t="s">
        <v>145</v>
      </c>
      <c r="G740" s="114"/>
      <c r="H740" s="159"/>
      <c r="I740" s="160"/>
      <c r="J740" s="159"/>
    </row>
    <row r="741" spans="6:10">
      <c r="F741" s="158" t="s">
        <v>145</v>
      </c>
      <c r="G741" s="107" t="s">
        <v>725</v>
      </c>
      <c r="H741" s="159"/>
      <c r="I741" s="160"/>
      <c r="J741" s="159"/>
    </row>
    <row r="742" spans="6:10">
      <c r="F742" s="158" t="s">
        <v>145</v>
      </c>
      <c r="G742" s="124" t="s">
        <v>710</v>
      </c>
      <c r="H742" s="159"/>
      <c r="I742" s="160"/>
      <c r="J742" s="159"/>
    </row>
    <row r="743" spans="6:10">
      <c r="F743" s="158" t="s">
        <v>145</v>
      </c>
      <c r="G743" s="107" t="s">
        <v>711</v>
      </c>
      <c r="H743" s="159"/>
      <c r="I743" s="160"/>
      <c r="J743" s="159"/>
    </row>
    <row r="744" spans="6:10">
      <c r="F744" s="158" t="s">
        <v>145</v>
      </c>
      <c r="G744" s="107" t="s">
        <v>712</v>
      </c>
      <c r="H744" s="159"/>
      <c r="I744" s="160"/>
      <c r="J744" s="159"/>
    </row>
    <row r="745" spans="6:10">
      <c r="F745" s="158" t="s">
        <v>145</v>
      </c>
      <c r="G745" s="107" t="s">
        <v>713</v>
      </c>
      <c r="H745" s="159"/>
      <c r="I745" s="160"/>
      <c r="J745" s="159"/>
    </row>
    <row r="746" spans="6:10">
      <c r="F746" s="158" t="s">
        <v>145</v>
      </c>
      <c r="G746" s="107" t="s">
        <v>714</v>
      </c>
      <c r="H746" s="159"/>
      <c r="I746" s="160"/>
      <c r="J746" s="159"/>
    </row>
    <row r="747" spans="6:10">
      <c r="F747" s="158" t="s">
        <v>145</v>
      </c>
      <c r="G747" s="107" t="s">
        <v>715</v>
      </c>
      <c r="H747" s="159"/>
      <c r="I747" s="160"/>
      <c r="J747" s="159"/>
    </row>
    <row r="748" spans="6:10">
      <c r="F748" s="158" t="s">
        <v>145</v>
      </c>
      <c r="G748" s="107" t="s">
        <v>716</v>
      </c>
      <c r="H748" s="159"/>
      <c r="I748" s="160"/>
      <c r="J748" s="159"/>
    </row>
    <row r="749" spans="6:10">
      <c r="F749" s="158" t="s">
        <v>145</v>
      </c>
      <c r="G749" s="112"/>
      <c r="H749" s="159"/>
      <c r="I749" s="160"/>
      <c r="J749" s="159"/>
    </row>
    <row r="750" spans="6:10">
      <c r="F750" s="158" t="s">
        <v>145</v>
      </c>
      <c r="G750" s="107" t="s">
        <v>717</v>
      </c>
      <c r="H750" s="159"/>
      <c r="I750" s="160"/>
      <c r="J750" s="159"/>
    </row>
    <row r="751" spans="6:10">
      <c r="F751" s="158" t="s">
        <v>145</v>
      </c>
      <c r="G751" s="107" t="s">
        <v>718</v>
      </c>
      <c r="H751" s="159"/>
      <c r="I751" s="160"/>
      <c r="J751" s="159"/>
    </row>
    <row r="752" spans="6:10">
      <c r="F752" s="158" t="s">
        <v>145</v>
      </c>
      <c r="G752" s="107" t="s">
        <v>719</v>
      </c>
      <c r="H752" s="159"/>
      <c r="I752" s="160"/>
      <c r="J752" s="159"/>
    </row>
    <row r="753" spans="6:10">
      <c r="F753" s="158" t="s">
        <v>145</v>
      </c>
      <c r="G753" s="107" t="s">
        <v>720</v>
      </c>
      <c r="H753" s="159"/>
      <c r="I753" s="160"/>
      <c r="J753" s="159"/>
    </row>
    <row r="754" spans="6:10">
      <c r="F754" s="158" t="s">
        <v>145</v>
      </c>
      <c r="G754" s="107" t="s">
        <v>721</v>
      </c>
      <c r="H754" s="159"/>
      <c r="I754" s="160"/>
      <c r="J754" s="159"/>
    </row>
    <row r="755" spans="6:10">
      <c r="F755" s="158" t="s">
        <v>145</v>
      </c>
      <c r="G755" s="107" t="s">
        <v>722</v>
      </c>
      <c r="H755" s="159"/>
      <c r="I755" s="160"/>
      <c r="J755" s="159"/>
    </row>
    <row r="756" spans="6:10">
      <c r="F756" s="158" t="s">
        <v>145</v>
      </c>
      <c r="G756" s="107" t="s">
        <v>723</v>
      </c>
      <c r="H756" s="159"/>
      <c r="I756" s="160"/>
      <c r="J756" s="159"/>
    </row>
    <row r="757" spans="6:10">
      <c r="F757" s="158" t="s">
        <v>145</v>
      </c>
      <c r="G757" s="107" t="s">
        <v>724</v>
      </c>
      <c r="H757" s="159"/>
      <c r="I757" s="160"/>
      <c r="J757" s="159"/>
    </row>
    <row r="758" spans="6:10">
      <c r="F758" s="161"/>
      <c r="G758" s="103"/>
      <c r="H758" s="159"/>
      <c r="I758" s="160"/>
      <c r="J758" s="159"/>
    </row>
    <row r="759" spans="6:10">
      <c r="F759" s="158" t="s">
        <v>59</v>
      </c>
      <c r="G759" s="112" t="s">
        <v>153</v>
      </c>
      <c r="H759" s="159"/>
      <c r="I759" s="160"/>
      <c r="J759" s="159"/>
    </row>
    <row r="760" spans="6:10">
      <c r="F760" s="158" t="s">
        <v>59</v>
      </c>
      <c r="G760" s="112" t="s">
        <v>154</v>
      </c>
      <c r="H760" s="159"/>
      <c r="I760" s="160"/>
      <c r="J760" s="159"/>
    </row>
    <row r="761" spans="6:10">
      <c r="F761" s="158" t="s">
        <v>59</v>
      </c>
      <c r="G761" s="112" t="s">
        <v>155</v>
      </c>
      <c r="H761" s="159"/>
      <c r="I761" s="160"/>
      <c r="J761" s="159"/>
    </row>
    <row r="762" spans="6:10">
      <c r="F762" s="158" t="s">
        <v>59</v>
      </c>
      <c r="G762" s="114" t="s">
        <v>146</v>
      </c>
      <c r="H762" s="159"/>
      <c r="I762" s="160"/>
      <c r="J762" s="159"/>
    </row>
    <row r="763" spans="6:10">
      <c r="F763" s="158" t="s">
        <v>59</v>
      </c>
      <c r="G763" s="114" t="s">
        <v>152</v>
      </c>
      <c r="H763" s="159"/>
      <c r="I763" s="160"/>
      <c r="J763" s="159"/>
    </row>
    <row r="764" spans="6:10">
      <c r="F764" s="161"/>
      <c r="G764" s="103"/>
      <c r="H764" s="159"/>
      <c r="I764" s="160"/>
      <c r="J764" s="159"/>
    </row>
    <row r="765" spans="6:10">
      <c r="F765" s="158" t="s">
        <v>156</v>
      </c>
      <c r="G765" s="115" t="s">
        <v>162</v>
      </c>
      <c r="H765" s="159"/>
      <c r="I765" s="160"/>
      <c r="J765" s="159"/>
    </row>
    <row r="766" spans="6:10">
      <c r="F766" s="158" t="s">
        <v>156</v>
      </c>
      <c r="G766" s="115" t="s">
        <v>163</v>
      </c>
      <c r="H766" s="159"/>
      <c r="I766" s="160"/>
      <c r="J766" s="159"/>
    </row>
    <row r="767" spans="6:10">
      <c r="F767" s="158" t="s">
        <v>156</v>
      </c>
      <c r="G767" s="115" t="s">
        <v>165</v>
      </c>
      <c r="H767" s="159"/>
      <c r="I767" s="160"/>
      <c r="J767" s="159"/>
    </row>
    <row r="768" spans="6:10">
      <c r="F768" s="158" t="s">
        <v>156</v>
      </c>
      <c r="G768" s="115" t="s">
        <v>164</v>
      </c>
      <c r="H768" s="159"/>
      <c r="I768" s="160"/>
      <c r="J768" s="159"/>
    </row>
    <row r="769" spans="6:10">
      <c r="F769" s="158" t="s">
        <v>156</v>
      </c>
      <c r="G769" s="112" t="s">
        <v>191</v>
      </c>
      <c r="H769" s="159"/>
      <c r="I769" s="160"/>
      <c r="J769" s="159"/>
    </row>
    <row r="770" spans="6:10">
      <c r="F770" s="158" t="s">
        <v>156</v>
      </c>
      <c r="G770" s="112" t="s">
        <v>166</v>
      </c>
      <c r="H770" s="159"/>
      <c r="I770" s="160"/>
      <c r="J770" s="159"/>
    </row>
    <row r="771" spans="6:10">
      <c r="F771" s="158" t="s">
        <v>156</v>
      </c>
      <c r="G771" s="112" t="s">
        <v>167</v>
      </c>
      <c r="H771" s="159"/>
      <c r="I771" s="160"/>
      <c r="J771" s="159"/>
    </row>
    <row r="772" spans="6:10">
      <c r="F772" s="158" t="s">
        <v>156</v>
      </c>
      <c r="G772" s="112" t="s">
        <v>168</v>
      </c>
      <c r="H772" s="159"/>
      <c r="I772" s="160"/>
      <c r="J772" s="159"/>
    </row>
    <row r="773" spans="6:10">
      <c r="F773" s="158" t="s">
        <v>156</v>
      </c>
      <c r="G773" s="112" t="s">
        <v>617</v>
      </c>
      <c r="H773" s="159"/>
      <c r="I773" s="160"/>
      <c r="J773" s="159"/>
    </row>
    <row r="774" spans="6:10">
      <c r="F774" s="158" t="s">
        <v>156</v>
      </c>
      <c r="G774" s="112" t="s">
        <v>615</v>
      </c>
      <c r="H774" s="159"/>
      <c r="I774" s="160"/>
      <c r="J774" s="159"/>
    </row>
    <row r="775" spans="6:10">
      <c r="F775" s="158" t="s">
        <v>156</v>
      </c>
      <c r="G775" s="112" t="s">
        <v>618</v>
      </c>
      <c r="H775" s="159"/>
      <c r="I775" s="160"/>
      <c r="J775" s="159"/>
    </row>
    <row r="776" spans="6:10">
      <c r="F776" s="158" t="s">
        <v>156</v>
      </c>
      <c r="G776" s="112" t="s">
        <v>619</v>
      </c>
      <c r="H776" s="159"/>
      <c r="I776" s="160"/>
      <c r="J776" s="159"/>
    </row>
    <row r="777" spans="6:10">
      <c r="F777" s="158" t="s">
        <v>156</v>
      </c>
      <c r="G777" s="112" t="s">
        <v>169</v>
      </c>
      <c r="H777" s="159"/>
      <c r="I777" s="160"/>
      <c r="J777" s="159"/>
    </row>
    <row r="778" spans="6:10">
      <c r="F778" s="158" t="s">
        <v>156</v>
      </c>
      <c r="G778" s="112" t="s">
        <v>173</v>
      </c>
      <c r="H778" s="159"/>
      <c r="I778" s="160"/>
      <c r="J778" s="159"/>
    </row>
    <row r="779" spans="6:10">
      <c r="F779" s="158" t="s">
        <v>156</v>
      </c>
      <c r="G779" s="112" t="s">
        <v>170</v>
      </c>
      <c r="H779" s="159"/>
      <c r="I779" s="160"/>
      <c r="J779" s="159"/>
    </row>
    <row r="780" spans="6:10">
      <c r="F780" s="158" t="s">
        <v>156</v>
      </c>
      <c r="G780" s="112" t="s">
        <v>172</v>
      </c>
      <c r="H780" s="159"/>
      <c r="I780" s="160"/>
      <c r="J780" s="159"/>
    </row>
    <row r="781" spans="6:10">
      <c r="F781" s="158" t="s">
        <v>156</v>
      </c>
      <c r="G781" s="112" t="s">
        <v>171</v>
      </c>
      <c r="H781" s="159"/>
      <c r="I781" s="160"/>
      <c r="J781" s="159"/>
    </row>
    <row r="782" spans="6:10">
      <c r="F782" s="158" t="s">
        <v>156</v>
      </c>
      <c r="G782" s="112" t="s">
        <v>190</v>
      </c>
      <c r="H782" s="159"/>
      <c r="I782" s="160"/>
      <c r="J782" s="159"/>
    </row>
    <row r="783" spans="6:10">
      <c r="F783" s="158" t="s">
        <v>156</v>
      </c>
      <c r="G783" s="112" t="s">
        <v>616</v>
      </c>
      <c r="H783" s="159"/>
      <c r="I783" s="160"/>
      <c r="J783" s="159"/>
    </row>
    <row r="784" spans="6:10">
      <c r="F784" s="158" t="s">
        <v>156</v>
      </c>
      <c r="G784" s="131" t="s">
        <v>189</v>
      </c>
      <c r="H784" s="159"/>
      <c r="I784" s="160"/>
      <c r="J784" s="159"/>
    </row>
    <row r="785" spans="6:10">
      <c r="F785" s="158" t="s">
        <v>156</v>
      </c>
      <c r="G785" s="131" t="s">
        <v>215</v>
      </c>
      <c r="H785" s="159"/>
      <c r="I785" s="160"/>
      <c r="J785" s="159"/>
    </row>
    <row r="786" spans="6:10">
      <c r="F786" s="158" t="s">
        <v>156</v>
      </c>
      <c r="G786" s="131" t="s">
        <v>216</v>
      </c>
      <c r="H786" s="159"/>
      <c r="I786" s="160"/>
      <c r="J786" s="159"/>
    </row>
    <row r="787" spans="6:10">
      <c r="F787" s="158" t="s">
        <v>156</v>
      </c>
      <c r="G787" s="131" t="s">
        <v>217</v>
      </c>
      <c r="H787" s="159"/>
      <c r="I787" s="160"/>
      <c r="J787" s="159"/>
    </row>
    <row r="788" spans="6:10">
      <c r="F788" s="161"/>
      <c r="G788" s="103"/>
      <c r="H788" s="159"/>
      <c r="I788" s="160"/>
      <c r="J788" s="159"/>
    </row>
    <row r="789" spans="6:10">
      <c r="F789" s="158" t="s">
        <v>157</v>
      </c>
      <c r="G789" s="116" t="s">
        <v>287</v>
      </c>
      <c r="H789" s="159"/>
      <c r="I789" s="160"/>
      <c r="J789" s="159"/>
    </row>
    <row r="790" spans="6:10">
      <c r="F790" s="158" t="s">
        <v>157</v>
      </c>
      <c r="G790" s="116" t="s">
        <v>288</v>
      </c>
      <c r="H790" s="159"/>
      <c r="I790" s="160"/>
      <c r="J790" s="159"/>
    </row>
    <row r="791" spans="6:10">
      <c r="F791" s="158" t="s">
        <v>157</v>
      </c>
      <c r="G791" s="116" t="s">
        <v>289</v>
      </c>
      <c r="H791" s="159"/>
      <c r="I791" s="160"/>
      <c r="J791" s="159"/>
    </row>
    <row r="792" spans="6:10">
      <c r="F792" s="158" t="s">
        <v>157</v>
      </c>
      <c r="G792" s="116" t="s">
        <v>290</v>
      </c>
      <c r="H792" s="159"/>
      <c r="I792" s="160"/>
      <c r="J792" s="159"/>
    </row>
    <row r="793" spans="6:10">
      <c r="F793" s="158" t="s">
        <v>157</v>
      </c>
      <c r="G793" s="116" t="s">
        <v>291</v>
      </c>
      <c r="H793" s="159"/>
      <c r="I793" s="160"/>
      <c r="J793" s="159"/>
    </row>
    <row r="794" spans="6:10">
      <c r="F794" s="158" t="s">
        <v>157</v>
      </c>
      <c r="G794" s="116" t="s">
        <v>292</v>
      </c>
      <c r="H794" s="159"/>
      <c r="I794" s="160"/>
      <c r="J794" s="159"/>
    </row>
    <row r="795" spans="6:10">
      <c r="F795" s="158" t="s">
        <v>157</v>
      </c>
      <c r="G795" s="116" t="s">
        <v>293</v>
      </c>
      <c r="H795" s="159"/>
      <c r="I795" s="160"/>
      <c r="J795" s="159"/>
    </row>
    <row r="796" spans="6:10">
      <c r="F796" s="158" t="s">
        <v>157</v>
      </c>
      <c r="G796" s="116" t="s">
        <v>294</v>
      </c>
      <c r="H796" s="159"/>
      <c r="I796" s="160"/>
      <c r="J796" s="159"/>
    </row>
    <row r="797" spans="6:10">
      <c r="F797" s="158" t="s">
        <v>157</v>
      </c>
      <c r="G797" s="116" t="s">
        <v>295</v>
      </c>
      <c r="H797" s="159"/>
      <c r="I797" s="160"/>
      <c r="J797" s="159"/>
    </row>
    <row r="798" spans="6:10">
      <c r="F798" s="158" t="s">
        <v>157</v>
      </c>
      <c r="G798" s="116" t="s">
        <v>181</v>
      </c>
      <c r="H798" s="159"/>
      <c r="I798" s="160"/>
      <c r="J798" s="159"/>
    </row>
    <row r="799" spans="6:10">
      <c r="F799" s="158" t="s">
        <v>157</v>
      </c>
      <c r="G799" s="116" t="s">
        <v>182</v>
      </c>
      <c r="H799" s="159"/>
      <c r="I799" s="160"/>
      <c r="J799" s="159"/>
    </row>
    <row r="800" spans="6:10">
      <c r="F800" s="158" t="s">
        <v>157</v>
      </c>
      <c r="G800" s="116" t="s">
        <v>296</v>
      </c>
      <c r="H800" s="159"/>
      <c r="I800" s="160"/>
      <c r="J800" s="159"/>
    </row>
    <row r="801" spans="6:10">
      <c r="F801" s="158" t="s">
        <v>157</v>
      </c>
      <c r="G801" s="116" t="s">
        <v>297</v>
      </c>
      <c r="H801" s="159"/>
      <c r="I801" s="160"/>
      <c r="J801" s="159"/>
    </row>
    <row r="802" spans="6:10">
      <c r="F802" s="158" t="s">
        <v>157</v>
      </c>
      <c r="G802" s="116" t="s">
        <v>298</v>
      </c>
      <c r="H802" s="159"/>
      <c r="I802" s="160"/>
      <c r="J802" s="159"/>
    </row>
    <row r="803" spans="6:10">
      <c r="F803" s="158" t="s">
        <v>157</v>
      </c>
      <c r="G803" s="116" t="s">
        <v>299</v>
      </c>
      <c r="H803" s="159"/>
      <c r="I803" s="160"/>
      <c r="J803" s="159"/>
    </row>
    <row r="804" spans="6:10">
      <c r="F804" s="158" t="s">
        <v>157</v>
      </c>
      <c r="G804" s="116" t="s">
        <v>300</v>
      </c>
      <c r="H804" s="159"/>
      <c r="I804" s="160"/>
      <c r="J804" s="159"/>
    </row>
    <row r="805" spans="6:10">
      <c r="F805" s="158" t="s">
        <v>157</v>
      </c>
      <c r="G805" s="116" t="s">
        <v>183</v>
      </c>
      <c r="H805" s="159"/>
      <c r="I805" s="160"/>
      <c r="J805" s="159"/>
    </row>
    <row r="806" spans="6:10">
      <c r="F806" s="158" t="s">
        <v>157</v>
      </c>
      <c r="G806" s="116" t="s">
        <v>184</v>
      </c>
      <c r="H806" s="159"/>
      <c r="I806" s="160"/>
      <c r="J806" s="159"/>
    </row>
    <row r="807" spans="6:10">
      <c r="F807" s="158" t="s">
        <v>157</v>
      </c>
      <c r="G807" s="116" t="s">
        <v>185</v>
      </c>
      <c r="H807" s="159"/>
      <c r="I807" s="160"/>
      <c r="J807" s="159"/>
    </row>
    <row r="808" spans="6:10">
      <c r="F808" s="161"/>
      <c r="G808" s="103"/>
      <c r="H808" s="159"/>
      <c r="I808" s="160"/>
      <c r="J808" s="159"/>
    </row>
    <row r="809" spans="6:10">
      <c r="F809" s="158" t="s">
        <v>180</v>
      </c>
      <c r="G809" s="116" t="s">
        <v>186</v>
      </c>
      <c r="H809" s="159"/>
      <c r="I809" s="160"/>
      <c r="J809" s="159"/>
    </row>
    <row r="810" spans="6:10">
      <c r="F810" s="158" t="s">
        <v>180</v>
      </c>
      <c r="G810" s="116" t="s">
        <v>187</v>
      </c>
      <c r="H810" s="159"/>
      <c r="I810" s="160"/>
      <c r="J810" s="159"/>
    </row>
    <row r="811" spans="6:10">
      <c r="F811" s="158" t="s">
        <v>180</v>
      </c>
      <c r="G811" s="116" t="s">
        <v>188</v>
      </c>
      <c r="H811" s="159"/>
      <c r="I811" s="160"/>
      <c r="J811" s="159"/>
    </row>
    <row r="812" spans="6:10">
      <c r="F812" s="161"/>
      <c r="G812" s="103"/>
      <c r="H812" s="159"/>
      <c r="I812" s="160"/>
      <c r="J812" s="159"/>
    </row>
    <row r="813" spans="6:10" ht="15">
      <c r="F813" s="158" t="s">
        <v>158</v>
      </c>
      <c r="G813" s="117" t="s">
        <v>627</v>
      </c>
      <c r="H813" s="159"/>
      <c r="I813" s="160"/>
      <c r="J813" s="159"/>
    </row>
    <row r="814" spans="6:10" ht="15">
      <c r="F814" s="158" t="s">
        <v>158</v>
      </c>
      <c r="G814" s="117" t="s">
        <v>628</v>
      </c>
      <c r="H814" s="159"/>
      <c r="I814" s="160"/>
      <c r="J814" s="159"/>
    </row>
    <row r="815" spans="6:10" ht="15">
      <c r="F815" s="158" t="s">
        <v>158</v>
      </c>
      <c r="G815" s="117" t="s">
        <v>629</v>
      </c>
      <c r="H815" s="159"/>
      <c r="I815" s="160"/>
      <c r="J815" s="159"/>
    </row>
    <row r="816" spans="6:10" ht="15">
      <c r="F816" s="158" t="s">
        <v>158</v>
      </c>
      <c r="G816" s="122" t="s">
        <v>630</v>
      </c>
      <c r="H816" s="159"/>
      <c r="I816" s="160"/>
      <c r="J816" s="159"/>
    </row>
    <row r="817" spans="6:10" ht="15">
      <c r="F817" s="158" t="s">
        <v>158</v>
      </c>
      <c r="G817" s="122" t="s">
        <v>631</v>
      </c>
      <c r="H817" s="159"/>
      <c r="I817" s="160"/>
      <c r="J817" s="159"/>
    </row>
    <row r="818" spans="6:10" ht="15">
      <c r="F818" s="158" t="s">
        <v>158</v>
      </c>
      <c r="G818" s="117" t="s">
        <v>620</v>
      </c>
      <c r="H818" s="159"/>
      <c r="I818" s="160"/>
      <c r="J818" s="159"/>
    </row>
    <row r="819" spans="6:10" ht="15">
      <c r="F819" s="158" t="s">
        <v>158</v>
      </c>
      <c r="G819" s="117" t="s">
        <v>632</v>
      </c>
      <c r="H819" s="159"/>
      <c r="I819" s="160"/>
      <c r="J819" s="159"/>
    </row>
    <row r="820" spans="6:10" ht="15">
      <c r="F820" s="158" t="s">
        <v>158</v>
      </c>
      <c r="G820" s="134" t="s">
        <v>633</v>
      </c>
      <c r="H820" s="159"/>
      <c r="I820" s="160"/>
      <c r="J820" s="159"/>
    </row>
    <row r="821" spans="6:10" ht="15">
      <c r="F821" s="158" t="s">
        <v>158</v>
      </c>
      <c r="G821" s="117" t="s">
        <v>634</v>
      </c>
      <c r="H821" s="159"/>
      <c r="I821" s="160"/>
      <c r="J821" s="159"/>
    </row>
    <row r="822" spans="6:10" ht="15">
      <c r="F822" s="158" t="s">
        <v>158</v>
      </c>
      <c r="G822" s="117" t="s">
        <v>621</v>
      </c>
      <c r="H822" s="159"/>
      <c r="I822" s="160"/>
      <c r="J822" s="159"/>
    </row>
    <row r="823" spans="6:10" ht="15">
      <c r="F823" s="158" t="s">
        <v>158</v>
      </c>
      <c r="G823" s="117" t="s">
        <v>622</v>
      </c>
      <c r="H823" s="159"/>
      <c r="I823" s="160"/>
      <c r="J823" s="159"/>
    </row>
    <row r="824" spans="6:10" ht="15">
      <c r="F824" s="158" t="s">
        <v>158</v>
      </c>
      <c r="G824" s="117" t="s">
        <v>623</v>
      </c>
      <c r="H824" s="159"/>
      <c r="I824" s="160"/>
      <c r="J824" s="159"/>
    </row>
    <row r="825" spans="6:10" ht="15">
      <c r="F825" s="158" t="s">
        <v>158</v>
      </c>
      <c r="G825" s="117" t="s">
        <v>635</v>
      </c>
      <c r="H825" s="159"/>
      <c r="I825" s="160"/>
      <c r="J825" s="159"/>
    </row>
    <row r="826" spans="6:10" ht="15">
      <c r="F826" s="158" t="s">
        <v>158</v>
      </c>
      <c r="G826" s="117" t="s">
        <v>624</v>
      </c>
      <c r="H826" s="159"/>
      <c r="I826" s="160"/>
      <c r="J826" s="159"/>
    </row>
    <row r="827" spans="6:10" ht="15">
      <c r="F827" s="158" t="s">
        <v>158</v>
      </c>
      <c r="G827" s="117" t="s">
        <v>636</v>
      </c>
      <c r="H827" s="159"/>
      <c r="I827" s="160"/>
      <c r="J827" s="159"/>
    </row>
    <row r="828" spans="6:10" ht="15">
      <c r="F828" s="158" t="s">
        <v>158</v>
      </c>
      <c r="G828" s="117" t="s">
        <v>637</v>
      </c>
      <c r="H828" s="159"/>
      <c r="I828" s="160"/>
      <c r="J828" s="159"/>
    </row>
    <row r="829" spans="6:10" ht="15">
      <c r="F829" s="158" t="s">
        <v>158</v>
      </c>
      <c r="G829" s="117" t="s">
        <v>638</v>
      </c>
      <c r="H829" s="159"/>
      <c r="I829" s="160"/>
      <c r="J829" s="159"/>
    </row>
    <row r="830" spans="6:10" ht="15">
      <c r="F830" s="158" t="s">
        <v>158</v>
      </c>
      <c r="G830" s="117" t="s">
        <v>625</v>
      </c>
      <c r="H830" s="159"/>
      <c r="I830" s="160"/>
      <c r="J830" s="159"/>
    </row>
    <row r="831" spans="6:10" ht="15">
      <c r="F831" s="158" t="s">
        <v>158</v>
      </c>
      <c r="G831" s="117" t="s">
        <v>626</v>
      </c>
      <c r="H831" s="159"/>
      <c r="I831" s="160"/>
      <c r="J831" s="159"/>
    </row>
    <row r="832" spans="6:10" ht="15">
      <c r="F832" s="158" t="s">
        <v>158</v>
      </c>
      <c r="G832" s="117" t="s">
        <v>639</v>
      </c>
      <c r="H832" s="159"/>
      <c r="I832" s="160"/>
      <c r="J832" s="159"/>
    </row>
    <row r="833" spans="6:10" ht="15">
      <c r="F833" s="158" t="s">
        <v>158</v>
      </c>
      <c r="G833" s="117" t="s">
        <v>640</v>
      </c>
      <c r="H833" s="159"/>
      <c r="I833" s="160"/>
      <c r="J833" s="159"/>
    </row>
    <row r="834" spans="6:10" ht="15">
      <c r="F834" s="158" t="s">
        <v>158</v>
      </c>
      <c r="G834" s="117" t="s">
        <v>641</v>
      </c>
      <c r="H834" s="159"/>
      <c r="I834" s="160"/>
      <c r="J834" s="159"/>
    </row>
    <row r="835" spans="6:10" ht="15">
      <c r="F835" s="158" t="s">
        <v>158</v>
      </c>
      <c r="G835" s="117" t="s">
        <v>642</v>
      </c>
      <c r="H835" s="159"/>
      <c r="I835" s="160"/>
      <c r="J835" s="159"/>
    </row>
    <row r="836" spans="6:10">
      <c r="F836" s="158" t="s">
        <v>158</v>
      </c>
      <c r="G836" s="112"/>
      <c r="H836" s="159"/>
      <c r="I836" s="160"/>
      <c r="J836" s="159"/>
    </row>
    <row r="837" spans="6:10">
      <c r="F837" s="158" t="s">
        <v>158</v>
      </c>
      <c r="G837" s="112" t="s">
        <v>174</v>
      </c>
      <c r="H837" s="159"/>
      <c r="I837" s="160"/>
      <c r="J837" s="159"/>
    </row>
    <row r="838" spans="6:10">
      <c r="F838" s="158" t="s">
        <v>158</v>
      </c>
      <c r="G838" s="112" t="s">
        <v>175</v>
      </c>
      <c r="H838" s="159"/>
      <c r="I838" s="160"/>
      <c r="J838" s="159"/>
    </row>
    <row r="839" spans="6:10">
      <c r="F839" s="158" t="s">
        <v>158</v>
      </c>
      <c r="G839" s="112" t="s">
        <v>179</v>
      </c>
      <c r="H839" s="159"/>
      <c r="I839" s="160"/>
      <c r="J839" s="159"/>
    </row>
    <row r="840" spans="6:10">
      <c r="F840" s="158" t="s">
        <v>158</v>
      </c>
      <c r="G840" s="112" t="s">
        <v>177</v>
      </c>
      <c r="H840" s="159"/>
      <c r="I840" s="160"/>
      <c r="J840" s="159"/>
    </row>
    <row r="841" spans="6:10">
      <c r="F841" s="158" t="s">
        <v>158</v>
      </c>
      <c r="G841" s="112" t="s">
        <v>178</v>
      </c>
      <c r="H841" s="159"/>
      <c r="I841" s="160"/>
      <c r="J841" s="159"/>
    </row>
    <row r="842" spans="6:10">
      <c r="F842" s="158" t="s">
        <v>158</v>
      </c>
      <c r="G842" s="112" t="s">
        <v>176</v>
      </c>
      <c r="H842" s="159"/>
      <c r="I842" s="160"/>
      <c r="J842" s="159"/>
    </row>
    <row r="843" spans="6:10">
      <c r="F843" s="161"/>
      <c r="G843" s="103"/>
      <c r="H843" s="159"/>
      <c r="I843" s="160"/>
      <c r="J843" s="159"/>
    </row>
    <row r="844" spans="6:10">
      <c r="F844" s="158" t="s">
        <v>159</v>
      </c>
      <c r="G844" s="116" t="s">
        <v>192</v>
      </c>
      <c r="H844" s="159"/>
      <c r="I844" s="160"/>
      <c r="J844" s="159"/>
    </row>
    <row r="845" spans="6:10">
      <c r="F845" s="158" t="s">
        <v>159</v>
      </c>
      <c r="G845" s="116" t="s">
        <v>193</v>
      </c>
      <c r="H845" s="159"/>
      <c r="I845" s="160"/>
      <c r="J845" s="159"/>
    </row>
    <row r="846" spans="6:10">
      <c r="F846" s="158" t="s">
        <v>159</v>
      </c>
      <c r="G846" s="121"/>
      <c r="H846" s="159"/>
      <c r="I846" s="160"/>
      <c r="J846" s="159"/>
    </row>
    <row r="847" spans="6:10">
      <c r="F847" s="158" t="s">
        <v>159</v>
      </c>
      <c r="G847" s="112" t="s">
        <v>194</v>
      </c>
      <c r="H847" s="159"/>
      <c r="I847" s="160"/>
      <c r="J847" s="159"/>
    </row>
    <row r="848" spans="6:10">
      <c r="F848" s="158" t="s">
        <v>159</v>
      </c>
      <c r="G848" s="112" t="s">
        <v>195</v>
      </c>
      <c r="H848" s="159"/>
      <c r="I848" s="160"/>
      <c r="J848" s="159"/>
    </row>
    <row r="849" spans="6:10">
      <c r="F849" s="158" t="s">
        <v>159</v>
      </c>
      <c r="G849" s="112" t="s">
        <v>199</v>
      </c>
      <c r="H849" s="159"/>
      <c r="I849" s="160"/>
      <c r="J849" s="159"/>
    </row>
    <row r="850" spans="6:10">
      <c r="F850" s="158" t="s">
        <v>159</v>
      </c>
      <c r="G850" s="112" t="s">
        <v>196</v>
      </c>
      <c r="H850" s="159"/>
      <c r="I850" s="160"/>
      <c r="J850" s="159"/>
    </row>
    <row r="851" spans="6:10">
      <c r="F851" s="158" t="s">
        <v>159</v>
      </c>
      <c r="G851" s="112" t="s">
        <v>200</v>
      </c>
      <c r="H851" s="159"/>
      <c r="I851" s="160"/>
      <c r="J851" s="159"/>
    </row>
    <row r="852" spans="6:10">
      <c r="F852" s="158" t="s">
        <v>159</v>
      </c>
      <c r="G852" s="112" t="s">
        <v>201</v>
      </c>
      <c r="H852" s="159"/>
      <c r="I852" s="160"/>
      <c r="J852" s="159"/>
    </row>
    <row r="853" spans="6:10">
      <c r="F853" s="158" t="s">
        <v>159</v>
      </c>
      <c r="G853" s="112" t="s">
        <v>197</v>
      </c>
      <c r="H853" s="159"/>
      <c r="I853" s="160"/>
      <c r="J853" s="159"/>
    </row>
    <row r="854" spans="6:10">
      <c r="F854" s="158" t="s">
        <v>159</v>
      </c>
      <c r="G854" s="112" t="s">
        <v>198</v>
      </c>
      <c r="H854" s="159"/>
      <c r="I854" s="160"/>
      <c r="J854" s="159"/>
    </row>
    <row r="855" spans="6:10">
      <c r="F855" s="158" t="s">
        <v>159</v>
      </c>
      <c r="G855" s="112" t="s">
        <v>212</v>
      </c>
      <c r="H855" s="159"/>
      <c r="I855" s="160"/>
      <c r="J855" s="159"/>
    </row>
    <row r="856" spans="6:10">
      <c r="F856" s="158" t="s">
        <v>159</v>
      </c>
      <c r="G856" s="112" t="s">
        <v>213</v>
      </c>
      <c r="H856" s="159"/>
      <c r="I856" s="160"/>
      <c r="J856" s="159"/>
    </row>
    <row r="857" spans="6:10">
      <c r="F857" s="158" t="s">
        <v>159</v>
      </c>
      <c r="G857" s="112" t="s">
        <v>214</v>
      </c>
      <c r="H857" s="159"/>
      <c r="I857" s="160"/>
      <c r="J857" s="159"/>
    </row>
    <row r="858" spans="6:10">
      <c r="F858" s="158" t="s">
        <v>159</v>
      </c>
      <c r="G858" s="112" t="s">
        <v>202</v>
      </c>
      <c r="H858" s="159"/>
      <c r="I858" s="160"/>
      <c r="J858" s="159"/>
    </row>
    <row r="859" spans="6:10">
      <c r="F859" s="158" t="s">
        <v>159</v>
      </c>
      <c r="G859" s="112" t="s">
        <v>203</v>
      </c>
      <c r="H859" s="159"/>
      <c r="I859" s="160"/>
      <c r="J859" s="159"/>
    </row>
    <row r="860" spans="6:10">
      <c r="F860" s="158" t="s">
        <v>159</v>
      </c>
      <c r="G860" s="112" t="s">
        <v>204</v>
      </c>
      <c r="H860" s="159"/>
      <c r="I860" s="160"/>
      <c r="J860" s="159"/>
    </row>
    <row r="861" spans="6:10">
      <c r="F861" s="158" t="s">
        <v>159</v>
      </c>
      <c r="G861" s="112" t="s">
        <v>205</v>
      </c>
      <c r="H861" s="159"/>
      <c r="I861" s="160"/>
      <c r="J861" s="159"/>
    </row>
    <row r="862" spans="6:10">
      <c r="F862" s="158" t="s">
        <v>159</v>
      </c>
      <c r="G862" s="112" t="s">
        <v>206</v>
      </c>
      <c r="H862" s="159"/>
      <c r="I862" s="160"/>
      <c r="J862" s="159"/>
    </row>
    <row r="863" spans="6:10">
      <c r="F863" s="158" t="s">
        <v>159</v>
      </c>
      <c r="G863" s="112" t="s">
        <v>207</v>
      </c>
      <c r="H863" s="159"/>
      <c r="I863" s="160"/>
      <c r="J863" s="159"/>
    </row>
    <row r="864" spans="6:10">
      <c r="F864" s="158" t="s">
        <v>159</v>
      </c>
      <c r="G864" s="112" t="s">
        <v>208</v>
      </c>
      <c r="H864" s="159"/>
      <c r="I864" s="160"/>
      <c r="J864" s="159"/>
    </row>
    <row r="865" spans="6:10">
      <c r="F865" s="158" t="s">
        <v>159</v>
      </c>
      <c r="G865" s="112" t="s">
        <v>209</v>
      </c>
      <c r="H865" s="159"/>
      <c r="I865" s="160"/>
      <c r="J865" s="159"/>
    </row>
    <row r="866" spans="6:10">
      <c r="F866" s="158" t="s">
        <v>159</v>
      </c>
      <c r="G866" s="112" t="s">
        <v>210</v>
      </c>
      <c r="H866" s="159"/>
      <c r="I866" s="160"/>
      <c r="J866" s="159"/>
    </row>
    <row r="867" spans="6:10">
      <c r="F867" s="158" t="s">
        <v>159</v>
      </c>
      <c r="G867" s="112" t="s">
        <v>211</v>
      </c>
      <c r="H867" s="159"/>
      <c r="I867" s="160"/>
      <c r="J867" s="159"/>
    </row>
    <row r="868" spans="6:10">
      <c r="F868" s="158" t="s">
        <v>159</v>
      </c>
      <c r="G868" s="112" t="s">
        <v>643</v>
      </c>
      <c r="H868" s="159"/>
      <c r="I868" s="160"/>
      <c r="J868" s="159"/>
    </row>
    <row r="869" spans="6:10">
      <c r="F869" s="161"/>
      <c r="G869" s="103"/>
      <c r="H869" s="159"/>
      <c r="I869" s="160"/>
      <c r="J869" s="159"/>
    </row>
    <row r="870" spans="6:10">
      <c r="F870" s="158" t="s">
        <v>148</v>
      </c>
      <c r="G870" s="112" t="s">
        <v>218</v>
      </c>
      <c r="H870" s="159"/>
      <c r="I870" s="160"/>
      <c r="J870" s="159"/>
    </row>
    <row r="871" spans="6:10">
      <c r="F871" s="158" t="s">
        <v>148</v>
      </c>
      <c r="G871" s="112" t="s">
        <v>219</v>
      </c>
      <c r="H871" s="159"/>
      <c r="I871" s="160"/>
      <c r="J871" s="159"/>
    </row>
    <row r="872" spans="6:10">
      <c r="F872" s="158" t="s">
        <v>148</v>
      </c>
      <c r="G872" s="112" t="s">
        <v>220</v>
      </c>
      <c r="H872" s="159"/>
      <c r="I872" s="160"/>
      <c r="J872" s="159"/>
    </row>
    <row r="873" spans="6:10">
      <c r="F873" s="158" t="s">
        <v>148</v>
      </c>
      <c r="G873" s="112"/>
      <c r="H873" s="159"/>
      <c r="I873" s="160"/>
      <c r="J873" s="159"/>
    </row>
    <row r="874" spans="6:10">
      <c r="F874" s="158" t="s">
        <v>148</v>
      </c>
      <c r="G874" s="112" t="s">
        <v>221</v>
      </c>
      <c r="H874" s="159"/>
      <c r="I874" s="160"/>
      <c r="J874" s="159"/>
    </row>
    <row r="875" spans="6:10">
      <c r="F875" s="158" t="s">
        <v>148</v>
      </c>
      <c r="G875" s="112" t="s">
        <v>222</v>
      </c>
      <c r="H875" s="159"/>
      <c r="I875" s="160"/>
      <c r="J875" s="159"/>
    </row>
    <row r="876" spans="6:10">
      <c r="F876" s="158" t="s">
        <v>148</v>
      </c>
      <c r="G876" s="112" t="s">
        <v>223</v>
      </c>
      <c r="H876" s="159"/>
      <c r="I876" s="160"/>
      <c r="J876" s="159"/>
    </row>
    <row r="877" spans="6:10">
      <c r="F877" s="158" t="s">
        <v>148</v>
      </c>
      <c r="G877" s="112" t="s">
        <v>224</v>
      </c>
      <c r="H877" s="159"/>
      <c r="I877" s="160"/>
      <c r="J877" s="159"/>
    </row>
    <row r="878" spans="6:10">
      <c r="F878" s="158" t="s">
        <v>148</v>
      </c>
      <c r="G878" s="112" t="s">
        <v>225</v>
      </c>
      <c r="H878" s="159"/>
      <c r="I878" s="160"/>
      <c r="J878" s="159"/>
    </row>
    <row r="879" spans="6:10">
      <c r="F879" s="158" t="s">
        <v>148</v>
      </c>
      <c r="G879" s="112"/>
      <c r="H879" s="159"/>
      <c r="I879" s="160"/>
      <c r="J879" s="159"/>
    </row>
    <row r="880" spans="6:10">
      <c r="F880" s="158" t="s">
        <v>148</v>
      </c>
      <c r="G880" s="112" t="s">
        <v>226</v>
      </c>
      <c r="H880" s="159"/>
      <c r="I880" s="160"/>
      <c r="J880" s="159"/>
    </row>
    <row r="881" spans="6:10">
      <c r="F881" s="158" t="s">
        <v>148</v>
      </c>
      <c r="G881" s="112" t="s">
        <v>227</v>
      </c>
      <c r="H881" s="159"/>
      <c r="I881" s="160"/>
      <c r="J881" s="159"/>
    </row>
    <row r="882" spans="6:10">
      <c r="F882" s="158" t="s">
        <v>148</v>
      </c>
      <c r="G882" s="112" t="s">
        <v>228</v>
      </c>
      <c r="H882" s="159"/>
      <c r="I882" s="160"/>
      <c r="J882" s="159"/>
    </row>
    <row r="883" spans="6:10">
      <c r="F883" s="158" t="s">
        <v>148</v>
      </c>
      <c r="G883" s="112" t="s">
        <v>229</v>
      </c>
      <c r="H883" s="159"/>
      <c r="I883" s="160"/>
      <c r="J883" s="159"/>
    </row>
    <row r="884" spans="6:10">
      <c r="F884" s="158" t="s">
        <v>148</v>
      </c>
      <c r="G884" s="112" t="s">
        <v>230</v>
      </c>
      <c r="H884" s="159"/>
      <c r="I884" s="160"/>
      <c r="J884" s="159"/>
    </row>
    <row r="885" spans="6:10">
      <c r="F885" s="158" t="s">
        <v>148</v>
      </c>
      <c r="G885" s="112" t="s">
        <v>231</v>
      </c>
      <c r="H885" s="159"/>
      <c r="I885" s="160"/>
      <c r="J885" s="159"/>
    </row>
    <row r="886" spans="6:10">
      <c r="F886" s="158" t="s">
        <v>148</v>
      </c>
      <c r="G886" s="112" t="s">
        <v>232</v>
      </c>
      <c r="H886" s="159"/>
      <c r="I886" s="160"/>
      <c r="J886" s="159"/>
    </row>
    <row r="887" spans="6:10">
      <c r="F887" s="158" t="s">
        <v>148</v>
      </c>
      <c r="G887" s="112" t="s">
        <v>233</v>
      </c>
      <c r="H887" s="159"/>
      <c r="I887" s="160"/>
      <c r="J887" s="159"/>
    </row>
    <row r="888" spans="6:10">
      <c r="F888" s="158" t="s">
        <v>148</v>
      </c>
      <c r="G888" s="112" t="s">
        <v>235</v>
      </c>
      <c r="H888" s="159"/>
      <c r="I888" s="160"/>
      <c r="J888" s="159"/>
    </row>
    <row r="889" spans="6:10">
      <c r="F889" s="158" t="s">
        <v>148</v>
      </c>
      <c r="G889" s="112" t="s">
        <v>234</v>
      </c>
      <c r="H889" s="159"/>
      <c r="I889" s="160"/>
      <c r="J889" s="159"/>
    </row>
    <row r="890" spans="6:10">
      <c r="F890" s="158" t="s">
        <v>148</v>
      </c>
      <c r="G890" s="112" t="s">
        <v>238</v>
      </c>
      <c r="H890" s="159"/>
      <c r="I890" s="160"/>
      <c r="J890" s="159"/>
    </row>
    <row r="891" spans="6:10">
      <c r="F891" s="158" t="s">
        <v>148</v>
      </c>
      <c r="G891" s="112" t="s">
        <v>239</v>
      </c>
      <c r="H891" s="159"/>
      <c r="I891" s="160"/>
      <c r="J891" s="159"/>
    </row>
    <row r="892" spans="6:10">
      <c r="F892" s="158" t="s">
        <v>148</v>
      </c>
      <c r="G892" s="112" t="s">
        <v>240</v>
      </c>
      <c r="H892" s="159"/>
      <c r="I892" s="160"/>
      <c r="J892" s="159"/>
    </row>
    <row r="893" spans="6:10">
      <c r="F893" s="158" t="s">
        <v>148</v>
      </c>
      <c r="G893" s="112" t="s">
        <v>241</v>
      </c>
      <c r="H893" s="159"/>
      <c r="I893" s="172"/>
      <c r="J893" s="159"/>
    </row>
    <row r="894" spans="6:10">
      <c r="F894" s="158" t="s">
        <v>148</v>
      </c>
      <c r="G894" s="112" t="s">
        <v>242</v>
      </c>
      <c r="H894" s="159"/>
      <c r="I894" s="160"/>
      <c r="J894" s="159"/>
    </row>
    <row r="895" spans="6:10">
      <c r="F895" s="158" t="s">
        <v>148</v>
      </c>
      <c r="G895" s="112" t="s">
        <v>243</v>
      </c>
      <c r="H895" s="159"/>
      <c r="I895" s="160"/>
      <c r="J895" s="159"/>
    </row>
    <row r="896" spans="6:10">
      <c r="F896" s="158" t="s">
        <v>148</v>
      </c>
      <c r="G896" s="112" t="s">
        <v>244</v>
      </c>
      <c r="H896" s="159"/>
      <c r="I896" s="160"/>
      <c r="J896" s="159"/>
    </row>
    <row r="897" spans="6:10">
      <c r="F897" s="158" t="s">
        <v>148</v>
      </c>
      <c r="G897" s="112" t="s">
        <v>245</v>
      </c>
      <c r="H897" s="159"/>
      <c r="I897" s="160"/>
      <c r="J897" s="159"/>
    </row>
    <row r="898" spans="6:10">
      <c r="F898" s="158" t="s">
        <v>148</v>
      </c>
      <c r="G898" s="130" t="s">
        <v>254</v>
      </c>
      <c r="H898" s="159"/>
      <c r="I898" s="160"/>
      <c r="J898" s="159"/>
    </row>
    <row r="899" spans="6:10">
      <c r="F899" s="158" t="s">
        <v>148</v>
      </c>
      <c r="G899" s="110" t="s">
        <v>255</v>
      </c>
      <c r="H899" s="159"/>
      <c r="I899" s="160"/>
      <c r="J899" s="159"/>
    </row>
    <row r="900" spans="6:10">
      <c r="F900" s="158" t="s">
        <v>148</v>
      </c>
      <c r="G900" s="130" t="s">
        <v>644</v>
      </c>
      <c r="H900" s="159"/>
      <c r="I900" s="160"/>
      <c r="J900" s="159"/>
    </row>
    <row r="901" spans="6:10">
      <c r="F901" s="158" t="s">
        <v>148</v>
      </c>
      <c r="G901" s="130" t="s">
        <v>247</v>
      </c>
      <c r="H901" s="159"/>
      <c r="I901" s="160"/>
      <c r="J901" s="159"/>
    </row>
    <row r="902" spans="6:10">
      <c r="F902" s="158" t="s">
        <v>148</v>
      </c>
      <c r="G902" s="130" t="s">
        <v>246</v>
      </c>
      <c r="H902" s="159"/>
      <c r="I902" s="160"/>
      <c r="J902" s="159"/>
    </row>
    <row r="903" spans="6:10">
      <c r="F903" s="158" t="s">
        <v>148</v>
      </c>
      <c r="G903" s="110" t="s">
        <v>248</v>
      </c>
      <c r="H903" s="159"/>
      <c r="I903" s="160"/>
      <c r="J903" s="159"/>
    </row>
    <row r="904" spans="6:10">
      <c r="F904" s="158" t="s">
        <v>148</v>
      </c>
      <c r="G904" s="130"/>
      <c r="H904" s="159"/>
      <c r="I904" s="160"/>
      <c r="J904" s="159"/>
    </row>
    <row r="905" spans="6:10" ht="15">
      <c r="F905" s="158" t="s">
        <v>148</v>
      </c>
      <c r="G905" s="147" t="s">
        <v>645</v>
      </c>
      <c r="H905" s="159"/>
      <c r="I905" s="160"/>
      <c r="J905" s="159"/>
    </row>
    <row r="906" spans="6:10" ht="15">
      <c r="F906" s="158" t="s">
        <v>148</v>
      </c>
      <c r="G906" s="147" t="s">
        <v>646</v>
      </c>
      <c r="H906" s="159"/>
      <c r="I906" s="160"/>
      <c r="J906" s="159"/>
    </row>
    <row r="907" spans="6:10" ht="15">
      <c r="F907" s="158" t="s">
        <v>148</v>
      </c>
      <c r="G907" s="147" t="s">
        <v>647</v>
      </c>
      <c r="H907" s="159"/>
      <c r="I907" s="160"/>
      <c r="J907" s="159"/>
    </row>
    <row r="908" spans="6:10">
      <c r="F908" s="173"/>
      <c r="G908" s="103"/>
      <c r="H908" s="159"/>
      <c r="I908" s="160"/>
      <c r="J908" s="159"/>
    </row>
    <row r="909" spans="6:10">
      <c r="F909" s="158" t="s">
        <v>160</v>
      </c>
      <c r="G909" s="116" t="s">
        <v>249</v>
      </c>
      <c r="H909" s="159"/>
      <c r="I909" s="160"/>
      <c r="J909" s="159"/>
    </row>
    <row r="910" spans="6:10">
      <c r="F910" s="158" t="s">
        <v>160</v>
      </c>
      <c r="G910" s="116" t="s">
        <v>250</v>
      </c>
      <c r="H910" s="159"/>
      <c r="I910" s="160"/>
      <c r="J910" s="159"/>
    </row>
    <row r="911" spans="6:10">
      <c r="F911" s="158" t="s">
        <v>160</v>
      </c>
      <c r="G911" s="116" t="s">
        <v>251</v>
      </c>
      <c r="H911" s="159"/>
      <c r="I911" s="160"/>
      <c r="J911" s="159"/>
    </row>
    <row r="912" spans="6:10">
      <c r="F912" s="158" t="s">
        <v>160</v>
      </c>
      <c r="G912" s="116" t="s">
        <v>147</v>
      </c>
      <c r="H912" s="159"/>
      <c r="I912" s="160"/>
      <c r="J912" s="159"/>
    </row>
    <row r="913" spans="6:10">
      <c r="F913" s="158" t="s">
        <v>160</v>
      </c>
      <c r="G913" s="112" t="s">
        <v>252</v>
      </c>
      <c r="H913" s="159"/>
      <c r="I913" s="160"/>
      <c r="J913" s="159"/>
    </row>
    <row r="914" spans="6:10">
      <c r="F914" s="158" t="s">
        <v>160</v>
      </c>
      <c r="G914" s="128"/>
      <c r="H914" s="159"/>
      <c r="I914" s="160"/>
      <c r="J914" s="159"/>
    </row>
    <row r="915" spans="6:10">
      <c r="F915" s="158" t="s">
        <v>160</v>
      </c>
      <c r="G915" s="131" t="s">
        <v>253</v>
      </c>
      <c r="H915" s="159"/>
      <c r="I915" s="160"/>
      <c r="J915" s="159"/>
    </row>
    <row r="916" spans="6:10">
      <c r="F916" s="158" t="s">
        <v>160</v>
      </c>
      <c r="G916" s="135" t="s">
        <v>261</v>
      </c>
      <c r="H916" s="159"/>
      <c r="I916" s="160"/>
      <c r="J916" s="159"/>
    </row>
    <row r="917" spans="6:10">
      <c r="F917" s="158" t="s">
        <v>160</v>
      </c>
      <c r="G917" s="112" t="s">
        <v>259</v>
      </c>
      <c r="H917" s="159"/>
      <c r="I917" s="160"/>
      <c r="J917" s="159"/>
    </row>
    <row r="918" spans="6:10">
      <c r="F918" s="158" t="s">
        <v>160</v>
      </c>
      <c r="G918" s="130" t="s">
        <v>260</v>
      </c>
      <c r="H918" s="159"/>
      <c r="I918" s="160"/>
      <c r="J918" s="159"/>
    </row>
    <row r="919" spans="6:10">
      <c r="F919" s="158" t="s">
        <v>160</v>
      </c>
      <c r="G919" s="130" t="s">
        <v>263</v>
      </c>
      <c r="H919" s="159"/>
      <c r="I919" s="160"/>
      <c r="J919" s="159"/>
    </row>
    <row r="920" spans="6:10">
      <c r="F920" s="158" t="s">
        <v>160</v>
      </c>
      <c r="G920" s="130" t="s">
        <v>262</v>
      </c>
      <c r="H920" s="159"/>
      <c r="I920" s="160"/>
      <c r="J920" s="159"/>
    </row>
    <row r="921" spans="6:10">
      <c r="F921" s="158" t="s">
        <v>160</v>
      </c>
      <c r="G921" s="130" t="s">
        <v>264</v>
      </c>
      <c r="H921" s="159"/>
      <c r="I921" s="160"/>
      <c r="J921" s="159"/>
    </row>
    <row r="922" spans="6:10">
      <c r="F922" s="158" t="s">
        <v>160</v>
      </c>
      <c r="G922" s="130" t="s">
        <v>258</v>
      </c>
      <c r="H922" s="159"/>
      <c r="I922" s="160"/>
      <c r="J922" s="159"/>
    </row>
    <row r="923" spans="6:10">
      <c r="F923" s="158" t="s">
        <v>160</v>
      </c>
      <c r="G923" s="130" t="s">
        <v>257</v>
      </c>
      <c r="H923" s="159"/>
      <c r="I923" s="160"/>
      <c r="J923" s="159"/>
    </row>
    <row r="924" spans="6:10">
      <c r="F924" s="158" t="s">
        <v>160</v>
      </c>
      <c r="G924" s="130" t="s">
        <v>256</v>
      </c>
      <c r="H924" s="159"/>
      <c r="I924" s="160"/>
      <c r="J924" s="159"/>
    </row>
    <row r="925" spans="6:10">
      <c r="F925" s="161"/>
      <c r="G925" s="103"/>
      <c r="H925" s="159"/>
      <c r="I925" s="160"/>
      <c r="J925" s="159"/>
    </row>
    <row r="926" spans="6:10">
      <c r="F926" s="158" t="s">
        <v>161</v>
      </c>
      <c r="G926" s="112" t="s">
        <v>265</v>
      </c>
      <c r="H926" s="159"/>
      <c r="I926" s="160"/>
      <c r="J926" s="159"/>
    </row>
    <row r="927" spans="6:10">
      <c r="F927" s="158" t="s">
        <v>161</v>
      </c>
      <c r="G927" s="112" t="s">
        <v>266</v>
      </c>
      <c r="H927" s="159"/>
      <c r="I927" s="160"/>
      <c r="J927" s="159"/>
    </row>
    <row r="928" spans="6:10">
      <c r="F928" s="158" t="s">
        <v>161</v>
      </c>
      <c r="G928" s="112" t="s">
        <v>267</v>
      </c>
      <c r="H928" s="159"/>
      <c r="I928" s="160"/>
      <c r="J928" s="159"/>
    </row>
    <row r="929" spans="6:10">
      <c r="F929" s="158" t="s">
        <v>161</v>
      </c>
      <c r="G929" s="112" t="s">
        <v>268</v>
      </c>
      <c r="H929" s="159"/>
      <c r="I929" s="160"/>
      <c r="J929" s="159"/>
    </row>
    <row r="930" spans="6:10">
      <c r="F930" s="158" t="s">
        <v>161</v>
      </c>
      <c r="G930" s="112"/>
      <c r="H930" s="159"/>
      <c r="I930" s="160"/>
      <c r="J930" s="159"/>
    </row>
    <row r="931" spans="6:10">
      <c r="F931" s="158" t="s">
        <v>161</v>
      </c>
      <c r="G931" s="112" t="s">
        <v>269</v>
      </c>
      <c r="H931" s="159"/>
      <c r="I931" s="160"/>
      <c r="J931" s="159"/>
    </row>
    <row r="932" spans="6:10">
      <c r="F932" s="158" t="s">
        <v>161</v>
      </c>
      <c r="G932" s="112" t="s">
        <v>270</v>
      </c>
      <c r="H932" s="159"/>
      <c r="I932" s="160"/>
      <c r="J932" s="159"/>
    </row>
    <row r="933" spans="6:10">
      <c r="F933" s="158" t="s">
        <v>161</v>
      </c>
      <c r="G933" s="112" t="s">
        <v>271</v>
      </c>
      <c r="H933" s="159"/>
      <c r="I933" s="160"/>
      <c r="J933" s="159"/>
    </row>
    <row r="934" spans="6:10">
      <c r="F934" s="158" t="s">
        <v>161</v>
      </c>
      <c r="G934" s="112" t="s">
        <v>272</v>
      </c>
      <c r="H934" s="159"/>
      <c r="I934" s="160"/>
      <c r="J934" s="159"/>
    </row>
    <row r="935" spans="6:10">
      <c r="F935" s="158" t="s">
        <v>161</v>
      </c>
      <c r="G935" s="112" t="s">
        <v>273</v>
      </c>
      <c r="H935" s="159"/>
      <c r="I935" s="160"/>
      <c r="J935" s="159"/>
    </row>
    <row r="936" spans="6:10">
      <c r="F936" s="158" t="s">
        <v>161</v>
      </c>
      <c r="G936" s="112"/>
      <c r="H936" s="159"/>
      <c r="I936" s="160"/>
      <c r="J936" s="159"/>
    </row>
    <row r="937" spans="6:10">
      <c r="F937" s="158" t="s">
        <v>161</v>
      </c>
      <c r="G937" s="112" t="s">
        <v>274</v>
      </c>
      <c r="H937" s="159"/>
      <c r="I937" s="160"/>
      <c r="J937" s="159"/>
    </row>
    <row r="938" spans="6:10">
      <c r="F938" s="158" t="s">
        <v>161</v>
      </c>
      <c r="G938" s="112"/>
      <c r="H938" s="159"/>
      <c r="I938" s="160"/>
      <c r="J938" s="159"/>
    </row>
    <row r="939" spans="6:10">
      <c r="F939" s="158" t="s">
        <v>161</v>
      </c>
      <c r="G939" s="112" t="s">
        <v>276</v>
      </c>
      <c r="H939" s="159"/>
      <c r="I939" s="160"/>
      <c r="J939" s="159"/>
    </row>
    <row r="940" spans="6:10">
      <c r="F940" s="158" t="s">
        <v>161</v>
      </c>
      <c r="G940" s="112" t="s">
        <v>277</v>
      </c>
      <c r="H940" s="159"/>
      <c r="I940" s="160"/>
      <c r="J940" s="159"/>
    </row>
    <row r="941" spans="6:10">
      <c r="F941" s="158" t="s">
        <v>161</v>
      </c>
      <c r="G941" s="112" t="s">
        <v>278</v>
      </c>
      <c r="H941" s="159"/>
      <c r="I941" s="160"/>
      <c r="J941" s="159"/>
    </row>
    <row r="942" spans="6:10">
      <c r="F942" s="158" t="s">
        <v>161</v>
      </c>
      <c r="G942" s="112"/>
      <c r="H942" s="159"/>
      <c r="I942" s="160"/>
      <c r="J942" s="159"/>
    </row>
    <row r="943" spans="6:10">
      <c r="F943" s="158" t="s">
        <v>161</v>
      </c>
      <c r="G943" s="112" t="s">
        <v>279</v>
      </c>
      <c r="H943" s="159"/>
      <c r="I943" s="160"/>
      <c r="J943" s="159"/>
    </row>
    <row r="944" spans="6:10">
      <c r="F944" s="158" t="s">
        <v>161</v>
      </c>
      <c r="G944" s="112" t="s">
        <v>280</v>
      </c>
      <c r="H944" s="159"/>
      <c r="I944" s="160"/>
      <c r="J944" s="159"/>
    </row>
    <row r="945" spans="6:10">
      <c r="F945" s="158" t="s">
        <v>161</v>
      </c>
      <c r="G945" s="112" t="s">
        <v>281</v>
      </c>
      <c r="H945" s="159"/>
      <c r="I945" s="160"/>
      <c r="J945" s="159"/>
    </row>
    <row r="946" spans="6:10">
      <c r="F946" s="158" t="s">
        <v>161</v>
      </c>
      <c r="G946" s="112" t="s">
        <v>282</v>
      </c>
      <c r="H946" s="159"/>
      <c r="I946" s="160"/>
      <c r="J946" s="159"/>
    </row>
    <row r="947" spans="6:10">
      <c r="F947" s="158" t="s">
        <v>161</v>
      </c>
      <c r="G947" s="112" t="s">
        <v>283</v>
      </c>
      <c r="H947" s="159"/>
      <c r="I947" s="160"/>
      <c r="J947" s="159"/>
    </row>
    <row r="948" spans="6:10">
      <c r="F948" s="158" t="s">
        <v>161</v>
      </c>
      <c r="G948" s="112" t="s">
        <v>275</v>
      </c>
      <c r="H948" s="159"/>
      <c r="I948" s="160"/>
      <c r="J948" s="159"/>
    </row>
    <row r="949" spans="6:10">
      <c r="F949" s="158" t="s">
        <v>161</v>
      </c>
      <c r="G949" s="112" t="s">
        <v>284</v>
      </c>
      <c r="H949" s="159"/>
      <c r="I949" s="160"/>
      <c r="J949" s="159"/>
    </row>
    <row r="950" spans="6:10">
      <c r="F950" s="158" t="s">
        <v>161</v>
      </c>
      <c r="G950" s="112"/>
      <c r="H950" s="159"/>
      <c r="I950" s="160"/>
      <c r="J950" s="159"/>
    </row>
    <row r="951" spans="6:10">
      <c r="F951" s="158" t="s">
        <v>161</v>
      </c>
      <c r="G951" s="112" t="s">
        <v>285</v>
      </c>
      <c r="H951" s="159"/>
      <c r="I951" s="160"/>
      <c r="J951" s="159"/>
    </row>
    <row r="952" spans="6:10">
      <c r="F952" s="158" t="s">
        <v>161</v>
      </c>
      <c r="G952" s="112" t="s">
        <v>286</v>
      </c>
      <c r="H952" s="159"/>
      <c r="I952" s="160"/>
      <c r="J952" s="159"/>
    </row>
    <row r="953" spans="6:10">
      <c r="F953" s="161"/>
      <c r="G953" s="103"/>
      <c r="H953" s="159"/>
      <c r="I953" s="160"/>
      <c r="J953" s="159"/>
    </row>
    <row r="954" spans="6:10">
      <c r="F954" s="158" t="s">
        <v>301</v>
      </c>
      <c r="G954" s="131" t="s">
        <v>302</v>
      </c>
      <c r="H954" s="159"/>
      <c r="I954" s="160"/>
      <c r="J954" s="159"/>
    </row>
    <row r="955" spans="6:10">
      <c r="F955" s="158" t="s">
        <v>301</v>
      </c>
      <c r="G955" s="131" t="s">
        <v>303</v>
      </c>
      <c r="H955" s="159"/>
      <c r="I955" s="160"/>
      <c r="J955" s="159"/>
    </row>
    <row r="956" spans="6:10">
      <c r="F956" s="158" t="s">
        <v>301</v>
      </c>
      <c r="G956" s="131" t="s">
        <v>304</v>
      </c>
      <c r="H956" s="159"/>
      <c r="I956" s="160"/>
      <c r="J956" s="159"/>
    </row>
    <row r="957" spans="6:10">
      <c r="F957" s="158" t="s">
        <v>301</v>
      </c>
      <c r="G957" s="131" t="s">
        <v>305</v>
      </c>
      <c r="H957" s="159"/>
      <c r="I957" s="160"/>
      <c r="J957" s="159"/>
    </row>
    <row r="958" spans="6:10">
      <c r="F958" s="158" t="s">
        <v>301</v>
      </c>
      <c r="G958" s="131" t="s">
        <v>749</v>
      </c>
      <c r="H958" s="159"/>
      <c r="I958" s="160"/>
      <c r="J958" s="159"/>
    </row>
    <row r="959" spans="6:10">
      <c r="F959" s="158" t="s">
        <v>301</v>
      </c>
      <c r="G959" s="131" t="s">
        <v>309</v>
      </c>
      <c r="H959" s="159"/>
      <c r="I959" s="160"/>
      <c r="J959" s="159"/>
    </row>
    <row r="960" spans="6:10">
      <c r="F960" s="158" t="s">
        <v>301</v>
      </c>
      <c r="G960" s="131" t="s">
        <v>306</v>
      </c>
      <c r="H960" s="159"/>
      <c r="I960" s="160"/>
      <c r="J960" s="159"/>
    </row>
    <row r="961" spans="6:10">
      <c r="F961" s="158" t="s">
        <v>301</v>
      </c>
      <c r="G961" s="131" t="s">
        <v>307</v>
      </c>
      <c r="H961" s="159"/>
      <c r="I961" s="160"/>
      <c r="J961" s="159"/>
    </row>
    <row r="962" spans="6:10">
      <c r="F962" s="158" t="s">
        <v>301</v>
      </c>
      <c r="G962" s="131" t="s">
        <v>308</v>
      </c>
      <c r="H962" s="159"/>
      <c r="I962" s="160"/>
      <c r="J962" s="159"/>
    </row>
    <row r="963" spans="6:10">
      <c r="F963" s="101"/>
      <c r="G963" s="105"/>
      <c r="H963" s="101"/>
      <c r="I963" s="160"/>
      <c r="J963" s="101"/>
    </row>
    <row r="964" spans="6:10">
      <c r="F964" s="174" t="s">
        <v>61</v>
      </c>
      <c r="G964" s="175" t="s">
        <v>310</v>
      </c>
      <c r="H964" s="101"/>
      <c r="I964" s="160"/>
      <c r="J964" s="101"/>
    </row>
    <row r="965" spans="6:10">
      <c r="F965" s="174" t="s">
        <v>61</v>
      </c>
      <c r="G965" s="175" t="s">
        <v>311</v>
      </c>
      <c r="H965" s="101"/>
      <c r="I965" s="160"/>
      <c r="J965" s="101"/>
    </row>
    <row r="966" spans="6:10">
      <c r="F966" s="174" t="s">
        <v>61</v>
      </c>
      <c r="G966" s="111" t="s">
        <v>744</v>
      </c>
      <c r="H966" s="101"/>
      <c r="I966" s="160"/>
      <c r="J966" s="101"/>
    </row>
    <row r="967" spans="6:10">
      <c r="F967" s="174" t="s">
        <v>61</v>
      </c>
      <c r="G967" s="112" t="s">
        <v>312</v>
      </c>
      <c r="H967" s="101"/>
      <c r="I967" s="160"/>
      <c r="J967" s="101"/>
    </row>
    <row r="968" spans="6:10">
      <c r="F968" s="174" t="s">
        <v>61</v>
      </c>
      <c r="G968" s="112" t="s">
        <v>313</v>
      </c>
      <c r="H968" s="101"/>
      <c r="I968" s="160"/>
      <c r="J968" s="101"/>
    </row>
    <row r="969" spans="6:10">
      <c r="F969" s="174" t="s">
        <v>61</v>
      </c>
      <c r="G969" s="112" t="s">
        <v>314</v>
      </c>
      <c r="H969" s="101"/>
      <c r="I969" s="160"/>
      <c r="J969" s="101"/>
    </row>
    <row r="970" spans="6:10">
      <c r="F970" s="174" t="s">
        <v>61</v>
      </c>
      <c r="G970" s="175"/>
      <c r="H970" s="101"/>
      <c r="I970" s="160"/>
      <c r="J970" s="101"/>
    </row>
    <row r="971" spans="6:10">
      <c r="F971" s="174" t="s">
        <v>61</v>
      </c>
      <c r="G971" s="175" t="s">
        <v>315</v>
      </c>
      <c r="H971" s="101"/>
      <c r="I971" s="160"/>
      <c r="J971" s="101"/>
    </row>
    <row r="972" spans="6:10">
      <c r="F972" s="174" t="s">
        <v>61</v>
      </c>
      <c r="G972" s="175" t="s">
        <v>316</v>
      </c>
      <c r="H972" s="101"/>
      <c r="I972" s="160"/>
      <c r="J972" s="101"/>
    </row>
    <row r="973" spans="6:10">
      <c r="F973" s="174" t="s">
        <v>61</v>
      </c>
      <c r="G973" s="175"/>
      <c r="H973" s="101"/>
      <c r="I973" s="160"/>
      <c r="J973" s="101"/>
    </row>
    <row r="974" spans="6:10">
      <c r="F974" s="174" t="s">
        <v>61</v>
      </c>
      <c r="G974" s="175" t="s">
        <v>317</v>
      </c>
      <c r="H974" s="101"/>
      <c r="I974" s="160"/>
      <c r="J974" s="101"/>
    </row>
    <row r="975" spans="6:10">
      <c r="F975" s="174" t="s">
        <v>61</v>
      </c>
      <c r="G975" s="175" t="s">
        <v>318</v>
      </c>
      <c r="H975" s="101"/>
      <c r="I975" s="160"/>
      <c r="J975" s="101"/>
    </row>
    <row r="976" spans="6:10">
      <c r="F976" s="174" t="s">
        <v>61</v>
      </c>
      <c r="G976" s="175" t="s">
        <v>319</v>
      </c>
      <c r="H976" s="101"/>
      <c r="I976" s="160"/>
      <c r="J976" s="101"/>
    </row>
    <row r="977" spans="6:10">
      <c r="F977" s="174" t="s">
        <v>61</v>
      </c>
      <c r="G977" s="175" t="s">
        <v>320</v>
      </c>
      <c r="H977" s="101"/>
      <c r="I977" s="160"/>
      <c r="J977" s="101"/>
    </row>
    <row r="978" spans="6:10">
      <c r="F978" s="174" t="s">
        <v>61</v>
      </c>
      <c r="G978" s="123" t="s">
        <v>784</v>
      </c>
      <c r="H978" s="101"/>
      <c r="I978" s="160"/>
      <c r="J978" s="101"/>
    </row>
    <row r="979" spans="6:10">
      <c r="F979" s="174" t="s">
        <v>61</v>
      </c>
      <c r="G979" s="123" t="s">
        <v>785</v>
      </c>
      <c r="H979" s="101"/>
      <c r="I979" s="160"/>
      <c r="J979" s="101"/>
    </row>
    <row r="980" spans="6:10">
      <c r="F980" s="174" t="s">
        <v>61</v>
      </c>
      <c r="G980" s="123" t="s">
        <v>786</v>
      </c>
      <c r="H980" s="101"/>
      <c r="I980" s="160"/>
      <c r="J980" s="101"/>
    </row>
    <row r="981" spans="6:10">
      <c r="F981" s="174" t="s">
        <v>61</v>
      </c>
      <c r="G981" s="111" t="s">
        <v>745</v>
      </c>
      <c r="H981" s="101"/>
      <c r="I981" s="160"/>
      <c r="J981" s="101"/>
    </row>
    <row r="982" spans="6:10">
      <c r="F982" s="174" t="s">
        <v>61</v>
      </c>
      <c r="G982" s="111" t="s">
        <v>746</v>
      </c>
      <c r="H982" s="101"/>
      <c r="I982" s="160"/>
      <c r="J982" s="101"/>
    </row>
    <row r="983" spans="6:10">
      <c r="F983" s="174" t="s">
        <v>61</v>
      </c>
      <c r="G983" s="111" t="s">
        <v>747</v>
      </c>
      <c r="H983" s="101"/>
      <c r="I983" s="160"/>
      <c r="J983" s="101"/>
    </row>
    <row r="984" spans="6:10">
      <c r="F984" s="174" t="s">
        <v>61</v>
      </c>
      <c r="G984" s="111" t="s">
        <v>748</v>
      </c>
      <c r="H984" s="101"/>
      <c r="I984" s="160"/>
      <c r="J984" s="101"/>
    </row>
    <row r="985" spans="6:10">
      <c r="F985" s="101"/>
      <c r="G985" s="103"/>
      <c r="H985" s="101"/>
      <c r="I985" s="160"/>
      <c r="J985" s="101"/>
    </row>
    <row r="986" spans="6:10">
      <c r="F986" s="158" t="s">
        <v>36</v>
      </c>
      <c r="G986" s="118" t="s">
        <v>321</v>
      </c>
      <c r="H986" s="101"/>
      <c r="I986" s="160"/>
      <c r="J986" s="101"/>
    </row>
    <row r="987" spans="6:10">
      <c r="F987" s="158" t="s">
        <v>36</v>
      </c>
      <c r="G987" s="118" t="s">
        <v>322</v>
      </c>
      <c r="H987" s="101"/>
      <c r="I987" s="160"/>
      <c r="J987" s="101"/>
    </row>
    <row r="988" spans="6:10">
      <c r="F988" s="158" t="s">
        <v>36</v>
      </c>
      <c r="G988" s="118" t="s">
        <v>323</v>
      </c>
      <c r="H988" s="101"/>
      <c r="I988" s="160"/>
      <c r="J988" s="101"/>
    </row>
    <row r="989" spans="6:10">
      <c r="F989" s="158" t="s">
        <v>36</v>
      </c>
      <c r="G989" s="118" t="s">
        <v>324</v>
      </c>
      <c r="H989" s="101"/>
      <c r="I989" s="160"/>
      <c r="J989" s="101"/>
    </row>
    <row r="990" spans="6:10">
      <c r="F990" s="158" t="s">
        <v>36</v>
      </c>
      <c r="G990" s="118" t="s">
        <v>325</v>
      </c>
      <c r="H990" s="101"/>
      <c r="I990" s="160"/>
      <c r="J990" s="101"/>
    </row>
    <row r="991" spans="6:10">
      <c r="F991" s="158" t="s">
        <v>36</v>
      </c>
      <c r="G991" s="118" t="s">
        <v>326</v>
      </c>
      <c r="H991" s="101"/>
      <c r="I991" s="160"/>
      <c r="J991" s="101"/>
    </row>
    <row r="992" spans="6:10">
      <c r="F992" s="158" t="s">
        <v>36</v>
      </c>
      <c r="G992" s="118" t="s">
        <v>327</v>
      </c>
      <c r="H992" s="101"/>
      <c r="I992" s="160"/>
      <c r="J992" s="101"/>
    </row>
    <row r="993" spans="6:10">
      <c r="F993" s="158" t="s">
        <v>36</v>
      </c>
      <c r="G993" s="118"/>
      <c r="H993" s="101"/>
      <c r="I993" s="160"/>
      <c r="J993" s="101"/>
    </row>
    <row r="994" spans="6:10">
      <c r="F994" s="158" t="s">
        <v>36</v>
      </c>
      <c r="G994" s="118" t="s">
        <v>328</v>
      </c>
      <c r="H994" s="101"/>
      <c r="I994" s="160"/>
      <c r="J994" s="101"/>
    </row>
    <row r="995" spans="6:10">
      <c r="F995" s="158" t="s">
        <v>36</v>
      </c>
      <c r="G995" s="118" t="s">
        <v>329</v>
      </c>
      <c r="H995" s="101"/>
      <c r="I995" s="160"/>
      <c r="J995" s="101"/>
    </row>
    <row r="996" spans="6:10">
      <c r="F996" s="158" t="s">
        <v>36</v>
      </c>
      <c r="G996" s="118" t="s">
        <v>330</v>
      </c>
      <c r="H996" s="101"/>
      <c r="I996" s="160"/>
      <c r="J996" s="101"/>
    </row>
    <row r="997" spans="6:10">
      <c r="F997" s="158" t="s">
        <v>36</v>
      </c>
      <c r="G997" s="118" t="s">
        <v>331</v>
      </c>
      <c r="H997" s="101"/>
      <c r="I997" s="160"/>
      <c r="J997" s="101"/>
    </row>
    <row r="998" spans="6:10">
      <c r="F998" s="158" t="s">
        <v>36</v>
      </c>
      <c r="G998" s="118" t="s">
        <v>332</v>
      </c>
      <c r="H998" s="101"/>
      <c r="I998" s="160"/>
      <c r="J998" s="101"/>
    </row>
    <row r="999" spans="6:10">
      <c r="F999" s="158" t="s">
        <v>36</v>
      </c>
      <c r="G999" s="118" t="s">
        <v>338</v>
      </c>
      <c r="H999" s="101"/>
      <c r="I999" s="160"/>
      <c r="J999" s="101"/>
    </row>
    <row r="1000" spans="6:10">
      <c r="F1000" s="158" t="s">
        <v>36</v>
      </c>
      <c r="G1000" s="118" t="s">
        <v>345</v>
      </c>
      <c r="H1000" s="101"/>
      <c r="I1000" s="160"/>
      <c r="J1000" s="101"/>
    </row>
    <row r="1001" spans="6:10">
      <c r="F1001" s="158" t="s">
        <v>36</v>
      </c>
      <c r="G1001" s="100"/>
      <c r="H1001" s="101"/>
      <c r="I1001" s="160"/>
      <c r="J1001" s="101"/>
    </row>
    <row r="1002" spans="6:10">
      <c r="F1002" s="158" t="s">
        <v>36</v>
      </c>
      <c r="G1002" s="118" t="s">
        <v>333</v>
      </c>
      <c r="H1002" s="101"/>
      <c r="I1002" s="160"/>
      <c r="J1002" s="101"/>
    </row>
    <row r="1003" spans="6:10">
      <c r="F1003" s="158" t="s">
        <v>36</v>
      </c>
      <c r="G1003" s="103" t="s">
        <v>334</v>
      </c>
      <c r="H1003" s="101"/>
      <c r="I1003" s="160"/>
      <c r="J1003" s="101"/>
    </row>
    <row r="1004" spans="6:10">
      <c r="F1004" s="158" t="s">
        <v>36</v>
      </c>
      <c r="G1004" s="103" t="s">
        <v>335</v>
      </c>
      <c r="H1004" s="101"/>
      <c r="I1004" s="160"/>
      <c r="J1004" s="101"/>
    </row>
    <row r="1005" spans="6:10">
      <c r="F1005" s="158" t="s">
        <v>36</v>
      </c>
      <c r="G1005" s="100"/>
      <c r="I1005" s="160"/>
      <c r="J1005" s="156"/>
    </row>
    <row r="1006" spans="6:10">
      <c r="F1006" s="158" t="s">
        <v>36</v>
      </c>
      <c r="G1006" s="103" t="s">
        <v>336</v>
      </c>
      <c r="H1006" s="101"/>
      <c r="I1006" s="160"/>
      <c r="J1006" s="101"/>
    </row>
    <row r="1007" spans="6:10">
      <c r="F1007" s="158" t="s">
        <v>36</v>
      </c>
      <c r="G1007" s="103" t="s">
        <v>337</v>
      </c>
      <c r="H1007" s="101"/>
      <c r="I1007" s="160"/>
      <c r="J1007" s="101"/>
    </row>
    <row r="1008" spans="6:10">
      <c r="F1008" s="158" t="s">
        <v>36</v>
      </c>
      <c r="G1008" s="103" t="s">
        <v>339</v>
      </c>
      <c r="H1008" s="101"/>
      <c r="I1008" s="160"/>
      <c r="J1008" s="101"/>
    </row>
    <row r="1009" spans="6:10">
      <c r="F1009" s="158" t="s">
        <v>36</v>
      </c>
      <c r="G1009" s="103" t="s">
        <v>340</v>
      </c>
      <c r="H1009" s="101"/>
      <c r="I1009" s="160"/>
      <c r="J1009" s="101"/>
    </row>
    <row r="1010" spans="6:10">
      <c r="F1010" s="158" t="s">
        <v>36</v>
      </c>
      <c r="G1010" s="103" t="s">
        <v>341</v>
      </c>
      <c r="H1010" s="101"/>
      <c r="I1010" s="160"/>
      <c r="J1010" s="101"/>
    </row>
    <row r="1011" spans="6:10">
      <c r="F1011" s="158" t="s">
        <v>36</v>
      </c>
      <c r="G1011" s="103" t="s">
        <v>342</v>
      </c>
      <c r="H1011" s="101"/>
      <c r="I1011" s="160"/>
      <c r="J1011" s="101"/>
    </row>
    <row r="1012" spans="6:10">
      <c r="F1012" s="158" t="s">
        <v>36</v>
      </c>
      <c r="G1012" s="103" t="s">
        <v>343</v>
      </c>
      <c r="H1012" s="101"/>
      <c r="I1012" s="160"/>
      <c r="J1012" s="101"/>
    </row>
    <row r="1013" spans="6:10">
      <c r="F1013" s="158" t="s">
        <v>36</v>
      </c>
      <c r="G1013" s="103" t="s">
        <v>344</v>
      </c>
      <c r="H1013" s="101"/>
      <c r="I1013" s="160"/>
      <c r="J1013" s="101"/>
    </row>
    <row r="1014" spans="6:10">
      <c r="G1014" s="103"/>
      <c r="I1014" s="160"/>
    </row>
    <row r="1015" spans="6:10">
      <c r="F1015" s="158" t="s">
        <v>346</v>
      </c>
      <c r="G1015" s="119" t="s">
        <v>726</v>
      </c>
      <c r="I1015" s="160"/>
    </row>
    <row r="1016" spans="6:10">
      <c r="F1016" s="158" t="s">
        <v>346</v>
      </c>
      <c r="G1016" s="119" t="s">
        <v>727</v>
      </c>
      <c r="I1016" s="160"/>
    </row>
    <row r="1017" spans="6:10">
      <c r="F1017" s="158" t="s">
        <v>346</v>
      </c>
      <c r="G1017" s="103"/>
      <c r="I1017" s="160"/>
    </row>
    <row r="1018" spans="6:10">
      <c r="F1018" s="158" t="s">
        <v>346</v>
      </c>
      <c r="G1018" s="119" t="s">
        <v>728</v>
      </c>
      <c r="I1018" s="160"/>
    </row>
    <row r="1019" spans="6:10">
      <c r="F1019" s="158" t="s">
        <v>346</v>
      </c>
      <c r="G1019" s="119" t="s">
        <v>729</v>
      </c>
      <c r="I1019" s="160"/>
    </row>
    <row r="1020" spans="6:10">
      <c r="F1020" s="158" t="s">
        <v>346</v>
      </c>
      <c r="G1020" s="103"/>
      <c r="I1020" s="160"/>
    </row>
    <row r="1021" spans="6:10">
      <c r="F1021" s="158" t="s">
        <v>346</v>
      </c>
      <c r="G1021" s="119" t="s">
        <v>730</v>
      </c>
      <c r="I1021" s="160"/>
    </row>
    <row r="1022" spans="6:10">
      <c r="F1022" s="158" t="s">
        <v>346</v>
      </c>
      <c r="G1022" s="119" t="s">
        <v>731</v>
      </c>
      <c r="I1022" s="160"/>
    </row>
    <row r="1023" spans="6:10">
      <c r="F1023" s="158" t="s">
        <v>346</v>
      </c>
      <c r="G1023" s="119" t="s">
        <v>732</v>
      </c>
      <c r="I1023" s="160"/>
    </row>
    <row r="1024" spans="6:10">
      <c r="F1024" s="158" t="s">
        <v>346</v>
      </c>
      <c r="G1024" s="119" t="s">
        <v>733</v>
      </c>
      <c r="I1024" s="160"/>
    </row>
    <row r="1025" spans="6:9">
      <c r="F1025" s="158" t="s">
        <v>346</v>
      </c>
      <c r="G1025" s="119" t="s">
        <v>734</v>
      </c>
      <c r="I1025" s="160"/>
    </row>
    <row r="1026" spans="6:9">
      <c r="F1026" s="158" t="s">
        <v>346</v>
      </c>
      <c r="G1026" s="119" t="s">
        <v>735</v>
      </c>
      <c r="I1026" s="160"/>
    </row>
    <row r="1027" spans="6:9">
      <c r="F1027" s="158" t="s">
        <v>346</v>
      </c>
      <c r="G1027" s="119" t="s">
        <v>736</v>
      </c>
      <c r="I1027" s="160"/>
    </row>
    <row r="1028" spans="6:9">
      <c r="F1028" s="158" t="s">
        <v>346</v>
      </c>
      <c r="G1028" s="119" t="s">
        <v>737</v>
      </c>
      <c r="I1028" s="160"/>
    </row>
    <row r="1029" spans="6:9">
      <c r="F1029" s="158" t="s">
        <v>346</v>
      </c>
      <c r="G1029" s="103"/>
      <c r="I1029" s="160"/>
    </row>
    <row r="1030" spans="6:9">
      <c r="F1030" s="158" t="s">
        <v>346</v>
      </c>
      <c r="G1030" s="119" t="s">
        <v>738</v>
      </c>
      <c r="I1030" s="160"/>
    </row>
    <row r="1031" spans="6:9">
      <c r="F1031" s="158" t="s">
        <v>346</v>
      </c>
      <c r="G1031" s="119" t="s">
        <v>739</v>
      </c>
      <c r="I1031" s="160"/>
    </row>
    <row r="1032" spans="6:9">
      <c r="F1032" s="158" t="s">
        <v>346</v>
      </c>
      <c r="G1032" s="103"/>
      <c r="I1032" s="160"/>
    </row>
    <row r="1033" spans="6:9">
      <c r="F1033" s="158" t="s">
        <v>346</v>
      </c>
      <c r="G1033" s="119" t="s">
        <v>742</v>
      </c>
      <c r="I1033" s="160"/>
    </row>
    <row r="1034" spans="6:9">
      <c r="F1034" s="158" t="s">
        <v>346</v>
      </c>
      <c r="G1034" s="119" t="s">
        <v>743</v>
      </c>
      <c r="I1034" s="160"/>
    </row>
    <row r="1035" spans="6:9">
      <c r="G1035" s="103"/>
      <c r="I1035" s="160"/>
    </row>
    <row r="1036" spans="6:9">
      <c r="F1036" s="158" t="s">
        <v>347</v>
      </c>
      <c r="G1036" s="131" t="s">
        <v>348</v>
      </c>
      <c r="I1036" s="160"/>
    </row>
    <row r="1037" spans="6:9">
      <c r="F1037" s="158" t="s">
        <v>347</v>
      </c>
      <c r="G1037" s="112" t="s">
        <v>349</v>
      </c>
      <c r="I1037" s="160"/>
    </row>
    <row r="1038" spans="6:9">
      <c r="F1038" s="158" t="s">
        <v>347</v>
      </c>
      <c r="G1038" s="112" t="s">
        <v>350</v>
      </c>
      <c r="I1038" s="160"/>
    </row>
    <row r="1039" spans="6:9">
      <c r="F1039" s="158" t="s">
        <v>347</v>
      </c>
      <c r="G1039" s="112" t="s">
        <v>351</v>
      </c>
      <c r="I1039" s="160"/>
    </row>
    <row r="1040" spans="6:9">
      <c r="F1040" s="158" t="s">
        <v>347</v>
      </c>
      <c r="G1040" s="112" t="s">
        <v>352</v>
      </c>
      <c r="I1040" s="160"/>
    </row>
    <row r="1041" spans="6:9">
      <c r="F1041" s="158" t="s">
        <v>347</v>
      </c>
      <c r="G1041" s="112" t="s">
        <v>353</v>
      </c>
      <c r="I1041" s="160"/>
    </row>
    <row r="1042" spans="6:9">
      <c r="F1042" s="158" t="s">
        <v>347</v>
      </c>
      <c r="G1042" s="112" t="s">
        <v>354</v>
      </c>
      <c r="I1042" s="160"/>
    </row>
    <row r="1043" spans="6:9">
      <c r="F1043" s="158" t="s">
        <v>347</v>
      </c>
      <c r="G1043" s="131"/>
      <c r="I1043" s="160"/>
    </row>
    <row r="1044" spans="6:9">
      <c r="F1044" s="158" t="s">
        <v>347</v>
      </c>
      <c r="G1044" s="131" t="s">
        <v>741</v>
      </c>
      <c r="I1044" s="160"/>
    </row>
    <row r="1045" spans="6:9">
      <c r="F1045" s="158" t="s">
        <v>347</v>
      </c>
      <c r="G1045" s="131" t="s">
        <v>740</v>
      </c>
      <c r="I1045" s="160"/>
    </row>
    <row r="1046" spans="6:9">
      <c r="F1046" s="158" t="s">
        <v>347</v>
      </c>
      <c r="G1046" s="152"/>
      <c r="I1046" s="160"/>
    </row>
    <row r="1047" spans="6:9">
      <c r="F1047" s="158" t="s">
        <v>347</v>
      </c>
      <c r="G1047" s="131" t="s">
        <v>355</v>
      </c>
      <c r="I1047" s="160"/>
    </row>
    <row r="1048" spans="6:9">
      <c r="F1048" s="158" t="s">
        <v>347</v>
      </c>
      <c r="G1048" s="131" t="s">
        <v>358</v>
      </c>
      <c r="I1048" s="160"/>
    </row>
    <row r="1049" spans="6:9">
      <c r="F1049" s="158" t="s">
        <v>347</v>
      </c>
      <c r="G1049" s="131" t="s">
        <v>356</v>
      </c>
      <c r="I1049" s="160"/>
    </row>
    <row r="1050" spans="6:9">
      <c r="F1050" s="158" t="s">
        <v>347</v>
      </c>
      <c r="G1050" s="131" t="s">
        <v>357</v>
      </c>
      <c r="I1050" s="160"/>
    </row>
    <row r="1051" spans="6:9">
      <c r="F1051" s="132"/>
      <c r="G1051" s="132"/>
      <c r="I1051" s="160"/>
    </row>
    <row r="1052" spans="6:9">
      <c r="F1052" s="132"/>
      <c r="G1052" s="132"/>
      <c r="I1052" s="160"/>
    </row>
    <row r="1053" spans="6:9">
      <c r="F1053" s="132"/>
      <c r="G1053" s="132"/>
      <c r="I1053" s="160"/>
    </row>
    <row r="1054" spans="6:9">
      <c r="F1054" s="132"/>
      <c r="G1054" s="132"/>
      <c r="I1054" s="160"/>
    </row>
    <row r="1055" spans="6:9">
      <c r="F1055" s="132"/>
      <c r="G1055" s="132"/>
      <c r="I1055" s="160"/>
    </row>
    <row r="1056" spans="6:9">
      <c r="F1056" s="132"/>
      <c r="G1056" s="132"/>
      <c r="I1056" s="160"/>
    </row>
    <row r="1057" spans="6:9">
      <c r="F1057" s="132"/>
      <c r="G1057" s="132"/>
      <c r="I1057" s="160"/>
    </row>
    <row r="1058" spans="6:9">
      <c r="F1058" s="132"/>
      <c r="G1058" s="132"/>
      <c r="I1058" s="160"/>
    </row>
    <row r="1059" spans="6:9">
      <c r="F1059" s="132"/>
      <c r="G1059" s="132"/>
      <c r="I1059" s="160"/>
    </row>
    <row r="1060" spans="6:9">
      <c r="F1060" s="132"/>
      <c r="G1060" s="132"/>
      <c r="I1060" s="160"/>
    </row>
    <row r="1061" spans="6:9">
      <c r="F1061" s="132"/>
      <c r="G1061" s="132"/>
      <c r="I1061" s="160"/>
    </row>
    <row r="1062" spans="6:9">
      <c r="F1062" s="132"/>
      <c r="G1062" s="132"/>
      <c r="I1062" s="160"/>
    </row>
    <row r="1063" spans="6:9">
      <c r="F1063" s="132"/>
      <c r="G1063" s="132"/>
      <c r="I1063" s="160"/>
    </row>
    <row r="1064" spans="6:9">
      <c r="F1064" s="132"/>
      <c r="G1064" s="132"/>
      <c r="I1064" s="160"/>
    </row>
    <row r="1065" spans="6:9">
      <c r="F1065" s="132"/>
      <c r="G1065" s="132"/>
      <c r="I1065" s="160"/>
    </row>
    <row r="1066" spans="6:9">
      <c r="F1066" s="132"/>
      <c r="G1066" s="132"/>
      <c r="I1066" s="160"/>
    </row>
    <row r="1067" spans="6:9">
      <c r="F1067" s="132"/>
      <c r="G1067" s="132"/>
      <c r="I1067" s="160"/>
    </row>
    <row r="1068" spans="6:9">
      <c r="F1068" s="132"/>
      <c r="G1068" s="132"/>
      <c r="I1068" s="160"/>
    </row>
    <row r="1069" spans="6:9">
      <c r="F1069" s="132"/>
      <c r="G1069" s="132"/>
      <c r="I1069" s="160"/>
    </row>
    <row r="1070" spans="6:9">
      <c r="F1070" s="132"/>
      <c r="G1070" s="132"/>
      <c r="I1070" s="160"/>
    </row>
    <row r="1071" spans="6:9">
      <c r="F1071" s="132"/>
      <c r="G1071" s="132"/>
      <c r="I1071" s="160"/>
    </row>
    <row r="1072" spans="6:9">
      <c r="F1072" s="132"/>
      <c r="G1072" s="132"/>
      <c r="I1072" s="160"/>
    </row>
    <row r="1073" spans="6:9">
      <c r="F1073" s="132"/>
      <c r="G1073" s="132"/>
      <c r="I1073" s="160"/>
    </row>
    <row r="1074" spans="6:9">
      <c r="F1074" s="132"/>
      <c r="G1074" s="132"/>
      <c r="I1074" s="160"/>
    </row>
    <row r="1075" spans="6:9">
      <c r="F1075" s="132"/>
      <c r="G1075" s="132"/>
      <c r="I1075" s="160"/>
    </row>
    <row r="1076" spans="6:9">
      <c r="F1076" s="132"/>
      <c r="G1076" s="132"/>
    </row>
    <row r="1077" spans="6:9">
      <c r="F1077" s="132"/>
      <c r="G1077" s="132"/>
    </row>
    <row r="1078" spans="6:9">
      <c r="F1078" s="132"/>
      <c r="G1078" s="132"/>
    </row>
    <row r="1079" spans="6:9">
      <c r="F1079" s="132"/>
      <c r="G1079" s="132"/>
    </row>
    <row r="1080" spans="6:9">
      <c r="F1080" s="132"/>
      <c r="G1080" s="1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37</vt:i4>
      </vt:variant>
    </vt:vector>
  </HeadingPairs>
  <TitlesOfParts>
    <vt:vector size="41" baseType="lpstr">
      <vt:lpstr>plan de tir</vt:lpstr>
      <vt:lpstr>sortie de stock</vt:lpstr>
      <vt:lpstr>stat</vt:lpstr>
      <vt:lpstr>base de donnée JCO </vt:lpstr>
      <vt:lpstr>bengale_lance_décor</vt:lpstr>
      <vt:lpstr>bombe_100mm</vt:lpstr>
      <vt:lpstr>bombe_125mm</vt:lpstr>
      <vt:lpstr>bombe_150mm</vt:lpstr>
      <vt:lpstr>bombe_200mm</vt:lpstr>
      <vt:lpstr>bombe_50mm</vt:lpstr>
      <vt:lpstr>bombe_75mm</vt:lpstr>
      <vt:lpstr>botte_de_chandelles</vt:lpstr>
      <vt:lpstr>chandelle_20mm</vt:lpstr>
      <vt:lpstr>chandelle_25mm</vt:lpstr>
      <vt:lpstr>chandelle_30mm</vt:lpstr>
      <vt:lpstr>chandelle_40mm</vt:lpstr>
      <vt:lpstr>chandelle_45mm</vt:lpstr>
      <vt:lpstr>chandelle_50mm</vt:lpstr>
      <vt:lpstr>compact_19cps_30mm</vt:lpstr>
      <vt:lpstr>compact_21cps_30mm</vt:lpstr>
      <vt:lpstr>compact_25cps_30mm</vt:lpstr>
      <vt:lpstr>compact_36cps_30mm</vt:lpstr>
      <vt:lpstr>compact_49cps_30mm</vt:lpstr>
      <vt:lpstr>compact_divers</vt:lpstr>
      <vt:lpstr>date</vt:lpstr>
      <vt:lpstr>entete</vt:lpstr>
      <vt:lpstr>Fontaine_jet</vt:lpstr>
      <vt:lpstr>'plan de tir'!Impression_des_titres</vt:lpstr>
      <vt:lpstr>incli</vt:lpstr>
      <vt:lpstr>mono_coup_20mm</vt:lpstr>
      <vt:lpstr>mono_coup_30mm</vt:lpstr>
      <vt:lpstr>mono_coup_45mm</vt:lpstr>
      <vt:lpstr>pyroshow</vt:lpstr>
      <vt:lpstr>rangée_30mm</vt:lpstr>
      <vt:lpstr>régie</vt:lpstr>
      <vt:lpstr>theme</vt:lpstr>
      <vt:lpstr>TR</vt:lpstr>
      <vt:lpstr>type</vt:lpstr>
      <vt:lpstr>'plan de tir'!Zone_d_impression</vt:lpstr>
      <vt:lpstr>'sortie de stock'!Zone_d_impression</vt:lpstr>
      <vt:lpstr>stat!Zone_d_impression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cp:lastPrinted>2017-03-29T12:16:10Z</cp:lastPrinted>
  <dcterms:created xsi:type="dcterms:W3CDTF">2008-02-27T20:07:44Z</dcterms:created>
  <dcterms:modified xsi:type="dcterms:W3CDTF">2017-03-30T07:51:09Z</dcterms:modified>
</cp:coreProperties>
</file>