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worksheets/sheet2.xml" ContentType="application/vnd.openxmlformats-officedocument.spreadsheetml.work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109"/>
  <workbookPr/>
  <mc:AlternateContent xmlns:mc="http://schemas.openxmlformats.org/markup-compatibility/2006">
    <mc:Choice Requires="x15">
      <x15ac:absPath xmlns:x15ac="http://schemas.microsoft.com/office/spreadsheetml/2010/11/ac" url="/Users/GuillaumeDeschombeck/Desktop/"/>
    </mc:Choice>
  </mc:AlternateContent>
  <bookViews>
    <workbookView xWindow="0" yWindow="0" windowWidth="28800" windowHeight="18000" activeTab="5"/>
  </bookViews>
  <sheets>
    <sheet name="Partie 1" sheetId="1" r:id="rId1"/>
    <sheet name="Graphique1" sheetId="2" r:id="rId2"/>
    <sheet name="Graphique2" sheetId="3" r:id="rId3"/>
    <sheet name="Graphique3" sheetId="4" r:id="rId4"/>
    <sheet name="Graphique4" sheetId="5" r:id="rId5"/>
    <sheet name="Partie 2" sheetId="6" r:id="rId6"/>
    <sheet name="7)1" sheetId="7" r:id="rId7"/>
    <sheet name="7)2" sheetId="8" r:id="rId8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V119" i="6" l="1"/>
  <c r="BU107" i="6"/>
  <c r="AJ77" i="6"/>
  <c r="AX77" i="6"/>
  <c r="BL77" i="6"/>
  <c r="AK77" i="6"/>
  <c r="AY77" i="6"/>
  <c r="BM77" i="6"/>
  <c r="AL77" i="6"/>
  <c r="AZ77" i="6"/>
  <c r="BN77" i="6"/>
  <c r="AM77" i="6"/>
  <c r="BA77" i="6"/>
  <c r="BO77" i="6"/>
  <c r="AN77" i="6"/>
  <c r="BB77" i="6"/>
  <c r="BP77" i="6"/>
  <c r="AO77" i="6"/>
  <c r="BC77" i="6"/>
  <c r="BQ77" i="6"/>
  <c r="AP77" i="6"/>
  <c r="BD77" i="6"/>
  <c r="BR77" i="6"/>
  <c r="AQ77" i="6"/>
  <c r="BE77" i="6"/>
  <c r="BS77" i="6"/>
  <c r="AR77" i="6"/>
  <c r="BF77" i="6"/>
  <c r="BT77" i="6"/>
  <c r="AS77" i="6"/>
  <c r="BG77" i="6"/>
  <c r="BU77" i="6"/>
  <c r="AJ78" i="6"/>
  <c r="AX78" i="6"/>
  <c r="BL78" i="6"/>
  <c r="AK78" i="6"/>
  <c r="AY78" i="6"/>
  <c r="BM78" i="6"/>
  <c r="AL78" i="6"/>
  <c r="AZ78" i="6"/>
  <c r="BN78" i="6"/>
  <c r="AM78" i="6"/>
  <c r="BA78" i="6"/>
  <c r="BO78" i="6"/>
  <c r="AN78" i="6"/>
  <c r="BB78" i="6"/>
  <c r="BP78" i="6"/>
  <c r="AO78" i="6"/>
  <c r="BC78" i="6"/>
  <c r="BQ78" i="6"/>
  <c r="AP78" i="6"/>
  <c r="BD78" i="6"/>
  <c r="BR78" i="6"/>
  <c r="AQ78" i="6"/>
  <c r="BE78" i="6"/>
  <c r="BS78" i="6"/>
  <c r="AR78" i="6"/>
  <c r="BF78" i="6"/>
  <c r="BT78" i="6"/>
  <c r="AS78" i="6"/>
  <c r="BG78" i="6"/>
  <c r="BU78" i="6"/>
  <c r="AJ79" i="6"/>
  <c r="AX79" i="6"/>
  <c r="BL79" i="6"/>
  <c r="AK79" i="6"/>
  <c r="AY79" i="6"/>
  <c r="BM79" i="6"/>
  <c r="AL79" i="6"/>
  <c r="AZ79" i="6"/>
  <c r="BN79" i="6"/>
  <c r="AM79" i="6"/>
  <c r="BA79" i="6"/>
  <c r="BO79" i="6"/>
  <c r="AN79" i="6"/>
  <c r="BB79" i="6"/>
  <c r="BP79" i="6"/>
  <c r="AO79" i="6"/>
  <c r="BC79" i="6"/>
  <c r="BQ79" i="6"/>
  <c r="AP79" i="6"/>
  <c r="BD79" i="6"/>
  <c r="BR79" i="6"/>
  <c r="AQ79" i="6"/>
  <c r="BE79" i="6"/>
  <c r="BS79" i="6"/>
  <c r="AR79" i="6"/>
  <c r="BF79" i="6"/>
  <c r="BT79" i="6"/>
  <c r="AS79" i="6"/>
  <c r="BG79" i="6"/>
  <c r="BU79" i="6"/>
  <c r="AJ80" i="6"/>
  <c r="AX80" i="6"/>
  <c r="BL80" i="6"/>
  <c r="AK80" i="6"/>
  <c r="AY80" i="6"/>
  <c r="BM80" i="6"/>
  <c r="AL80" i="6"/>
  <c r="AZ80" i="6"/>
  <c r="BN80" i="6"/>
  <c r="AM80" i="6"/>
  <c r="BA80" i="6"/>
  <c r="BO80" i="6"/>
  <c r="AN80" i="6"/>
  <c r="BB80" i="6"/>
  <c r="BP80" i="6"/>
  <c r="AO80" i="6"/>
  <c r="BC80" i="6"/>
  <c r="BQ80" i="6"/>
  <c r="AP80" i="6"/>
  <c r="BD80" i="6"/>
  <c r="BR80" i="6"/>
  <c r="AQ80" i="6"/>
  <c r="BE80" i="6"/>
  <c r="BS80" i="6"/>
  <c r="AR80" i="6"/>
  <c r="BF80" i="6"/>
  <c r="BT80" i="6"/>
  <c r="AS80" i="6"/>
  <c r="BG80" i="6"/>
  <c r="BU80" i="6"/>
  <c r="AJ81" i="6"/>
  <c r="AX81" i="6"/>
  <c r="BL81" i="6"/>
  <c r="AK81" i="6"/>
  <c r="AY81" i="6"/>
  <c r="BM81" i="6"/>
  <c r="AL81" i="6"/>
  <c r="AZ81" i="6"/>
  <c r="BN81" i="6"/>
  <c r="AM81" i="6"/>
  <c r="BA81" i="6"/>
  <c r="BO81" i="6"/>
  <c r="AN81" i="6"/>
  <c r="BB81" i="6"/>
  <c r="BP81" i="6"/>
  <c r="AO81" i="6"/>
  <c r="BC81" i="6"/>
  <c r="BQ81" i="6"/>
  <c r="AP81" i="6"/>
  <c r="BD81" i="6"/>
  <c r="BR81" i="6"/>
  <c r="AQ81" i="6"/>
  <c r="BE81" i="6"/>
  <c r="BS81" i="6"/>
  <c r="AR81" i="6"/>
  <c r="BF81" i="6"/>
  <c r="BT81" i="6"/>
  <c r="AS81" i="6"/>
  <c r="BG81" i="6"/>
  <c r="BU81" i="6"/>
  <c r="AJ82" i="6"/>
  <c r="AX82" i="6"/>
  <c r="BL82" i="6"/>
  <c r="AK82" i="6"/>
  <c r="AY82" i="6"/>
  <c r="BM82" i="6"/>
  <c r="AL82" i="6"/>
  <c r="AZ82" i="6"/>
  <c r="BN82" i="6"/>
  <c r="AM82" i="6"/>
  <c r="BA82" i="6"/>
  <c r="BO82" i="6"/>
  <c r="AN82" i="6"/>
  <c r="BB82" i="6"/>
  <c r="BP82" i="6"/>
  <c r="AO82" i="6"/>
  <c r="BC82" i="6"/>
  <c r="BQ82" i="6"/>
  <c r="AP82" i="6"/>
  <c r="BD82" i="6"/>
  <c r="BR82" i="6"/>
  <c r="AQ82" i="6"/>
  <c r="BE82" i="6"/>
  <c r="BS82" i="6"/>
  <c r="AR82" i="6"/>
  <c r="BF82" i="6"/>
  <c r="BT82" i="6"/>
  <c r="AS82" i="6"/>
  <c r="BG82" i="6"/>
  <c r="BU82" i="6"/>
  <c r="AJ83" i="6"/>
  <c r="AX83" i="6"/>
  <c r="BL83" i="6"/>
  <c r="AK83" i="6"/>
  <c r="AY83" i="6"/>
  <c r="BM83" i="6"/>
  <c r="AL83" i="6"/>
  <c r="AZ83" i="6"/>
  <c r="BN83" i="6"/>
  <c r="AM83" i="6"/>
  <c r="BA83" i="6"/>
  <c r="BO83" i="6"/>
  <c r="AN83" i="6"/>
  <c r="BB83" i="6"/>
  <c r="BP83" i="6"/>
  <c r="AO83" i="6"/>
  <c r="BC83" i="6"/>
  <c r="BQ83" i="6"/>
  <c r="AP83" i="6"/>
  <c r="BD83" i="6"/>
  <c r="BR83" i="6"/>
  <c r="AQ83" i="6"/>
  <c r="BE83" i="6"/>
  <c r="BS83" i="6"/>
  <c r="AR83" i="6"/>
  <c r="BF83" i="6"/>
  <c r="BT83" i="6"/>
  <c r="AS83" i="6"/>
  <c r="BG83" i="6"/>
  <c r="BU83" i="6"/>
  <c r="AJ84" i="6"/>
  <c r="AX84" i="6"/>
  <c r="BL84" i="6"/>
  <c r="AK84" i="6"/>
  <c r="AY84" i="6"/>
  <c r="BM84" i="6"/>
  <c r="AL84" i="6"/>
  <c r="AZ84" i="6"/>
  <c r="BN84" i="6"/>
  <c r="AM84" i="6"/>
  <c r="BA84" i="6"/>
  <c r="BO84" i="6"/>
  <c r="AN84" i="6"/>
  <c r="BB84" i="6"/>
  <c r="BP84" i="6"/>
  <c r="AO84" i="6"/>
  <c r="BC84" i="6"/>
  <c r="BQ84" i="6"/>
  <c r="AP84" i="6"/>
  <c r="BD84" i="6"/>
  <c r="BR84" i="6"/>
  <c r="AQ84" i="6"/>
  <c r="BE84" i="6"/>
  <c r="BS84" i="6"/>
  <c r="AR84" i="6"/>
  <c r="BF84" i="6"/>
  <c r="BT84" i="6"/>
  <c r="AS84" i="6"/>
  <c r="BG84" i="6"/>
  <c r="BU84" i="6"/>
  <c r="AJ85" i="6"/>
  <c r="AX85" i="6"/>
  <c r="BL85" i="6"/>
  <c r="AK85" i="6"/>
  <c r="AY85" i="6"/>
  <c r="BM85" i="6"/>
  <c r="AL85" i="6"/>
  <c r="AZ85" i="6"/>
  <c r="BN85" i="6"/>
  <c r="AM85" i="6"/>
  <c r="BA85" i="6"/>
  <c r="BO85" i="6"/>
  <c r="AN85" i="6"/>
  <c r="BB85" i="6"/>
  <c r="BP85" i="6"/>
  <c r="AO85" i="6"/>
  <c r="BC85" i="6"/>
  <c r="BQ85" i="6"/>
  <c r="AP85" i="6"/>
  <c r="BD85" i="6"/>
  <c r="BR85" i="6"/>
  <c r="AQ85" i="6"/>
  <c r="BE85" i="6"/>
  <c r="BS85" i="6"/>
  <c r="AR85" i="6"/>
  <c r="BF85" i="6"/>
  <c r="BT85" i="6"/>
  <c r="AS85" i="6"/>
  <c r="BG85" i="6"/>
  <c r="BU85" i="6"/>
  <c r="AJ86" i="6"/>
  <c r="AX86" i="6"/>
  <c r="BL86" i="6"/>
  <c r="AK86" i="6"/>
  <c r="AY86" i="6"/>
  <c r="BM86" i="6"/>
  <c r="AL86" i="6"/>
  <c r="AZ86" i="6"/>
  <c r="BN86" i="6"/>
  <c r="AM86" i="6"/>
  <c r="BA86" i="6"/>
  <c r="BO86" i="6"/>
  <c r="AN86" i="6"/>
  <c r="BB86" i="6"/>
  <c r="BP86" i="6"/>
  <c r="AO86" i="6"/>
  <c r="BC86" i="6"/>
  <c r="BQ86" i="6"/>
  <c r="AP86" i="6"/>
  <c r="BD86" i="6"/>
  <c r="BR86" i="6"/>
  <c r="AQ86" i="6"/>
  <c r="BE86" i="6"/>
  <c r="BS86" i="6"/>
  <c r="AR86" i="6"/>
  <c r="BF86" i="6"/>
  <c r="BT86" i="6"/>
  <c r="AS86" i="6"/>
  <c r="BG86" i="6"/>
  <c r="BU86" i="6"/>
  <c r="AJ87" i="6"/>
  <c r="AX87" i="6"/>
  <c r="BL87" i="6"/>
  <c r="AK87" i="6"/>
  <c r="AY87" i="6"/>
  <c r="BM87" i="6"/>
  <c r="AL87" i="6"/>
  <c r="AZ87" i="6"/>
  <c r="BN87" i="6"/>
  <c r="AM87" i="6"/>
  <c r="BA87" i="6"/>
  <c r="BO87" i="6"/>
  <c r="AN87" i="6"/>
  <c r="BB87" i="6"/>
  <c r="BP87" i="6"/>
  <c r="AO87" i="6"/>
  <c r="BC87" i="6"/>
  <c r="BQ87" i="6"/>
  <c r="AP87" i="6"/>
  <c r="BD87" i="6"/>
  <c r="BR87" i="6"/>
  <c r="AQ87" i="6"/>
  <c r="BE87" i="6"/>
  <c r="BS87" i="6"/>
  <c r="AR87" i="6"/>
  <c r="BF87" i="6"/>
  <c r="BT87" i="6"/>
  <c r="AS87" i="6"/>
  <c r="BG87" i="6"/>
  <c r="BU87" i="6"/>
  <c r="AJ88" i="6"/>
  <c r="AX88" i="6"/>
  <c r="BL88" i="6"/>
  <c r="AK88" i="6"/>
  <c r="AY88" i="6"/>
  <c r="BM88" i="6"/>
  <c r="AL88" i="6"/>
  <c r="AZ88" i="6"/>
  <c r="BN88" i="6"/>
  <c r="AM88" i="6"/>
  <c r="BA88" i="6"/>
  <c r="BO88" i="6"/>
  <c r="AN88" i="6"/>
  <c r="BB88" i="6"/>
  <c r="BP88" i="6"/>
  <c r="AO88" i="6"/>
  <c r="BC88" i="6"/>
  <c r="BQ88" i="6"/>
  <c r="AP88" i="6"/>
  <c r="BD88" i="6"/>
  <c r="BR88" i="6"/>
  <c r="AQ88" i="6"/>
  <c r="BE88" i="6"/>
  <c r="BS88" i="6"/>
  <c r="AR88" i="6"/>
  <c r="BF88" i="6"/>
  <c r="BT88" i="6"/>
  <c r="AS88" i="6"/>
  <c r="BG88" i="6"/>
  <c r="BU88" i="6"/>
  <c r="AJ89" i="6"/>
  <c r="AX89" i="6"/>
  <c r="BL89" i="6"/>
  <c r="AK89" i="6"/>
  <c r="AY89" i="6"/>
  <c r="BM89" i="6"/>
  <c r="AL89" i="6"/>
  <c r="AZ89" i="6"/>
  <c r="BN89" i="6"/>
  <c r="AM89" i="6"/>
  <c r="BA89" i="6"/>
  <c r="BO89" i="6"/>
  <c r="AN89" i="6"/>
  <c r="BB89" i="6"/>
  <c r="BP89" i="6"/>
  <c r="AO89" i="6"/>
  <c r="BC89" i="6"/>
  <c r="BQ89" i="6"/>
  <c r="AP89" i="6"/>
  <c r="BD89" i="6"/>
  <c r="BR89" i="6"/>
  <c r="AQ89" i="6"/>
  <c r="BE89" i="6"/>
  <c r="BS89" i="6"/>
  <c r="AR89" i="6"/>
  <c r="BF89" i="6"/>
  <c r="BT89" i="6"/>
  <c r="AS89" i="6"/>
  <c r="BG89" i="6"/>
  <c r="BU89" i="6"/>
  <c r="AJ90" i="6"/>
  <c r="AX90" i="6"/>
  <c r="BL90" i="6"/>
  <c r="AK90" i="6"/>
  <c r="AY90" i="6"/>
  <c r="BM90" i="6"/>
  <c r="AL90" i="6"/>
  <c r="AZ90" i="6"/>
  <c r="BN90" i="6"/>
  <c r="AM90" i="6"/>
  <c r="BA90" i="6"/>
  <c r="BO90" i="6"/>
  <c r="AN90" i="6"/>
  <c r="BB90" i="6"/>
  <c r="BP90" i="6"/>
  <c r="AO90" i="6"/>
  <c r="BC90" i="6"/>
  <c r="BQ90" i="6"/>
  <c r="AP90" i="6"/>
  <c r="BD90" i="6"/>
  <c r="BR90" i="6"/>
  <c r="AQ90" i="6"/>
  <c r="BE90" i="6"/>
  <c r="BS90" i="6"/>
  <c r="AR90" i="6"/>
  <c r="BF90" i="6"/>
  <c r="BT90" i="6"/>
  <c r="AS90" i="6"/>
  <c r="BG90" i="6"/>
  <c r="BU90" i="6"/>
  <c r="AJ91" i="6"/>
  <c r="AX91" i="6"/>
  <c r="BL91" i="6"/>
  <c r="AK91" i="6"/>
  <c r="AY91" i="6"/>
  <c r="BM91" i="6"/>
  <c r="AL91" i="6"/>
  <c r="AZ91" i="6"/>
  <c r="BN91" i="6"/>
  <c r="AM91" i="6"/>
  <c r="BA91" i="6"/>
  <c r="BO91" i="6"/>
  <c r="AN91" i="6"/>
  <c r="BB91" i="6"/>
  <c r="BP91" i="6"/>
  <c r="AO91" i="6"/>
  <c r="BC91" i="6"/>
  <c r="BQ91" i="6"/>
  <c r="AP91" i="6"/>
  <c r="BD91" i="6"/>
  <c r="BR91" i="6"/>
  <c r="AQ91" i="6"/>
  <c r="BE91" i="6"/>
  <c r="BS91" i="6"/>
  <c r="AR91" i="6"/>
  <c r="BF91" i="6"/>
  <c r="BT91" i="6"/>
  <c r="AS91" i="6"/>
  <c r="BG91" i="6"/>
  <c r="BU91" i="6"/>
  <c r="AJ92" i="6"/>
  <c r="AX92" i="6"/>
  <c r="BL92" i="6"/>
  <c r="AK92" i="6"/>
  <c r="AY92" i="6"/>
  <c r="BM92" i="6"/>
  <c r="AL92" i="6"/>
  <c r="AZ92" i="6"/>
  <c r="BN92" i="6"/>
  <c r="AM92" i="6"/>
  <c r="BA92" i="6"/>
  <c r="BO92" i="6"/>
  <c r="AN92" i="6"/>
  <c r="BB92" i="6"/>
  <c r="BP92" i="6"/>
  <c r="AO92" i="6"/>
  <c r="BC92" i="6"/>
  <c r="BQ92" i="6"/>
  <c r="AP92" i="6"/>
  <c r="BD92" i="6"/>
  <c r="BR92" i="6"/>
  <c r="AQ92" i="6"/>
  <c r="BE92" i="6"/>
  <c r="BS92" i="6"/>
  <c r="AR92" i="6"/>
  <c r="BF92" i="6"/>
  <c r="BT92" i="6"/>
  <c r="AS92" i="6"/>
  <c r="BG92" i="6"/>
  <c r="BU92" i="6"/>
  <c r="AJ93" i="6"/>
  <c r="AX93" i="6"/>
  <c r="BL93" i="6"/>
  <c r="AK93" i="6"/>
  <c r="AY93" i="6"/>
  <c r="BM93" i="6"/>
  <c r="AL93" i="6"/>
  <c r="AZ93" i="6"/>
  <c r="BN93" i="6"/>
  <c r="AM93" i="6"/>
  <c r="BA93" i="6"/>
  <c r="BO93" i="6"/>
  <c r="AN93" i="6"/>
  <c r="BB93" i="6"/>
  <c r="BP93" i="6"/>
  <c r="AO93" i="6"/>
  <c r="BC93" i="6"/>
  <c r="BQ93" i="6"/>
  <c r="AP93" i="6"/>
  <c r="BD93" i="6"/>
  <c r="BR93" i="6"/>
  <c r="AQ93" i="6"/>
  <c r="BE93" i="6"/>
  <c r="BS93" i="6"/>
  <c r="AR93" i="6"/>
  <c r="BF93" i="6"/>
  <c r="BT93" i="6"/>
  <c r="AS93" i="6"/>
  <c r="BG93" i="6"/>
  <c r="BU93" i="6"/>
  <c r="AJ94" i="6"/>
  <c r="AX94" i="6"/>
  <c r="BL94" i="6"/>
  <c r="AK94" i="6"/>
  <c r="AY94" i="6"/>
  <c r="BM94" i="6"/>
  <c r="AL94" i="6"/>
  <c r="AZ94" i="6"/>
  <c r="BN94" i="6"/>
  <c r="AM94" i="6"/>
  <c r="BA94" i="6"/>
  <c r="BO94" i="6"/>
  <c r="AN94" i="6"/>
  <c r="BB94" i="6"/>
  <c r="BP94" i="6"/>
  <c r="AO94" i="6"/>
  <c r="BC94" i="6"/>
  <c r="BQ94" i="6"/>
  <c r="AP94" i="6"/>
  <c r="BD94" i="6"/>
  <c r="BR94" i="6"/>
  <c r="AQ94" i="6"/>
  <c r="BE94" i="6"/>
  <c r="BS94" i="6"/>
  <c r="AR94" i="6"/>
  <c r="BF94" i="6"/>
  <c r="BT94" i="6"/>
  <c r="AS94" i="6"/>
  <c r="BG94" i="6"/>
  <c r="BU94" i="6"/>
  <c r="AJ95" i="6"/>
  <c r="AX95" i="6"/>
  <c r="BL95" i="6"/>
  <c r="AK95" i="6"/>
  <c r="AY95" i="6"/>
  <c r="BM95" i="6"/>
  <c r="AL95" i="6"/>
  <c r="AZ95" i="6"/>
  <c r="BN95" i="6"/>
  <c r="AM95" i="6"/>
  <c r="BA95" i="6"/>
  <c r="BO95" i="6"/>
  <c r="AN95" i="6"/>
  <c r="BB95" i="6"/>
  <c r="BP95" i="6"/>
  <c r="AO95" i="6"/>
  <c r="BC95" i="6"/>
  <c r="BQ95" i="6"/>
  <c r="AP95" i="6"/>
  <c r="BD95" i="6"/>
  <c r="BR95" i="6"/>
  <c r="AQ95" i="6"/>
  <c r="BE95" i="6"/>
  <c r="BS95" i="6"/>
  <c r="AR95" i="6"/>
  <c r="BF95" i="6"/>
  <c r="BT95" i="6"/>
  <c r="AS95" i="6"/>
  <c r="BG95" i="6"/>
  <c r="BU95" i="6"/>
  <c r="AJ96" i="6"/>
  <c r="AX96" i="6"/>
  <c r="BL96" i="6"/>
  <c r="AK96" i="6"/>
  <c r="AY96" i="6"/>
  <c r="BM96" i="6"/>
  <c r="AL96" i="6"/>
  <c r="AZ96" i="6"/>
  <c r="BN96" i="6"/>
  <c r="AM96" i="6"/>
  <c r="BA96" i="6"/>
  <c r="BO96" i="6"/>
  <c r="AN96" i="6"/>
  <c r="BB96" i="6"/>
  <c r="BP96" i="6"/>
  <c r="AO96" i="6"/>
  <c r="BC96" i="6"/>
  <c r="BQ96" i="6"/>
  <c r="AP96" i="6"/>
  <c r="BD96" i="6"/>
  <c r="BR96" i="6"/>
  <c r="AQ96" i="6"/>
  <c r="BE96" i="6"/>
  <c r="BS96" i="6"/>
  <c r="AR96" i="6"/>
  <c r="BF96" i="6"/>
  <c r="BT96" i="6"/>
  <c r="AS96" i="6"/>
  <c r="BG96" i="6"/>
  <c r="BU96" i="6"/>
  <c r="AJ97" i="6"/>
  <c r="AX97" i="6"/>
  <c r="BL97" i="6"/>
  <c r="AK97" i="6"/>
  <c r="AY97" i="6"/>
  <c r="BM97" i="6"/>
  <c r="AL97" i="6"/>
  <c r="AZ97" i="6"/>
  <c r="BN97" i="6"/>
  <c r="AM97" i="6"/>
  <c r="BA97" i="6"/>
  <c r="BO97" i="6"/>
  <c r="AN97" i="6"/>
  <c r="BB97" i="6"/>
  <c r="BP97" i="6"/>
  <c r="AO97" i="6"/>
  <c r="BC97" i="6"/>
  <c r="BQ97" i="6"/>
  <c r="AP97" i="6"/>
  <c r="BD97" i="6"/>
  <c r="BR97" i="6"/>
  <c r="AQ97" i="6"/>
  <c r="BE97" i="6"/>
  <c r="BS97" i="6"/>
  <c r="AR97" i="6"/>
  <c r="BF97" i="6"/>
  <c r="BT97" i="6"/>
  <c r="AS97" i="6"/>
  <c r="BG97" i="6"/>
  <c r="BU97" i="6"/>
  <c r="AJ98" i="6"/>
  <c r="AX98" i="6"/>
  <c r="BL98" i="6"/>
  <c r="AK98" i="6"/>
  <c r="AY98" i="6"/>
  <c r="BM98" i="6"/>
  <c r="AL98" i="6"/>
  <c r="AZ98" i="6"/>
  <c r="BN98" i="6"/>
  <c r="AM98" i="6"/>
  <c r="BA98" i="6"/>
  <c r="BO98" i="6"/>
  <c r="AN98" i="6"/>
  <c r="BB98" i="6"/>
  <c r="BP98" i="6"/>
  <c r="AO98" i="6"/>
  <c r="BC98" i="6"/>
  <c r="BQ98" i="6"/>
  <c r="AP98" i="6"/>
  <c r="BD98" i="6"/>
  <c r="BR98" i="6"/>
  <c r="AQ98" i="6"/>
  <c r="BE98" i="6"/>
  <c r="BS98" i="6"/>
  <c r="AR98" i="6"/>
  <c r="BF98" i="6"/>
  <c r="BT98" i="6"/>
  <c r="AS98" i="6"/>
  <c r="BG98" i="6"/>
  <c r="BU98" i="6"/>
  <c r="AJ99" i="6"/>
  <c r="AX99" i="6"/>
  <c r="BL99" i="6"/>
  <c r="AK99" i="6"/>
  <c r="AY99" i="6"/>
  <c r="BM99" i="6"/>
  <c r="AL99" i="6"/>
  <c r="AZ99" i="6"/>
  <c r="BN99" i="6"/>
  <c r="AM99" i="6"/>
  <c r="BA99" i="6"/>
  <c r="BO99" i="6"/>
  <c r="AN99" i="6"/>
  <c r="BB99" i="6"/>
  <c r="BP99" i="6"/>
  <c r="AO99" i="6"/>
  <c r="BC99" i="6"/>
  <c r="BQ99" i="6"/>
  <c r="AP99" i="6"/>
  <c r="BD99" i="6"/>
  <c r="BR99" i="6"/>
  <c r="AQ99" i="6"/>
  <c r="BE99" i="6"/>
  <c r="BS99" i="6"/>
  <c r="AR99" i="6"/>
  <c r="BF99" i="6"/>
  <c r="BT99" i="6"/>
  <c r="AS99" i="6"/>
  <c r="BG99" i="6"/>
  <c r="BU99" i="6"/>
  <c r="AJ100" i="6"/>
  <c r="AX100" i="6"/>
  <c r="BL100" i="6"/>
  <c r="AK100" i="6"/>
  <c r="AY100" i="6"/>
  <c r="BM100" i="6"/>
  <c r="AL100" i="6"/>
  <c r="AZ100" i="6"/>
  <c r="BN100" i="6"/>
  <c r="AM100" i="6"/>
  <c r="BA100" i="6"/>
  <c r="BO100" i="6"/>
  <c r="AN100" i="6"/>
  <c r="BB100" i="6"/>
  <c r="BP100" i="6"/>
  <c r="AO100" i="6"/>
  <c r="BC100" i="6"/>
  <c r="BQ100" i="6"/>
  <c r="AP100" i="6"/>
  <c r="BD100" i="6"/>
  <c r="BR100" i="6"/>
  <c r="AQ100" i="6"/>
  <c r="BE100" i="6"/>
  <c r="BS100" i="6"/>
  <c r="AR100" i="6"/>
  <c r="BF100" i="6"/>
  <c r="BT100" i="6"/>
  <c r="AS100" i="6"/>
  <c r="BG100" i="6"/>
  <c r="BU100" i="6"/>
  <c r="BU103" i="6"/>
  <c r="BW108" i="6"/>
  <c r="BW109" i="6"/>
  <c r="BW110" i="6"/>
  <c r="BW111" i="6"/>
  <c r="BW112" i="6"/>
  <c r="BW113" i="6"/>
  <c r="BW114" i="6"/>
  <c r="BW115" i="6"/>
  <c r="BW116" i="6"/>
  <c r="BW117" i="6"/>
  <c r="BW118" i="6"/>
  <c r="BW119" i="6"/>
  <c r="BW107" i="6"/>
  <c r="BT108" i="6"/>
  <c r="BT109" i="6"/>
  <c r="BT110" i="6"/>
  <c r="BT112" i="6"/>
  <c r="BT113" i="6"/>
  <c r="BT114" i="6"/>
  <c r="BT116" i="6"/>
  <c r="BT117" i="6"/>
  <c r="BT118" i="6"/>
  <c r="BT119" i="6"/>
  <c r="BT120" i="6"/>
  <c r="BT121" i="6"/>
  <c r="BT122" i="6"/>
  <c r="BT123" i="6"/>
  <c r="BT124" i="6"/>
  <c r="BT125" i="6"/>
  <c r="BT126" i="6"/>
  <c r="BT127" i="6"/>
  <c r="BT128" i="6"/>
  <c r="BT129" i="6"/>
  <c r="AJ74" i="6"/>
  <c r="BL74" i="6"/>
  <c r="AG75" i="6"/>
  <c r="BI75" i="6"/>
  <c r="AH75" i="6"/>
  <c r="BJ75" i="6"/>
  <c r="AI75" i="6"/>
  <c r="BK75" i="6"/>
  <c r="BX95" i="6"/>
  <c r="BX96" i="6"/>
  <c r="BX97" i="6"/>
  <c r="R102" i="6"/>
  <c r="V74" i="6"/>
  <c r="AX74" i="6"/>
  <c r="S75" i="6"/>
  <c r="AU75" i="6"/>
  <c r="T75" i="6"/>
  <c r="AV75" i="6"/>
  <c r="U75" i="6"/>
  <c r="AW75" i="6"/>
  <c r="F76" i="6"/>
  <c r="AH76" i="6"/>
  <c r="BJ76" i="6"/>
  <c r="BX93" i="6"/>
  <c r="BX88" i="6"/>
  <c r="T76" i="6"/>
  <c r="AV76" i="6"/>
  <c r="F77" i="6"/>
  <c r="F78" i="6"/>
  <c r="T78" i="6"/>
  <c r="AV78" i="6"/>
  <c r="H75" i="6"/>
  <c r="CJ47" i="6"/>
  <c r="CJ48" i="6"/>
  <c r="CJ49" i="6"/>
  <c r="CJ50" i="6"/>
  <c r="CJ51" i="6"/>
  <c r="CJ52" i="6"/>
  <c r="CJ53" i="6"/>
  <c r="CJ54" i="6"/>
  <c r="CJ55" i="6"/>
  <c r="CJ56" i="6"/>
  <c r="CJ57" i="6"/>
  <c r="CB47" i="6"/>
  <c r="CB48" i="6"/>
  <c r="CB49" i="6"/>
  <c r="CB50" i="6"/>
  <c r="CB51" i="6"/>
  <c r="CB52" i="6"/>
  <c r="CB53" i="6"/>
  <c r="CB54" i="6"/>
  <c r="CB55" i="6"/>
  <c r="CB56" i="6"/>
  <c r="CB57" i="6"/>
  <c r="BT47" i="6"/>
  <c r="BT48" i="6"/>
  <c r="BT49" i="6"/>
  <c r="BT50" i="6"/>
  <c r="BT51" i="6"/>
  <c r="BT52" i="6"/>
  <c r="BT53" i="6"/>
  <c r="BT54" i="6"/>
  <c r="BT55" i="6"/>
  <c r="BT56" i="6"/>
  <c r="BT57" i="6"/>
  <c r="BL47" i="6"/>
  <c r="BL48" i="6"/>
  <c r="BL49" i="6"/>
  <c r="BL50" i="6"/>
  <c r="BL51" i="6"/>
  <c r="BL52" i="6"/>
  <c r="BL53" i="6"/>
  <c r="BL54" i="6"/>
  <c r="BL55" i="6"/>
  <c r="BL56" i="6"/>
  <c r="BL57" i="6"/>
  <c r="BD47" i="6"/>
  <c r="BD48" i="6"/>
  <c r="BD49" i="6"/>
  <c r="BD50" i="6"/>
  <c r="BD51" i="6"/>
  <c r="BD52" i="6"/>
  <c r="BD53" i="6"/>
  <c r="BD54" i="6"/>
  <c r="BD55" i="6"/>
  <c r="BD56" i="6"/>
  <c r="BD57" i="6"/>
  <c r="AV47" i="6"/>
  <c r="AV48" i="6"/>
  <c r="AV49" i="6"/>
  <c r="AV50" i="6"/>
  <c r="AV51" i="6"/>
  <c r="AV52" i="6"/>
  <c r="AV53" i="6"/>
  <c r="AV54" i="6"/>
  <c r="AV55" i="6"/>
  <c r="AV56" i="6"/>
  <c r="AV57" i="6"/>
  <c r="AN47" i="6"/>
  <c r="AN48" i="6"/>
  <c r="AN49" i="6"/>
  <c r="AN50" i="6"/>
  <c r="AN51" i="6"/>
  <c r="AN52" i="6"/>
  <c r="AN53" i="6"/>
  <c r="AN54" i="6"/>
  <c r="AN55" i="6"/>
  <c r="AN56" i="6"/>
  <c r="AN57" i="6"/>
  <c r="AF47" i="6"/>
  <c r="AF48" i="6"/>
  <c r="AF49" i="6"/>
  <c r="AF50" i="6"/>
  <c r="AF51" i="6"/>
  <c r="AF52" i="6"/>
  <c r="AF53" i="6"/>
  <c r="AF54" i="6"/>
  <c r="AF55" i="6"/>
  <c r="AF56" i="6"/>
  <c r="AF57" i="6"/>
  <c r="X47" i="6"/>
  <c r="X48" i="6"/>
  <c r="X49" i="6"/>
  <c r="X50" i="6"/>
  <c r="X51" i="6"/>
  <c r="X52" i="6"/>
  <c r="X53" i="6"/>
  <c r="X54" i="6"/>
  <c r="X55" i="6"/>
  <c r="X56" i="6"/>
  <c r="X57" i="6"/>
  <c r="C37" i="6"/>
  <c r="L45" i="6"/>
  <c r="C40" i="6"/>
  <c r="AW5" i="1"/>
  <c r="AW6" i="1"/>
  <c r="AW7" i="1"/>
  <c r="AW8" i="1"/>
  <c r="AW9" i="1"/>
  <c r="AW10" i="1"/>
  <c r="AW11" i="1"/>
  <c r="AW12" i="1"/>
  <c r="AW13" i="1"/>
  <c r="AW14" i="1"/>
  <c r="AW15" i="1"/>
  <c r="AW16" i="1"/>
  <c r="AW17" i="1"/>
  <c r="AW18" i="1"/>
  <c r="AW19" i="1"/>
  <c r="AW20" i="1"/>
  <c r="AW21" i="1"/>
  <c r="AW22" i="1"/>
  <c r="AW23" i="1"/>
  <c r="AW24" i="1"/>
  <c r="AW25" i="1"/>
  <c r="AW26" i="1"/>
  <c r="AW27" i="1"/>
  <c r="AW28" i="1"/>
  <c r="AW29" i="1"/>
  <c r="AW30" i="1"/>
  <c r="AW31" i="1"/>
  <c r="AW32" i="1"/>
  <c r="AW33" i="1"/>
  <c r="AW34" i="1"/>
  <c r="AW35" i="1"/>
  <c r="AW36" i="1"/>
  <c r="AW37" i="1"/>
  <c r="AW38" i="1"/>
  <c r="AW39" i="1"/>
  <c r="AW40" i="1"/>
  <c r="AW41" i="1"/>
  <c r="AW42" i="1"/>
  <c r="AW43" i="1"/>
  <c r="AW44" i="1"/>
  <c r="AW45" i="1"/>
  <c r="AW46" i="1"/>
  <c r="AW47" i="1"/>
  <c r="AW48" i="1"/>
  <c r="AW49" i="1"/>
  <c r="AW50" i="1"/>
  <c r="AW51" i="1"/>
  <c r="AW52" i="1"/>
  <c r="AW53" i="1"/>
  <c r="AW54" i="1"/>
  <c r="AW55" i="1"/>
  <c r="AW56" i="1"/>
  <c r="AW57" i="1"/>
  <c r="AW58" i="1"/>
  <c r="AW59" i="1"/>
  <c r="AW60" i="1"/>
  <c r="AW61" i="1"/>
  <c r="AW62" i="1"/>
  <c r="AW63" i="1"/>
  <c r="AW64" i="1"/>
  <c r="AW65" i="1"/>
  <c r="AW66" i="1"/>
  <c r="AW67" i="1"/>
  <c r="AW68" i="1"/>
  <c r="AW69" i="1"/>
  <c r="AW70" i="1"/>
  <c r="AW71" i="1"/>
  <c r="AW72" i="1"/>
  <c r="AW73" i="1"/>
  <c r="AW74" i="1"/>
  <c r="AW75" i="1"/>
  <c r="AW76" i="1"/>
  <c r="AW77" i="1"/>
  <c r="AW78" i="1"/>
  <c r="AW79" i="1"/>
  <c r="AW80" i="1"/>
  <c r="AW81" i="1"/>
  <c r="AW82" i="1"/>
  <c r="AW83" i="1"/>
  <c r="AW84" i="1"/>
  <c r="AW85" i="1"/>
  <c r="AW86" i="1"/>
  <c r="AW87" i="1"/>
  <c r="AW88" i="1"/>
  <c r="AW89" i="1"/>
  <c r="AW90" i="1"/>
  <c r="AW91" i="1"/>
  <c r="AW92" i="1"/>
  <c r="AW93" i="1"/>
  <c r="AW94" i="1"/>
  <c r="AW95" i="1"/>
  <c r="AX5" i="1"/>
  <c r="AX6" i="1"/>
  <c r="AX7" i="1"/>
  <c r="AX8" i="1"/>
  <c r="AX9" i="1"/>
  <c r="AX10" i="1"/>
  <c r="AX11" i="1"/>
  <c r="AX12" i="1"/>
  <c r="AX13" i="1"/>
  <c r="AX14" i="1"/>
  <c r="AX15" i="1"/>
  <c r="AX16" i="1"/>
  <c r="AX17" i="1"/>
  <c r="AX18" i="1"/>
  <c r="AX19" i="1"/>
  <c r="AX20" i="1"/>
  <c r="AX21" i="1"/>
  <c r="AX22" i="1"/>
  <c r="AX23" i="1"/>
  <c r="AX24" i="1"/>
  <c r="AX25" i="1"/>
  <c r="AX26" i="1"/>
  <c r="AX27" i="1"/>
  <c r="AX28" i="1"/>
  <c r="AX29" i="1"/>
  <c r="AX30" i="1"/>
  <c r="AX31" i="1"/>
  <c r="AX32" i="1"/>
  <c r="AX33" i="1"/>
  <c r="AX34" i="1"/>
  <c r="AX35" i="1"/>
  <c r="AX36" i="1"/>
  <c r="AX37" i="1"/>
  <c r="AX38" i="1"/>
  <c r="AX39" i="1"/>
  <c r="AX40" i="1"/>
  <c r="AX41" i="1"/>
  <c r="AX42" i="1"/>
  <c r="AX43" i="1"/>
  <c r="AX44" i="1"/>
  <c r="AX45" i="1"/>
  <c r="AX46" i="1"/>
  <c r="AX47" i="1"/>
  <c r="AX48" i="1"/>
  <c r="AX49" i="1"/>
  <c r="AX50" i="1"/>
  <c r="AX51" i="1"/>
  <c r="AX52" i="1"/>
  <c r="AX53" i="1"/>
  <c r="AX54" i="1"/>
  <c r="AX55" i="1"/>
  <c r="AX56" i="1"/>
  <c r="AX57" i="1"/>
  <c r="AX58" i="1"/>
  <c r="AX59" i="1"/>
  <c r="AX60" i="1"/>
  <c r="AX61" i="1"/>
  <c r="AX62" i="1"/>
  <c r="AX63" i="1"/>
  <c r="AX64" i="1"/>
  <c r="AX65" i="1"/>
  <c r="AX66" i="1"/>
  <c r="AX67" i="1"/>
  <c r="AX68" i="1"/>
  <c r="AX69" i="1"/>
  <c r="AX70" i="1"/>
  <c r="AX71" i="1"/>
  <c r="AX72" i="1"/>
  <c r="AX73" i="1"/>
  <c r="AX74" i="1"/>
  <c r="AX75" i="1"/>
  <c r="AX76" i="1"/>
  <c r="AX77" i="1"/>
  <c r="AX78" i="1"/>
  <c r="AX79" i="1"/>
  <c r="AX80" i="1"/>
  <c r="AX81" i="1"/>
  <c r="AX82" i="1"/>
  <c r="AX83" i="1"/>
  <c r="AX84" i="1"/>
  <c r="AX85" i="1"/>
  <c r="AX86" i="1"/>
  <c r="AX87" i="1"/>
  <c r="AX88" i="1"/>
  <c r="AX89" i="1"/>
  <c r="AX90" i="1"/>
  <c r="AX91" i="1"/>
  <c r="AX92" i="1"/>
  <c r="AX93" i="1"/>
  <c r="AX94" i="1"/>
  <c r="AX95" i="1"/>
  <c r="AY5" i="1"/>
  <c r="AY6" i="1"/>
  <c r="AY7" i="1"/>
  <c r="AY8" i="1"/>
  <c r="AY9" i="1"/>
  <c r="AY10" i="1"/>
  <c r="AY11" i="1"/>
  <c r="AY12" i="1"/>
  <c r="AY13" i="1"/>
  <c r="AY14" i="1"/>
  <c r="AY15" i="1"/>
  <c r="AY16" i="1"/>
  <c r="AY17" i="1"/>
  <c r="AY18" i="1"/>
  <c r="AY19" i="1"/>
  <c r="AY20" i="1"/>
  <c r="AY21" i="1"/>
  <c r="AY22" i="1"/>
  <c r="AY23" i="1"/>
  <c r="AY24" i="1"/>
  <c r="AY25" i="1"/>
  <c r="AY26" i="1"/>
  <c r="AY27" i="1"/>
  <c r="AY28" i="1"/>
  <c r="AY29" i="1"/>
  <c r="AY30" i="1"/>
  <c r="AY31" i="1"/>
  <c r="AY32" i="1"/>
  <c r="AY33" i="1"/>
  <c r="AY34" i="1"/>
  <c r="AY35" i="1"/>
  <c r="AY36" i="1"/>
  <c r="AY37" i="1"/>
  <c r="AY38" i="1"/>
  <c r="AY39" i="1"/>
  <c r="AY40" i="1"/>
  <c r="AY41" i="1"/>
  <c r="AY42" i="1"/>
  <c r="AY43" i="1"/>
  <c r="AY44" i="1"/>
  <c r="AY45" i="1"/>
  <c r="AY46" i="1"/>
  <c r="AY47" i="1"/>
  <c r="AY48" i="1"/>
  <c r="AY49" i="1"/>
  <c r="AY50" i="1"/>
  <c r="AY51" i="1"/>
  <c r="AY52" i="1"/>
  <c r="AY53" i="1"/>
  <c r="AY54" i="1"/>
  <c r="AY55" i="1"/>
  <c r="AY56" i="1"/>
  <c r="AY57" i="1"/>
  <c r="AY58" i="1"/>
  <c r="AY59" i="1"/>
  <c r="AY60" i="1"/>
  <c r="AY61" i="1"/>
  <c r="AY62" i="1"/>
  <c r="AY63" i="1"/>
  <c r="AY64" i="1"/>
  <c r="AY65" i="1"/>
  <c r="AY66" i="1"/>
  <c r="AY67" i="1"/>
  <c r="AY68" i="1"/>
  <c r="AY69" i="1"/>
  <c r="AY70" i="1"/>
  <c r="AY71" i="1"/>
  <c r="AY72" i="1"/>
  <c r="AY73" i="1"/>
  <c r="AY74" i="1"/>
  <c r="AY75" i="1"/>
  <c r="AY76" i="1"/>
  <c r="AY77" i="1"/>
  <c r="AY78" i="1"/>
  <c r="AY79" i="1"/>
  <c r="AY80" i="1"/>
  <c r="AY81" i="1"/>
  <c r="AY82" i="1"/>
  <c r="AY83" i="1"/>
  <c r="AY84" i="1"/>
  <c r="AY85" i="1"/>
  <c r="AY86" i="1"/>
  <c r="AY87" i="1"/>
  <c r="AY88" i="1"/>
  <c r="AY89" i="1"/>
  <c r="AY90" i="1"/>
  <c r="AY91" i="1"/>
  <c r="AY92" i="1"/>
  <c r="AY93" i="1"/>
  <c r="AY94" i="1"/>
  <c r="AY95" i="1"/>
  <c r="AZ95" i="1"/>
  <c r="BB6" i="1"/>
  <c r="BB7" i="1"/>
  <c r="BB8" i="1"/>
  <c r="BB9" i="1"/>
  <c r="BB10" i="1"/>
  <c r="BB11" i="1"/>
  <c r="BB12" i="1"/>
  <c r="BB13" i="1"/>
  <c r="BB14" i="1"/>
  <c r="BB15" i="1"/>
  <c r="BB16" i="1"/>
  <c r="BB17" i="1"/>
  <c r="BB18" i="1"/>
  <c r="BB19" i="1"/>
  <c r="BB20" i="1"/>
  <c r="BB21" i="1"/>
  <c r="BB22" i="1"/>
  <c r="BB23" i="1"/>
  <c r="BB24" i="1"/>
  <c r="BB25" i="1"/>
  <c r="BB26" i="1"/>
  <c r="BB27" i="1"/>
  <c r="BB28" i="1"/>
  <c r="BB29" i="1"/>
  <c r="BB30" i="1"/>
  <c r="BB31" i="1"/>
  <c r="BB32" i="1"/>
  <c r="BB33" i="1"/>
  <c r="BB34" i="1"/>
  <c r="BB35" i="1"/>
  <c r="BB36" i="1"/>
  <c r="BB37" i="1"/>
  <c r="BB38" i="1"/>
  <c r="BB39" i="1"/>
  <c r="BB40" i="1"/>
  <c r="BB41" i="1"/>
  <c r="BB42" i="1"/>
  <c r="BB43" i="1"/>
  <c r="BB44" i="1"/>
  <c r="BB45" i="1"/>
  <c r="BB46" i="1"/>
  <c r="BB47" i="1"/>
  <c r="BB48" i="1"/>
  <c r="BB49" i="1"/>
  <c r="BB50" i="1"/>
  <c r="BB51" i="1"/>
  <c r="BB52" i="1"/>
  <c r="BB53" i="1"/>
  <c r="BB54" i="1"/>
  <c r="BB55" i="1"/>
  <c r="BB56" i="1"/>
  <c r="BB57" i="1"/>
  <c r="BB58" i="1"/>
  <c r="BB59" i="1"/>
  <c r="BB60" i="1"/>
  <c r="BB61" i="1"/>
  <c r="BB62" i="1"/>
  <c r="BB63" i="1"/>
  <c r="BB64" i="1"/>
  <c r="BB65" i="1"/>
  <c r="BB66" i="1"/>
  <c r="BB67" i="1"/>
  <c r="BB68" i="1"/>
  <c r="BB69" i="1"/>
  <c r="BB70" i="1"/>
  <c r="BB71" i="1"/>
  <c r="BB72" i="1"/>
  <c r="BB73" i="1"/>
  <c r="BB74" i="1"/>
  <c r="BB75" i="1"/>
  <c r="BB76" i="1"/>
  <c r="BB77" i="1"/>
  <c r="BB78" i="1"/>
  <c r="BB79" i="1"/>
  <c r="BB80" i="1"/>
  <c r="BB81" i="1"/>
  <c r="BB82" i="1"/>
  <c r="BB83" i="1"/>
  <c r="BB84" i="1"/>
  <c r="BB85" i="1"/>
  <c r="BB86" i="1"/>
  <c r="BB87" i="1"/>
  <c r="BB88" i="1"/>
  <c r="BB89" i="1"/>
  <c r="BB90" i="1"/>
  <c r="BB91" i="1"/>
  <c r="BB92" i="1"/>
  <c r="BB93" i="1"/>
  <c r="BB94" i="1"/>
  <c r="BB95" i="1"/>
  <c r="BB5" i="1"/>
  <c r="BA6" i="1"/>
  <c r="BA7" i="1"/>
  <c r="BA8" i="1"/>
  <c r="BA9" i="1"/>
  <c r="BA10" i="1"/>
  <c r="BA11" i="1"/>
  <c r="BA12" i="1"/>
  <c r="BA13" i="1"/>
  <c r="BA14" i="1"/>
  <c r="BA15" i="1"/>
  <c r="BA16" i="1"/>
  <c r="BA17" i="1"/>
  <c r="BA18" i="1"/>
  <c r="BA19" i="1"/>
  <c r="BA20" i="1"/>
  <c r="BA21" i="1"/>
  <c r="BA22" i="1"/>
  <c r="BA23" i="1"/>
  <c r="BA24" i="1"/>
  <c r="BA25" i="1"/>
  <c r="BA26" i="1"/>
  <c r="BA27" i="1"/>
  <c r="BA28" i="1"/>
  <c r="BA29" i="1"/>
  <c r="BA30" i="1"/>
  <c r="BA31" i="1"/>
  <c r="BA32" i="1"/>
  <c r="BA33" i="1"/>
  <c r="BA34" i="1"/>
  <c r="BA35" i="1"/>
  <c r="BA36" i="1"/>
  <c r="BA37" i="1"/>
  <c r="BA38" i="1"/>
  <c r="BA39" i="1"/>
  <c r="BA40" i="1"/>
  <c r="BA41" i="1"/>
  <c r="BA42" i="1"/>
  <c r="BA43" i="1"/>
  <c r="BA44" i="1"/>
  <c r="BA45" i="1"/>
  <c r="BA46" i="1"/>
  <c r="BA47" i="1"/>
  <c r="BA48" i="1"/>
  <c r="BA49" i="1"/>
  <c r="BA50" i="1"/>
  <c r="BA51" i="1"/>
  <c r="BA52" i="1"/>
  <c r="BA53" i="1"/>
  <c r="BA54" i="1"/>
  <c r="BA55" i="1"/>
  <c r="BA56" i="1"/>
  <c r="BA57" i="1"/>
  <c r="BA58" i="1"/>
  <c r="BA59" i="1"/>
  <c r="BA60" i="1"/>
  <c r="BA61" i="1"/>
  <c r="BA62" i="1"/>
  <c r="BA63" i="1"/>
  <c r="BA64" i="1"/>
  <c r="BA65" i="1"/>
  <c r="BA66" i="1"/>
  <c r="BA67" i="1"/>
  <c r="BA68" i="1"/>
  <c r="BA69" i="1"/>
  <c r="BA70" i="1"/>
  <c r="BA71" i="1"/>
  <c r="BA72" i="1"/>
  <c r="BA73" i="1"/>
  <c r="BA74" i="1"/>
  <c r="BA75" i="1"/>
  <c r="BA76" i="1"/>
  <c r="BA77" i="1"/>
  <c r="BA78" i="1"/>
  <c r="BA79" i="1"/>
  <c r="BA80" i="1"/>
  <c r="BA81" i="1"/>
  <c r="BA82" i="1"/>
  <c r="BA83" i="1"/>
  <c r="BA84" i="1"/>
  <c r="BA85" i="1"/>
  <c r="BA86" i="1"/>
  <c r="BA87" i="1"/>
  <c r="BA88" i="1"/>
  <c r="BA89" i="1"/>
  <c r="BA90" i="1"/>
  <c r="BA91" i="1"/>
  <c r="BA92" i="1"/>
  <c r="BA93" i="1"/>
  <c r="BA94" i="1"/>
  <c r="BA95" i="1"/>
  <c r="BA5" i="1"/>
  <c r="AV6" i="1"/>
  <c r="AV7" i="1"/>
  <c r="AV8" i="1"/>
  <c r="AV9" i="1"/>
  <c r="AV10" i="1"/>
  <c r="AV11" i="1"/>
  <c r="AV12" i="1"/>
  <c r="AV13" i="1"/>
  <c r="AV14" i="1"/>
  <c r="AV15" i="1"/>
  <c r="AV16" i="1"/>
  <c r="AV17" i="1"/>
  <c r="AV18" i="1"/>
  <c r="AV19" i="1"/>
  <c r="AV20" i="1"/>
  <c r="AV21" i="1"/>
  <c r="AV22" i="1"/>
  <c r="AV23" i="1"/>
  <c r="AV24" i="1"/>
  <c r="AV25" i="1"/>
  <c r="AV26" i="1"/>
  <c r="AV27" i="1"/>
  <c r="AV28" i="1"/>
  <c r="AV29" i="1"/>
  <c r="AV30" i="1"/>
  <c r="AV31" i="1"/>
  <c r="AV32" i="1"/>
  <c r="AV33" i="1"/>
  <c r="AV34" i="1"/>
  <c r="AV35" i="1"/>
  <c r="AV36" i="1"/>
  <c r="AV37" i="1"/>
  <c r="AV38" i="1"/>
  <c r="AV39" i="1"/>
  <c r="AV40" i="1"/>
  <c r="AV41" i="1"/>
  <c r="AV42" i="1"/>
  <c r="AV43" i="1"/>
  <c r="AV44" i="1"/>
  <c r="AV45" i="1"/>
  <c r="AV46" i="1"/>
  <c r="AV47" i="1"/>
  <c r="AV48" i="1"/>
  <c r="AV49" i="1"/>
  <c r="AV50" i="1"/>
  <c r="AV51" i="1"/>
  <c r="AV52" i="1"/>
  <c r="AV53" i="1"/>
  <c r="AV54" i="1"/>
  <c r="AV55" i="1"/>
  <c r="AV56" i="1"/>
  <c r="AV57" i="1"/>
  <c r="AV58" i="1"/>
  <c r="AV59" i="1"/>
  <c r="AV60" i="1"/>
  <c r="AV61" i="1"/>
  <c r="AV62" i="1"/>
  <c r="AV63" i="1"/>
  <c r="AV64" i="1"/>
  <c r="AV65" i="1"/>
  <c r="AV66" i="1"/>
  <c r="AV67" i="1"/>
  <c r="AV68" i="1"/>
  <c r="AV69" i="1"/>
  <c r="AV70" i="1"/>
  <c r="AV71" i="1"/>
  <c r="AV72" i="1"/>
  <c r="AV73" i="1"/>
  <c r="AV74" i="1"/>
  <c r="AV75" i="1"/>
  <c r="AV76" i="1"/>
  <c r="AV77" i="1"/>
  <c r="AV78" i="1"/>
  <c r="AV79" i="1"/>
  <c r="AV80" i="1"/>
  <c r="AV81" i="1"/>
  <c r="AV82" i="1"/>
  <c r="AV83" i="1"/>
  <c r="AV84" i="1"/>
  <c r="AV85" i="1"/>
  <c r="AV86" i="1"/>
  <c r="AV87" i="1"/>
  <c r="AV88" i="1"/>
  <c r="AV89" i="1"/>
  <c r="AV90" i="1"/>
  <c r="AV91" i="1"/>
  <c r="AV92" i="1"/>
  <c r="AV93" i="1"/>
  <c r="AV94" i="1"/>
  <c r="AV95" i="1"/>
  <c r="AU6" i="1"/>
  <c r="AU7" i="1"/>
  <c r="AU8" i="1"/>
  <c r="AU9" i="1"/>
  <c r="AU10" i="1"/>
  <c r="AU11" i="1"/>
  <c r="AU12" i="1"/>
  <c r="AU13" i="1"/>
  <c r="AU14" i="1"/>
  <c r="AU15" i="1"/>
  <c r="AU16" i="1"/>
  <c r="AU17" i="1"/>
  <c r="AU18" i="1"/>
  <c r="AU19" i="1"/>
  <c r="AU20" i="1"/>
  <c r="AU21" i="1"/>
  <c r="AU22" i="1"/>
  <c r="AU23" i="1"/>
  <c r="AU24" i="1"/>
  <c r="AU25" i="1"/>
  <c r="AU26" i="1"/>
  <c r="AU27" i="1"/>
  <c r="AU28" i="1"/>
  <c r="AU29" i="1"/>
  <c r="AU30" i="1"/>
  <c r="AU31" i="1"/>
  <c r="AU32" i="1"/>
  <c r="AU33" i="1"/>
  <c r="AU34" i="1"/>
  <c r="AU35" i="1"/>
  <c r="AU36" i="1"/>
  <c r="AU37" i="1"/>
  <c r="AU38" i="1"/>
  <c r="AU39" i="1"/>
  <c r="AU40" i="1"/>
  <c r="AU41" i="1"/>
  <c r="AU42" i="1"/>
  <c r="AU43" i="1"/>
  <c r="AU44" i="1"/>
  <c r="AU45" i="1"/>
  <c r="AU46" i="1"/>
  <c r="AU47" i="1"/>
  <c r="AU48" i="1"/>
  <c r="AU49" i="1"/>
  <c r="AU50" i="1"/>
  <c r="AU51" i="1"/>
  <c r="AU52" i="1"/>
  <c r="AU53" i="1"/>
  <c r="AU54" i="1"/>
  <c r="AU55" i="1"/>
  <c r="AU56" i="1"/>
  <c r="AU57" i="1"/>
  <c r="AU58" i="1"/>
  <c r="AU59" i="1"/>
  <c r="AU60" i="1"/>
  <c r="AU61" i="1"/>
  <c r="AU62" i="1"/>
  <c r="AU63" i="1"/>
  <c r="AU64" i="1"/>
  <c r="AU65" i="1"/>
  <c r="AU66" i="1"/>
  <c r="AU67" i="1"/>
  <c r="AU68" i="1"/>
  <c r="AU69" i="1"/>
  <c r="AU70" i="1"/>
  <c r="AU71" i="1"/>
  <c r="AU72" i="1"/>
  <c r="AU73" i="1"/>
  <c r="AU74" i="1"/>
  <c r="AU75" i="1"/>
  <c r="AU76" i="1"/>
  <c r="AU77" i="1"/>
  <c r="AU78" i="1"/>
  <c r="AU79" i="1"/>
  <c r="AU80" i="1"/>
  <c r="AU81" i="1"/>
  <c r="AU82" i="1"/>
  <c r="AU83" i="1"/>
  <c r="AU84" i="1"/>
  <c r="AU85" i="1"/>
  <c r="AU86" i="1"/>
  <c r="AU87" i="1"/>
  <c r="AU88" i="1"/>
  <c r="AU89" i="1"/>
  <c r="AU90" i="1"/>
  <c r="AU91" i="1"/>
  <c r="AU92" i="1"/>
  <c r="AU93" i="1"/>
  <c r="AU94" i="1"/>
  <c r="AU95" i="1"/>
  <c r="AV5" i="1"/>
  <c r="AU5" i="1"/>
  <c r="AT5" i="1"/>
  <c r="AZ5" i="1"/>
  <c r="AZ6" i="1"/>
  <c r="AZ7" i="1"/>
  <c r="AZ8" i="1"/>
  <c r="AZ9" i="1"/>
  <c r="AZ10" i="1"/>
  <c r="AZ11" i="1"/>
  <c r="AZ12" i="1"/>
  <c r="AZ13" i="1"/>
  <c r="AZ14" i="1"/>
  <c r="AZ15" i="1"/>
  <c r="AZ16" i="1"/>
  <c r="AZ17" i="1"/>
  <c r="AZ18" i="1"/>
  <c r="AZ19" i="1"/>
  <c r="AZ20" i="1"/>
  <c r="AZ21" i="1"/>
  <c r="AZ22" i="1"/>
  <c r="AZ23" i="1"/>
  <c r="AZ24" i="1"/>
  <c r="AZ25" i="1"/>
  <c r="AZ26" i="1"/>
  <c r="AZ27" i="1"/>
  <c r="AZ28" i="1"/>
  <c r="AZ29" i="1"/>
  <c r="AZ30" i="1"/>
  <c r="AZ31" i="1"/>
  <c r="AZ32" i="1"/>
  <c r="AZ33" i="1"/>
  <c r="AZ34" i="1"/>
  <c r="AZ35" i="1"/>
  <c r="AZ36" i="1"/>
  <c r="AZ37" i="1"/>
  <c r="AZ38" i="1"/>
  <c r="AZ39" i="1"/>
  <c r="AZ40" i="1"/>
  <c r="AZ41" i="1"/>
  <c r="AZ42" i="1"/>
  <c r="AZ43" i="1"/>
  <c r="AZ44" i="1"/>
  <c r="AZ45" i="1"/>
  <c r="AZ46" i="1"/>
  <c r="AZ47" i="1"/>
  <c r="AZ48" i="1"/>
  <c r="AZ49" i="1"/>
  <c r="AZ50" i="1"/>
  <c r="AZ51" i="1"/>
  <c r="AZ52" i="1"/>
  <c r="AZ53" i="1"/>
  <c r="AZ54" i="1"/>
  <c r="AZ55" i="1"/>
  <c r="AZ56" i="1"/>
  <c r="AZ57" i="1"/>
  <c r="AZ58" i="1"/>
  <c r="AZ59" i="1"/>
  <c r="AZ60" i="1"/>
  <c r="AZ61" i="1"/>
  <c r="AZ62" i="1"/>
  <c r="AZ63" i="1"/>
  <c r="AZ64" i="1"/>
  <c r="AZ65" i="1"/>
  <c r="AZ66" i="1"/>
  <c r="AZ67" i="1"/>
  <c r="AZ68" i="1"/>
  <c r="AZ69" i="1"/>
  <c r="AZ70" i="1"/>
  <c r="AZ71" i="1"/>
  <c r="AZ72" i="1"/>
  <c r="AZ73" i="1"/>
  <c r="AZ74" i="1"/>
  <c r="AZ75" i="1"/>
  <c r="AZ76" i="1"/>
  <c r="AZ77" i="1"/>
  <c r="AZ78" i="1"/>
  <c r="AZ79" i="1"/>
  <c r="AZ80" i="1"/>
  <c r="AZ81" i="1"/>
  <c r="AZ82" i="1"/>
  <c r="AZ83" i="1"/>
  <c r="AZ84" i="1"/>
  <c r="AZ85" i="1"/>
  <c r="AZ86" i="1"/>
  <c r="AZ87" i="1"/>
  <c r="AZ88" i="1"/>
  <c r="AZ89" i="1"/>
  <c r="AZ90" i="1"/>
  <c r="AZ91" i="1"/>
  <c r="AZ92" i="1"/>
  <c r="AZ93" i="1"/>
  <c r="AZ94" i="1"/>
  <c r="AT6" i="1"/>
  <c r="AT7" i="1"/>
  <c r="AT8" i="1"/>
  <c r="AT9" i="1"/>
  <c r="AT10" i="1"/>
  <c r="AT11" i="1"/>
  <c r="AT12" i="1"/>
  <c r="AT13" i="1"/>
  <c r="AT14" i="1"/>
  <c r="AT15" i="1"/>
  <c r="AT16" i="1"/>
  <c r="AT17" i="1"/>
  <c r="AT18" i="1"/>
  <c r="AT19" i="1"/>
  <c r="AT20" i="1"/>
  <c r="AT21" i="1"/>
  <c r="AT22" i="1"/>
  <c r="AT23" i="1"/>
  <c r="AT24" i="1"/>
  <c r="AT25" i="1"/>
  <c r="AT26" i="1"/>
  <c r="AT27" i="1"/>
  <c r="AT28" i="1"/>
  <c r="AT29" i="1"/>
  <c r="AT30" i="1"/>
  <c r="AT31" i="1"/>
  <c r="AT32" i="1"/>
  <c r="AT33" i="1"/>
  <c r="AT34" i="1"/>
  <c r="AT35" i="1"/>
  <c r="AT36" i="1"/>
  <c r="AT37" i="1"/>
  <c r="AT38" i="1"/>
  <c r="AT39" i="1"/>
  <c r="AT40" i="1"/>
  <c r="AT41" i="1"/>
  <c r="AT42" i="1"/>
  <c r="AT43" i="1"/>
  <c r="AT44" i="1"/>
  <c r="AT45" i="1"/>
  <c r="AT46" i="1"/>
  <c r="AT47" i="1"/>
  <c r="AT48" i="1"/>
  <c r="AT49" i="1"/>
  <c r="AT50" i="1"/>
  <c r="AT51" i="1"/>
  <c r="AT52" i="1"/>
  <c r="AT53" i="1"/>
  <c r="AT54" i="1"/>
  <c r="AT55" i="1"/>
  <c r="AT56" i="1"/>
  <c r="AT57" i="1"/>
  <c r="AT58" i="1"/>
  <c r="AT59" i="1"/>
  <c r="AT60" i="1"/>
  <c r="AT61" i="1"/>
  <c r="AT62" i="1"/>
  <c r="AT63" i="1"/>
  <c r="AT64" i="1"/>
  <c r="AT65" i="1"/>
  <c r="AT66" i="1"/>
  <c r="AT67" i="1"/>
  <c r="AT68" i="1"/>
  <c r="AT69" i="1"/>
  <c r="AT70" i="1"/>
  <c r="AT71" i="1"/>
  <c r="AT72" i="1"/>
  <c r="AT73" i="1"/>
  <c r="AT74" i="1"/>
  <c r="AT75" i="1"/>
  <c r="AT76" i="1"/>
  <c r="AT77" i="1"/>
  <c r="AT78" i="1"/>
  <c r="AT79" i="1"/>
  <c r="AT80" i="1"/>
  <c r="AT81" i="1"/>
  <c r="AT82" i="1"/>
  <c r="AT83" i="1"/>
  <c r="AT84" i="1"/>
  <c r="AT85" i="1"/>
  <c r="AT86" i="1"/>
  <c r="AT87" i="1"/>
  <c r="AT88" i="1"/>
  <c r="AT89" i="1"/>
  <c r="AT90" i="1"/>
  <c r="AT91" i="1"/>
  <c r="AT92" i="1"/>
  <c r="AT93" i="1"/>
  <c r="AT94" i="1"/>
  <c r="AT95" i="1"/>
  <c r="AO95" i="1"/>
  <c r="AO94" i="1"/>
  <c r="AO93" i="1"/>
  <c r="AO92" i="1"/>
  <c r="AO91" i="1"/>
  <c r="AO90" i="1"/>
  <c r="AO89" i="1"/>
  <c r="AO88" i="1"/>
  <c r="AO87" i="1"/>
  <c r="AO86" i="1"/>
  <c r="AO85" i="1"/>
  <c r="AO84" i="1"/>
  <c r="AO83" i="1"/>
  <c r="AO82" i="1"/>
  <c r="AO81" i="1"/>
  <c r="AO80" i="1"/>
  <c r="AO79" i="1"/>
  <c r="AO78" i="1"/>
  <c r="AO77" i="1"/>
  <c r="AO76" i="1"/>
  <c r="AO75" i="1"/>
  <c r="AO74" i="1"/>
  <c r="AO73" i="1"/>
  <c r="AO72" i="1"/>
  <c r="AO71" i="1"/>
  <c r="AO70" i="1"/>
  <c r="AO69" i="1"/>
  <c r="AO68" i="1"/>
  <c r="AO67" i="1"/>
  <c r="AO66" i="1"/>
  <c r="AO65" i="1"/>
  <c r="AO64" i="1"/>
  <c r="AO63" i="1"/>
  <c r="AO62" i="1"/>
  <c r="AO61" i="1"/>
  <c r="AO60" i="1"/>
  <c r="AO59" i="1"/>
  <c r="AO58" i="1"/>
  <c r="AO57" i="1"/>
  <c r="AO56" i="1"/>
  <c r="AO55" i="1"/>
  <c r="AO54" i="1"/>
  <c r="AO53" i="1"/>
  <c r="AO52" i="1"/>
  <c r="AO51" i="1"/>
  <c r="AO50" i="1"/>
  <c r="AO49" i="1"/>
  <c r="AO48" i="1"/>
  <c r="AO47" i="1"/>
  <c r="AO46" i="1"/>
  <c r="AO45" i="1"/>
  <c r="AO44" i="1"/>
  <c r="AO43" i="1"/>
  <c r="AO42" i="1"/>
  <c r="AO41" i="1"/>
  <c r="AO40" i="1"/>
  <c r="AO39" i="1"/>
  <c r="AO38" i="1"/>
  <c r="AO37" i="1"/>
  <c r="AO36" i="1"/>
  <c r="AO35" i="1"/>
  <c r="AO34" i="1"/>
  <c r="AO33" i="1"/>
  <c r="AO32" i="1"/>
  <c r="AO31" i="1"/>
  <c r="AO30" i="1"/>
  <c r="AO29" i="1"/>
  <c r="AO28" i="1"/>
  <c r="AO27" i="1"/>
  <c r="AO26" i="1"/>
  <c r="AO25" i="1"/>
  <c r="AO24" i="1"/>
  <c r="AO23" i="1"/>
  <c r="AO22" i="1"/>
  <c r="AO21" i="1"/>
  <c r="AO20" i="1"/>
  <c r="AO19" i="1"/>
  <c r="AO18" i="1"/>
  <c r="AO17" i="1"/>
  <c r="AO16" i="1"/>
  <c r="AO15" i="1"/>
  <c r="AO14" i="1"/>
  <c r="AO13" i="1"/>
  <c r="AO12" i="1"/>
  <c r="AO11" i="1"/>
  <c r="AO10" i="1"/>
  <c r="AO9" i="1"/>
  <c r="AO8" i="1"/>
  <c r="AO7" i="1"/>
  <c r="AO6" i="1"/>
  <c r="AO5" i="1"/>
  <c r="AM6" i="1"/>
  <c r="AM7" i="1"/>
  <c r="AM8" i="1"/>
  <c r="AM9" i="1"/>
  <c r="AM10" i="1"/>
  <c r="AM11" i="1"/>
  <c r="AM12" i="1"/>
  <c r="AM13" i="1"/>
  <c r="AM14" i="1"/>
  <c r="AM15" i="1"/>
  <c r="AM16" i="1"/>
  <c r="AM17" i="1"/>
  <c r="AM18" i="1"/>
  <c r="AM19" i="1"/>
  <c r="AM20" i="1"/>
  <c r="AM21" i="1"/>
  <c r="AM22" i="1"/>
  <c r="AM23" i="1"/>
  <c r="AM24" i="1"/>
  <c r="AM25" i="1"/>
  <c r="AM26" i="1"/>
  <c r="AM27" i="1"/>
  <c r="AM28" i="1"/>
  <c r="AM29" i="1"/>
  <c r="AM30" i="1"/>
  <c r="AM31" i="1"/>
  <c r="AM32" i="1"/>
  <c r="AM33" i="1"/>
  <c r="AM34" i="1"/>
  <c r="AM35" i="1"/>
  <c r="AM36" i="1"/>
  <c r="AM37" i="1"/>
  <c r="AM38" i="1"/>
  <c r="AM39" i="1"/>
  <c r="AM40" i="1"/>
  <c r="AM41" i="1"/>
  <c r="AM42" i="1"/>
  <c r="AM43" i="1"/>
  <c r="AM44" i="1"/>
  <c r="AM45" i="1"/>
  <c r="AM46" i="1"/>
  <c r="AM47" i="1"/>
  <c r="AM48" i="1"/>
  <c r="AM49" i="1"/>
  <c r="AM50" i="1"/>
  <c r="AM51" i="1"/>
  <c r="AM52" i="1"/>
  <c r="AM53" i="1"/>
  <c r="AM54" i="1"/>
  <c r="AM55" i="1"/>
  <c r="AM56" i="1"/>
  <c r="AM57" i="1"/>
  <c r="AM58" i="1"/>
  <c r="AM59" i="1"/>
  <c r="AM60" i="1"/>
  <c r="AM61" i="1"/>
  <c r="AM62" i="1"/>
  <c r="AM63" i="1"/>
  <c r="AM64" i="1"/>
  <c r="AM65" i="1"/>
  <c r="AM66" i="1"/>
  <c r="AM67" i="1"/>
  <c r="AM68" i="1"/>
  <c r="AM69" i="1"/>
  <c r="AM70" i="1"/>
  <c r="AM71" i="1"/>
  <c r="AM72" i="1"/>
  <c r="AM73" i="1"/>
  <c r="AM74" i="1"/>
  <c r="AM75" i="1"/>
  <c r="AM76" i="1"/>
  <c r="AM77" i="1"/>
  <c r="AM78" i="1"/>
  <c r="AM79" i="1"/>
  <c r="AM80" i="1"/>
  <c r="AM81" i="1"/>
  <c r="AM82" i="1"/>
  <c r="AM83" i="1"/>
  <c r="AM84" i="1"/>
  <c r="AM85" i="1"/>
  <c r="AM86" i="1"/>
  <c r="AM87" i="1"/>
  <c r="AM88" i="1"/>
  <c r="AM89" i="1"/>
  <c r="AM90" i="1"/>
  <c r="AM91" i="1"/>
  <c r="AM92" i="1"/>
  <c r="AM93" i="1"/>
  <c r="AM94" i="1"/>
  <c r="AM95" i="1"/>
  <c r="AL6" i="1"/>
  <c r="AL7" i="1"/>
  <c r="AL8" i="1"/>
  <c r="AL9" i="1"/>
  <c r="AL10" i="1"/>
  <c r="AL11" i="1"/>
  <c r="AL12" i="1"/>
  <c r="AL13" i="1"/>
  <c r="AL14" i="1"/>
  <c r="AL15" i="1"/>
  <c r="AL16" i="1"/>
  <c r="AL17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L47" i="1"/>
  <c r="AL48" i="1"/>
  <c r="AL49" i="1"/>
  <c r="AL50" i="1"/>
  <c r="AL51" i="1"/>
  <c r="AL52" i="1"/>
  <c r="AL53" i="1"/>
  <c r="AL54" i="1"/>
  <c r="AL55" i="1"/>
  <c r="AL56" i="1"/>
  <c r="AL57" i="1"/>
  <c r="AL58" i="1"/>
  <c r="AL59" i="1"/>
  <c r="AL60" i="1"/>
  <c r="AL61" i="1"/>
  <c r="AL62" i="1"/>
  <c r="AL63" i="1"/>
  <c r="AL64" i="1"/>
  <c r="AL65" i="1"/>
  <c r="AL66" i="1"/>
  <c r="AL67" i="1"/>
  <c r="AL68" i="1"/>
  <c r="AL69" i="1"/>
  <c r="AL70" i="1"/>
  <c r="AL71" i="1"/>
  <c r="AL72" i="1"/>
  <c r="AL73" i="1"/>
  <c r="AL74" i="1"/>
  <c r="AL75" i="1"/>
  <c r="AL76" i="1"/>
  <c r="AL77" i="1"/>
  <c r="AL78" i="1"/>
  <c r="AL79" i="1"/>
  <c r="AL80" i="1"/>
  <c r="AL81" i="1"/>
  <c r="AL82" i="1"/>
  <c r="AL83" i="1"/>
  <c r="AL84" i="1"/>
  <c r="AL85" i="1"/>
  <c r="AL86" i="1"/>
  <c r="AL87" i="1"/>
  <c r="AL88" i="1"/>
  <c r="AL89" i="1"/>
  <c r="AL90" i="1"/>
  <c r="AL91" i="1"/>
  <c r="AL92" i="1"/>
  <c r="AL93" i="1"/>
  <c r="AL94" i="1"/>
  <c r="AL95" i="1"/>
  <c r="AM5" i="1"/>
  <c r="AL5" i="1"/>
  <c r="AK6" i="1"/>
  <c r="AK7" i="1"/>
  <c r="AK8" i="1"/>
  <c r="AK9" i="1"/>
  <c r="AK10" i="1"/>
  <c r="AK11" i="1"/>
  <c r="AK12" i="1"/>
  <c r="AK13" i="1"/>
  <c r="AK14" i="1"/>
  <c r="AK15" i="1"/>
  <c r="AK16" i="1"/>
  <c r="AK17" i="1"/>
  <c r="AK18" i="1"/>
  <c r="AK19" i="1"/>
  <c r="AK20" i="1"/>
  <c r="AK21" i="1"/>
  <c r="AK22" i="1"/>
  <c r="AK23" i="1"/>
  <c r="AK24" i="1"/>
  <c r="AK25" i="1"/>
  <c r="AK26" i="1"/>
  <c r="AK27" i="1"/>
  <c r="AK28" i="1"/>
  <c r="AK29" i="1"/>
  <c r="AK30" i="1"/>
  <c r="AK31" i="1"/>
  <c r="AK32" i="1"/>
  <c r="AK33" i="1"/>
  <c r="AK34" i="1"/>
  <c r="AK35" i="1"/>
  <c r="AK36" i="1"/>
  <c r="AK37" i="1"/>
  <c r="AK38" i="1"/>
  <c r="AK39" i="1"/>
  <c r="AK40" i="1"/>
  <c r="AK41" i="1"/>
  <c r="AK42" i="1"/>
  <c r="AK43" i="1"/>
  <c r="AK44" i="1"/>
  <c r="AK45" i="1"/>
  <c r="AK46" i="1"/>
  <c r="AK47" i="1"/>
  <c r="AK48" i="1"/>
  <c r="AK49" i="1"/>
  <c r="AK50" i="1"/>
  <c r="AK51" i="1"/>
  <c r="AK52" i="1"/>
  <c r="AK53" i="1"/>
  <c r="AK54" i="1"/>
  <c r="AK55" i="1"/>
  <c r="AK56" i="1"/>
  <c r="AK57" i="1"/>
  <c r="AK58" i="1"/>
  <c r="AK59" i="1"/>
  <c r="AK60" i="1"/>
  <c r="AK61" i="1"/>
  <c r="AK62" i="1"/>
  <c r="AK63" i="1"/>
  <c r="AK64" i="1"/>
  <c r="AK65" i="1"/>
  <c r="AK66" i="1"/>
  <c r="AK67" i="1"/>
  <c r="AK68" i="1"/>
  <c r="AK69" i="1"/>
  <c r="AK70" i="1"/>
  <c r="AK71" i="1"/>
  <c r="AK72" i="1"/>
  <c r="AK73" i="1"/>
  <c r="AK74" i="1"/>
  <c r="AK75" i="1"/>
  <c r="AK76" i="1"/>
  <c r="AK77" i="1"/>
  <c r="AK78" i="1"/>
  <c r="AK79" i="1"/>
  <c r="AK80" i="1"/>
  <c r="AK81" i="1"/>
  <c r="AK82" i="1"/>
  <c r="AK83" i="1"/>
  <c r="AK84" i="1"/>
  <c r="AK85" i="1"/>
  <c r="AK86" i="1"/>
  <c r="AK87" i="1"/>
  <c r="AK88" i="1"/>
  <c r="AK89" i="1"/>
  <c r="AK90" i="1"/>
  <c r="AK91" i="1"/>
  <c r="AK92" i="1"/>
  <c r="AK93" i="1"/>
  <c r="AK94" i="1"/>
  <c r="AK95" i="1"/>
  <c r="AJ6" i="1"/>
  <c r="AJ7" i="1"/>
  <c r="AJ8" i="1"/>
  <c r="AJ9" i="1"/>
  <c r="AJ10" i="1"/>
  <c r="AJ11" i="1"/>
  <c r="AJ12" i="1"/>
  <c r="AJ13" i="1"/>
  <c r="AJ14" i="1"/>
  <c r="AJ15" i="1"/>
  <c r="AJ16" i="1"/>
  <c r="AJ17" i="1"/>
  <c r="AJ18" i="1"/>
  <c r="AJ19" i="1"/>
  <c r="AJ20" i="1"/>
  <c r="AJ21" i="1"/>
  <c r="AJ22" i="1"/>
  <c r="AJ23" i="1"/>
  <c r="AJ24" i="1"/>
  <c r="AJ25" i="1"/>
  <c r="AJ26" i="1"/>
  <c r="AJ27" i="1"/>
  <c r="AJ28" i="1"/>
  <c r="AJ29" i="1"/>
  <c r="AJ30" i="1"/>
  <c r="AJ31" i="1"/>
  <c r="AJ32" i="1"/>
  <c r="AJ33" i="1"/>
  <c r="AJ34" i="1"/>
  <c r="AJ35" i="1"/>
  <c r="AJ36" i="1"/>
  <c r="AJ37" i="1"/>
  <c r="AJ38" i="1"/>
  <c r="AJ39" i="1"/>
  <c r="AJ40" i="1"/>
  <c r="AJ41" i="1"/>
  <c r="AJ42" i="1"/>
  <c r="AJ43" i="1"/>
  <c r="AJ44" i="1"/>
  <c r="AJ45" i="1"/>
  <c r="AJ46" i="1"/>
  <c r="AJ47" i="1"/>
  <c r="AJ48" i="1"/>
  <c r="AJ49" i="1"/>
  <c r="AJ50" i="1"/>
  <c r="AJ51" i="1"/>
  <c r="AJ52" i="1"/>
  <c r="AJ53" i="1"/>
  <c r="AJ54" i="1"/>
  <c r="AJ55" i="1"/>
  <c r="AJ56" i="1"/>
  <c r="AJ57" i="1"/>
  <c r="AJ58" i="1"/>
  <c r="AJ59" i="1"/>
  <c r="AJ60" i="1"/>
  <c r="AJ61" i="1"/>
  <c r="AJ62" i="1"/>
  <c r="AJ63" i="1"/>
  <c r="AJ64" i="1"/>
  <c r="AJ65" i="1"/>
  <c r="AJ66" i="1"/>
  <c r="AJ67" i="1"/>
  <c r="AJ68" i="1"/>
  <c r="AJ69" i="1"/>
  <c r="AJ70" i="1"/>
  <c r="AJ71" i="1"/>
  <c r="AJ72" i="1"/>
  <c r="AJ73" i="1"/>
  <c r="AJ74" i="1"/>
  <c r="AJ75" i="1"/>
  <c r="AJ76" i="1"/>
  <c r="AJ77" i="1"/>
  <c r="AJ78" i="1"/>
  <c r="AJ79" i="1"/>
  <c r="AJ80" i="1"/>
  <c r="AJ81" i="1"/>
  <c r="AJ82" i="1"/>
  <c r="AJ83" i="1"/>
  <c r="AJ84" i="1"/>
  <c r="AJ85" i="1"/>
  <c r="AJ86" i="1"/>
  <c r="AJ87" i="1"/>
  <c r="AJ88" i="1"/>
  <c r="AJ89" i="1"/>
  <c r="AJ90" i="1"/>
  <c r="AJ91" i="1"/>
  <c r="AJ92" i="1"/>
  <c r="AJ93" i="1"/>
  <c r="AJ94" i="1"/>
  <c r="AJ95" i="1"/>
  <c r="AK5" i="1"/>
  <c r="AJ5" i="1"/>
  <c r="AI6" i="1"/>
  <c r="AI7" i="1"/>
  <c r="AI8" i="1"/>
  <c r="AI9" i="1"/>
  <c r="AI10" i="1"/>
  <c r="AI11" i="1"/>
  <c r="AI12" i="1"/>
  <c r="AI13" i="1"/>
  <c r="AI14" i="1"/>
  <c r="AI15" i="1"/>
  <c r="AI16" i="1"/>
  <c r="AI17" i="1"/>
  <c r="AI18" i="1"/>
  <c r="AI19" i="1"/>
  <c r="AI20" i="1"/>
  <c r="AI21" i="1"/>
  <c r="AI22" i="1"/>
  <c r="AI23" i="1"/>
  <c r="AI24" i="1"/>
  <c r="AI25" i="1"/>
  <c r="AI26" i="1"/>
  <c r="AI27" i="1"/>
  <c r="AI28" i="1"/>
  <c r="AI29" i="1"/>
  <c r="AI30" i="1"/>
  <c r="AI31" i="1"/>
  <c r="AI32" i="1"/>
  <c r="AI33" i="1"/>
  <c r="AI34" i="1"/>
  <c r="AI35" i="1"/>
  <c r="AI36" i="1"/>
  <c r="AI37" i="1"/>
  <c r="AI38" i="1"/>
  <c r="AI39" i="1"/>
  <c r="AI40" i="1"/>
  <c r="AI41" i="1"/>
  <c r="AI42" i="1"/>
  <c r="AI43" i="1"/>
  <c r="AI44" i="1"/>
  <c r="AI45" i="1"/>
  <c r="AI46" i="1"/>
  <c r="AI47" i="1"/>
  <c r="AI48" i="1"/>
  <c r="AI49" i="1"/>
  <c r="AI50" i="1"/>
  <c r="AI51" i="1"/>
  <c r="AI52" i="1"/>
  <c r="AI53" i="1"/>
  <c r="AI54" i="1"/>
  <c r="AI55" i="1"/>
  <c r="AI56" i="1"/>
  <c r="AI57" i="1"/>
  <c r="AI58" i="1"/>
  <c r="AI59" i="1"/>
  <c r="AI60" i="1"/>
  <c r="AI61" i="1"/>
  <c r="AI62" i="1"/>
  <c r="AI63" i="1"/>
  <c r="AI64" i="1"/>
  <c r="AI65" i="1"/>
  <c r="AI66" i="1"/>
  <c r="AI67" i="1"/>
  <c r="AI68" i="1"/>
  <c r="AI69" i="1"/>
  <c r="AI70" i="1"/>
  <c r="AI71" i="1"/>
  <c r="AI72" i="1"/>
  <c r="AI73" i="1"/>
  <c r="AI74" i="1"/>
  <c r="AI75" i="1"/>
  <c r="AI76" i="1"/>
  <c r="AI77" i="1"/>
  <c r="AI78" i="1"/>
  <c r="AI79" i="1"/>
  <c r="AI80" i="1"/>
  <c r="AI81" i="1"/>
  <c r="AI82" i="1"/>
  <c r="AI83" i="1"/>
  <c r="AI84" i="1"/>
  <c r="AI85" i="1"/>
  <c r="AI86" i="1"/>
  <c r="AI87" i="1"/>
  <c r="AI88" i="1"/>
  <c r="AI89" i="1"/>
  <c r="AI90" i="1"/>
  <c r="AI91" i="1"/>
  <c r="AI92" i="1"/>
  <c r="AI93" i="1"/>
  <c r="AI94" i="1"/>
  <c r="AI95" i="1"/>
  <c r="AI5" i="1"/>
  <c r="AH6" i="1"/>
  <c r="AH7" i="1"/>
  <c r="AH8" i="1"/>
  <c r="AH9" i="1"/>
  <c r="AH10" i="1"/>
  <c r="AH11" i="1"/>
  <c r="AH12" i="1"/>
  <c r="AH13" i="1"/>
  <c r="AH14" i="1"/>
  <c r="AH15" i="1"/>
  <c r="AH16" i="1"/>
  <c r="AH17" i="1"/>
  <c r="AH18" i="1"/>
  <c r="AH19" i="1"/>
  <c r="AH20" i="1"/>
  <c r="AH21" i="1"/>
  <c r="AH22" i="1"/>
  <c r="AH23" i="1"/>
  <c r="AH24" i="1"/>
  <c r="AH25" i="1"/>
  <c r="AH26" i="1"/>
  <c r="AH27" i="1"/>
  <c r="AH28" i="1"/>
  <c r="AH29" i="1"/>
  <c r="AH30" i="1"/>
  <c r="AH31" i="1"/>
  <c r="AH32" i="1"/>
  <c r="AH33" i="1"/>
  <c r="AH34" i="1"/>
  <c r="AH35" i="1"/>
  <c r="AH36" i="1"/>
  <c r="AH37" i="1"/>
  <c r="AH38" i="1"/>
  <c r="AH39" i="1"/>
  <c r="AH40" i="1"/>
  <c r="AH41" i="1"/>
  <c r="AH42" i="1"/>
  <c r="AH43" i="1"/>
  <c r="AH44" i="1"/>
  <c r="AH45" i="1"/>
  <c r="AH46" i="1"/>
  <c r="AH47" i="1"/>
  <c r="AH48" i="1"/>
  <c r="AH49" i="1"/>
  <c r="AH50" i="1"/>
  <c r="AH51" i="1"/>
  <c r="AH52" i="1"/>
  <c r="AH53" i="1"/>
  <c r="AH54" i="1"/>
  <c r="AH55" i="1"/>
  <c r="AH56" i="1"/>
  <c r="AH57" i="1"/>
  <c r="AH58" i="1"/>
  <c r="AH59" i="1"/>
  <c r="AH60" i="1"/>
  <c r="AH61" i="1"/>
  <c r="AH62" i="1"/>
  <c r="AH63" i="1"/>
  <c r="AH64" i="1"/>
  <c r="AH65" i="1"/>
  <c r="AH66" i="1"/>
  <c r="AH67" i="1"/>
  <c r="AH68" i="1"/>
  <c r="AH69" i="1"/>
  <c r="AH70" i="1"/>
  <c r="AH71" i="1"/>
  <c r="AH72" i="1"/>
  <c r="AH73" i="1"/>
  <c r="AH74" i="1"/>
  <c r="AH75" i="1"/>
  <c r="AH76" i="1"/>
  <c r="AH77" i="1"/>
  <c r="AH78" i="1"/>
  <c r="AH79" i="1"/>
  <c r="AH80" i="1"/>
  <c r="AH81" i="1"/>
  <c r="AH82" i="1"/>
  <c r="AH83" i="1"/>
  <c r="AH84" i="1"/>
  <c r="AH85" i="1"/>
  <c r="AH86" i="1"/>
  <c r="AH87" i="1"/>
  <c r="AH88" i="1"/>
  <c r="AH89" i="1"/>
  <c r="AH90" i="1"/>
  <c r="AH91" i="1"/>
  <c r="AH92" i="1"/>
  <c r="AH93" i="1"/>
  <c r="AH94" i="1"/>
  <c r="AH95" i="1"/>
  <c r="AH5" i="1"/>
  <c r="AF6" i="1"/>
  <c r="AF7" i="1"/>
  <c r="AF8" i="1"/>
  <c r="AF9" i="1"/>
  <c r="AF10" i="1"/>
  <c r="AF11" i="1"/>
  <c r="AF12" i="1"/>
  <c r="AF13" i="1"/>
  <c r="AF14" i="1"/>
  <c r="AF15" i="1"/>
  <c r="AF16" i="1"/>
  <c r="AF17" i="1"/>
  <c r="AF18" i="1"/>
  <c r="AF19" i="1"/>
  <c r="AF20" i="1"/>
  <c r="AF21" i="1"/>
  <c r="AF22" i="1"/>
  <c r="AF23" i="1"/>
  <c r="AF24" i="1"/>
  <c r="AF25" i="1"/>
  <c r="AF26" i="1"/>
  <c r="AF27" i="1"/>
  <c r="AF28" i="1"/>
  <c r="AF29" i="1"/>
  <c r="AF30" i="1"/>
  <c r="AF31" i="1"/>
  <c r="AF32" i="1"/>
  <c r="AF33" i="1"/>
  <c r="AF34" i="1"/>
  <c r="AF35" i="1"/>
  <c r="AF36" i="1"/>
  <c r="AF37" i="1"/>
  <c r="AF38" i="1"/>
  <c r="AF39" i="1"/>
  <c r="AF40" i="1"/>
  <c r="AF41" i="1"/>
  <c r="AF42" i="1"/>
  <c r="AF43" i="1"/>
  <c r="AF44" i="1"/>
  <c r="AF45" i="1"/>
  <c r="AF46" i="1"/>
  <c r="AF47" i="1"/>
  <c r="AF48" i="1"/>
  <c r="AF49" i="1"/>
  <c r="AF50" i="1"/>
  <c r="AF51" i="1"/>
  <c r="AF52" i="1"/>
  <c r="AF53" i="1"/>
  <c r="AF54" i="1"/>
  <c r="AF55" i="1"/>
  <c r="AF56" i="1"/>
  <c r="AF57" i="1"/>
  <c r="AF58" i="1"/>
  <c r="AF59" i="1"/>
  <c r="AF60" i="1"/>
  <c r="AF61" i="1"/>
  <c r="AF62" i="1"/>
  <c r="AF63" i="1"/>
  <c r="AF64" i="1"/>
  <c r="AF65" i="1"/>
  <c r="AF66" i="1"/>
  <c r="AF67" i="1"/>
  <c r="AF68" i="1"/>
  <c r="AF69" i="1"/>
  <c r="AF70" i="1"/>
  <c r="AF71" i="1"/>
  <c r="AF72" i="1"/>
  <c r="AF73" i="1"/>
  <c r="AF74" i="1"/>
  <c r="AF75" i="1"/>
  <c r="AF76" i="1"/>
  <c r="AF77" i="1"/>
  <c r="AF78" i="1"/>
  <c r="AF79" i="1"/>
  <c r="AF80" i="1"/>
  <c r="AF81" i="1"/>
  <c r="AF82" i="1"/>
  <c r="AF83" i="1"/>
  <c r="AF84" i="1"/>
  <c r="AF85" i="1"/>
  <c r="AF86" i="1"/>
  <c r="AF87" i="1"/>
  <c r="AF88" i="1"/>
  <c r="AF89" i="1"/>
  <c r="AF90" i="1"/>
  <c r="AF91" i="1"/>
  <c r="AF92" i="1"/>
  <c r="AF93" i="1"/>
  <c r="AF94" i="1"/>
  <c r="AF95" i="1"/>
  <c r="AE6" i="1"/>
  <c r="AE7" i="1"/>
  <c r="AE8" i="1"/>
  <c r="AE9" i="1"/>
  <c r="AE10" i="1"/>
  <c r="AE11" i="1"/>
  <c r="AE12" i="1"/>
  <c r="AE13" i="1"/>
  <c r="AE14" i="1"/>
  <c r="AE15" i="1"/>
  <c r="AE16" i="1"/>
  <c r="AE17" i="1"/>
  <c r="AE18" i="1"/>
  <c r="AE19" i="1"/>
  <c r="AE20" i="1"/>
  <c r="AE21" i="1"/>
  <c r="AE22" i="1"/>
  <c r="AE23" i="1"/>
  <c r="AE24" i="1"/>
  <c r="AE25" i="1"/>
  <c r="AE26" i="1"/>
  <c r="AE27" i="1"/>
  <c r="AE28" i="1"/>
  <c r="AE29" i="1"/>
  <c r="AE30" i="1"/>
  <c r="AE31" i="1"/>
  <c r="AE32" i="1"/>
  <c r="AE33" i="1"/>
  <c r="AE34" i="1"/>
  <c r="AE35" i="1"/>
  <c r="AE36" i="1"/>
  <c r="AE37" i="1"/>
  <c r="AE38" i="1"/>
  <c r="AE39" i="1"/>
  <c r="AE40" i="1"/>
  <c r="AE41" i="1"/>
  <c r="AE42" i="1"/>
  <c r="AE43" i="1"/>
  <c r="AE44" i="1"/>
  <c r="AE45" i="1"/>
  <c r="AE46" i="1"/>
  <c r="AE47" i="1"/>
  <c r="AE48" i="1"/>
  <c r="AE49" i="1"/>
  <c r="AE50" i="1"/>
  <c r="AE51" i="1"/>
  <c r="AE52" i="1"/>
  <c r="AE53" i="1"/>
  <c r="AE54" i="1"/>
  <c r="AE55" i="1"/>
  <c r="AE56" i="1"/>
  <c r="AE57" i="1"/>
  <c r="AE58" i="1"/>
  <c r="AE59" i="1"/>
  <c r="AE60" i="1"/>
  <c r="AE61" i="1"/>
  <c r="AE62" i="1"/>
  <c r="AE63" i="1"/>
  <c r="AE64" i="1"/>
  <c r="AE65" i="1"/>
  <c r="AE66" i="1"/>
  <c r="AE67" i="1"/>
  <c r="AE68" i="1"/>
  <c r="AE69" i="1"/>
  <c r="AE70" i="1"/>
  <c r="AE71" i="1"/>
  <c r="AE72" i="1"/>
  <c r="AE73" i="1"/>
  <c r="AE74" i="1"/>
  <c r="AE75" i="1"/>
  <c r="AE76" i="1"/>
  <c r="AE77" i="1"/>
  <c r="AE78" i="1"/>
  <c r="AE79" i="1"/>
  <c r="AE80" i="1"/>
  <c r="AE81" i="1"/>
  <c r="AE82" i="1"/>
  <c r="AE83" i="1"/>
  <c r="AE84" i="1"/>
  <c r="AE85" i="1"/>
  <c r="AE86" i="1"/>
  <c r="AE87" i="1"/>
  <c r="AE88" i="1"/>
  <c r="AE89" i="1"/>
  <c r="AE90" i="1"/>
  <c r="AE91" i="1"/>
  <c r="AE92" i="1"/>
  <c r="AE93" i="1"/>
  <c r="AE94" i="1"/>
  <c r="AE95" i="1"/>
  <c r="AF5" i="1"/>
  <c r="AE5" i="1"/>
  <c r="AD6" i="1"/>
  <c r="AD7" i="1"/>
  <c r="AD8" i="1"/>
  <c r="AD9" i="1"/>
  <c r="AD10" i="1"/>
  <c r="AD11" i="1"/>
  <c r="AD12" i="1"/>
  <c r="AD13" i="1"/>
  <c r="AD14" i="1"/>
  <c r="AD15" i="1"/>
  <c r="AD16" i="1"/>
  <c r="AD17" i="1"/>
  <c r="AD18" i="1"/>
  <c r="AD19" i="1"/>
  <c r="AD20" i="1"/>
  <c r="AD21" i="1"/>
  <c r="AD22" i="1"/>
  <c r="AD23" i="1"/>
  <c r="AD24" i="1"/>
  <c r="AD25" i="1"/>
  <c r="AD26" i="1"/>
  <c r="AD27" i="1"/>
  <c r="AD28" i="1"/>
  <c r="AD29" i="1"/>
  <c r="AD30" i="1"/>
  <c r="AD31" i="1"/>
  <c r="AD32" i="1"/>
  <c r="AD33" i="1"/>
  <c r="AD34" i="1"/>
  <c r="AD35" i="1"/>
  <c r="AD36" i="1"/>
  <c r="AD37" i="1"/>
  <c r="AD38" i="1"/>
  <c r="AD39" i="1"/>
  <c r="AD40" i="1"/>
  <c r="AD41" i="1"/>
  <c r="AD42" i="1"/>
  <c r="AD43" i="1"/>
  <c r="AD44" i="1"/>
  <c r="AD45" i="1"/>
  <c r="AD46" i="1"/>
  <c r="AD47" i="1"/>
  <c r="AD48" i="1"/>
  <c r="AD49" i="1"/>
  <c r="AD50" i="1"/>
  <c r="AD51" i="1"/>
  <c r="AD52" i="1"/>
  <c r="AD53" i="1"/>
  <c r="AD54" i="1"/>
  <c r="AD55" i="1"/>
  <c r="AD56" i="1"/>
  <c r="AD57" i="1"/>
  <c r="AD58" i="1"/>
  <c r="AD59" i="1"/>
  <c r="AD60" i="1"/>
  <c r="AD61" i="1"/>
  <c r="AD62" i="1"/>
  <c r="AD63" i="1"/>
  <c r="AD64" i="1"/>
  <c r="AD65" i="1"/>
  <c r="AD66" i="1"/>
  <c r="AD67" i="1"/>
  <c r="AD68" i="1"/>
  <c r="AD69" i="1"/>
  <c r="AD70" i="1"/>
  <c r="AD71" i="1"/>
  <c r="AD72" i="1"/>
  <c r="AD73" i="1"/>
  <c r="AD74" i="1"/>
  <c r="AD75" i="1"/>
  <c r="AD76" i="1"/>
  <c r="AD77" i="1"/>
  <c r="AD78" i="1"/>
  <c r="AD79" i="1"/>
  <c r="AD80" i="1"/>
  <c r="AD81" i="1"/>
  <c r="AD82" i="1"/>
  <c r="AD83" i="1"/>
  <c r="AD84" i="1"/>
  <c r="AD85" i="1"/>
  <c r="AD86" i="1"/>
  <c r="AD87" i="1"/>
  <c r="AD88" i="1"/>
  <c r="AD89" i="1"/>
  <c r="AD90" i="1"/>
  <c r="AD91" i="1"/>
  <c r="AD92" i="1"/>
  <c r="AD93" i="1"/>
  <c r="AD94" i="1"/>
  <c r="AD95" i="1"/>
  <c r="AD5" i="1"/>
  <c r="O92" i="1"/>
  <c r="O91" i="1"/>
  <c r="O90" i="1"/>
  <c r="O89" i="1"/>
  <c r="O88" i="1"/>
  <c r="O87" i="1"/>
  <c r="O86" i="1"/>
  <c r="O85" i="1"/>
  <c r="O84" i="1"/>
  <c r="O83" i="1"/>
  <c r="O82" i="1"/>
  <c r="O81" i="1"/>
  <c r="O80" i="1"/>
  <c r="O79" i="1"/>
  <c r="O78" i="1"/>
  <c r="O77" i="1"/>
  <c r="O76" i="1"/>
  <c r="O75" i="1"/>
  <c r="O74" i="1"/>
  <c r="O73" i="1"/>
  <c r="O72" i="1"/>
  <c r="O71" i="1"/>
  <c r="O70" i="1"/>
  <c r="O69" i="1"/>
  <c r="O68" i="1"/>
  <c r="O67" i="1"/>
  <c r="O66" i="1"/>
  <c r="O65" i="1"/>
  <c r="O64" i="1"/>
  <c r="O63" i="1"/>
  <c r="O62" i="1"/>
  <c r="O61" i="1"/>
  <c r="O60" i="1"/>
  <c r="O59" i="1"/>
  <c r="O58" i="1"/>
  <c r="O57" i="1"/>
  <c r="O56" i="1"/>
  <c r="O55" i="1"/>
  <c r="O54" i="1"/>
  <c r="O53" i="1"/>
  <c r="O52" i="1"/>
  <c r="O51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O6" i="1"/>
  <c r="O5" i="1"/>
  <c r="O93" i="1"/>
  <c r="O94" i="1"/>
  <c r="O95" i="1"/>
  <c r="T77" i="6"/>
  <c r="AV77" i="6"/>
  <c r="F79" i="6"/>
  <c r="AH79" i="6"/>
  <c r="BJ79" i="6"/>
  <c r="AH77" i="6"/>
  <c r="BJ77" i="6"/>
  <c r="AH78" i="6"/>
  <c r="H78" i="6"/>
  <c r="V78" i="6"/>
  <c r="H86" i="6"/>
  <c r="V86" i="6"/>
  <c r="H94" i="6"/>
  <c r="V94" i="6"/>
  <c r="H79" i="6"/>
  <c r="V79" i="6"/>
  <c r="H87" i="6"/>
  <c r="H95" i="6"/>
  <c r="V95" i="6"/>
  <c r="H100" i="6"/>
  <c r="V100" i="6"/>
  <c r="H93" i="6"/>
  <c r="V93" i="6"/>
  <c r="H80" i="6"/>
  <c r="V80" i="6"/>
  <c r="H88" i="6"/>
  <c r="V88" i="6"/>
  <c r="H96" i="6"/>
  <c r="V96" i="6"/>
  <c r="H81" i="6"/>
  <c r="V81" i="6"/>
  <c r="H89" i="6"/>
  <c r="V89" i="6"/>
  <c r="H97" i="6"/>
  <c r="V97" i="6"/>
  <c r="I75" i="6"/>
  <c r="AJ75" i="6"/>
  <c r="BL75" i="6"/>
  <c r="H82" i="6"/>
  <c r="H90" i="6"/>
  <c r="H98" i="6"/>
  <c r="H92" i="6"/>
  <c r="H85" i="6"/>
  <c r="V85" i="6"/>
  <c r="H83" i="6"/>
  <c r="V83" i="6"/>
  <c r="H91" i="6"/>
  <c r="H99" i="6"/>
  <c r="V75" i="6"/>
  <c r="AX75" i="6"/>
  <c r="H84" i="6"/>
  <c r="V84" i="6"/>
  <c r="H77" i="6"/>
  <c r="V77" i="6"/>
  <c r="BJ78" i="6"/>
  <c r="R76" i="6"/>
  <c r="T45" i="6"/>
  <c r="L47" i="6"/>
  <c r="M47" i="6"/>
  <c r="N47" i="6"/>
  <c r="O53" i="6"/>
  <c r="Q53" i="6"/>
  <c r="R53" i="6"/>
  <c r="O49" i="6"/>
  <c r="W49" i="6"/>
  <c r="Y49" i="6"/>
  <c r="Z49" i="6"/>
  <c r="O52" i="6"/>
  <c r="Q52" i="6"/>
  <c r="R52" i="6"/>
  <c r="O48" i="6"/>
  <c r="O57" i="6"/>
  <c r="O56" i="6"/>
  <c r="O55" i="6"/>
  <c r="O54" i="6"/>
  <c r="W54" i="6"/>
  <c r="Y54" i="6"/>
  <c r="Z54" i="6"/>
  <c r="O51" i="6"/>
  <c r="O47" i="6"/>
  <c r="O50" i="6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X5" i="1"/>
  <c r="W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5" i="1"/>
  <c r="N6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5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S4" i="1"/>
  <c r="E5" i="1"/>
  <c r="T79" i="6"/>
  <c r="AV79" i="6"/>
  <c r="F80" i="6"/>
  <c r="AH80" i="6"/>
  <c r="BJ80" i="6"/>
  <c r="V87" i="6"/>
  <c r="V92" i="6"/>
  <c r="V98" i="6"/>
  <c r="V91" i="6"/>
  <c r="V90" i="6"/>
  <c r="V99" i="6"/>
  <c r="I78" i="6"/>
  <c r="I86" i="6"/>
  <c r="W86" i="6"/>
  <c r="I94" i="6"/>
  <c r="I79" i="6"/>
  <c r="I87" i="6"/>
  <c r="W87" i="6"/>
  <c r="I95" i="6"/>
  <c r="I84" i="6"/>
  <c r="W84" i="6"/>
  <c r="I100" i="6"/>
  <c r="W100" i="6"/>
  <c r="I93" i="6"/>
  <c r="I80" i="6"/>
  <c r="I88" i="6"/>
  <c r="W88" i="6"/>
  <c r="I96" i="6"/>
  <c r="W75" i="6"/>
  <c r="AY75" i="6"/>
  <c r="I81" i="6"/>
  <c r="I89" i="6"/>
  <c r="I97" i="6"/>
  <c r="I82" i="6"/>
  <c r="W82" i="6"/>
  <c r="I90" i="6"/>
  <c r="W90" i="6"/>
  <c r="I98" i="6"/>
  <c r="W98" i="6"/>
  <c r="I92" i="6"/>
  <c r="W92" i="6"/>
  <c r="AK75" i="6"/>
  <c r="I83" i="6"/>
  <c r="W83" i="6"/>
  <c r="I91" i="6"/>
  <c r="W91" i="6"/>
  <c r="I99" i="6"/>
  <c r="W99" i="6"/>
  <c r="I77" i="6"/>
  <c r="I85" i="6"/>
  <c r="J75" i="6"/>
  <c r="V82" i="6"/>
  <c r="Q49" i="6"/>
  <c r="R49" i="6"/>
  <c r="S49" i="6"/>
  <c r="AE49" i="6"/>
  <c r="AM49" i="6"/>
  <c r="AE54" i="6"/>
  <c r="AG54" i="6"/>
  <c r="AH54" i="6"/>
  <c r="W52" i="6"/>
  <c r="AE52" i="6"/>
  <c r="Q54" i="6"/>
  <c r="R54" i="6"/>
  <c r="S54" i="6"/>
  <c r="W53" i="6"/>
  <c r="AE53" i="6"/>
  <c r="T47" i="6"/>
  <c r="U47" i="6"/>
  <c r="V47" i="6"/>
  <c r="AA49" i="6"/>
  <c r="AB45" i="6"/>
  <c r="S53" i="6"/>
  <c r="S52" i="6"/>
  <c r="Q55" i="6"/>
  <c r="R55" i="6"/>
  <c r="S55" i="6"/>
  <c r="W55" i="6"/>
  <c r="W56" i="6"/>
  <c r="Q56" i="6"/>
  <c r="R56" i="6"/>
  <c r="S56" i="6"/>
  <c r="Q57" i="6"/>
  <c r="R57" i="6"/>
  <c r="S57" i="6"/>
  <c r="W57" i="6"/>
  <c r="Q48" i="6"/>
  <c r="R48" i="6"/>
  <c r="S48" i="6"/>
  <c r="W48" i="6"/>
  <c r="W51" i="6"/>
  <c r="Q51" i="6"/>
  <c r="R51" i="6"/>
  <c r="S51" i="6"/>
  <c r="W50" i="6"/>
  <c r="Q50" i="6"/>
  <c r="R50" i="6"/>
  <c r="S50" i="6"/>
  <c r="Q47" i="6"/>
  <c r="R47" i="6"/>
  <c r="S47" i="6"/>
  <c r="I47" i="6"/>
  <c r="W47" i="6"/>
  <c r="F81" i="6"/>
  <c r="AH81" i="6"/>
  <c r="T80" i="6"/>
  <c r="AV80" i="6"/>
  <c r="W96" i="6"/>
  <c r="W79" i="6"/>
  <c r="K75" i="6"/>
  <c r="J77" i="6"/>
  <c r="X77" i="6"/>
  <c r="J85" i="6"/>
  <c r="X85" i="6"/>
  <c r="J93" i="6"/>
  <c r="X93" i="6"/>
  <c r="X75" i="6"/>
  <c r="AZ75" i="6"/>
  <c r="J78" i="6"/>
  <c r="X78" i="6"/>
  <c r="J86" i="6"/>
  <c r="X86" i="6"/>
  <c r="J94" i="6"/>
  <c r="X94" i="6"/>
  <c r="J91" i="6"/>
  <c r="X91" i="6"/>
  <c r="J79" i="6"/>
  <c r="X79" i="6"/>
  <c r="J87" i="6"/>
  <c r="X87" i="6"/>
  <c r="J95" i="6"/>
  <c r="X95" i="6"/>
  <c r="J99" i="6"/>
  <c r="X99" i="6"/>
  <c r="J84" i="6"/>
  <c r="X84" i="6"/>
  <c r="J100" i="6"/>
  <c r="X100" i="6"/>
  <c r="J80" i="6"/>
  <c r="X80" i="6"/>
  <c r="J88" i="6"/>
  <c r="J96" i="6"/>
  <c r="X96" i="6"/>
  <c r="J81" i="6"/>
  <c r="X81" i="6"/>
  <c r="J89" i="6"/>
  <c r="X89" i="6"/>
  <c r="J97" i="6"/>
  <c r="X97" i="6"/>
  <c r="AL75" i="6"/>
  <c r="J92" i="6"/>
  <c r="J82" i="6"/>
  <c r="J90" i="6"/>
  <c r="J98" i="6"/>
  <c r="X98" i="6"/>
  <c r="J83" i="6"/>
  <c r="X83" i="6"/>
  <c r="W94" i="6"/>
  <c r="W81" i="6"/>
  <c r="W95" i="6"/>
  <c r="BM75" i="6"/>
  <c r="W85" i="6"/>
  <c r="W80" i="6"/>
  <c r="W77" i="6"/>
  <c r="W93" i="6"/>
  <c r="W78" i="6"/>
  <c r="W97" i="6"/>
  <c r="W89" i="6"/>
  <c r="AM54" i="6"/>
  <c r="AO54" i="6"/>
  <c r="AP54" i="6"/>
  <c r="AG49" i="6"/>
  <c r="AH49" i="6"/>
  <c r="Y52" i="6"/>
  <c r="Z52" i="6"/>
  <c r="AA52" i="6"/>
  <c r="Y53" i="6"/>
  <c r="Z53" i="6"/>
  <c r="AA53" i="6"/>
  <c r="AB47" i="6"/>
  <c r="AC47" i="6"/>
  <c r="AD47" i="6"/>
  <c r="AJ45" i="6"/>
  <c r="AA54" i="6"/>
  <c r="Y48" i="6"/>
  <c r="Z48" i="6"/>
  <c r="AA48" i="6"/>
  <c r="AE48" i="6"/>
  <c r="AE57" i="6"/>
  <c r="Y57" i="6"/>
  <c r="Z57" i="6"/>
  <c r="AA57" i="6"/>
  <c r="Y56" i="6"/>
  <c r="Z56" i="6"/>
  <c r="AA56" i="6"/>
  <c r="AE56" i="6"/>
  <c r="Y55" i="6"/>
  <c r="Z55" i="6"/>
  <c r="AA55" i="6"/>
  <c r="AE55" i="6"/>
  <c r="AG53" i="6"/>
  <c r="AH53" i="6"/>
  <c r="AM53" i="6"/>
  <c r="AO53" i="6"/>
  <c r="AP53" i="6"/>
  <c r="Y50" i="6"/>
  <c r="Z50" i="6"/>
  <c r="AA50" i="6"/>
  <c r="AE50" i="6"/>
  <c r="Y47" i="6"/>
  <c r="Z47" i="6"/>
  <c r="AA47" i="6"/>
  <c r="AE47" i="6"/>
  <c r="AG52" i="6"/>
  <c r="AH52" i="6"/>
  <c r="AM52" i="6"/>
  <c r="AO52" i="6"/>
  <c r="AP52" i="6"/>
  <c r="AE51" i="6"/>
  <c r="Y51" i="6"/>
  <c r="Z51" i="6"/>
  <c r="AA51" i="6"/>
  <c r="AO49" i="6"/>
  <c r="AP49" i="6"/>
  <c r="BJ81" i="6"/>
  <c r="T81" i="6"/>
  <c r="AV81" i="6"/>
  <c r="F82" i="6"/>
  <c r="AH82" i="6"/>
  <c r="BJ82" i="6"/>
  <c r="X90" i="6"/>
  <c r="X88" i="6"/>
  <c r="L75" i="6"/>
  <c r="K84" i="6"/>
  <c r="K92" i="6"/>
  <c r="Y92" i="6"/>
  <c r="K100" i="6"/>
  <c r="Y75" i="6"/>
  <c r="BA75" i="6"/>
  <c r="K99" i="6"/>
  <c r="K77" i="6"/>
  <c r="Y77" i="6"/>
  <c r="K85" i="6"/>
  <c r="Y85" i="6"/>
  <c r="K93" i="6"/>
  <c r="K83" i="6"/>
  <c r="Y83" i="6"/>
  <c r="K78" i="6"/>
  <c r="K86" i="6"/>
  <c r="K94" i="6"/>
  <c r="Y94" i="6"/>
  <c r="K90" i="6"/>
  <c r="Y90" i="6"/>
  <c r="K79" i="6"/>
  <c r="Y79" i="6"/>
  <c r="K87" i="6"/>
  <c r="Y87" i="6"/>
  <c r="K95" i="6"/>
  <c r="AM75" i="6"/>
  <c r="K91" i="6"/>
  <c r="Y91" i="6"/>
  <c r="K80" i="6"/>
  <c r="K88" i="6"/>
  <c r="Y88" i="6"/>
  <c r="K96" i="6"/>
  <c r="Y96" i="6"/>
  <c r="K82" i="6"/>
  <c r="Y82" i="6"/>
  <c r="K98" i="6"/>
  <c r="K81" i="6"/>
  <c r="Y81" i="6"/>
  <c r="K89" i="6"/>
  <c r="K97" i="6"/>
  <c r="X82" i="6"/>
  <c r="X92" i="6"/>
  <c r="BN75" i="6"/>
  <c r="T82" i="6"/>
  <c r="AV82" i="6"/>
  <c r="AI49" i="6"/>
  <c r="AI54" i="6"/>
  <c r="AR45" i="6"/>
  <c r="AJ47" i="6"/>
  <c r="AK47" i="6"/>
  <c r="AL47" i="6"/>
  <c r="AI52" i="6"/>
  <c r="AI53" i="6"/>
  <c r="AM57" i="6"/>
  <c r="AG57" i="6"/>
  <c r="AH57" i="6"/>
  <c r="AI57" i="6"/>
  <c r="AG55" i="6"/>
  <c r="AH55" i="6"/>
  <c r="AI55" i="6"/>
  <c r="AM55" i="6"/>
  <c r="AO55" i="6"/>
  <c r="AP55" i="6"/>
  <c r="AM56" i="6"/>
  <c r="AO56" i="6"/>
  <c r="AP56" i="6"/>
  <c r="AG56" i="6"/>
  <c r="AH56" i="6"/>
  <c r="AI56" i="6"/>
  <c r="AM48" i="6"/>
  <c r="AO48" i="6"/>
  <c r="AP48" i="6"/>
  <c r="AG48" i="6"/>
  <c r="AH48" i="6"/>
  <c r="AI48" i="6"/>
  <c r="AG50" i="6"/>
  <c r="AH50" i="6"/>
  <c r="AI50" i="6"/>
  <c r="AM50" i="6"/>
  <c r="AO50" i="6"/>
  <c r="AP50" i="6"/>
  <c r="AG47" i="6"/>
  <c r="AH47" i="6"/>
  <c r="AI47" i="6"/>
  <c r="AM47" i="6"/>
  <c r="AG51" i="6"/>
  <c r="AH51" i="6"/>
  <c r="AI51" i="6"/>
  <c r="AM51" i="6"/>
  <c r="AO51" i="6"/>
  <c r="AP51" i="6"/>
  <c r="F83" i="6"/>
  <c r="AH83" i="6"/>
  <c r="AN75" i="6"/>
  <c r="L83" i="6"/>
  <c r="Z83" i="6"/>
  <c r="L91" i="6"/>
  <c r="Z91" i="6"/>
  <c r="L99" i="6"/>
  <c r="Z99" i="6"/>
  <c r="M75" i="6"/>
  <c r="L84" i="6"/>
  <c r="Z84" i="6"/>
  <c r="L92" i="6"/>
  <c r="L100" i="6"/>
  <c r="Z100" i="6"/>
  <c r="Z75" i="6"/>
  <c r="BB75" i="6"/>
  <c r="L97" i="6"/>
  <c r="Z97" i="6"/>
  <c r="L98" i="6"/>
  <c r="Z98" i="6"/>
  <c r="L77" i="6"/>
  <c r="L85" i="6"/>
  <c r="L93" i="6"/>
  <c r="Z93" i="6"/>
  <c r="L78" i="6"/>
  <c r="Z78" i="6"/>
  <c r="L86" i="6"/>
  <c r="Z86" i="6"/>
  <c r="L94" i="6"/>
  <c r="L79" i="6"/>
  <c r="Z79" i="6"/>
  <c r="L87" i="6"/>
  <c r="Z87" i="6"/>
  <c r="L95" i="6"/>
  <c r="Z95" i="6"/>
  <c r="L81" i="6"/>
  <c r="Z81" i="6"/>
  <c r="L80" i="6"/>
  <c r="Z80" i="6"/>
  <c r="L88" i="6"/>
  <c r="Z88" i="6"/>
  <c r="L96" i="6"/>
  <c r="Z96" i="6"/>
  <c r="L89" i="6"/>
  <c r="Z89" i="6"/>
  <c r="L82" i="6"/>
  <c r="Z82" i="6"/>
  <c r="L90" i="6"/>
  <c r="Z90" i="6"/>
  <c r="Y98" i="6"/>
  <c r="BO75" i="6"/>
  <c r="Y99" i="6"/>
  <c r="Y95" i="6"/>
  <c r="Y89" i="6"/>
  <c r="Y84" i="6"/>
  <c r="Y93" i="6"/>
  <c r="Y80" i="6"/>
  <c r="Y86" i="6"/>
  <c r="Y100" i="6"/>
  <c r="Y97" i="6"/>
  <c r="Y78" i="6"/>
  <c r="BJ83" i="6"/>
  <c r="F84" i="6"/>
  <c r="AH84" i="6"/>
  <c r="AQ55" i="6"/>
  <c r="AQ51" i="6"/>
  <c r="AQ52" i="6"/>
  <c r="AQ48" i="6"/>
  <c r="AQ56" i="6"/>
  <c r="AQ49" i="6"/>
  <c r="AQ53" i="6"/>
  <c r="AQ54" i="6"/>
  <c r="AQ50" i="6"/>
  <c r="AZ45" i="6"/>
  <c r="AU52" i="6"/>
  <c r="AR47" i="6"/>
  <c r="AS47" i="6"/>
  <c r="AT47" i="6"/>
  <c r="AO57" i="6"/>
  <c r="AP57" i="6"/>
  <c r="AQ57" i="6"/>
  <c r="AU47" i="6"/>
  <c r="AO47" i="6"/>
  <c r="AP47" i="6"/>
  <c r="AQ47" i="6"/>
  <c r="T83" i="6"/>
  <c r="AV83" i="6"/>
  <c r="Z92" i="6"/>
  <c r="Z85" i="6"/>
  <c r="M82" i="6"/>
  <c r="M90" i="6"/>
  <c r="AA90" i="6"/>
  <c r="M98" i="6"/>
  <c r="M81" i="6"/>
  <c r="AO75" i="6"/>
  <c r="M83" i="6"/>
  <c r="M91" i="6"/>
  <c r="M99" i="6"/>
  <c r="M84" i="6"/>
  <c r="AA84" i="6"/>
  <c r="M92" i="6"/>
  <c r="AA92" i="6"/>
  <c r="M100" i="6"/>
  <c r="AA75" i="6"/>
  <c r="BC75" i="6"/>
  <c r="M89" i="6"/>
  <c r="M77" i="6"/>
  <c r="AA77" i="6"/>
  <c r="M85" i="6"/>
  <c r="AA85" i="6"/>
  <c r="M93" i="6"/>
  <c r="AA93" i="6"/>
  <c r="M97" i="6"/>
  <c r="M78" i="6"/>
  <c r="AA78" i="6"/>
  <c r="M86" i="6"/>
  <c r="M94" i="6"/>
  <c r="AA94" i="6"/>
  <c r="M80" i="6"/>
  <c r="AA80" i="6"/>
  <c r="M88" i="6"/>
  <c r="M79" i="6"/>
  <c r="M87" i="6"/>
  <c r="M95" i="6"/>
  <c r="M96" i="6"/>
  <c r="Z77" i="6"/>
  <c r="Z94" i="6"/>
  <c r="BP75" i="6"/>
  <c r="N75" i="6"/>
  <c r="BJ84" i="6"/>
  <c r="F85" i="6"/>
  <c r="AH85" i="6"/>
  <c r="T84" i="6"/>
  <c r="AV84" i="6"/>
  <c r="AU51" i="6"/>
  <c r="BC51" i="6"/>
  <c r="AU48" i="6"/>
  <c r="BC48" i="6"/>
  <c r="AU55" i="6"/>
  <c r="AW55" i="6"/>
  <c r="AX55" i="6"/>
  <c r="AY55" i="6"/>
  <c r="AU56" i="6"/>
  <c r="BC56" i="6"/>
  <c r="AU50" i="6"/>
  <c r="BC50" i="6"/>
  <c r="AU49" i="6"/>
  <c r="BC49" i="6"/>
  <c r="AU57" i="6"/>
  <c r="BC57" i="6"/>
  <c r="AU54" i="6"/>
  <c r="BC54" i="6"/>
  <c r="AU53" i="6"/>
  <c r="BC53" i="6"/>
  <c r="BH45" i="6"/>
  <c r="AZ47" i="6"/>
  <c r="BA47" i="6"/>
  <c r="BB47" i="6"/>
  <c r="BC52" i="6"/>
  <c r="AW52" i="6"/>
  <c r="AX52" i="6"/>
  <c r="AY52" i="6"/>
  <c r="BC47" i="6"/>
  <c r="AW47" i="6"/>
  <c r="AX47" i="6"/>
  <c r="AY47" i="6"/>
  <c r="AA81" i="6"/>
  <c r="AA86" i="6"/>
  <c r="AA100" i="6"/>
  <c r="AA98" i="6"/>
  <c r="AA96" i="6"/>
  <c r="O75" i="6"/>
  <c r="N81" i="6"/>
  <c r="AB81" i="6"/>
  <c r="N89" i="6"/>
  <c r="AB89" i="6"/>
  <c r="N97" i="6"/>
  <c r="AB97" i="6"/>
  <c r="N88" i="6"/>
  <c r="AB88" i="6"/>
  <c r="N82" i="6"/>
  <c r="AB82" i="6"/>
  <c r="N90" i="6"/>
  <c r="N98" i="6"/>
  <c r="AB98" i="6"/>
  <c r="N87" i="6"/>
  <c r="AB87" i="6"/>
  <c r="AP75" i="6"/>
  <c r="N83" i="6"/>
  <c r="AB83" i="6"/>
  <c r="N91" i="6"/>
  <c r="AB91" i="6"/>
  <c r="N99" i="6"/>
  <c r="AB99" i="6"/>
  <c r="AB75" i="6"/>
  <c r="BD75" i="6"/>
  <c r="N95" i="6"/>
  <c r="AB95" i="6"/>
  <c r="N84" i="6"/>
  <c r="N92" i="6"/>
  <c r="AB92" i="6"/>
  <c r="N100" i="6"/>
  <c r="AB100" i="6"/>
  <c r="N80" i="6"/>
  <c r="N77" i="6"/>
  <c r="N85" i="6"/>
  <c r="AB85" i="6"/>
  <c r="N93" i="6"/>
  <c r="AB93" i="6"/>
  <c r="N79" i="6"/>
  <c r="AB79" i="6"/>
  <c r="N96" i="6"/>
  <c r="AB96" i="6"/>
  <c r="N78" i="6"/>
  <c r="N86" i="6"/>
  <c r="AB86" i="6"/>
  <c r="N94" i="6"/>
  <c r="AB94" i="6"/>
  <c r="AA95" i="6"/>
  <c r="AA97" i="6"/>
  <c r="AA82" i="6"/>
  <c r="AA87" i="6"/>
  <c r="AA99" i="6"/>
  <c r="AA79" i="6"/>
  <c r="AA91" i="6"/>
  <c r="AA88" i="6"/>
  <c r="AA83" i="6"/>
  <c r="AA89" i="6"/>
  <c r="BQ75" i="6"/>
  <c r="BJ85" i="6"/>
  <c r="T85" i="6"/>
  <c r="AV85" i="6"/>
  <c r="F86" i="6"/>
  <c r="AH86" i="6"/>
  <c r="AW57" i="6"/>
  <c r="AX57" i="6"/>
  <c r="AY57" i="6"/>
  <c r="AW53" i="6"/>
  <c r="AX53" i="6"/>
  <c r="AY53" i="6"/>
  <c r="AW51" i="6"/>
  <c r="AX51" i="6"/>
  <c r="AY51" i="6"/>
  <c r="AW48" i="6"/>
  <c r="AX48" i="6"/>
  <c r="AY48" i="6"/>
  <c r="AW54" i="6"/>
  <c r="AX54" i="6"/>
  <c r="AY54" i="6"/>
  <c r="AW49" i="6"/>
  <c r="AX49" i="6"/>
  <c r="AY49" i="6"/>
  <c r="AW50" i="6"/>
  <c r="AX50" i="6"/>
  <c r="AY50" i="6"/>
  <c r="AW56" i="6"/>
  <c r="AX56" i="6"/>
  <c r="AY56" i="6"/>
  <c r="BC55" i="6"/>
  <c r="BE55" i="6"/>
  <c r="BF55" i="6"/>
  <c r="BG55" i="6"/>
  <c r="BK54" i="6"/>
  <c r="BE54" i="6"/>
  <c r="BF54" i="6"/>
  <c r="BG54" i="6"/>
  <c r="BE49" i="6"/>
  <c r="BF49" i="6"/>
  <c r="BG49" i="6"/>
  <c r="BK49" i="6"/>
  <c r="BK56" i="6"/>
  <c r="BE56" i="6"/>
  <c r="BF56" i="6"/>
  <c r="BG56" i="6"/>
  <c r="BK57" i="6"/>
  <c r="BE57" i="6"/>
  <c r="BF57" i="6"/>
  <c r="BG57" i="6"/>
  <c r="BE52" i="6"/>
  <c r="BF52" i="6"/>
  <c r="BG52" i="6"/>
  <c r="BK52" i="6"/>
  <c r="BK50" i="6"/>
  <c r="BE50" i="6"/>
  <c r="BF50" i="6"/>
  <c r="BG50" i="6"/>
  <c r="BK51" i="6"/>
  <c r="BE51" i="6"/>
  <c r="BF51" i="6"/>
  <c r="BG51" i="6"/>
  <c r="BE53" i="6"/>
  <c r="BF53" i="6"/>
  <c r="BG53" i="6"/>
  <c r="BK53" i="6"/>
  <c r="BK48" i="6"/>
  <c r="BE48" i="6"/>
  <c r="BF48" i="6"/>
  <c r="BG48" i="6"/>
  <c r="BP45" i="6"/>
  <c r="BH47" i="6"/>
  <c r="BI47" i="6"/>
  <c r="BJ47" i="6"/>
  <c r="BE47" i="6"/>
  <c r="BF47" i="6"/>
  <c r="BG47" i="6"/>
  <c r="BK47" i="6"/>
  <c r="AB80" i="6"/>
  <c r="BR75" i="6"/>
  <c r="AB77" i="6"/>
  <c r="AB78" i="6"/>
  <c r="P75" i="6"/>
  <c r="O80" i="6"/>
  <c r="AC80" i="6"/>
  <c r="O88" i="6"/>
  <c r="O96" i="6"/>
  <c r="AC96" i="6"/>
  <c r="O81" i="6"/>
  <c r="AC81" i="6"/>
  <c r="O89" i="6"/>
  <c r="O97" i="6"/>
  <c r="AC97" i="6"/>
  <c r="O87" i="6"/>
  <c r="AC87" i="6"/>
  <c r="O82" i="6"/>
  <c r="AC82" i="6"/>
  <c r="O90" i="6"/>
  <c r="AC90" i="6"/>
  <c r="O98" i="6"/>
  <c r="AQ75" i="6"/>
  <c r="O83" i="6"/>
  <c r="AC83" i="6"/>
  <c r="O91" i="6"/>
  <c r="AC91" i="6"/>
  <c r="O99" i="6"/>
  <c r="AC99" i="6"/>
  <c r="O84" i="6"/>
  <c r="AC84" i="6"/>
  <c r="O92" i="6"/>
  <c r="O100" i="6"/>
  <c r="AC100" i="6"/>
  <c r="AC75" i="6"/>
  <c r="BE75" i="6"/>
  <c r="O94" i="6"/>
  <c r="O77" i="6"/>
  <c r="AC77" i="6"/>
  <c r="O85" i="6"/>
  <c r="AC85" i="6"/>
  <c r="O93" i="6"/>
  <c r="O78" i="6"/>
  <c r="AC78" i="6"/>
  <c r="O86" i="6"/>
  <c r="AC86" i="6"/>
  <c r="O79" i="6"/>
  <c r="O95" i="6"/>
  <c r="AB84" i="6"/>
  <c r="AB90" i="6"/>
  <c r="BJ86" i="6"/>
  <c r="F87" i="6"/>
  <c r="AH87" i="6"/>
  <c r="T86" i="6"/>
  <c r="AV86" i="6"/>
  <c r="BK55" i="6"/>
  <c r="BM55" i="6"/>
  <c r="BN55" i="6"/>
  <c r="BO55" i="6"/>
  <c r="BS51" i="6"/>
  <c r="BM51" i="6"/>
  <c r="BN51" i="6"/>
  <c r="BO51" i="6"/>
  <c r="BM57" i="6"/>
  <c r="BN57" i="6"/>
  <c r="BO57" i="6"/>
  <c r="BS57" i="6"/>
  <c r="BX45" i="6"/>
  <c r="BP47" i="6"/>
  <c r="BQ47" i="6"/>
  <c r="BR47" i="6"/>
  <c r="BS50" i="6"/>
  <c r="BM50" i="6"/>
  <c r="BN50" i="6"/>
  <c r="BO50" i="6"/>
  <c r="BM56" i="6"/>
  <c r="BN56" i="6"/>
  <c r="BO56" i="6"/>
  <c r="BS56" i="6"/>
  <c r="BS52" i="6"/>
  <c r="BM52" i="6"/>
  <c r="BN52" i="6"/>
  <c r="BO52" i="6"/>
  <c r="BM49" i="6"/>
  <c r="BN49" i="6"/>
  <c r="BO49" i="6"/>
  <c r="BS49" i="6"/>
  <c r="BS48" i="6"/>
  <c r="BM48" i="6"/>
  <c r="BN48" i="6"/>
  <c r="BM53" i="6"/>
  <c r="BN53" i="6"/>
  <c r="BO53" i="6"/>
  <c r="BS53" i="6"/>
  <c r="BS54" i="6"/>
  <c r="BM54" i="6"/>
  <c r="BN54" i="6"/>
  <c r="BO54" i="6"/>
  <c r="BM47" i="6"/>
  <c r="BN47" i="6"/>
  <c r="BO47" i="6"/>
  <c r="BS47" i="6"/>
  <c r="AC89" i="6"/>
  <c r="AC94" i="6"/>
  <c r="AC95" i="6"/>
  <c r="AC98" i="6"/>
  <c r="AC88" i="6"/>
  <c r="BS75" i="6"/>
  <c r="AC79" i="6"/>
  <c r="AC92" i="6"/>
  <c r="Q75" i="6"/>
  <c r="P79" i="6"/>
  <c r="AD79" i="6"/>
  <c r="P87" i="6"/>
  <c r="AD87" i="6"/>
  <c r="P95" i="6"/>
  <c r="AD95" i="6"/>
  <c r="P80" i="6"/>
  <c r="AD80" i="6"/>
  <c r="P88" i="6"/>
  <c r="AD88" i="6"/>
  <c r="P96" i="6"/>
  <c r="AD96" i="6"/>
  <c r="P93" i="6"/>
  <c r="AD93" i="6"/>
  <c r="P78" i="6"/>
  <c r="AD78" i="6"/>
  <c r="P81" i="6"/>
  <c r="AD81" i="6"/>
  <c r="P89" i="6"/>
  <c r="AD89" i="6"/>
  <c r="P97" i="6"/>
  <c r="AD97" i="6"/>
  <c r="P94" i="6"/>
  <c r="AD94" i="6"/>
  <c r="P82" i="6"/>
  <c r="AD82" i="6"/>
  <c r="P90" i="6"/>
  <c r="AD90" i="6"/>
  <c r="P98" i="6"/>
  <c r="AD98" i="6"/>
  <c r="AR75" i="6"/>
  <c r="P83" i="6"/>
  <c r="AD83" i="6"/>
  <c r="P91" i="6"/>
  <c r="AD91" i="6"/>
  <c r="P99" i="6"/>
  <c r="AD99" i="6"/>
  <c r="P77" i="6"/>
  <c r="AD77" i="6"/>
  <c r="P85" i="6"/>
  <c r="AD85" i="6"/>
  <c r="P86" i="6"/>
  <c r="AD86" i="6"/>
  <c r="P84" i="6"/>
  <c r="AD84" i="6"/>
  <c r="P92" i="6"/>
  <c r="AD92" i="6"/>
  <c r="P100" i="6"/>
  <c r="AD100" i="6"/>
  <c r="AD75" i="6"/>
  <c r="BF75" i="6"/>
  <c r="AC93" i="6"/>
  <c r="BJ87" i="6"/>
  <c r="F88" i="6"/>
  <c r="AH88" i="6"/>
  <c r="T87" i="6"/>
  <c r="AV87" i="6"/>
  <c r="BO48" i="6"/>
  <c r="BS55" i="6"/>
  <c r="CA55" i="6"/>
  <c r="CC55" i="6"/>
  <c r="CD55" i="6"/>
  <c r="BU52" i="6"/>
  <c r="BV52" i="6"/>
  <c r="BW52" i="6"/>
  <c r="CA52" i="6"/>
  <c r="CC52" i="6"/>
  <c r="CD52" i="6"/>
  <c r="BU57" i="6"/>
  <c r="BV57" i="6"/>
  <c r="BW57" i="6"/>
  <c r="CA57" i="6"/>
  <c r="CC57" i="6"/>
  <c r="CD57" i="6"/>
  <c r="BU56" i="6"/>
  <c r="BV56" i="6"/>
  <c r="BW56" i="6"/>
  <c r="CA56" i="6"/>
  <c r="CC56" i="6"/>
  <c r="CD56" i="6"/>
  <c r="CA54" i="6"/>
  <c r="CC54" i="6"/>
  <c r="CD54" i="6"/>
  <c r="BU54" i="6"/>
  <c r="BV54" i="6"/>
  <c r="BW54" i="6"/>
  <c r="CF45" i="6"/>
  <c r="CF47" i="6"/>
  <c r="BX47" i="6"/>
  <c r="BY47" i="6"/>
  <c r="BZ47" i="6"/>
  <c r="CE52" i="6"/>
  <c r="BU48" i="6"/>
  <c r="BV48" i="6"/>
  <c r="BW48" i="6"/>
  <c r="CA48" i="6"/>
  <c r="CC48" i="6"/>
  <c r="CD48" i="6"/>
  <c r="BU51" i="6"/>
  <c r="BV51" i="6"/>
  <c r="BW51" i="6"/>
  <c r="CA51" i="6"/>
  <c r="CC51" i="6"/>
  <c r="CD51" i="6"/>
  <c r="CA49" i="6"/>
  <c r="CC49" i="6"/>
  <c r="CD49" i="6"/>
  <c r="BU49" i="6"/>
  <c r="BV49" i="6"/>
  <c r="BW49" i="6"/>
  <c r="CA50" i="6"/>
  <c r="CC50" i="6"/>
  <c r="CD50" i="6"/>
  <c r="BU50" i="6"/>
  <c r="BV50" i="6"/>
  <c r="BW50" i="6"/>
  <c r="BU53" i="6"/>
  <c r="BV53" i="6"/>
  <c r="BW53" i="6"/>
  <c r="CA53" i="6"/>
  <c r="CC53" i="6"/>
  <c r="CD53" i="6"/>
  <c r="BU47" i="6"/>
  <c r="BV47" i="6"/>
  <c r="BW47" i="6"/>
  <c r="CA47" i="6"/>
  <c r="BT75" i="6"/>
  <c r="Q78" i="6"/>
  <c r="Q86" i="6"/>
  <c r="Q94" i="6"/>
  <c r="Q93" i="6"/>
  <c r="Q79" i="6"/>
  <c r="Q87" i="6"/>
  <c r="Q95" i="6"/>
  <c r="Q80" i="6"/>
  <c r="Q88" i="6"/>
  <c r="Q96" i="6"/>
  <c r="Q84" i="6"/>
  <c r="Q81" i="6"/>
  <c r="Q89" i="6"/>
  <c r="AE89" i="6"/>
  <c r="Q97" i="6"/>
  <c r="Q85" i="6"/>
  <c r="Q82" i="6"/>
  <c r="Q90" i="6"/>
  <c r="Q98" i="6"/>
  <c r="Q100" i="6"/>
  <c r="Q77" i="6"/>
  <c r="AS75" i="6"/>
  <c r="Q83" i="6"/>
  <c r="Q91" i="6"/>
  <c r="Q99" i="6"/>
  <c r="Q92" i="6"/>
  <c r="AE75" i="6"/>
  <c r="BG75" i="6"/>
  <c r="BJ88" i="6"/>
  <c r="F89" i="6"/>
  <c r="AH89" i="6"/>
  <c r="T88" i="6"/>
  <c r="AV88" i="6"/>
  <c r="BU55" i="6"/>
  <c r="BV55" i="6"/>
  <c r="BW55" i="6"/>
  <c r="CE49" i="6"/>
  <c r="CE51" i="6"/>
  <c r="CE57" i="6"/>
  <c r="CE53" i="6"/>
  <c r="CE56" i="6"/>
  <c r="CE55" i="6"/>
  <c r="CE54" i="6"/>
  <c r="CE50" i="6"/>
  <c r="CE48" i="6"/>
  <c r="CG47" i="6"/>
  <c r="CH47" i="6"/>
  <c r="H47" i="6"/>
  <c r="CC47" i="6"/>
  <c r="CD47" i="6"/>
  <c r="CE47" i="6"/>
  <c r="CI48" i="6"/>
  <c r="CK48" i="6"/>
  <c r="CL48" i="6"/>
  <c r="CI47" i="6"/>
  <c r="CK47" i="6"/>
  <c r="CL47" i="6"/>
  <c r="CI55" i="6"/>
  <c r="CI49" i="6"/>
  <c r="CK49" i="6"/>
  <c r="CL49" i="6"/>
  <c r="CI57" i="6"/>
  <c r="CK57" i="6"/>
  <c r="CL57" i="6"/>
  <c r="CI53" i="6"/>
  <c r="CK53" i="6"/>
  <c r="CL53" i="6"/>
  <c r="CI52" i="6"/>
  <c r="CK52" i="6"/>
  <c r="CL52" i="6"/>
  <c r="CM52" i="6"/>
  <c r="I52" i="6"/>
  <c r="CI56" i="6"/>
  <c r="CK56" i="6"/>
  <c r="CL56" i="6"/>
  <c r="CI51" i="6"/>
  <c r="CK51" i="6"/>
  <c r="CL51" i="6"/>
  <c r="CI50" i="6"/>
  <c r="CK50" i="6"/>
  <c r="CL50" i="6"/>
  <c r="CI54" i="6"/>
  <c r="CK54" i="6"/>
  <c r="CL54" i="6"/>
  <c r="R89" i="6"/>
  <c r="AE81" i="6"/>
  <c r="R81" i="6"/>
  <c r="AE100" i="6"/>
  <c r="R100" i="6"/>
  <c r="AE84" i="6"/>
  <c r="R84" i="6"/>
  <c r="AE94" i="6"/>
  <c r="R94" i="6"/>
  <c r="AE98" i="6"/>
  <c r="R98" i="6"/>
  <c r="AE96" i="6"/>
  <c r="R96" i="6"/>
  <c r="AE86" i="6"/>
  <c r="R86" i="6"/>
  <c r="AE77" i="6"/>
  <c r="R77" i="6"/>
  <c r="AE93" i="6"/>
  <c r="R93" i="6"/>
  <c r="AE92" i="6"/>
  <c r="R92" i="6"/>
  <c r="AE90" i="6"/>
  <c r="R90" i="6"/>
  <c r="AE88" i="6"/>
  <c r="R88" i="6"/>
  <c r="AE78" i="6"/>
  <c r="R78" i="6"/>
  <c r="AE99" i="6"/>
  <c r="R99" i="6"/>
  <c r="AE82" i="6"/>
  <c r="R82" i="6"/>
  <c r="AE80" i="6"/>
  <c r="R80" i="6"/>
  <c r="AE91" i="6"/>
  <c r="R91" i="6"/>
  <c r="AE85" i="6"/>
  <c r="R85" i="6"/>
  <c r="AE95" i="6"/>
  <c r="R95" i="6"/>
  <c r="AE83" i="6"/>
  <c r="R83" i="6"/>
  <c r="AE97" i="6"/>
  <c r="R97" i="6"/>
  <c r="AE87" i="6"/>
  <c r="R87" i="6"/>
  <c r="BU75" i="6"/>
  <c r="AE79" i="6"/>
  <c r="R79" i="6"/>
  <c r="BJ89" i="6"/>
  <c r="F90" i="6"/>
  <c r="AH90" i="6"/>
  <c r="T89" i="6"/>
  <c r="AV89" i="6"/>
  <c r="CM53" i="6"/>
  <c r="I53" i="6"/>
  <c r="CM57" i="6"/>
  <c r="I57" i="6"/>
  <c r="CM54" i="6"/>
  <c r="I54" i="6"/>
  <c r="CM49" i="6"/>
  <c r="I49" i="6"/>
  <c r="CM50" i="6"/>
  <c r="I50" i="6"/>
  <c r="CM51" i="6"/>
  <c r="I51" i="6"/>
  <c r="CM47" i="6"/>
  <c r="CM56" i="6"/>
  <c r="I56" i="6"/>
  <c r="CM48" i="6"/>
  <c r="I48" i="6"/>
  <c r="CK55" i="6"/>
  <c r="CL55" i="6"/>
  <c r="CM55" i="6"/>
  <c r="I55" i="6"/>
  <c r="R101" i="6"/>
  <c r="BJ90" i="6"/>
  <c r="F91" i="6"/>
  <c r="AH91" i="6"/>
  <c r="T90" i="6"/>
  <c r="AV90" i="6"/>
  <c r="BJ91" i="6"/>
  <c r="F92" i="6"/>
  <c r="AH92" i="6"/>
  <c r="T91" i="6"/>
  <c r="AV91" i="6"/>
  <c r="BJ92" i="6"/>
  <c r="F93" i="6"/>
  <c r="AH93" i="6"/>
  <c r="T92" i="6"/>
  <c r="AV92" i="6"/>
  <c r="BJ93" i="6"/>
  <c r="F94" i="6"/>
  <c r="AH94" i="6"/>
  <c r="T93" i="6"/>
  <c r="AV93" i="6"/>
  <c r="BJ94" i="6"/>
  <c r="F95" i="6"/>
  <c r="AH95" i="6"/>
  <c r="T94" i="6"/>
  <c r="AV94" i="6"/>
  <c r="BJ95" i="6"/>
  <c r="F96" i="6"/>
  <c r="AH96" i="6"/>
  <c r="T95" i="6"/>
  <c r="AV95" i="6"/>
  <c r="BJ96" i="6"/>
  <c r="F97" i="6"/>
  <c r="AH97" i="6"/>
  <c r="T96" i="6"/>
  <c r="AV96" i="6"/>
  <c r="BJ97" i="6"/>
  <c r="F98" i="6"/>
  <c r="AH98" i="6"/>
  <c r="T97" i="6"/>
  <c r="AV97" i="6"/>
  <c r="BJ98" i="6"/>
  <c r="F99" i="6"/>
  <c r="AH99" i="6"/>
  <c r="T98" i="6"/>
  <c r="AV98" i="6"/>
  <c r="BJ99" i="6"/>
  <c r="F100" i="6"/>
  <c r="AH100" i="6"/>
  <c r="T99" i="6"/>
  <c r="AV99" i="6"/>
  <c r="BJ100" i="6"/>
  <c r="T100" i="6"/>
  <c r="AV100" i="6"/>
  <c r="AF101" i="6"/>
  <c r="K102" i="6"/>
</calcChain>
</file>

<file path=xl/sharedStrings.xml><?xml version="1.0" encoding="utf-8"?>
<sst xmlns="http://schemas.openxmlformats.org/spreadsheetml/2006/main" count="182" uniqueCount="66">
  <si>
    <t xml:space="preserve">Q = </t>
  </si>
  <si>
    <t>kN</t>
  </si>
  <si>
    <t>Z =</t>
  </si>
  <si>
    <t>x =</t>
  </si>
  <si>
    <t>Ro =</t>
  </si>
  <si>
    <t>Cos Teta</t>
  </si>
  <si>
    <t xml:space="preserve">Sigma(M) = </t>
  </si>
  <si>
    <t>Poids Propre</t>
  </si>
  <si>
    <t>80 kPa</t>
  </si>
  <si>
    <t>X =</t>
  </si>
  <si>
    <t>Z</t>
  </si>
  <si>
    <t>π =</t>
  </si>
  <si>
    <t>ρ =</t>
  </si>
  <si>
    <t>Teta</t>
  </si>
  <si>
    <t>°</t>
  </si>
  <si>
    <t>Radians</t>
  </si>
  <si>
    <t>Pour 80</t>
  </si>
  <si>
    <t>X</t>
  </si>
  <si>
    <t>Pour 40</t>
  </si>
  <si>
    <t>Pour 20</t>
  </si>
  <si>
    <t>Sigma (v)</t>
  </si>
  <si>
    <t>X (0,5)</t>
  </si>
  <si>
    <t>X (1)</t>
  </si>
  <si>
    <t>X (2)</t>
  </si>
  <si>
    <t xml:space="preserve">q = </t>
  </si>
  <si>
    <t xml:space="preserve">R = </t>
  </si>
  <si>
    <t>m</t>
  </si>
  <si>
    <t>kPa</t>
  </si>
  <si>
    <t>s</t>
  </si>
  <si>
    <t>x</t>
  </si>
  <si>
    <t>z</t>
  </si>
  <si>
    <t>sigma</t>
  </si>
  <si>
    <t xml:space="preserve">Q= </t>
  </si>
  <si>
    <t>Somme</t>
  </si>
  <si>
    <t>Sigma</t>
  </si>
  <si>
    <t>teta</t>
  </si>
  <si>
    <t>rho</t>
  </si>
  <si>
    <t>Q</t>
  </si>
  <si>
    <t>Pas =</t>
  </si>
  <si>
    <t xml:space="preserve">N = </t>
  </si>
  <si>
    <t>N1</t>
  </si>
  <si>
    <t>²</t>
  </si>
  <si>
    <t>Entrées :</t>
  </si>
  <si>
    <t>R</t>
  </si>
  <si>
    <t>dQ</t>
  </si>
  <si>
    <t>a</t>
  </si>
  <si>
    <t>dS</t>
  </si>
  <si>
    <t>d</t>
  </si>
  <si>
    <t>données</t>
  </si>
  <si>
    <t>pas teta =</t>
  </si>
  <si>
    <t>N teta</t>
  </si>
  <si>
    <t>sigma V</t>
  </si>
  <si>
    <t>a = 0</t>
  </si>
  <si>
    <t>a = R</t>
  </si>
  <si>
    <t>a = 2R</t>
  </si>
  <si>
    <t>z=0,5025</t>
  </si>
  <si>
    <t>z=0,105</t>
  </si>
  <si>
    <t>z=0,21</t>
  </si>
  <si>
    <t>Somme =</t>
  </si>
  <si>
    <t>roue gauche</t>
  </si>
  <si>
    <t>roue droite</t>
  </si>
  <si>
    <t>somme</t>
  </si>
  <si>
    <t>question 8</t>
  </si>
  <si>
    <t>question 7)2</t>
  </si>
  <si>
    <t>QUESTION 7)1</t>
  </si>
  <si>
    <t>Entrées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</si>
</sst>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/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99">
    <xf numFmtId="0" fontId="0" fillId="0" borderId="0" xfId="0"/>
    <xf numFmtId="0" fontId="0" fillId="2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2" borderId="5" xfId="0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2" borderId="6" xfId="0" applyFill="1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21" xfId="0" applyFill="1" applyBorder="1"/>
    <xf numFmtId="0" fontId="0" fillId="3" borderId="19" xfId="0" applyFill="1" applyBorder="1"/>
    <xf numFmtId="0" fontId="0" fillId="3" borderId="12" xfId="0" applyFill="1" applyBorder="1"/>
    <xf numFmtId="0" fontId="0" fillId="3" borderId="33" xfId="0" applyFill="1" applyBorder="1"/>
    <xf numFmtId="0" fontId="0" fillId="3" borderId="13" xfId="0" applyFill="1" applyBorder="1"/>
    <xf numFmtId="0" fontId="2" fillId="3" borderId="12" xfId="0" applyFont="1" applyFill="1" applyBorder="1"/>
    <xf numFmtId="0" fontId="0" fillId="3" borderId="0" xfId="0" applyFill="1"/>
    <xf numFmtId="0" fontId="0" fillId="3" borderId="0" xfId="0" applyFill="1" applyAlignment="1">
      <alignment horizontal="center"/>
    </xf>
    <xf numFmtId="0" fontId="2" fillId="3" borderId="0" xfId="0" applyFont="1" applyFill="1" applyAlignment="1">
      <alignment horizontal="center"/>
    </xf>
    <xf numFmtId="0" fontId="0" fillId="0" borderId="0" xfId="0" applyBorder="1"/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/>
    <xf numFmtId="0" fontId="0" fillId="0" borderId="0" xfId="0" applyFill="1" applyBorder="1" applyAlignment="1"/>
    <xf numFmtId="0" fontId="0" fillId="0" borderId="0" xfId="0" applyBorder="1" applyAlignment="1"/>
    <xf numFmtId="0" fontId="0" fillId="0" borderId="37" xfId="0" applyBorder="1"/>
    <xf numFmtId="0" fontId="0" fillId="0" borderId="38" xfId="0" applyBorder="1"/>
    <xf numFmtId="0" fontId="0" fillId="0" borderId="0" xfId="0" applyBorder="1" applyAlignment="1">
      <alignment horizontal="center"/>
    </xf>
    <xf numFmtId="0" fontId="0" fillId="0" borderId="39" xfId="0" applyBorder="1"/>
    <xf numFmtId="0" fontId="0" fillId="0" borderId="40" xfId="0" applyBorder="1"/>
    <xf numFmtId="0" fontId="0" fillId="0" borderId="41" xfId="0" applyBorder="1"/>
    <xf numFmtId="0" fontId="0" fillId="0" borderId="35" xfId="0" applyFill="1" applyBorder="1"/>
    <xf numFmtId="0" fontId="0" fillId="0" borderId="34" xfId="0" applyFill="1" applyBorder="1"/>
    <xf numFmtId="0" fontId="0" fillId="3" borderId="43" xfId="0" applyFill="1" applyBorder="1" applyAlignment="1">
      <alignment horizontal="center"/>
    </xf>
    <xf numFmtId="0" fontId="0" fillId="3" borderId="44" xfId="0" applyFill="1" applyBorder="1" applyAlignment="1">
      <alignment horizontal="center"/>
    </xf>
    <xf numFmtId="0" fontId="0" fillId="3" borderId="42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35" xfId="0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0" fontId="0" fillId="0" borderId="48" xfId="0" applyFill="1" applyBorder="1"/>
    <xf numFmtId="0" fontId="0" fillId="0" borderId="12" xfId="0" applyBorder="1" applyAlignment="1">
      <alignment horizontal="center"/>
    </xf>
    <xf numFmtId="0" fontId="0" fillId="0" borderId="33" xfId="0" applyBorder="1"/>
    <xf numFmtId="0" fontId="0" fillId="0" borderId="12" xfId="0" applyBorder="1"/>
    <xf numFmtId="0" fontId="0" fillId="4" borderId="0" xfId="0" applyFill="1"/>
    <xf numFmtId="0" fontId="0" fillId="3" borderId="0" xfId="0" applyFill="1" applyAlignment="1">
      <alignment horizontal="center"/>
    </xf>
    <xf numFmtId="0" fontId="0" fillId="0" borderId="19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5" xfId="0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4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5" borderId="0" xfId="0" applyFill="1"/>
    <xf numFmtId="0" fontId="0" fillId="0" borderId="49" xfId="0" applyBorder="1" applyAlignment="1">
      <alignment horizontal="center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sharedStrings" Target="sharedStrings.xml"/><Relationship Id="rId12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chartsheet" Target="chartsheets/sheet1.xml"/><Relationship Id="rId3" Type="http://schemas.openxmlformats.org/officeDocument/2006/relationships/chartsheet" Target="chartsheets/sheet2.xml"/><Relationship Id="rId4" Type="http://schemas.openxmlformats.org/officeDocument/2006/relationships/chartsheet" Target="chartsheets/sheet3.xml"/><Relationship Id="rId5" Type="http://schemas.openxmlformats.org/officeDocument/2006/relationships/chartsheet" Target="chartsheets/sheet4.xml"/><Relationship Id="rId6" Type="http://schemas.openxmlformats.org/officeDocument/2006/relationships/worksheet" Target="worksheets/sheet2.xml"/><Relationship Id="rId7" Type="http://schemas.openxmlformats.org/officeDocument/2006/relationships/chartsheet" Target="chartsheets/sheet5.xml"/><Relationship Id="rId8" Type="http://schemas.openxmlformats.org/officeDocument/2006/relationships/chartsheet" Target="chartsheets/sheet6.xml"/><Relationship Id="rId9" Type="http://schemas.openxmlformats.org/officeDocument/2006/relationships/theme" Target="theme/theme1.xml"/><Relationship Id="rId10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microsoft.com/office/2011/relationships/chartStyle" Target="style1.xml"/><Relationship Id="rId2" Type="http://schemas.microsoft.com/office/2011/relationships/chartColorStyle" Target="colors1.xml"/></Relationships>
</file>

<file path=xl/charts/_rels/chart2.xml.rels><?xml version="1.0" encoding="UTF-8" standalone="yes"?>
<Relationships xmlns="http://schemas.openxmlformats.org/package/2006/relationships"><Relationship Id="rId1" Type="http://schemas.microsoft.com/office/2011/relationships/chartStyle" Target="style2.xml"/><Relationship Id="rId2" Type="http://schemas.microsoft.com/office/2011/relationships/chartColorStyle" Target="colors2.xml"/></Relationships>
</file>

<file path=xl/charts/_rels/chart3.xml.rels><?xml version="1.0" encoding="UTF-8" standalone="yes"?>
<Relationships xmlns="http://schemas.openxmlformats.org/package/2006/relationships"><Relationship Id="rId1" Type="http://schemas.microsoft.com/office/2011/relationships/chartStyle" Target="style3.xml"/><Relationship Id="rId2" Type="http://schemas.microsoft.com/office/2011/relationships/chartColorStyle" Target="colors3.xml"/></Relationships>
</file>

<file path=xl/charts/_rels/chart4.xml.rels><?xml version="1.0" encoding="UTF-8" standalone="yes"?>
<Relationships xmlns="http://schemas.openxmlformats.org/package/2006/relationships"><Relationship Id="rId1" Type="http://schemas.microsoft.com/office/2011/relationships/chartStyle" Target="style4.xml"/><Relationship Id="rId2" Type="http://schemas.microsoft.com/office/2011/relationships/chartColorStyle" Target="colors4.xml"/></Relationships>
</file>

<file path=xl/charts/_rels/chart5.xml.rels><?xml version="1.0" encoding="UTF-8" standalone="yes"?>
<Relationships xmlns="http://schemas.openxmlformats.org/package/2006/relationships"><Relationship Id="rId1" Type="http://schemas.microsoft.com/office/2011/relationships/chartStyle" Target="style5.xml"/><Relationship Id="rId2" Type="http://schemas.microsoft.com/office/2011/relationships/chartColorStyle" Target="colors5.xml"/></Relationships>
</file>

<file path=xl/charts/_rels/chart6.xml.rels><?xml version="1.0" encoding="UTF-8" standalone="yes"?>
<Relationships xmlns="http://schemas.openxmlformats.org/package/2006/relationships"><Relationship Id="rId1" Type="http://schemas.microsoft.com/office/2011/relationships/chartStyle" Target="style6.xml"/><Relationship Id="rId2" Type="http://schemas.microsoft.com/office/2011/relationships/chartColorStyle" Target="colors6.xml"/></Relationships>
</file>

<file path=xl/charts/_rels/chart7.xml.rels><?xml version="1.0" encoding="UTF-8" standalone="yes"?>
<Relationships xmlns="http://schemas.openxmlformats.org/package/2006/relationships"><Relationship Id="rId1" Type="http://schemas.microsoft.com/office/2011/relationships/chartStyle" Target="style7.xml"/><Relationship Id="rId2" Type="http://schemas.microsoft.com/office/2011/relationships/chartColorStyle" Target="colors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'Partie 1'!$N$5:$N$105</c:f>
              <c:numCache>
                <c:formatCode>General</c:formatCode>
                <c:ptCount val="101"/>
                <c:pt idx="1">
                  <c:v>954.929658551372</c:v>
                </c:pt>
                <c:pt idx="2">
                  <c:v>238.732414637843</c:v>
                </c:pt>
                <c:pt idx="3">
                  <c:v>106.1032953945969</c:v>
                </c:pt>
                <c:pt idx="4">
                  <c:v>59.68310365946075</c:v>
                </c:pt>
                <c:pt idx="5">
                  <c:v>38.19718634205488</c:v>
                </c:pt>
                <c:pt idx="6">
                  <c:v>26.52582384864922</c:v>
                </c:pt>
                <c:pt idx="7">
                  <c:v>19.48836037859943</c:v>
                </c:pt>
                <c:pt idx="8">
                  <c:v>14.92077591486519</c:v>
                </c:pt>
                <c:pt idx="9">
                  <c:v>11.7892550438441</c:v>
                </c:pt>
                <c:pt idx="10">
                  <c:v>9.549296585513721</c:v>
                </c:pt>
                <c:pt idx="11">
                  <c:v>7.891980649184892</c:v>
                </c:pt>
                <c:pt idx="12">
                  <c:v>6.631455962162305</c:v>
                </c:pt>
                <c:pt idx="13">
                  <c:v>5.650471352374982</c:v>
                </c:pt>
                <c:pt idx="14">
                  <c:v>4.872090094649858</c:v>
                </c:pt>
                <c:pt idx="15">
                  <c:v>4.244131815783875</c:v>
                </c:pt>
                <c:pt idx="16">
                  <c:v>3.730193978716296</c:v>
                </c:pt>
                <c:pt idx="17">
                  <c:v>3.304254873880181</c:v>
                </c:pt>
                <c:pt idx="18">
                  <c:v>2.947313760961024</c:v>
                </c:pt>
                <c:pt idx="19">
                  <c:v>2.645234511222637</c:v>
                </c:pt>
                <c:pt idx="20">
                  <c:v>2.38732414637843</c:v>
                </c:pt>
                <c:pt idx="21">
                  <c:v>2.165373375399936</c:v>
                </c:pt>
                <c:pt idx="22">
                  <c:v>1.972995162296223</c:v>
                </c:pt>
                <c:pt idx="23">
                  <c:v>1.805160035068757</c:v>
                </c:pt>
                <c:pt idx="24">
                  <c:v>1.657863990540576</c:v>
                </c:pt>
                <c:pt idx="25">
                  <c:v>1.527887453682195</c:v>
                </c:pt>
                <c:pt idx="26">
                  <c:v>1.412617838093746</c:v>
                </c:pt>
                <c:pt idx="27">
                  <c:v>1.309917227093789</c:v>
                </c:pt>
                <c:pt idx="28">
                  <c:v>1.218022523662465</c:v>
                </c:pt>
                <c:pt idx="29">
                  <c:v>1.135469272950502</c:v>
                </c:pt>
                <c:pt idx="30">
                  <c:v>1.061032953945969</c:v>
                </c:pt>
                <c:pt idx="31">
                  <c:v>0.993683307545652</c:v>
                </c:pt>
                <c:pt idx="32">
                  <c:v>0.932548494679074</c:v>
                </c:pt>
                <c:pt idx="33">
                  <c:v>0.876886738798322</c:v>
                </c:pt>
                <c:pt idx="34">
                  <c:v>0.826063718470045</c:v>
                </c:pt>
                <c:pt idx="35">
                  <c:v>0.779534415143977</c:v>
                </c:pt>
                <c:pt idx="36">
                  <c:v>0.736828440240256</c:v>
                </c:pt>
                <c:pt idx="37">
                  <c:v>0.697538099745341</c:v>
                </c:pt>
                <c:pt idx="38">
                  <c:v>0.661308627805659</c:v>
                </c:pt>
                <c:pt idx="39">
                  <c:v>0.627830150263887</c:v>
                </c:pt>
                <c:pt idx="40">
                  <c:v>0.596831036594608</c:v>
                </c:pt>
                <c:pt idx="41">
                  <c:v>0.568072372725385</c:v>
                </c:pt>
                <c:pt idx="42">
                  <c:v>0.541343343849984</c:v>
                </c:pt>
                <c:pt idx="43">
                  <c:v>0.516457359952067</c:v>
                </c:pt>
                <c:pt idx="44">
                  <c:v>0.493248790574056</c:v>
                </c:pt>
                <c:pt idx="45">
                  <c:v>0.471570201753764</c:v>
                </c:pt>
                <c:pt idx="46">
                  <c:v>0.451290008767189</c:v>
                </c:pt>
                <c:pt idx="47">
                  <c:v>0.432290474672418</c:v>
                </c:pt>
                <c:pt idx="48">
                  <c:v>0.414465997635144</c:v>
                </c:pt>
                <c:pt idx="49">
                  <c:v>0.39772164037958</c:v>
                </c:pt>
                <c:pt idx="50">
                  <c:v>0.381971863420549</c:v>
                </c:pt>
                <c:pt idx="51">
                  <c:v>0.367139430431131</c:v>
                </c:pt>
                <c:pt idx="52">
                  <c:v>0.353154459523436</c:v>
                </c:pt>
                <c:pt idx="53">
                  <c:v>0.339953598629894</c:v>
                </c:pt>
                <c:pt idx="54">
                  <c:v>0.327479306773447</c:v>
                </c:pt>
                <c:pt idx="55">
                  <c:v>0.315679225967396</c:v>
                </c:pt>
                <c:pt idx="56">
                  <c:v>0.304505630915616</c:v>
                </c:pt>
                <c:pt idx="57">
                  <c:v>0.293914945691404</c:v>
                </c:pt>
                <c:pt idx="58">
                  <c:v>0.283867318237625</c:v>
                </c:pt>
                <c:pt idx="59">
                  <c:v>0.274326244915648</c:v>
                </c:pt>
                <c:pt idx="60">
                  <c:v>0.265258238486492</c:v>
                </c:pt>
                <c:pt idx="61">
                  <c:v>0.256632533875671</c:v>
                </c:pt>
                <c:pt idx="62">
                  <c:v>0.248420826886413</c:v>
                </c:pt>
                <c:pt idx="63">
                  <c:v>0.240597041711104</c:v>
                </c:pt>
                <c:pt idx="64">
                  <c:v>0.233137123669769</c:v>
                </c:pt>
                <c:pt idx="65">
                  <c:v>0.226018854094999</c:v>
                </c:pt>
                <c:pt idx="66">
                  <c:v>0.21922168469958</c:v>
                </c:pt>
                <c:pt idx="67">
                  <c:v>0.212726589118149</c:v>
                </c:pt>
                <c:pt idx="68">
                  <c:v>0.206515929617511</c:v>
                </c:pt>
                <c:pt idx="69">
                  <c:v>0.200573337229862</c:v>
                </c:pt>
                <c:pt idx="70">
                  <c:v>0.194883603785994</c:v>
                </c:pt>
                <c:pt idx="71">
                  <c:v>0.189432584517233</c:v>
                </c:pt>
                <c:pt idx="72">
                  <c:v>0.184207110060064</c:v>
                </c:pt>
                <c:pt idx="73">
                  <c:v>0.17919490684019</c:v>
                </c:pt>
                <c:pt idx="74">
                  <c:v>0.174384524936335</c:v>
                </c:pt>
                <c:pt idx="75">
                  <c:v>0.169765272631355</c:v>
                </c:pt>
                <c:pt idx="76">
                  <c:v>0.165327156951415</c:v>
                </c:pt>
                <c:pt idx="77">
                  <c:v>0.161060829575202</c:v>
                </c:pt>
                <c:pt idx="78">
                  <c:v>0.156957537565972</c:v>
                </c:pt>
                <c:pt idx="79">
                  <c:v>0.153009078441175</c:v>
                </c:pt>
                <c:pt idx="80">
                  <c:v>0.149207759148652</c:v>
                </c:pt>
                <c:pt idx="81">
                  <c:v>0.145546358565977</c:v>
                </c:pt>
                <c:pt idx="82">
                  <c:v>0.142018093181346</c:v>
                </c:pt>
                <c:pt idx="83">
                  <c:v>0.138616585651237</c:v>
                </c:pt>
                <c:pt idx="84">
                  <c:v>0.135335835962496</c:v>
                </c:pt>
                <c:pt idx="85">
                  <c:v>0.132170194955207</c:v>
                </c:pt>
                <c:pt idx="86">
                  <c:v>0.129114339988017</c:v>
                </c:pt>
                <c:pt idx="87">
                  <c:v>0.126163252550056</c:v>
                </c:pt>
                <c:pt idx="88">
                  <c:v>0.123312197643514</c:v>
                </c:pt>
                <c:pt idx="89">
                  <c:v>0.12055670477861</c:v>
                </c:pt>
                <c:pt idx="90">
                  <c:v>0.117892550438441</c:v>
                </c:pt>
                <c:pt idx="91">
                  <c:v>0.115315741885204</c:v>
                </c:pt>
                <c:pt idx="92">
                  <c:v>0.112822502191797</c:v>
                </c:pt>
                <c:pt idx="93">
                  <c:v>0.110409256393961</c:v>
                </c:pt>
                <c:pt idx="94">
                  <c:v>0.108072618668105</c:v>
                </c:pt>
                <c:pt idx="95">
                  <c:v>0.105809380448905</c:v>
                </c:pt>
                <c:pt idx="96">
                  <c:v>0.103616499408786</c:v>
                </c:pt>
                <c:pt idx="97">
                  <c:v>0.101491089228544</c:v>
                </c:pt>
                <c:pt idx="98">
                  <c:v>0.099430410094895</c:v>
                </c:pt>
                <c:pt idx="99">
                  <c:v>0.0974318598664801</c:v>
                </c:pt>
                <c:pt idx="100">
                  <c:v>0.0954929658551372</c:v>
                </c:pt>
              </c:numCache>
            </c:numRef>
          </c:xVal>
          <c:yVal>
            <c:numRef>
              <c:f>'Partie 1'!$B$5:$B$105</c:f>
              <c:numCache>
                <c:formatCode>General</c:formatCode>
                <c:ptCount val="101"/>
                <c:pt idx="0">
                  <c:v>0.0</c:v>
                </c:pt>
                <c:pt idx="1">
                  <c:v>0.2</c:v>
                </c:pt>
                <c:pt idx="2">
                  <c:v>0.4</c:v>
                </c:pt>
                <c:pt idx="3">
                  <c:v>0.6</c:v>
                </c:pt>
                <c:pt idx="4">
                  <c:v>0.8</c:v>
                </c:pt>
                <c:pt idx="5">
                  <c:v>1.0</c:v>
                </c:pt>
                <c:pt idx="6">
                  <c:v>1.2</c:v>
                </c:pt>
                <c:pt idx="7">
                  <c:v>1.4</c:v>
                </c:pt>
                <c:pt idx="8">
                  <c:v>1.6</c:v>
                </c:pt>
                <c:pt idx="9">
                  <c:v>1.8</c:v>
                </c:pt>
                <c:pt idx="10">
                  <c:v>2.0</c:v>
                </c:pt>
                <c:pt idx="11">
                  <c:v>2.2</c:v>
                </c:pt>
                <c:pt idx="12">
                  <c:v>2.4</c:v>
                </c:pt>
                <c:pt idx="13">
                  <c:v>2.6</c:v>
                </c:pt>
                <c:pt idx="14">
                  <c:v>2.8</c:v>
                </c:pt>
                <c:pt idx="15">
                  <c:v>3.0</c:v>
                </c:pt>
                <c:pt idx="16">
                  <c:v>3.2</c:v>
                </c:pt>
                <c:pt idx="17">
                  <c:v>3.4</c:v>
                </c:pt>
                <c:pt idx="18">
                  <c:v>3.6</c:v>
                </c:pt>
                <c:pt idx="19">
                  <c:v>3.8</c:v>
                </c:pt>
                <c:pt idx="20">
                  <c:v>4.0</c:v>
                </c:pt>
                <c:pt idx="21">
                  <c:v>4.2</c:v>
                </c:pt>
                <c:pt idx="22">
                  <c:v>4.4</c:v>
                </c:pt>
                <c:pt idx="23">
                  <c:v>4.6</c:v>
                </c:pt>
                <c:pt idx="24">
                  <c:v>4.8</c:v>
                </c:pt>
                <c:pt idx="25">
                  <c:v>5.0</c:v>
                </c:pt>
                <c:pt idx="26">
                  <c:v>5.2</c:v>
                </c:pt>
                <c:pt idx="27">
                  <c:v>5.4</c:v>
                </c:pt>
                <c:pt idx="28">
                  <c:v>5.6</c:v>
                </c:pt>
                <c:pt idx="29">
                  <c:v>5.8</c:v>
                </c:pt>
                <c:pt idx="30">
                  <c:v>6.0</c:v>
                </c:pt>
                <c:pt idx="31">
                  <c:v>6.2</c:v>
                </c:pt>
                <c:pt idx="32">
                  <c:v>6.4</c:v>
                </c:pt>
                <c:pt idx="33">
                  <c:v>6.6</c:v>
                </c:pt>
                <c:pt idx="34">
                  <c:v>6.8</c:v>
                </c:pt>
                <c:pt idx="35">
                  <c:v>7.0</c:v>
                </c:pt>
                <c:pt idx="36">
                  <c:v>7.2</c:v>
                </c:pt>
                <c:pt idx="37">
                  <c:v>7.4</c:v>
                </c:pt>
                <c:pt idx="38">
                  <c:v>7.6</c:v>
                </c:pt>
                <c:pt idx="39">
                  <c:v>7.8</c:v>
                </c:pt>
                <c:pt idx="40">
                  <c:v>8.0</c:v>
                </c:pt>
                <c:pt idx="41">
                  <c:v>8.2</c:v>
                </c:pt>
                <c:pt idx="42">
                  <c:v>8.4</c:v>
                </c:pt>
                <c:pt idx="43">
                  <c:v>8.6</c:v>
                </c:pt>
                <c:pt idx="44">
                  <c:v>8.8</c:v>
                </c:pt>
                <c:pt idx="45">
                  <c:v>9.0</c:v>
                </c:pt>
                <c:pt idx="46">
                  <c:v>9.2</c:v>
                </c:pt>
                <c:pt idx="47">
                  <c:v>9.4</c:v>
                </c:pt>
                <c:pt idx="48">
                  <c:v>9.6</c:v>
                </c:pt>
                <c:pt idx="49">
                  <c:v>9.8</c:v>
                </c:pt>
                <c:pt idx="50">
                  <c:v>10.0</c:v>
                </c:pt>
                <c:pt idx="51">
                  <c:v>10.2</c:v>
                </c:pt>
                <c:pt idx="52">
                  <c:v>10.4</c:v>
                </c:pt>
                <c:pt idx="53">
                  <c:v>10.6</c:v>
                </c:pt>
                <c:pt idx="54">
                  <c:v>10.8</c:v>
                </c:pt>
                <c:pt idx="55">
                  <c:v>11.0</c:v>
                </c:pt>
                <c:pt idx="56">
                  <c:v>11.2</c:v>
                </c:pt>
                <c:pt idx="57">
                  <c:v>11.4</c:v>
                </c:pt>
                <c:pt idx="58">
                  <c:v>11.6</c:v>
                </c:pt>
                <c:pt idx="59">
                  <c:v>11.8</c:v>
                </c:pt>
                <c:pt idx="60">
                  <c:v>12.0</c:v>
                </c:pt>
                <c:pt idx="61">
                  <c:v>12.2</c:v>
                </c:pt>
                <c:pt idx="62">
                  <c:v>12.4</c:v>
                </c:pt>
                <c:pt idx="63">
                  <c:v>12.6</c:v>
                </c:pt>
                <c:pt idx="64">
                  <c:v>12.8</c:v>
                </c:pt>
                <c:pt idx="65">
                  <c:v>13.0</c:v>
                </c:pt>
                <c:pt idx="66">
                  <c:v>13.2</c:v>
                </c:pt>
                <c:pt idx="67">
                  <c:v>13.4</c:v>
                </c:pt>
                <c:pt idx="68">
                  <c:v>13.6</c:v>
                </c:pt>
                <c:pt idx="69">
                  <c:v>13.8</c:v>
                </c:pt>
                <c:pt idx="70">
                  <c:v>14.0</c:v>
                </c:pt>
                <c:pt idx="71">
                  <c:v>14.2</c:v>
                </c:pt>
                <c:pt idx="72">
                  <c:v>14.4</c:v>
                </c:pt>
                <c:pt idx="73">
                  <c:v>14.6</c:v>
                </c:pt>
                <c:pt idx="74">
                  <c:v>14.8</c:v>
                </c:pt>
                <c:pt idx="75">
                  <c:v>15.0</c:v>
                </c:pt>
                <c:pt idx="76">
                  <c:v>15.2</c:v>
                </c:pt>
                <c:pt idx="77">
                  <c:v>15.4</c:v>
                </c:pt>
                <c:pt idx="78">
                  <c:v>15.6</c:v>
                </c:pt>
                <c:pt idx="79">
                  <c:v>15.8</c:v>
                </c:pt>
                <c:pt idx="80">
                  <c:v>16.0</c:v>
                </c:pt>
                <c:pt idx="81">
                  <c:v>16.2</c:v>
                </c:pt>
                <c:pt idx="82">
                  <c:v>16.4</c:v>
                </c:pt>
                <c:pt idx="83">
                  <c:v>16.6</c:v>
                </c:pt>
                <c:pt idx="84">
                  <c:v>16.8</c:v>
                </c:pt>
                <c:pt idx="85">
                  <c:v>17.0</c:v>
                </c:pt>
                <c:pt idx="86">
                  <c:v>17.2</c:v>
                </c:pt>
                <c:pt idx="87">
                  <c:v>17.4</c:v>
                </c:pt>
                <c:pt idx="88">
                  <c:v>17.6</c:v>
                </c:pt>
                <c:pt idx="89">
                  <c:v>17.8</c:v>
                </c:pt>
                <c:pt idx="90">
                  <c:v>18.0</c:v>
                </c:pt>
                <c:pt idx="91">
                  <c:v>18.2</c:v>
                </c:pt>
                <c:pt idx="92">
                  <c:v>18.4</c:v>
                </c:pt>
                <c:pt idx="93">
                  <c:v>18.6</c:v>
                </c:pt>
                <c:pt idx="94">
                  <c:v>18.8</c:v>
                </c:pt>
                <c:pt idx="95">
                  <c:v>19.0</c:v>
                </c:pt>
                <c:pt idx="96">
                  <c:v>19.2</c:v>
                </c:pt>
                <c:pt idx="97">
                  <c:v>19.4</c:v>
                </c:pt>
                <c:pt idx="98">
                  <c:v>19.6</c:v>
                </c:pt>
                <c:pt idx="99">
                  <c:v>19.8</c:v>
                </c:pt>
                <c:pt idx="100">
                  <c:v>20.0</c:v>
                </c:pt>
              </c:numCache>
            </c:numRef>
          </c:yVal>
          <c:smooth val="1"/>
        </c:ser>
        <c:ser>
          <c:idx val="1"/>
          <c:order val="1"/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2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'Partie 1'!$R$5:$R$105</c:f>
              <c:numCache>
                <c:formatCode>General</c:formatCode>
                <c:ptCount val="101"/>
                <c:pt idx="0">
                  <c:v>0.0</c:v>
                </c:pt>
                <c:pt idx="1">
                  <c:v>3.8</c:v>
                </c:pt>
                <c:pt idx="2">
                  <c:v>7.6</c:v>
                </c:pt>
                <c:pt idx="3">
                  <c:v>11.4</c:v>
                </c:pt>
                <c:pt idx="4">
                  <c:v>15.2</c:v>
                </c:pt>
                <c:pt idx="5">
                  <c:v>19.0</c:v>
                </c:pt>
                <c:pt idx="6">
                  <c:v>22.8</c:v>
                </c:pt>
                <c:pt idx="7">
                  <c:v>26.6</c:v>
                </c:pt>
                <c:pt idx="8">
                  <c:v>30.4</c:v>
                </c:pt>
                <c:pt idx="9">
                  <c:v>34.2</c:v>
                </c:pt>
                <c:pt idx="10">
                  <c:v>38.0</c:v>
                </c:pt>
                <c:pt idx="11">
                  <c:v>41.8</c:v>
                </c:pt>
                <c:pt idx="12">
                  <c:v>45.6</c:v>
                </c:pt>
                <c:pt idx="13">
                  <c:v>49.4</c:v>
                </c:pt>
                <c:pt idx="14">
                  <c:v>53.2</c:v>
                </c:pt>
                <c:pt idx="15">
                  <c:v>57.0</c:v>
                </c:pt>
                <c:pt idx="16">
                  <c:v>60.8</c:v>
                </c:pt>
                <c:pt idx="17">
                  <c:v>64.6</c:v>
                </c:pt>
                <c:pt idx="18">
                  <c:v>68.4</c:v>
                </c:pt>
                <c:pt idx="19">
                  <c:v>72.2</c:v>
                </c:pt>
                <c:pt idx="20">
                  <c:v>76.0</c:v>
                </c:pt>
                <c:pt idx="21">
                  <c:v>79.8</c:v>
                </c:pt>
                <c:pt idx="22">
                  <c:v>83.60000000000001</c:v>
                </c:pt>
                <c:pt idx="23">
                  <c:v>87.4</c:v>
                </c:pt>
                <c:pt idx="24">
                  <c:v>91.2</c:v>
                </c:pt>
                <c:pt idx="25">
                  <c:v>95.0</c:v>
                </c:pt>
                <c:pt idx="26">
                  <c:v>98.8</c:v>
                </c:pt>
                <c:pt idx="27">
                  <c:v>102.6</c:v>
                </c:pt>
                <c:pt idx="28">
                  <c:v>106.4</c:v>
                </c:pt>
                <c:pt idx="29">
                  <c:v>110.2</c:v>
                </c:pt>
                <c:pt idx="30">
                  <c:v>114.0</c:v>
                </c:pt>
                <c:pt idx="31">
                  <c:v>117.8</c:v>
                </c:pt>
                <c:pt idx="32">
                  <c:v>121.6</c:v>
                </c:pt>
                <c:pt idx="33">
                  <c:v>125.4</c:v>
                </c:pt>
                <c:pt idx="34">
                  <c:v>129.2</c:v>
                </c:pt>
                <c:pt idx="35">
                  <c:v>133.0</c:v>
                </c:pt>
                <c:pt idx="36">
                  <c:v>136.8</c:v>
                </c:pt>
                <c:pt idx="37">
                  <c:v>140.6</c:v>
                </c:pt>
                <c:pt idx="38">
                  <c:v>144.4</c:v>
                </c:pt>
                <c:pt idx="39">
                  <c:v>148.2</c:v>
                </c:pt>
                <c:pt idx="40">
                  <c:v>152.0</c:v>
                </c:pt>
                <c:pt idx="41">
                  <c:v>155.8</c:v>
                </c:pt>
                <c:pt idx="42">
                  <c:v>159.6</c:v>
                </c:pt>
                <c:pt idx="43">
                  <c:v>163.4</c:v>
                </c:pt>
                <c:pt idx="44">
                  <c:v>167.2</c:v>
                </c:pt>
                <c:pt idx="45">
                  <c:v>171.0</c:v>
                </c:pt>
                <c:pt idx="46">
                  <c:v>174.8</c:v>
                </c:pt>
                <c:pt idx="47">
                  <c:v>178.6</c:v>
                </c:pt>
                <c:pt idx="48">
                  <c:v>182.4</c:v>
                </c:pt>
                <c:pt idx="49">
                  <c:v>186.2</c:v>
                </c:pt>
                <c:pt idx="50">
                  <c:v>190.0</c:v>
                </c:pt>
                <c:pt idx="51">
                  <c:v>193.8</c:v>
                </c:pt>
                <c:pt idx="52">
                  <c:v>197.6</c:v>
                </c:pt>
                <c:pt idx="53">
                  <c:v>201.4</c:v>
                </c:pt>
                <c:pt idx="54">
                  <c:v>205.2</c:v>
                </c:pt>
                <c:pt idx="55">
                  <c:v>209.0</c:v>
                </c:pt>
                <c:pt idx="56">
                  <c:v>212.8</c:v>
                </c:pt>
                <c:pt idx="57">
                  <c:v>216.6</c:v>
                </c:pt>
                <c:pt idx="58">
                  <c:v>220.4</c:v>
                </c:pt>
                <c:pt idx="59">
                  <c:v>224.2</c:v>
                </c:pt>
                <c:pt idx="60">
                  <c:v>228.0</c:v>
                </c:pt>
                <c:pt idx="61">
                  <c:v>231.8</c:v>
                </c:pt>
                <c:pt idx="62">
                  <c:v>235.6</c:v>
                </c:pt>
                <c:pt idx="63">
                  <c:v>239.4</c:v>
                </c:pt>
                <c:pt idx="64">
                  <c:v>243.2</c:v>
                </c:pt>
                <c:pt idx="65">
                  <c:v>247.0</c:v>
                </c:pt>
                <c:pt idx="66">
                  <c:v>250.8</c:v>
                </c:pt>
                <c:pt idx="67">
                  <c:v>254.6</c:v>
                </c:pt>
                <c:pt idx="68">
                  <c:v>258.4</c:v>
                </c:pt>
                <c:pt idx="69">
                  <c:v>262.2</c:v>
                </c:pt>
                <c:pt idx="70">
                  <c:v>266.0</c:v>
                </c:pt>
                <c:pt idx="71">
                  <c:v>269.8</c:v>
                </c:pt>
                <c:pt idx="72">
                  <c:v>273.6</c:v>
                </c:pt>
                <c:pt idx="73">
                  <c:v>277.4</c:v>
                </c:pt>
                <c:pt idx="74">
                  <c:v>281.2</c:v>
                </c:pt>
                <c:pt idx="75">
                  <c:v>285.0</c:v>
                </c:pt>
                <c:pt idx="76">
                  <c:v>288.8</c:v>
                </c:pt>
                <c:pt idx="77">
                  <c:v>292.6</c:v>
                </c:pt>
                <c:pt idx="78">
                  <c:v>296.4</c:v>
                </c:pt>
                <c:pt idx="79">
                  <c:v>300.2</c:v>
                </c:pt>
                <c:pt idx="80">
                  <c:v>304.0</c:v>
                </c:pt>
                <c:pt idx="81">
                  <c:v>307.8</c:v>
                </c:pt>
                <c:pt idx="82">
                  <c:v>311.6</c:v>
                </c:pt>
                <c:pt idx="83">
                  <c:v>315.4</c:v>
                </c:pt>
                <c:pt idx="84">
                  <c:v>319.2</c:v>
                </c:pt>
                <c:pt idx="85">
                  <c:v>323.0</c:v>
                </c:pt>
                <c:pt idx="86">
                  <c:v>326.8</c:v>
                </c:pt>
                <c:pt idx="87">
                  <c:v>330.6</c:v>
                </c:pt>
                <c:pt idx="88">
                  <c:v>334.4</c:v>
                </c:pt>
                <c:pt idx="89">
                  <c:v>338.2</c:v>
                </c:pt>
                <c:pt idx="90">
                  <c:v>342.0</c:v>
                </c:pt>
                <c:pt idx="91">
                  <c:v>345.8</c:v>
                </c:pt>
                <c:pt idx="92">
                  <c:v>349.6</c:v>
                </c:pt>
                <c:pt idx="93">
                  <c:v>353.4</c:v>
                </c:pt>
                <c:pt idx="94">
                  <c:v>357.2</c:v>
                </c:pt>
                <c:pt idx="95">
                  <c:v>361.0</c:v>
                </c:pt>
                <c:pt idx="96">
                  <c:v>364.8</c:v>
                </c:pt>
                <c:pt idx="97">
                  <c:v>368.6</c:v>
                </c:pt>
                <c:pt idx="98">
                  <c:v>372.4</c:v>
                </c:pt>
                <c:pt idx="99">
                  <c:v>376.2</c:v>
                </c:pt>
                <c:pt idx="100">
                  <c:v>380.0</c:v>
                </c:pt>
              </c:numCache>
            </c:numRef>
          </c:xVal>
          <c:yVal>
            <c:numRef>
              <c:f>'Partie 1'!$E$5:$E$105</c:f>
              <c:numCache>
                <c:formatCode>General</c:formatCode>
                <c:ptCount val="101"/>
                <c:pt idx="0">
                  <c:v>0.0</c:v>
                </c:pt>
                <c:pt idx="1">
                  <c:v>0.2</c:v>
                </c:pt>
                <c:pt idx="2">
                  <c:v>0.4</c:v>
                </c:pt>
                <c:pt idx="3">
                  <c:v>0.6</c:v>
                </c:pt>
                <c:pt idx="4">
                  <c:v>0.8</c:v>
                </c:pt>
                <c:pt idx="5">
                  <c:v>1.0</c:v>
                </c:pt>
                <c:pt idx="6">
                  <c:v>1.2</c:v>
                </c:pt>
                <c:pt idx="7">
                  <c:v>1.4</c:v>
                </c:pt>
                <c:pt idx="8">
                  <c:v>1.6</c:v>
                </c:pt>
                <c:pt idx="9">
                  <c:v>1.8</c:v>
                </c:pt>
                <c:pt idx="10">
                  <c:v>2.0</c:v>
                </c:pt>
                <c:pt idx="11">
                  <c:v>2.2</c:v>
                </c:pt>
                <c:pt idx="12">
                  <c:v>2.4</c:v>
                </c:pt>
                <c:pt idx="13">
                  <c:v>2.6</c:v>
                </c:pt>
                <c:pt idx="14">
                  <c:v>2.8</c:v>
                </c:pt>
                <c:pt idx="15">
                  <c:v>3.0</c:v>
                </c:pt>
                <c:pt idx="16">
                  <c:v>3.2</c:v>
                </c:pt>
                <c:pt idx="17">
                  <c:v>3.4</c:v>
                </c:pt>
                <c:pt idx="18">
                  <c:v>3.6</c:v>
                </c:pt>
                <c:pt idx="19">
                  <c:v>3.8</c:v>
                </c:pt>
                <c:pt idx="20">
                  <c:v>4.0</c:v>
                </c:pt>
                <c:pt idx="21">
                  <c:v>4.2</c:v>
                </c:pt>
                <c:pt idx="22">
                  <c:v>4.4</c:v>
                </c:pt>
                <c:pt idx="23">
                  <c:v>4.6</c:v>
                </c:pt>
                <c:pt idx="24">
                  <c:v>4.8</c:v>
                </c:pt>
                <c:pt idx="25">
                  <c:v>5.0</c:v>
                </c:pt>
                <c:pt idx="26">
                  <c:v>5.2</c:v>
                </c:pt>
                <c:pt idx="27">
                  <c:v>5.4</c:v>
                </c:pt>
                <c:pt idx="28">
                  <c:v>5.6</c:v>
                </c:pt>
                <c:pt idx="29">
                  <c:v>5.8</c:v>
                </c:pt>
                <c:pt idx="30">
                  <c:v>6.0</c:v>
                </c:pt>
                <c:pt idx="31">
                  <c:v>6.2</c:v>
                </c:pt>
                <c:pt idx="32">
                  <c:v>6.4</c:v>
                </c:pt>
                <c:pt idx="33">
                  <c:v>6.6</c:v>
                </c:pt>
                <c:pt idx="34">
                  <c:v>6.8</c:v>
                </c:pt>
                <c:pt idx="35">
                  <c:v>7.0</c:v>
                </c:pt>
                <c:pt idx="36">
                  <c:v>7.2</c:v>
                </c:pt>
                <c:pt idx="37">
                  <c:v>7.4</c:v>
                </c:pt>
                <c:pt idx="38">
                  <c:v>7.6</c:v>
                </c:pt>
                <c:pt idx="39">
                  <c:v>7.8</c:v>
                </c:pt>
                <c:pt idx="40">
                  <c:v>8.0</c:v>
                </c:pt>
                <c:pt idx="41">
                  <c:v>8.2</c:v>
                </c:pt>
                <c:pt idx="42">
                  <c:v>8.4</c:v>
                </c:pt>
                <c:pt idx="43">
                  <c:v>8.6</c:v>
                </c:pt>
                <c:pt idx="44">
                  <c:v>8.8</c:v>
                </c:pt>
                <c:pt idx="45">
                  <c:v>9.0</c:v>
                </c:pt>
                <c:pt idx="46">
                  <c:v>9.2</c:v>
                </c:pt>
                <c:pt idx="47">
                  <c:v>9.4</c:v>
                </c:pt>
                <c:pt idx="48">
                  <c:v>9.6</c:v>
                </c:pt>
                <c:pt idx="49">
                  <c:v>9.8</c:v>
                </c:pt>
                <c:pt idx="50">
                  <c:v>10.0</c:v>
                </c:pt>
                <c:pt idx="51">
                  <c:v>10.2</c:v>
                </c:pt>
                <c:pt idx="52">
                  <c:v>10.4</c:v>
                </c:pt>
                <c:pt idx="53">
                  <c:v>10.6</c:v>
                </c:pt>
                <c:pt idx="54">
                  <c:v>10.8</c:v>
                </c:pt>
                <c:pt idx="55">
                  <c:v>11.0</c:v>
                </c:pt>
                <c:pt idx="56">
                  <c:v>11.2</c:v>
                </c:pt>
                <c:pt idx="57">
                  <c:v>11.4</c:v>
                </c:pt>
                <c:pt idx="58">
                  <c:v>11.6</c:v>
                </c:pt>
                <c:pt idx="59">
                  <c:v>11.8</c:v>
                </c:pt>
                <c:pt idx="60">
                  <c:v>12.0</c:v>
                </c:pt>
                <c:pt idx="61">
                  <c:v>12.2</c:v>
                </c:pt>
                <c:pt idx="62">
                  <c:v>12.4</c:v>
                </c:pt>
                <c:pt idx="63">
                  <c:v>12.6</c:v>
                </c:pt>
                <c:pt idx="64">
                  <c:v>12.8</c:v>
                </c:pt>
                <c:pt idx="65">
                  <c:v>13.0</c:v>
                </c:pt>
                <c:pt idx="66">
                  <c:v>13.2</c:v>
                </c:pt>
                <c:pt idx="67">
                  <c:v>13.4</c:v>
                </c:pt>
                <c:pt idx="68">
                  <c:v>13.6</c:v>
                </c:pt>
                <c:pt idx="69">
                  <c:v>13.8</c:v>
                </c:pt>
                <c:pt idx="70">
                  <c:v>14.0</c:v>
                </c:pt>
                <c:pt idx="71">
                  <c:v>14.2</c:v>
                </c:pt>
                <c:pt idx="72">
                  <c:v>14.4</c:v>
                </c:pt>
                <c:pt idx="73">
                  <c:v>14.6</c:v>
                </c:pt>
                <c:pt idx="74">
                  <c:v>14.8</c:v>
                </c:pt>
                <c:pt idx="75">
                  <c:v>15.0</c:v>
                </c:pt>
                <c:pt idx="76">
                  <c:v>15.2</c:v>
                </c:pt>
                <c:pt idx="77">
                  <c:v>15.4</c:v>
                </c:pt>
                <c:pt idx="78">
                  <c:v>15.6</c:v>
                </c:pt>
                <c:pt idx="79">
                  <c:v>15.8</c:v>
                </c:pt>
                <c:pt idx="80">
                  <c:v>16.0</c:v>
                </c:pt>
                <c:pt idx="81">
                  <c:v>16.2</c:v>
                </c:pt>
                <c:pt idx="82">
                  <c:v>16.4</c:v>
                </c:pt>
                <c:pt idx="83">
                  <c:v>16.6</c:v>
                </c:pt>
                <c:pt idx="84">
                  <c:v>16.8</c:v>
                </c:pt>
                <c:pt idx="85">
                  <c:v>17.0</c:v>
                </c:pt>
                <c:pt idx="86">
                  <c:v>17.2</c:v>
                </c:pt>
                <c:pt idx="87">
                  <c:v>17.4</c:v>
                </c:pt>
                <c:pt idx="88">
                  <c:v>17.6</c:v>
                </c:pt>
                <c:pt idx="89">
                  <c:v>17.8</c:v>
                </c:pt>
                <c:pt idx="90">
                  <c:v>18.0</c:v>
                </c:pt>
                <c:pt idx="91">
                  <c:v>18.2</c:v>
                </c:pt>
                <c:pt idx="92">
                  <c:v>18.4</c:v>
                </c:pt>
                <c:pt idx="93">
                  <c:v>18.6</c:v>
                </c:pt>
                <c:pt idx="94">
                  <c:v>18.8</c:v>
                </c:pt>
                <c:pt idx="95">
                  <c:v>19.0</c:v>
                </c:pt>
                <c:pt idx="96">
                  <c:v>19.2</c:v>
                </c:pt>
                <c:pt idx="97">
                  <c:v>19.4</c:v>
                </c:pt>
                <c:pt idx="98">
                  <c:v>19.6</c:v>
                </c:pt>
                <c:pt idx="99">
                  <c:v>19.8</c:v>
                </c:pt>
                <c:pt idx="100">
                  <c:v>20.0</c:v>
                </c:pt>
              </c:numCache>
            </c:numRef>
          </c:yVal>
          <c:smooth val="1"/>
        </c:ser>
        <c:ser>
          <c:idx val="2"/>
          <c:order val="2"/>
          <c:tx>
            <c:v>r=0.105</c:v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3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'Partie 2'!$I$48:$I$57</c:f>
              <c:numCache>
                <c:formatCode>General</c:formatCode>
                <c:ptCount val="10"/>
                <c:pt idx="0">
                  <c:v>1556.105675479704</c:v>
                </c:pt>
                <c:pt idx="1">
                  <c:v>707.4031345167463</c:v>
                </c:pt>
                <c:pt idx="2">
                  <c:v>367.8186080975194</c:v>
                </c:pt>
                <c:pt idx="3">
                  <c:v>219.7885259633034</c:v>
                </c:pt>
                <c:pt idx="4">
                  <c:v>144.8162747267922</c:v>
                </c:pt>
                <c:pt idx="5">
                  <c:v>102.200426085318</c:v>
                </c:pt>
                <c:pt idx="6">
                  <c:v>75.82740869545901</c:v>
                </c:pt>
                <c:pt idx="7">
                  <c:v>58.4293882370088</c:v>
                </c:pt>
                <c:pt idx="8">
                  <c:v>46.3711016025524</c:v>
                </c:pt>
                <c:pt idx="9">
                  <c:v>37.68001886864621</c:v>
                </c:pt>
              </c:numCache>
            </c:numRef>
          </c:xVal>
          <c:yVal>
            <c:numRef>
              <c:f>'Partie 2'!$P$48:$P$57</c:f>
              <c:numCache>
                <c:formatCode>General</c:formatCode>
                <c:ptCount val="10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1.0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76040112"/>
        <c:axId val="1635270544"/>
      </c:scatterChart>
      <c:valAx>
        <c:axId val="1676040112"/>
        <c:scaling>
          <c:orientation val="minMax"/>
          <c:max val="1200.0"/>
        </c:scaling>
        <c:delete val="0"/>
        <c:axPos val="t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sigma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35270544"/>
        <c:crosses val="autoZero"/>
        <c:crossBetween val="midCat"/>
      </c:valAx>
      <c:valAx>
        <c:axId val="1635270544"/>
        <c:scaling>
          <c:orientation val="maxMin"/>
          <c:max val="5.0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profondeur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7604011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80 kPa</c:v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'Partie 1'!$V$5:$V$18</c:f>
              <c:numCache>
                <c:formatCode>General</c:formatCode>
                <c:ptCount val="14"/>
                <c:pt idx="0">
                  <c:v>0.0</c:v>
                </c:pt>
                <c:pt idx="1">
                  <c:v>0.133915631564617</c:v>
                </c:pt>
                <c:pt idx="2">
                  <c:v>0.192207225700099</c:v>
                </c:pt>
                <c:pt idx="3">
                  <c:v>0.232085204625539</c:v>
                </c:pt>
                <c:pt idx="4">
                  <c:v>0.260476702711561</c:v>
                </c:pt>
                <c:pt idx="5">
                  <c:v>0.280112147774995</c:v>
                </c:pt>
                <c:pt idx="6">
                  <c:v>0.292296682546582</c:v>
                </c:pt>
                <c:pt idx="7">
                  <c:v>0.297633005255494</c:v>
                </c:pt>
                <c:pt idx="8">
                  <c:v>0.296259850796198</c:v>
                </c:pt>
                <c:pt idx="9">
                  <c:v>0.287898040205627</c:v>
                </c:pt>
                <c:pt idx="10">
                  <c:v>0.271748980077605</c:v>
                </c:pt>
                <c:pt idx="11">
                  <c:v>0.246146104614893</c:v>
                </c:pt>
                <c:pt idx="12">
                  <c:v>0.207482992416823</c:v>
                </c:pt>
                <c:pt idx="13">
                  <c:v>0.145543083982137</c:v>
                </c:pt>
              </c:numCache>
            </c:numRef>
          </c:xVal>
          <c:yVal>
            <c:numRef>
              <c:f>'Partie 1'!$AB$5:$AB$32</c:f>
              <c:numCache>
                <c:formatCode>General</c:formatCode>
                <c:ptCount val="28"/>
                <c:pt idx="0">
                  <c:v>0.0</c:v>
                </c:pt>
                <c:pt idx="1">
                  <c:v>0.05</c:v>
                </c:pt>
                <c:pt idx="2">
                  <c:v>0.1</c:v>
                </c:pt>
                <c:pt idx="3">
                  <c:v>0.15</c:v>
                </c:pt>
                <c:pt idx="4">
                  <c:v>0.2</c:v>
                </c:pt>
                <c:pt idx="5">
                  <c:v>0.25</c:v>
                </c:pt>
                <c:pt idx="6">
                  <c:v>0.3</c:v>
                </c:pt>
                <c:pt idx="7">
                  <c:v>0.35</c:v>
                </c:pt>
                <c:pt idx="8">
                  <c:v>0.4</c:v>
                </c:pt>
                <c:pt idx="9">
                  <c:v>0.45</c:v>
                </c:pt>
                <c:pt idx="10">
                  <c:v>0.5</c:v>
                </c:pt>
                <c:pt idx="11">
                  <c:v>0.55</c:v>
                </c:pt>
                <c:pt idx="12">
                  <c:v>0.6</c:v>
                </c:pt>
                <c:pt idx="13">
                  <c:v>0.65</c:v>
                </c:pt>
                <c:pt idx="14">
                  <c:v>0.7</c:v>
                </c:pt>
                <c:pt idx="15">
                  <c:v>0.75</c:v>
                </c:pt>
                <c:pt idx="16">
                  <c:v>0.8</c:v>
                </c:pt>
                <c:pt idx="17">
                  <c:v>0.85</c:v>
                </c:pt>
                <c:pt idx="18">
                  <c:v>0.9</c:v>
                </c:pt>
                <c:pt idx="19">
                  <c:v>0.95</c:v>
                </c:pt>
                <c:pt idx="20">
                  <c:v>1.0</c:v>
                </c:pt>
                <c:pt idx="21">
                  <c:v>1.05</c:v>
                </c:pt>
                <c:pt idx="22">
                  <c:v>1.1</c:v>
                </c:pt>
                <c:pt idx="23">
                  <c:v>1.15</c:v>
                </c:pt>
                <c:pt idx="24">
                  <c:v>1.2</c:v>
                </c:pt>
                <c:pt idx="25">
                  <c:v>1.25</c:v>
                </c:pt>
                <c:pt idx="26">
                  <c:v>1.3</c:v>
                </c:pt>
                <c:pt idx="27">
                  <c:v>1.35</c:v>
                </c:pt>
              </c:numCache>
            </c:numRef>
          </c:yVal>
          <c:smooth val="0"/>
        </c:ser>
        <c:ser>
          <c:idx val="1"/>
          <c:order val="1"/>
          <c:tx>
            <c:v>40 kPa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2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'Partie 1'!$W$5:$W$24</c:f>
              <c:numCache>
                <c:formatCode>General</c:formatCode>
                <c:ptCount val="20"/>
                <c:pt idx="0">
                  <c:v>0.0</c:v>
                </c:pt>
                <c:pt idx="1">
                  <c:v>0.156403414808858</c:v>
                </c:pt>
                <c:pt idx="2">
                  <c:v>0.227908917768582</c:v>
                </c:pt>
                <c:pt idx="3">
                  <c:v>0.279753995566748</c:v>
                </c:pt>
                <c:pt idx="4">
                  <c:v>0.319853775670761</c:v>
                </c:pt>
                <c:pt idx="5">
                  <c:v>0.351427873046849</c:v>
                </c:pt>
                <c:pt idx="6">
                  <c:v>0.376152857224742</c:v>
                </c:pt>
                <c:pt idx="7">
                  <c:v>0.395004889621367</c:v>
                </c:pt>
                <c:pt idx="8">
                  <c:v>0.408575992977564</c:v>
                </c:pt>
                <c:pt idx="9">
                  <c:v>0.417214736831012</c:v>
                </c:pt>
                <c:pt idx="10">
                  <c:v>0.421093040691308</c:v>
                </c:pt>
                <c:pt idx="11">
                  <c:v>0.420234889927169</c:v>
                </c:pt>
                <c:pt idx="12">
                  <c:v>0.414519719027104</c:v>
                </c:pt>
                <c:pt idx="13">
                  <c:v>0.403661925809925</c:v>
                </c:pt>
                <c:pt idx="14">
                  <c:v>0.387157969170284</c:v>
                </c:pt>
                <c:pt idx="15">
                  <c:v>0.364175310507571</c:v>
                </c:pt>
                <c:pt idx="16">
                  <c:v>0.333313488747851</c:v>
                </c:pt>
                <c:pt idx="17">
                  <c:v>0.292021560118258</c:v>
                </c:pt>
                <c:pt idx="18">
                  <c:v>0.234790115166704</c:v>
                </c:pt>
                <c:pt idx="19">
                  <c:v>0.143587174780279</c:v>
                </c:pt>
              </c:numCache>
            </c:numRef>
          </c:xVal>
          <c:yVal>
            <c:numRef>
              <c:f>'Partie 1'!$AB$5:$AB$32</c:f>
              <c:numCache>
                <c:formatCode>General</c:formatCode>
                <c:ptCount val="28"/>
                <c:pt idx="0">
                  <c:v>0.0</c:v>
                </c:pt>
                <c:pt idx="1">
                  <c:v>0.05</c:v>
                </c:pt>
                <c:pt idx="2">
                  <c:v>0.1</c:v>
                </c:pt>
                <c:pt idx="3">
                  <c:v>0.15</c:v>
                </c:pt>
                <c:pt idx="4">
                  <c:v>0.2</c:v>
                </c:pt>
                <c:pt idx="5">
                  <c:v>0.25</c:v>
                </c:pt>
                <c:pt idx="6">
                  <c:v>0.3</c:v>
                </c:pt>
                <c:pt idx="7">
                  <c:v>0.35</c:v>
                </c:pt>
                <c:pt idx="8">
                  <c:v>0.4</c:v>
                </c:pt>
                <c:pt idx="9">
                  <c:v>0.45</c:v>
                </c:pt>
                <c:pt idx="10">
                  <c:v>0.5</c:v>
                </c:pt>
                <c:pt idx="11">
                  <c:v>0.55</c:v>
                </c:pt>
                <c:pt idx="12">
                  <c:v>0.6</c:v>
                </c:pt>
                <c:pt idx="13">
                  <c:v>0.65</c:v>
                </c:pt>
                <c:pt idx="14">
                  <c:v>0.7</c:v>
                </c:pt>
                <c:pt idx="15">
                  <c:v>0.75</c:v>
                </c:pt>
                <c:pt idx="16">
                  <c:v>0.8</c:v>
                </c:pt>
                <c:pt idx="17">
                  <c:v>0.85</c:v>
                </c:pt>
                <c:pt idx="18">
                  <c:v>0.9</c:v>
                </c:pt>
                <c:pt idx="19">
                  <c:v>0.95</c:v>
                </c:pt>
                <c:pt idx="20">
                  <c:v>1.0</c:v>
                </c:pt>
                <c:pt idx="21">
                  <c:v>1.05</c:v>
                </c:pt>
                <c:pt idx="22">
                  <c:v>1.1</c:v>
                </c:pt>
                <c:pt idx="23">
                  <c:v>1.15</c:v>
                </c:pt>
                <c:pt idx="24">
                  <c:v>1.2</c:v>
                </c:pt>
                <c:pt idx="25">
                  <c:v>1.25</c:v>
                </c:pt>
                <c:pt idx="26">
                  <c:v>1.3</c:v>
                </c:pt>
                <c:pt idx="27">
                  <c:v>1.35</c:v>
                </c:pt>
              </c:numCache>
            </c:numRef>
          </c:yVal>
          <c:smooth val="0"/>
        </c:ser>
        <c:ser>
          <c:idx val="2"/>
          <c:order val="2"/>
          <c:tx>
            <c:v>20 kPa</c:v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3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'Partie 1'!$X$5:$X$105</c:f>
              <c:numCache>
                <c:formatCode>General</c:formatCode>
                <c:ptCount val="101"/>
                <c:pt idx="0">
                  <c:v>0.0</c:v>
                </c:pt>
                <c:pt idx="1">
                  <c:v>0.181869759588312</c:v>
                </c:pt>
                <c:pt idx="2">
                  <c:v>0.267831263129233</c:v>
                </c:pt>
                <c:pt idx="3">
                  <c:v>0.332350190861352</c:v>
                </c:pt>
                <c:pt idx="4">
                  <c:v>0.384414451400199</c:v>
                </c:pt>
                <c:pt idx="5">
                  <c:v>0.427703771997196</c:v>
                </c:pt>
                <c:pt idx="6">
                  <c:v>0.464170409251077</c:v>
                </c:pt>
                <c:pt idx="7">
                  <c:v>0.494995997838252</c:v>
                </c:pt>
                <c:pt idx="8">
                  <c:v>0.520953405423122</c:v>
                </c:pt>
                <c:pt idx="9">
                  <c:v>0.54257223963905</c:v>
                </c:pt>
                <c:pt idx="10">
                  <c:v>0.56022429554999</c:v>
                </c:pt>
                <c:pt idx="11">
                  <c:v>0.574171368259553</c:v>
                </c:pt>
                <c:pt idx="12">
                  <c:v>0.584593365093164</c:v>
                </c:pt>
                <c:pt idx="13">
                  <c:v>0.591605108405235</c:v>
                </c:pt>
                <c:pt idx="14">
                  <c:v>0.595266010510988</c:v>
                </c:pt>
                <c:pt idx="15">
                  <c:v>0.59558472452786</c:v>
                </c:pt>
                <c:pt idx="16">
                  <c:v>0.592519701592396</c:v>
                </c:pt>
                <c:pt idx="17">
                  <c:v>0.58597576973705</c:v>
                </c:pt>
                <c:pt idx="18">
                  <c:v>0.575796080411254</c:v>
                </c:pt>
                <c:pt idx="19">
                  <c:v>0.561747763019823</c:v>
                </c:pt>
                <c:pt idx="20">
                  <c:v>0.543497960155209</c:v>
                </c:pt>
                <c:pt idx="21">
                  <c:v>0.520573706140442</c:v>
                </c:pt>
                <c:pt idx="22">
                  <c:v>0.492292209229786</c:v>
                </c:pt>
                <c:pt idx="23">
                  <c:v>0.457631519953724</c:v>
                </c:pt>
                <c:pt idx="24">
                  <c:v>0.414965984833647</c:v>
                </c:pt>
                <c:pt idx="25">
                  <c:v>0.361439922767551</c:v>
                </c:pt>
                <c:pt idx="26">
                  <c:v>0.291086167964274</c:v>
                </c:pt>
                <c:pt idx="27">
                  <c:v>0.185617053541124</c:v>
                </c:pt>
                <c:pt idx="28">
                  <c:v>0.0</c:v>
                </c:pt>
                <c:pt idx="29">
                  <c:v>0.0</c:v>
                </c:pt>
                <c:pt idx="30">
                  <c:v>0.0</c:v>
                </c:pt>
                <c:pt idx="31">
                  <c:v>0.0</c:v>
                </c:pt>
                <c:pt idx="32">
                  <c:v>0.0</c:v>
                </c:pt>
                <c:pt idx="33">
                  <c:v>0.0</c:v>
                </c:pt>
                <c:pt idx="34">
                  <c:v>0.0</c:v>
                </c:pt>
                <c:pt idx="35">
                  <c:v>0.0</c:v>
                </c:pt>
                <c:pt idx="36">
                  <c:v>0.0</c:v>
                </c:pt>
                <c:pt idx="37">
                  <c:v>0.0</c:v>
                </c:pt>
                <c:pt idx="38">
                  <c:v>0.0</c:v>
                </c:pt>
                <c:pt idx="39">
                  <c:v>0.0</c:v>
                </c:pt>
                <c:pt idx="40">
                  <c:v>0.0</c:v>
                </c:pt>
                <c:pt idx="41">
                  <c:v>0.0</c:v>
                </c:pt>
                <c:pt idx="42">
                  <c:v>0.0</c:v>
                </c:pt>
                <c:pt idx="43">
                  <c:v>0.0</c:v>
                </c:pt>
                <c:pt idx="44">
                  <c:v>0.0</c:v>
                </c:pt>
                <c:pt idx="45">
                  <c:v>0.0</c:v>
                </c:pt>
                <c:pt idx="46">
                  <c:v>0.0</c:v>
                </c:pt>
                <c:pt idx="47">
                  <c:v>0.0</c:v>
                </c:pt>
                <c:pt idx="48">
                  <c:v>0.0</c:v>
                </c:pt>
                <c:pt idx="49">
                  <c:v>0.0</c:v>
                </c:pt>
                <c:pt idx="50">
                  <c:v>0.0</c:v>
                </c:pt>
                <c:pt idx="51">
                  <c:v>0.0</c:v>
                </c:pt>
                <c:pt idx="52">
                  <c:v>0.0</c:v>
                </c:pt>
                <c:pt idx="53">
                  <c:v>0.0</c:v>
                </c:pt>
                <c:pt idx="54">
                  <c:v>0.0</c:v>
                </c:pt>
                <c:pt idx="55">
                  <c:v>0.0</c:v>
                </c:pt>
                <c:pt idx="56">
                  <c:v>0.0</c:v>
                </c:pt>
                <c:pt idx="57">
                  <c:v>0.0</c:v>
                </c:pt>
                <c:pt idx="58">
                  <c:v>0.0</c:v>
                </c:pt>
                <c:pt idx="59">
                  <c:v>0.0</c:v>
                </c:pt>
                <c:pt idx="60">
                  <c:v>0.0</c:v>
                </c:pt>
                <c:pt idx="61">
                  <c:v>0.0</c:v>
                </c:pt>
                <c:pt idx="62">
                  <c:v>0.0</c:v>
                </c:pt>
                <c:pt idx="63">
                  <c:v>0.0</c:v>
                </c:pt>
                <c:pt idx="64">
                  <c:v>0.0</c:v>
                </c:pt>
                <c:pt idx="65">
                  <c:v>0.0</c:v>
                </c:pt>
                <c:pt idx="66">
                  <c:v>0.0</c:v>
                </c:pt>
                <c:pt idx="67">
                  <c:v>0.0</c:v>
                </c:pt>
                <c:pt idx="68">
                  <c:v>0.0</c:v>
                </c:pt>
                <c:pt idx="69">
                  <c:v>0.0</c:v>
                </c:pt>
                <c:pt idx="70">
                  <c:v>0.0</c:v>
                </c:pt>
                <c:pt idx="71">
                  <c:v>0.0</c:v>
                </c:pt>
                <c:pt idx="72">
                  <c:v>0.0</c:v>
                </c:pt>
                <c:pt idx="73">
                  <c:v>0.0</c:v>
                </c:pt>
                <c:pt idx="74">
                  <c:v>0.0</c:v>
                </c:pt>
                <c:pt idx="75">
                  <c:v>0.0</c:v>
                </c:pt>
                <c:pt idx="76">
                  <c:v>0.0</c:v>
                </c:pt>
                <c:pt idx="77">
                  <c:v>0.0</c:v>
                </c:pt>
                <c:pt idx="78">
                  <c:v>0.0</c:v>
                </c:pt>
                <c:pt idx="79">
                  <c:v>0.0</c:v>
                </c:pt>
                <c:pt idx="80">
                  <c:v>0.0</c:v>
                </c:pt>
                <c:pt idx="81">
                  <c:v>0.0</c:v>
                </c:pt>
                <c:pt idx="82">
                  <c:v>0.0</c:v>
                </c:pt>
                <c:pt idx="83">
                  <c:v>0.0</c:v>
                </c:pt>
                <c:pt idx="84">
                  <c:v>0.0</c:v>
                </c:pt>
                <c:pt idx="85">
                  <c:v>0.0</c:v>
                </c:pt>
                <c:pt idx="86">
                  <c:v>0.0</c:v>
                </c:pt>
                <c:pt idx="87">
                  <c:v>0.0</c:v>
                </c:pt>
                <c:pt idx="88">
                  <c:v>0.0</c:v>
                </c:pt>
                <c:pt idx="89">
                  <c:v>0.0</c:v>
                </c:pt>
                <c:pt idx="90">
                  <c:v>0.0</c:v>
                </c:pt>
                <c:pt idx="91">
                  <c:v>0.0</c:v>
                </c:pt>
                <c:pt idx="92">
                  <c:v>0.0</c:v>
                </c:pt>
                <c:pt idx="93">
                  <c:v>0.0</c:v>
                </c:pt>
                <c:pt idx="94">
                  <c:v>0.0</c:v>
                </c:pt>
                <c:pt idx="95">
                  <c:v>0.0</c:v>
                </c:pt>
                <c:pt idx="96">
                  <c:v>0.0</c:v>
                </c:pt>
                <c:pt idx="97">
                  <c:v>0.0</c:v>
                </c:pt>
                <c:pt idx="98">
                  <c:v>0.0</c:v>
                </c:pt>
                <c:pt idx="99">
                  <c:v>0.0</c:v>
                </c:pt>
                <c:pt idx="100">
                  <c:v>0.0</c:v>
                </c:pt>
              </c:numCache>
            </c:numRef>
          </c:xVal>
          <c:yVal>
            <c:numRef>
              <c:f>'Partie 1'!$AB$5:$AB$32</c:f>
              <c:numCache>
                <c:formatCode>General</c:formatCode>
                <c:ptCount val="28"/>
                <c:pt idx="0">
                  <c:v>0.0</c:v>
                </c:pt>
                <c:pt idx="1">
                  <c:v>0.05</c:v>
                </c:pt>
                <c:pt idx="2">
                  <c:v>0.1</c:v>
                </c:pt>
                <c:pt idx="3">
                  <c:v>0.15</c:v>
                </c:pt>
                <c:pt idx="4">
                  <c:v>0.2</c:v>
                </c:pt>
                <c:pt idx="5">
                  <c:v>0.25</c:v>
                </c:pt>
                <c:pt idx="6">
                  <c:v>0.3</c:v>
                </c:pt>
                <c:pt idx="7">
                  <c:v>0.35</c:v>
                </c:pt>
                <c:pt idx="8">
                  <c:v>0.4</c:v>
                </c:pt>
                <c:pt idx="9">
                  <c:v>0.45</c:v>
                </c:pt>
                <c:pt idx="10">
                  <c:v>0.5</c:v>
                </c:pt>
                <c:pt idx="11">
                  <c:v>0.55</c:v>
                </c:pt>
                <c:pt idx="12">
                  <c:v>0.6</c:v>
                </c:pt>
                <c:pt idx="13">
                  <c:v>0.65</c:v>
                </c:pt>
                <c:pt idx="14">
                  <c:v>0.7</c:v>
                </c:pt>
                <c:pt idx="15">
                  <c:v>0.75</c:v>
                </c:pt>
                <c:pt idx="16">
                  <c:v>0.8</c:v>
                </c:pt>
                <c:pt idx="17">
                  <c:v>0.85</c:v>
                </c:pt>
                <c:pt idx="18">
                  <c:v>0.9</c:v>
                </c:pt>
                <c:pt idx="19">
                  <c:v>0.95</c:v>
                </c:pt>
                <c:pt idx="20">
                  <c:v>1.0</c:v>
                </c:pt>
                <c:pt idx="21">
                  <c:v>1.05</c:v>
                </c:pt>
                <c:pt idx="22">
                  <c:v>1.1</c:v>
                </c:pt>
                <c:pt idx="23">
                  <c:v>1.15</c:v>
                </c:pt>
                <c:pt idx="24">
                  <c:v>1.2</c:v>
                </c:pt>
                <c:pt idx="25">
                  <c:v>1.25</c:v>
                </c:pt>
                <c:pt idx="26">
                  <c:v>1.3</c:v>
                </c:pt>
                <c:pt idx="27">
                  <c:v>1.35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75042672"/>
        <c:axId val="1675046432"/>
      </c:scatterChart>
      <c:valAx>
        <c:axId val="1675042672"/>
        <c:scaling>
          <c:orientation val="minMax"/>
        </c:scaling>
        <c:delete val="0"/>
        <c:axPos val="t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X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75046432"/>
        <c:crosses val="autoZero"/>
        <c:crossBetween val="midCat"/>
      </c:valAx>
      <c:valAx>
        <c:axId val="1675046432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PROFONDEUR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75042672"/>
        <c:crosses val="autoZero"/>
        <c:crossBetween val="midCat"/>
        <c:majorUnit val="0.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0723519473858871"/>
          <c:y val="0.0656847657886412"/>
          <c:w val="0.897278034211241"/>
          <c:h val="0.84507767147999"/>
        </c:manualLayout>
      </c:layout>
      <c:scatterChart>
        <c:scatterStyle val="smoothMarker"/>
        <c:varyColors val="0"/>
        <c:ser>
          <c:idx val="0"/>
          <c:order val="0"/>
          <c:tx>
            <c:v>80</c:v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'Partie 1'!$AH$5:$AH$95</c:f>
              <c:numCache>
                <c:formatCode>General</c:formatCode>
                <c:ptCount val="91"/>
                <c:pt idx="0">
                  <c:v>0.0</c:v>
                </c:pt>
                <c:pt idx="1">
                  <c:v>0.0120566536819399</c:v>
                </c:pt>
                <c:pt idx="2">
                  <c:v>0.0240931117755005</c:v>
                </c:pt>
                <c:pt idx="3">
                  <c:v>0.0360892175557428</c:v>
                </c:pt>
                <c:pt idx="4">
                  <c:v>0.0480248919518459</c:v>
                </c:pt>
                <c:pt idx="5">
                  <c:v>0.0598801721924048</c:v>
                </c:pt>
                <c:pt idx="6">
                  <c:v>0.0716352502330165</c:v>
                </c:pt>
                <c:pt idx="7">
                  <c:v>0.0832705108942553</c:v>
                </c:pt>
                <c:pt idx="8">
                  <c:v>0.0947665696387116</c:v>
                </c:pt>
                <c:pt idx="9">
                  <c:v>0.106104309916483</c:v>
                </c:pt>
                <c:pt idx="10">
                  <c:v>0.117264920009363</c:v>
                </c:pt>
                <c:pt idx="11">
                  <c:v>0.128229929304967</c:v>
                </c:pt>
                <c:pt idx="12">
                  <c:v>0.138981243933168</c:v>
                </c:pt>
                <c:pt idx="13">
                  <c:v>0.149501181698484</c:v>
                </c:pt>
                <c:pt idx="14">
                  <c:v>0.159772506243464</c:v>
                </c:pt>
                <c:pt idx="15">
                  <c:v>0.169778460379638</c:v>
                </c:pt>
                <c:pt idx="16">
                  <c:v>0.179502798524293</c:v>
                </c:pt>
                <c:pt idx="17">
                  <c:v>0.188929818183087</c:v>
                </c:pt>
                <c:pt idx="18">
                  <c:v>0.198044390420462</c:v>
                </c:pt>
                <c:pt idx="19">
                  <c:v>0.206831989261834</c:v>
                </c:pt>
                <c:pt idx="20">
                  <c:v>0.215278719973704</c:v>
                </c:pt>
                <c:pt idx="21">
                  <c:v>0.223371346170097</c:v>
                </c:pt>
                <c:pt idx="22">
                  <c:v>0.231097315696128</c:v>
                </c:pt>
                <c:pt idx="23">
                  <c:v>0.23844478524198</c:v>
                </c:pt>
                <c:pt idx="24">
                  <c:v>0.245402643643198</c:v>
                </c:pt>
                <c:pt idx="25">
                  <c:v>0.251960533825872</c:v>
                </c:pt>
                <c:pt idx="26">
                  <c:v>0.258108873358131</c:v>
                </c:pt>
                <c:pt idx="27">
                  <c:v>0.263838873572239</c:v>
                </c:pt>
                <c:pt idx="28">
                  <c:v>0.269142557224603</c:v>
                </c:pt>
                <c:pt idx="29">
                  <c:v>0.274012774664075</c:v>
                </c:pt>
                <c:pt idx="30">
                  <c:v>0.278443218482134</c:v>
                </c:pt>
                <c:pt idx="31">
                  <c:v>0.282428436621791</c:v>
                </c:pt>
                <c:pt idx="32">
                  <c:v>0.285963843925406</c:v>
                </c:pt>
                <c:pt idx="33">
                  <c:v>0.289045732105077</c:v>
                </c:pt>
                <c:pt idx="34">
                  <c:v>0.291671278122769</c:v>
                </c:pt>
                <c:pt idx="35">
                  <c:v>0.293838550970962</c:v>
                </c:pt>
                <c:pt idx="36">
                  <c:v>0.295546516848335</c:v>
                </c:pt>
                <c:pt idx="37">
                  <c:v>0.296795042728743</c:v>
                </c:pt>
                <c:pt idx="38">
                  <c:v>0.297584898325689</c:v>
                </c:pt>
                <c:pt idx="39">
                  <c:v>0.297917756458441</c:v>
                </c:pt>
                <c:pt idx="40">
                  <c:v>0.297796191830062</c:v>
                </c:pt>
                <c:pt idx="41">
                  <c:v>0.297223678231835</c:v>
                </c:pt>
                <c:pt idx="42">
                  <c:v>0.296204584192907</c:v>
                </c:pt>
                <c:pt idx="43">
                  <c:v>0.294744167098463</c:v>
                </c:pt>
                <c:pt idx="44">
                  <c:v>0.292848565804438</c:v>
                </c:pt>
                <c:pt idx="45">
                  <c:v>0.290524791781577</c:v>
                </c:pt>
                <c:pt idx="46">
                  <c:v>0.287780718826792</c:v>
                </c:pt>
                <c:pt idx="47">
                  <c:v>0.284625071385073</c:v>
                </c:pt>
                <c:pt idx="48">
                  <c:v>0.281067411530884</c:v>
                </c:pt>
                <c:pt idx="49">
                  <c:v>0.277118124664021</c:v>
                </c:pt>
                <c:pt idx="50">
                  <c:v>0.272788403981364</c:v>
                </c:pt>
                <c:pt idx="51">
                  <c:v>0.268090233792996</c:v>
                </c:pt>
                <c:pt idx="52">
                  <c:v>0.263036371758812</c:v>
                </c:pt>
                <c:pt idx="53">
                  <c:v>0.257640330130214</c:v>
                </c:pt>
                <c:pt idx="54">
                  <c:v>0.251916356090863</c:v>
                </c:pt>
                <c:pt idx="55">
                  <c:v>0.245879411301111</c:v>
                </c:pt>
                <c:pt idx="56">
                  <c:v>0.239545150762686</c:v>
                </c:pt>
                <c:pt idx="57">
                  <c:v>0.232929901134081</c:v>
                </c:pt>
                <c:pt idx="58">
                  <c:v>0.226050638643081</c:v>
                </c:pt>
                <c:pt idx="59">
                  <c:v>0.218924966761624</c:v>
                </c:pt>
                <c:pt idx="60">
                  <c:v>0.211571093830409</c:v>
                </c:pt>
                <c:pt idx="61">
                  <c:v>0.204007810847189</c:v>
                </c:pt>
                <c:pt idx="62">
                  <c:v>0.196254469664729</c:v>
                </c:pt>
                <c:pt idx="63">
                  <c:v>0.188330961883392</c:v>
                </c:pt>
                <c:pt idx="64">
                  <c:v>0.180257698771347</c:v>
                </c:pt>
                <c:pt idx="65">
                  <c:v>0.172055592604984</c:v>
                </c:pt>
                <c:pt idx="66">
                  <c:v>0.163746039896915</c:v>
                </c:pt>
                <c:pt idx="67">
                  <c:v>0.155350907073628</c:v>
                </c:pt>
                <c:pt idx="68">
                  <c:v>0.146892519286102</c:v>
                </c:pt>
                <c:pt idx="69">
                  <c:v>0.138393653193545</c:v>
                </c:pt>
                <c:pt idx="70">
                  <c:v>0.129877534765609</c:v>
                </c:pt>
                <c:pt idx="71">
                  <c:v>0.121367843420286</c:v>
                </c:pt>
                <c:pt idx="72">
                  <c:v>0.112888724179421</c:v>
                </c:pt>
                <c:pt idx="73">
                  <c:v>0.104464810020106</c:v>
                </c:pt>
                <c:pt idx="74">
                  <c:v>0.0961212572862585</c:v>
                </c:pt>
                <c:pt idx="75">
                  <c:v>0.0878837979888682</c:v>
                </c:pt>
                <c:pt idx="76">
                  <c:v>0.0797788142045689</c:v>
                </c:pt>
                <c:pt idx="77">
                  <c:v>0.0718334418024598</c:v>
                </c:pt>
                <c:pt idx="78">
                  <c:v>0.0640757137551395</c:v>
                </c:pt>
                <c:pt idx="79">
                  <c:v>0.0565347579461664</c:v>
                </c:pt>
                <c:pt idx="80">
                  <c:v>0.0492410717757557</c:v>
                </c:pt>
                <c:pt idx="81">
                  <c:v>0.0422269080227181</c:v>
                </c:pt>
                <c:pt idx="82">
                  <c:v>0.0355268272807446</c:v>
                </c:pt>
                <c:pt idx="83">
                  <c:v>0.0291785099370809</c:v>
                </c:pt>
                <c:pt idx="84">
                  <c:v>0.0232239929299378</c:v>
                </c:pt>
                <c:pt idx="85">
                  <c:v>0.017711646336474</c:v>
                </c:pt>
                <c:pt idx="86">
                  <c:v>0.0126995479080702</c:v>
                </c:pt>
                <c:pt idx="87">
                  <c:v>0.00826181269883404</c:v>
                </c:pt>
                <c:pt idx="88">
                  <c:v>0.0045023038165135</c:v>
                </c:pt>
                <c:pt idx="89">
                  <c:v>0.00159289636287257</c:v>
                </c:pt>
                <c:pt idx="90">
                  <c:v>3.31290341575503E-25</c:v>
                </c:pt>
              </c:numCache>
            </c:numRef>
          </c:xVal>
          <c:yVal>
            <c:numRef>
              <c:f>'Partie 1'!$AI$5:$AI$95</c:f>
              <c:numCache>
                <c:formatCode>General</c:formatCode>
                <c:ptCount val="91"/>
                <c:pt idx="0">
                  <c:v>0.690988298942671</c:v>
                </c:pt>
                <c:pt idx="1">
                  <c:v>0.690725226833693</c:v>
                </c:pt>
                <c:pt idx="2">
                  <c:v>0.68993645117683</c:v>
                </c:pt>
                <c:pt idx="3">
                  <c:v>0.688623293134289</c:v>
                </c:pt>
                <c:pt idx="4">
                  <c:v>0.686787951817999</c:v>
                </c:pt>
                <c:pt idx="5">
                  <c:v>0.684433500057543</c:v>
                </c:pt>
                <c:pt idx="6">
                  <c:v>0.681563878486353</c:v>
                </c:pt>
                <c:pt idx="7">
                  <c:v>0.678183887957248</c:v>
                </c:pt>
                <c:pt idx="8">
                  <c:v>0.674299180301504</c:v>
                </c:pt>
                <c:pt idx="9">
                  <c:v>0.669916247448746</c:v>
                </c:pt>
                <c:pt idx="10">
                  <c:v>0.665042408928027</c:v>
                </c:pt>
                <c:pt idx="11">
                  <c:v>0.659685797773457</c:v>
                </c:pt>
                <c:pt idx="12">
                  <c:v>0.653855344860751</c:v>
                </c:pt>
                <c:pt idx="13">
                  <c:v>0.647560761703956</c:v>
                </c:pt>
                <c:pt idx="14">
                  <c:v>0.640812521744521</c:v>
                </c:pt>
                <c:pt idx="15">
                  <c:v>0.633621840167629</c:v>
                </c:pt>
                <c:pt idx="16">
                  <c:v>0.626000652283485</c:v>
                </c:pt>
                <c:pt idx="17">
                  <c:v>0.617961590513883</c:v>
                </c:pt>
                <c:pt idx="18">
                  <c:v>0.609517960026964</c:v>
                </c:pt>
                <c:pt idx="19">
                  <c:v>0.600683713065547</c:v>
                </c:pt>
                <c:pt idx="20">
                  <c:v>0.591473422016847</c:v>
                </c:pt>
                <c:pt idx="21">
                  <c:v>0.581902251273654</c:v>
                </c:pt>
                <c:pt idx="22">
                  <c:v>0.571985927939281</c:v>
                </c:pt>
                <c:pt idx="23">
                  <c:v>0.561740711430656</c:v>
                </c:pt>
                <c:pt idx="24">
                  <c:v>0.551183362035935</c:v>
                </c:pt>
                <c:pt idx="25">
                  <c:v>0.540331108484866</c:v>
                </c:pt>
                <c:pt idx="26">
                  <c:v>0.52920161459188</c:v>
                </c:pt>
                <c:pt idx="27">
                  <c:v>0.517812945033523</c:v>
                </c:pt>
                <c:pt idx="28">
                  <c:v>0.506183530323301</c:v>
                </c:pt>
                <c:pt idx="29">
                  <c:v>0.494332131048419</c:v>
                </c:pt>
                <c:pt idx="30">
                  <c:v>0.482277801434058</c:v>
                </c:pt>
                <c:pt idx="31">
                  <c:v>0.470039852301981</c:v>
                </c:pt>
                <c:pt idx="32">
                  <c:v>0.457637813491133</c:v>
                </c:pt>
                <c:pt idx="33">
                  <c:v>0.445091395808745</c:v>
                </c:pt>
                <c:pt idx="34">
                  <c:v>0.432420452581041</c:v>
                </c:pt>
                <c:pt idx="35">
                  <c:v>0.419644940873171</c:v>
                </c:pt>
                <c:pt idx="36">
                  <c:v>0.406784882448278</c:v>
                </c:pt>
                <c:pt idx="37">
                  <c:v>0.393860324535787</c:v>
                </c:pt>
                <c:pt idx="38">
                  <c:v>0.380891300478995</c:v>
                </c:pt>
                <c:pt idx="39">
                  <c:v>0.367897790331831</c:v>
                </c:pt>
                <c:pt idx="40">
                  <c:v>0.354899681474351</c:v>
                </c:pt>
                <c:pt idx="41">
                  <c:v>0.341916729315926</c:v>
                </c:pt>
                <c:pt idx="42">
                  <c:v>0.328968518154419</c:v>
                </c:pt>
                <c:pt idx="43">
                  <c:v>0.316074422258678</c:v>
                </c:pt>
                <c:pt idx="44">
                  <c:v>0.303253567240588</c:v>
                </c:pt>
                <c:pt idx="45">
                  <c:v>0.290524791781577</c:v>
                </c:pt>
                <c:pt idx="46">
                  <c:v>0.277906609776944</c:v>
                </c:pt>
                <c:pt idx="47">
                  <c:v>0.26541717295959</c:v>
                </c:pt>
                <c:pt idx="48">
                  <c:v>0.253074234062734</c:v>
                </c:pt>
                <c:pt idx="49">
                  <c:v>0.240895110578937</c:v>
                </c:pt>
                <c:pt idx="50">
                  <c:v>0.228896649170202</c:v>
                </c:pt>
                <c:pt idx="51">
                  <c:v>0.217095190781085</c:v>
                </c:pt>
                <c:pt idx="52">
                  <c:v>0.205506536503638</c:v>
                </c:pt>
                <c:pt idx="53">
                  <c:v>0.194145914239443</c:v>
                </c:pt>
                <c:pt idx="54">
                  <c:v>0.183027946200154</c:v>
                </c:pt>
                <c:pt idx="55">
                  <c:v>0.172166617283604</c:v>
                </c:pt>
                <c:pt idx="56">
                  <c:v>0.161575244357735</c:v>
                </c:pt>
                <c:pt idx="57">
                  <c:v>0.151266446479217</c:v>
                </c:pt>
                <c:pt idx="58">
                  <c:v>0.141252116067592</c:v>
                </c:pt>
                <c:pt idx="59">
                  <c:v>0.131543391048978</c:v>
                </c:pt>
                <c:pt idx="60">
                  <c:v>0.12215062797573</c:v>
                </c:pt>
                <c:pt idx="61">
                  <c:v>0.113083376119661</c:v>
                </c:pt>
                <c:pt idx="62">
                  <c:v>0.104350352526458</c:v>
                </c:pt>
                <c:pt idx="63">
                  <c:v>0.0959594180073535</c:v>
                </c:pt>
                <c:pt idx="64">
                  <c:v>0.0879175540306741</c:v>
                </c:pt>
                <c:pt idx="65">
                  <c:v>0.0802308404601003</c:v>
                </c:pt>
                <c:pt idx="66">
                  <c:v>0.0729044340677827</c:v>
                </c:pt>
                <c:pt idx="67">
                  <c:v>0.0659425477280736</c:v>
                </c:pt>
                <c:pt idx="68">
                  <c:v>0.0593484301705819</c:v>
                </c:pt>
                <c:pt idx="69">
                  <c:v>0.0531243461381663</c:v>
                </c:pt>
                <c:pt idx="70">
                  <c:v>0.0472715567545555</c:v>
                </c:pt>
                <c:pt idx="71">
                  <c:v>0.041790299855021</c:v>
                </c:pt>
                <c:pt idx="72">
                  <c:v>0.0366797699684977</c:v>
                </c:pt>
                <c:pt idx="73">
                  <c:v>0.0319380975558964</c:v>
                </c:pt>
                <c:pt idx="74">
                  <c:v>0.0275623270001698</c:v>
                </c:pt>
                <c:pt idx="75">
                  <c:v>0.0235483926988972</c:v>
                </c:pt>
                <c:pt idx="76">
                  <c:v>0.0198910924148223</c:v>
                </c:pt>
                <c:pt idx="77">
                  <c:v>0.0165840567712573</c:v>
                </c:pt>
                <c:pt idx="78">
                  <c:v>0.013619713402345</c:v>
                </c:pt>
                <c:pt idx="79">
                  <c:v>0.0109892437266019</c:v>
                </c:pt>
                <c:pt idx="80">
                  <c:v>0.00868252951306782</c:v>
                </c:pt>
                <c:pt idx="81">
                  <c:v>0.00668808519381388</c:v>
                </c:pt>
                <c:pt idx="82">
                  <c:v>0.00499296996036353</c:v>
                </c:pt>
                <c:pt idx="83">
                  <c:v>0.00358267053042551</c:v>
                </c:pt>
                <c:pt idx="84">
                  <c:v>0.00244094001671659</c:v>
                </c:pt>
                <c:pt idx="85">
                  <c:v>0.00154956826682194</c:v>
                </c:pt>
                <c:pt idx="86">
                  <c:v>0.000888038898335222</c:v>
                </c:pt>
                <c:pt idx="87">
                  <c:v>0.00043298325639832</c:v>
                </c:pt>
                <c:pt idx="88">
                  <c:v>0.000157223913758284</c:v>
                </c:pt>
                <c:pt idx="89">
                  <c:v>2.78041094378621E-5</c:v>
                </c:pt>
                <c:pt idx="90">
                  <c:v>2.02939925053688E-41</c:v>
                </c:pt>
              </c:numCache>
            </c:numRef>
          </c:yVal>
          <c:smooth val="1"/>
        </c:ser>
        <c:ser>
          <c:idx val="1"/>
          <c:order val="1"/>
          <c:tx>
            <c:v>40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2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'Partie 1'!$AJ$5:$AJ$95</c:f>
              <c:numCache>
                <c:formatCode>General</c:formatCode>
                <c:ptCount val="91"/>
                <c:pt idx="0">
                  <c:v>0.0</c:v>
                </c:pt>
                <c:pt idx="1">
                  <c:v>0.017050683153835</c:v>
                </c:pt>
                <c:pt idx="2">
                  <c:v>0.0340728054326838</c:v>
                </c:pt>
                <c:pt idx="3">
                  <c:v>0.0510378609227647</c:v>
                </c:pt>
                <c:pt idx="4">
                  <c:v>0.067917453529803</c:v>
                </c:pt>
                <c:pt idx="5">
                  <c:v>0.0846833516317352</c:v>
                </c:pt>
                <c:pt idx="6">
                  <c:v>0.101307542423522</c:v>
                </c:pt>
                <c:pt idx="7">
                  <c:v>0.117762285852392</c:v>
                </c:pt>
                <c:pt idx="8">
                  <c:v>0.13402016804264</c:v>
                </c:pt>
                <c:pt idx="9">
                  <c:v>0.150054154110129</c:v>
                </c:pt>
                <c:pt idx="10">
                  <c:v>0.165837640267838</c:v>
                </c:pt>
                <c:pt idx="11">
                  <c:v>0.181344505125228</c:v>
                </c:pt>
                <c:pt idx="12">
                  <c:v>0.196549160085769</c:v>
                </c:pt>
                <c:pt idx="13">
                  <c:v>0.211426598748801</c:v>
                </c:pt>
                <c:pt idx="14">
                  <c:v>0.225952445223847</c:v>
                </c:pt>
                <c:pt idx="15">
                  <c:v>0.240103001267707</c:v>
                </c:pt>
                <c:pt idx="16">
                  <c:v>0.253855292156981</c:v>
                </c:pt>
                <c:pt idx="17">
                  <c:v>0.267187111211205</c:v>
                </c:pt>
                <c:pt idx="18">
                  <c:v>0.280077062884529</c:v>
                </c:pt>
                <c:pt idx="19">
                  <c:v>0.292504604346692</c:v>
                </c:pt>
                <c:pt idx="20">
                  <c:v>0.304450085477132</c:v>
                </c:pt>
                <c:pt idx="21">
                  <c:v>0.315894787199287</c:v>
                </c:pt>
                <c:pt idx="22">
                  <c:v>0.32682095808548</c:v>
                </c:pt>
                <c:pt idx="23">
                  <c:v>0.337211849166348</c:v>
                </c:pt>
                <c:pt idx="24">
                  <c:v>0.347051746882422</c:v>
                </c:pt>
                <c:pt idx="25">
                  <c:v>0.356326004119313</c:v>
                </c:pt>
                <c:pt idx="26">
                  <c:v>0.365021069271908</c:v>
                </c:pt>
                <c:pt idx="27">
                  <c:v>0.373124513287101</c:v>
                </c:pt>
                <c:pt idx="28">
                  <c:v>0.380625054638811</c:v>
                </c:pt>
                <c:pt idx="29">
                  <c:v>0.387512582193417</c:v>
                </c:pt>
                <c:pt idx="30">
                  <c:v>0.393778175928249</c:v>
                </c:pt>
                <c:pt idx="31">
                  <c:v>0.399414125470367</c:v>
                </c:pt>
                <c:pt idx="32">
                  <c:v>0.404413946427652</c:v>
                </c:pt>
                <c:pt idx="33">
                  <c:v>0.408772394489061</c:v>
                </c:pt>
                <c:pt idx="34">
                  <c:v>0.412485477275914</c:v>
                </c:pt>
                <c:pt idx="35">
                  <c:v>0.415550463931192</c:v>
                </c:pt>
                <c:pt idx="36">
                  <c:v>0.417965892439044</c:v>
                </c:pt>
                <c:pt idx="37">
                  <c:v>0.419731574672091</c:v>
                </c:pt>
                <c:pt idx="38">
                  <c:v>0.420848599169609</c:v>
                </c:pt>
                <c:pt idx="39">
                  <c:v>0.421319331655292</c:v>
                </c:pt>
                <c:pt idx="40">
                  <c:v>0.421147413309133</c:v>
                </c:pt>
                <c:pt idx="41">
                  <c:v>0.420337756813878</c:v>
                </c:pt>
                <c:pt idx="42">
                  <c:v>0.418896540202692</c:v>
                </c:pt>
                <c:pt idx="43">
                  <c:v>0.416831198541008</c:v>
                </c:pt>
                <c:pt idx="44">
                  <c:v>0.414150413482146</c:v>
                </c:pt>
                <c:pt idx="45">
                  <c:v>0.410864100743126</c:v>
                </c:pt>
                <c:pt idx="46">
                  <c:v>0.406983395554328</c:v>
                </c:pt>
                <c:pt idx="47">
                  <c:v>0.402520636144181</c:v>
                </c:pt>
                <c:pt idx="48">
                  <c:v>0.397489345328076</c:v>
                </c:pt>
                <c:pt idx="49">
                  <c:v>0.391904210279257</c:v>
                </c:pt>
                <c:pt idx="50">
                  <c:v>0.385781060568556</c:v>
                </c:pt>
                <c:pt idx="51">
                  <c:v>0.379136844569828</c:v>
                </c:pt>
                <c:pt idx="52">
                  <c:v>0.371989604338724</c:v>
                </c:pt>
                <c:pt idx="53">
                  <c:v>0.364358449084429</c:v>
                </c:pt>
                <c:pt idx="54">
                  <c:v>0.356263527367309</c:v>
                </c:pt>
                <c:pt idx="55">
                  <c:v>0.347725998170344</c:v>
                </c:pt>
                <c:pt idx="56">
                  <c:v>0.338768001009298</c:v>
                </c:pt>
                <c:pt idx="57">
                  <c:v>0.329412625266041</c:v>
                </c:pt>
                <c:pt idx="58">
                  <c:v>0.319683878952145</c:v>
                </c:pt>
                <c:pt idx="59">
                  <c:v>0.309606657136368</c:v>
                </c:pt>
                <c:pt idx="60">
                  <c:v>0.299206710301074</c:v>
                </c:pt>
                <c:pt idx="61">
                  <c:v>0.288510612930139</c:v>
                </c:pt>
                <c:pt idx="62">
                  <c:v>0.277545732676199</c:v>
                </c:pt>
                <c:pt idx="63">
                  <c:v>0.266340200510264</c:v>
                </c:pt>
                <c:pt idx="64">
                  <c:v>0.254922882324602</c:v>
                </c:pt>
                <c:pt idx="65">
                  <c:v>0.243323352544108</c:v>
                </c:pt>
                <c:pt idx="66">
                  <c:v>0.231571870407104</c:v>
                </c:pt>
                <c:pt idx="67">
                  <c:v>0.219699359710487</c:v>
                </c:pt>
                <c:pt idx="68">
                  <c:v>0.207737392985557</c:v>
                </c:pt>
                <c:pt idx="69">
                  <c:v>0.19571818129267</c:v>
                </c:pt>
                <c:pt idx="70">
                  <c:v>0.183674571113107</c:v>
                </c:pt>
                <c:pt idx="71">
                  <c:v>0.171640050200943</c:v>
                </c:pt>
                <c:pt idx="72">
                  <c:v>0.159648764773532</c:v>
                </c:pt>
                <c:pt idx="73">
                  <c:v>0.147735551121162</c:v>
                </c:pt>
                <c:pt idx="74">
                  <c:v>0.13593598568658</c:v>
                </c:pt>
                <c:pt idx="75">
                  <c:v>0.124286459028715</c:v>
                </c:pt>
                <c:pt idx="76">
                  <c:v>0.112824281038145</c:v>
                </c:pt>
                <c:pt idx="77">
                  <c:v>0.101587827628977</c:v>
                </c:pt>
                <c:pt idx="78">
                  <c:v>0.0906167434112545</c:v>
                </c:pt>
                <c:pt idx="79">
                  <c:v>0.0799522214329486</c:v>
                </c:pt>
                <c:pt idx="80">
                  <c:v>0.0696373915310607</c:v>
                </c:pt>
                <c:pt idx="81">
                  <c:v>0.0597178660228092</c:v>
                </c:pt>
                <c:pt idx="82">
                  <c:v>0.0502425209685154</c:v>
                </c:pt>
                <c:pt idx="83">
                  <c:v>0.0412646444828579</c:v>
                </c:pt>
                <c:pt idx="84">
                  <c:v>0.032843685773975</c:v>
                </c:pt>
                <c:pt idx="85">
                  <c:v>0.0250480504609973</c:v>
                </c:pt>
                <c:pt idx="86">
                  <c:v>0.0179598728875997</c:v>
                </c:pt>
                <c:pt idx="87">
                  <c:v>0.0116839675684774</c:v>
                </c:pt>
                <c:pt idx="88">
                  <c:v>0.00636721911923754</c:v>
                </c:pt>
                <c:pt idx="89">
                  <c:v>0.00225269563982916</c:v>
                </c:pt>
                <c:pt idx="90">
                  <c:v>4.68515294139292E-25</c:v>
                </c:pt>
              </c:numCache>
            </c:numRef>
          </c:xVal>
          <c:yVal>
            <c:numRef>
              <c:f>'Partie 1'!$AK$5:$AK$95</c:f>
              <c:numCache>
                <c:formatCode>General</c:formatCode>
                <c:ptCount val="91"/>
                <c:pt idx="0">
                  <c:v>0.97720502380584</c:v>
                </c:pt>
                <c:pt idx="1">
                  <c:v>0.976832983661442</c:v>
                </c:pt>
                <c:pt idx="2">
                  <c:v>0.975717486429836</c:v>
                </c:pt>
                <c:pt idx="3">
                  <c:v>0.973860400516535</c:v>
                </c:pt>
                <c:pt idx="4">
                  <c:v>0.971264835935454</c:v>
                </c:pt>
                <c:pt idx="5">
                  <c:v>0.967935138323864</c:v>
                </c:pt>
                <c:pt idx="6">
                  <c:v>0.963876880579008</c:v>
                </c:pt>
                <c:pt idx="7">
                  <c:v>0.959096852132055</c:v>
                </c:pt>
                <c:pt idx="8">
                  <c:v>0.953603045879448</c:v>
                </c:pt>
                <c:pt idx="9">
                  <c:v>0.947404642796107</c:v>
                </c:pt>
                <c:pt idx="10">
                  <c:v>0.94051199425929</c:v>
                </c:pt>
                <c:pt idx="11">
                  <c:v>0.932936602116138</c:v>
                </c:pt>
                <c:pt idx="12">
                  <c:v>0.924691096532211</c:v>
                </c:pt>
                <c:pt idx="13">
                  <c:v>0.915789211662387</c:v>
                </c:pt>
                <c:pt idx="14">
                  <c:v>0.906245759189606</c:v>
                </c:pt>
                <c:pt idx="15">
                  <c:v>0.896076599780859</c:v>
                </c:pt>
                <c:pt idx="16">
                  <c:v>0.885298612513708</c:v>
                </c:pt>
                <c:pt idx="17">
                  <c:v>0.873929662330383</c:v>
                </c:pt>
                <c:pt idx="18">
                  <c:v>0.861988565580114</c:v>
                </c:pt>
                <c:pt idx="19">
                  <c:v>0.849495053713925</c:v>
                </c:pt>
                <c:pt idx="20">
                  <c:v>0.83646973519945</c:v>
                </c:pt>
                <c:pt idx="21">
                  <c:v>0.822934055726638</c:v>
                </c:pt>
                <c:pt idx="22">
                  <c:v>0.808910256778291</c:v>
                </c:pt>
                <c:pt idx="23">
                  <c:v>0.794421332642345</c:v>
                </c:pt>
                <c:pt idx="24">
                  <c:v>0.779490985945619</c:v>
                </c:pt>
                <c:pt idx="25">
                  <c:v>0.764143581791385</c:v>
                </c:pt>
                <c:pt idx="26">
                  <c:v>0.748404100585576</c:v>
                </c:pt>
                <c:pt idx="27">
                  <c:v>0.732298089638762</c:v>
                </c:pt>
                <c:pt idx="28">
                  <c:v>0.715851613633105</c:v>
                </c:pt>
                <c:pt idx="29">
                  <c:v>0.699091204045468</c:v>
                </c:pt>
                <c:pt idx="30">
                  <c:v>0.682043807619523</c:v>
                </c:pt>
                <c:pt idx="31">
                  <c:v>0.664736733981308</c:v>
                </c:pt>
                <c:pt idx="32">
                  <c:v>0.647197602493929</c:v>
                </c:pt>
                <c:pt idx="33">
                  <c:v>0.629454288448298</c:v>
                </c:pt>
                <c:pt idx="34">
                  <c:v>0.61153486868762</c:v>
                </c:pt>
                <c:pt idx="35">
                  <c:v>0.593467566764094</c:v>
                </c:pt>
                <c:pt idx="36">
                  <c:v>0.575280697726699</c:v>
                </c:pt>
                <c:pt idx="37">
                  <c:v>0.557002612639179</c:v>
                </c:pt>
                <c:pt idx="38">
                  <c:v>0.53866164292732</c:v>
                </c:pt>
                <c:pt idx="39">
                  <c:v>0.520286044654369</c:v>
                </c:pt>
                <c:pt idx="40">
                  <c:v>0.501903942822918</c:v>
                </c:pt>
                <c:pt idx="41">
                  <c:v>0.483543275800833</c:v>
                </c:pt>
                <c:pt idx="42">
                  <c:v>0.46523173996776</c:v>
                </c:pt>
                <c:pt idx="43">
                  <c:v>0.446996734677464</c:v>
                </c:pt>
                <c:pt idx="44">
                  <c:v>0.428865307629661</c:v>
                </c:pt>
                <c:pt idx="45">
                  <c:v>0.410864100743126</c:v>
                </c:pt>
                <c:pt idx="46">
                  <c:v>0.393019296619682</c:v>
                </c:pt>
                <c:pt idx="47">
                  <c:v>0.375356565686177</c:v>
                </c:pt>
                <c:pt idx="48">
                  <c:v>0.357901014098701</c:v>
                </c:pt>
                <c:pt idx="49">
                  <c:v>0.3406771324901</c:v>
                </c:pt>
                <c:pt idx="50">
                  <c:v>0.323708745638256</c:v>
                </c:pt>
                <c:pt idx="51">
                  <c:v>0.307018963128584</c:v>
                </c:pt>
                <c:pt idx="52">
                  <c:v>0.290630131079766</c:v>
                </c:pt>
                <c:pt idx="53">
                  <c:v>0.274563784996745</c:v>
                </c:pt>
                <c:pt idx="54">
                  <c:v>0.258840603809552</c:v>
                </c:pt>
                <c:pt idx="55">
                  <c:v>0.243480365150371</c:v>
                </c:pt>
                <c:pt idx="56">
                  <c:v>0.228501901914455</c:v>
                </c:pt>
                <c:pt idx="57">
                  <c:v>0.213923060142893</c:v>
                </c:pt>
                <c:pt idx="58">
                  <c:v>0.199760658256687</c:v>
                </c:pt>
                <c:pt idx="59">
                  <c:v>0.186030447662012</c:v>
                </c:pt>
                <c:pt idx="60">
                  <c:v>0.172747074735668</c:v>
                </c:pt>
                <c:pt idx="61">
                  <c:v>0.159924044187362</c:v>
                </c:pt>
                <c:pt idx="62">
                  <c:v>0.14757368378133</c:v>
                </c:pt>
                <c:pt idx="63">
                  <c:v>0.135707110383428</c:v>
                </c:pt>
                <c:pt idx="64">
                  <c:v>0.124334197280849</c:v>
                </c:pt>
                <c:pt idx="65">
                  <c:v>0.113463542699266</c:v>
                </c:pt>
                <c:pt idx="66">
                  <c:v>0.103102439415793</c:v>
                </c:pt>
                <c:pt idx="67">
                  <c:v>0.0932568453344768</c:v>
                </c:pt>
                <c:pt idx="68">
                  <c:v>0.0839313548527895</c:v>
                </c:pt>
                <c:pt idx="69">
                  <c:v>0.0751291708007975</c:v>
                </c:pt>
                <c:pt idx="70">
                  <c:v>0.0668520766767818</c:v>
                </c:pt>
                <c:pt idx="71">
                  <c:v>0.0591004088306091</c:v>
                </c:pt>
                <c:pt idx="72">
                  <c:v>0.0518730281541748</c:v>
                </c:pt>
                <c:pt idx="73">
                  <c:v>0.0451672907199437</c:v>
                </c:pt>
                <c:pt idx="74">
                  <c:v>0.0389790166542023</c:v>
                </c:pt>
                <c:pt idx="75">
                  <c:v>0.0333024563268679</c:v>
                </c:pt>
                <c:pt idx="76">
                  <c:v>0.0281302526634584</c:v>
                </c:pt>
                <c:pt idx="77">
                  <c:v>0.0234533980050774</c:v>
                </c:pt>
                <c:pt idx="78">
                  <c:v>0.0192611834092309</c:v>
                </c:pt>
                <c:pt idx="79">
                  <c:v>0.0155411375183839</c:v>
                </c:pt>
                <c:pt idx="80">
                  <c:v>0.0122789509930852</c:v>
                </c:pt>
                <c:pt idx="81">
                  <c:v>0.00945838078739828</c:v>
                </c:pt>
                <c:pt idx="82">
                  <c:v>0.00706112583446756</c:v>
                </c:pt>
                <c:pt idx="83">
                  <c:v>0.00506666125364217</c:v>
                </c:pt>
                <c:pt idx="84">
                  <c:v>0.00345201047657982</c:v>
                </c:pt>
                <c:pt idx="85">
                  <c:v>0.00219142045876256</c:v>
                </c:pt>
                <c:pt idx="86">
                  <c:v>0.00125587665394053</c:v>
                </c:pt>
                <c:pt idx="87">
                  <c:v>0.000612330793478972</c:v>
                </c:pt>
                <c:pt idx="88">
                  <c:v>0.000222348191166343</c:v>
                </c:pt>
                <c:pt idx="89">
                  <c:v>3.93209486567304E-5</c:v>
                </c:pt>
                <c:pt idx="90">
                  <c:v>2.87000394357906E-41</c:v>
                </c:pt>
              </c:numCache>
            </c:numRef>
          </c:yVal>
          <c:smooth val="1"/>
        </c:ser>
        <c:ser>
          <c:idx val="2"/>
          <c:order val="2"/>
          <c:tx>
            <c:v>20</c:v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3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'Partie 1'!$AL$5:$AL$95</c:f>
              <c:numCache>
                <c:formatCode>General</c:formatCode>
                <c:ptCount val="91"/>
                <c:pt idx="0">
                  <c:v>0.0</c:v>
                </c:pt>
                <c:pt idx="1">
                  <c:v>0.0241133073638799</c:v>
                </c:pt>
                <c:pt idx="2">
                  <c:v>0.0481862235510011</c:v>
                </c:pt>
                <c:pt idx="3">
                  <c:v>0.0721784351114856</c:v>
                </c:pt>
                <c:pt idx="4">
                  <c:v>0.0960497839036918</c:v>
                </c:pt>
                <c:pt idx="5">
                  <c:v>0.11976034438481</c:v>
                </c:pt>
                <c:pt idx="6">
                  <c:v>0.143270500466033</c:v>
                </c:pt>
                <c:pt idx="7">
                  <c:v>0.166541021788511</c:v>
                </c:pt>
                <c:pt idx="8">
                  <c:v>0.189533139277423</c:v>
                </c:pt>
                <c:pt idx="9">
                  <c:v>0.212208619832966</c:v>
                </c:pt>
                <c:pt idx="10">
                  <c:v>0.234529840018726</c:v>
                </c:pt>
                <c:pt idx="11">
                  <c:v>0.256459858609934</c:v>
                </c:pt>
                <c:pt idx="12">
                  <c:v>0.277962487866335</c:v>
                </c:pt>
                <c:pt idx="13">
                  <c:v>0.299002363396968</c:v>
                </c:pt>
                <c:pt idx="14">
                  <c:v>0.319545012486928</c:v>
                </c:pt>
                <c:pt idx="15">
                  <c:v>0.339556920759276</c:v>
                </c:pt>
                <c:pt idx="16">
                  <c:v>0.359005597048586</c:v>
                </c:pt>
                <c:pt idx="17">
                  <c:v>0.377859636366174</c:v>
                </c:pt>
                <c:pt idx="18">
                  <c:v>0.396088780840923</c:v>
                </c:pt>
                <c:pt idx="19">
                  <c:v>0.413663978523667</c:v>
                </c:pt>
                <c:pt idx="20">
                  <c:v>0.430557439947408</c:v>
                </c:pt>
                <c:pt idx="21">
                  <c:v>0.446742692340194</c:v>
                </c:pt>
                <c:pt idx="22">
                  <c:v>0.462194631392255</c:v>
                </c:pt>
                <c:pt idx="23">
                  <c:v>0.47688957048396</c:v>
                </c:pt>
                <c:pt idx="24">
                  <c:v>0.490805287286396</c:v>
                </c:pt>
                <c:pt idx="25">
                  <c:v>0.503921067651744</c:v>
                </c:pt>
                <c:pt idx="26">
                  <c:v>0.516217746716262</c:v>
                </c:pt>
                <c:pt idx="27">
                  <c:v>0.527677747144479</c:v>
                </c:pt>
                <c:pt idx="28">
                  <c:v>0.538285114449207</c:v>
                </c:pt>
                <c:pt idx="29">
                  <c:v>0.548025549328149</c:v>
                </c:pt>
                <c:pt idx="30">
                  <c:v>0.556886436964268</c:v>
                </c:pt>
                <c:pt idx="31">
                  <c:v>0.564856873243582</c:v>
                </c:pt>
                <c:pt idx="32">
                  <c:v>0.571927687850812</c:v>
                </c:pt>
                <c:pt idx="33">
                  <c:v>0.578091464210155</c:v>
                </c:pt>
                <c:pt idx="34">
                  <c:v>0.583342556245537</c:v>
                </c:pt>
                <c:pt idx="35">
                  <c:v>0.587677101941924</c:v>
                </c:pt>
                <c:pt idx="36">
                  <c:v>0.59109303369667</c:v>
                </c:pt>
                <c:pt idx="37">
                  <c:v>0.593590085457487</c:v>
                </c:pt>
                <c:pt idx="38">
                  <c:v>0.595169796651379</c:v>
                </c:pt>
                <c:pt idx="39">
                  <c:v>0.595835512916882</c:v>
                </c:pt>
                <c:pt idx="40">
                  <c:v>0.595592383660123</c:v>
                </c:pt>
                <c:pt idx="41">
                  <c:v>0.594447356463671</c:v>
                </c:pt>
                <c:pt idx="42">
                  <c:v>0.592409168385813</c:v>
                </c:pt>
                <c:pt idx="43">
                  <c:v>0.589488334196926</c:v>
                </c:pt>
                <c:pt idx="44">
                  <c:v>0.585697131608876</c:v>
                </c:pt>
                <c:pt idx="45">
                  <c:v>0.581049583563154</c:v>
                </c:pt>
                <c:pt idx="46">
                  <c:v>0.575561437653585</c:v>
                </c:pt>
                <c:pt idx="47">
                  <c:v>0.569250142770146</c:v>
                </c:pt>
                <c:pt idx="48">
                  <c:v>0.562134823061768</c:v>
                </c:pt>
                <c:pt idx="49">
                  <c:v>0.554236249328042</c:v>
                </c:pt>
                <c:pt idx="50">
                  <c:v>0.545576807962729</c:v>
                </c:pt>
                <c:pt idx="51">
                  <c:v>0.536180467585991</c:v>
                </c:pt>
                <c:pt idx="52">
                  <c:v>0.526072743517625</c:v>
                </c:pt>
                <c:pt idx="53">
                  <c:v>0.515280660260427</c:v>
                </c:pt>
                <c:pt idx="54">
                  <c:v>0.503832712181726</c:v>
                </c:pt>
                <c:pt idx="55">
                  <c:v>0.491758822602223</c:v>
                </c:pt>
                <c:pt idx="56">
                  <c:v>0.479090301525371</c:v>
                </c:pt>
                <c:pt idx="57">
                  <c:v>0.465859802268161</c:v>
                </c:pt>
                <c:pt idx="58">
                  <c:v>0.452101277286162</c:v>
                </c:pt>
                <c:pt idx="59">
                  <c:v>0.437849933523249</c:v>
                </c:pt>
                <c:pt idx="60">
                  <c:v>0.423142187660817</c:v>
                </c:pt>
                <c:pt idx="61">
                  <c:v>0.408015621694377</c:v>
                </c:pt>
                <c:pt idx="62">
                  <c:v>0.392508939329458</c:v>
                </c:pt>
                <c:pt idx="63">
                  <c:v>0.376661923766784</c:v>
                </c:pt>
                <c:pt idx="64">
                  <c:v>0.360515397542693</c:v>
                </c:pt>
                <c:pt idx="65">
                  <c:v>0.344111185209967</c:v>
                </c:pt>
                <c:pt idx="66">
                  <c:v>0.327492079793831</c:v>
                </c:pt>
                <c:pt idx="67">
                  <c:v>0.310701814147256</c:v>
                </c:pt>
                <c:pt idx="68">
                  <c:v>0.293785038572205</c:v>
                </c:pt>
                <c:pt idx="69">
                  <c:v>0.276787306387091</c:v>
                </c:pt>
                <c:pt idx="70">
                  <c:v>0.259755069531217</c:v>
                </c:pt>
                <c:pt idx="71">
                  <c:v>0.242735686840573</c:v>
                </c:pt>
                <c:pt idx="72">
                  <c:v>0.225777448358841</c:v>
                </c:pt>
                <c:pt idx="73">
                  <c:v>0.208929620040211</c:v>
                </c:pt>
                <c:pt idx="74">
                  <c:v>0.192242514572517</c:v>
                </c:pt>
                <c:pt idx="75">
                  <c:v>0.175767595977736</c:v>
                </c:pt>
                <c:pt idx="76">
                  <c:v>0.159557628409138</c:v>
                </c:pt>
                <c:pt idx="77">
                  <c:v>0.14366688360492</c:v>
                </c:pt>
                <c:pt idx="78">
                  <c:v>0.128151427510279</c:v>
                </c:pt>
                <c:pt idx="79">
                  <c:v>0.113069515892333</c:v>
                </c:pt>
                <c:pt idx="80">
                  <c:v>0.0984821435515114</c:v>
                </c:pt>
                <c:pt idx="81">
                  <c:v>0.0844538160454362</c:v>
                </c:pt>
                <c:pt idx="82">
                  <c:v>0.0710536545614891</c:v>
                </c:pt>
                <c:pt idx="83">
                  <c:v>0.0583570198741617</c:v>
                </c:pt>
                <c:pt idx="84">
                  <c:v>0.0464479858598757</c:v>
                </c:pt>
                <c:pt idx="85">
                  <c:v>0.0354232926729481</c:v>
                </c:pt>
                <c:pt idx="86">
                  <c:v>0.0253990958161403</c:v>
                </c:pt>
                <c:pt idx="87">
                  <c:v>0.0165236253976681</c:v>
                </c:pt>
                <c:pt idx="88">
                  <c:v>0.00900460763302701</c:v>
                </c:pt>
                <c:pt idx="89">
                  <c:v>0.00318579272574514</c:v>
                </c:pt>
                <c:pt idx="90">
                  <c:v>6.62580683151007E-25</c:v>
                </c:pt>
              </c:numCache>
            </c:numRef>
          </c:xVal>
          <c:yVal>
            <c:numRef>
              <c:f>'Partie 1'!$AM$5:$AM$95</c:f>
              <c:numCache>
                <c:formatCode>General</c:formatCode>
                <c:ptCount val="91"/>
                <c:pt idx="0">
                  <c:v>1.381976597885342</c:v>
                </c:pt>
                <c:pt idx="1">
                  <c:v>1.381450453667387</c:v>
                </c:pt>
                <c:pt idx="2">
                  <c:v>1.379872902353661</c:v>
                </c:pt>
                <c:pt idx="3">
                  <c:v>1.377246586268577</c:v>
                </c:pt>
                <c:pt idx="4">
                  <c:v>1.373575903635998</c:v>
                </c:pt>
                <c:pt idx="5">
                  <c:v>1.368867000115086</c:v>
                </c:pt>
                <c:pt idx="6">
                  <c:v>1.363127756972705</c:v>
                </c:pt>
                <c:pt idx="7">
                  <c:v>1.356367775914496</c:v>
                </c:pt>
                <c:pt idx="8">
                  <c:v>1.348598360603008</c:v>
                </c:pt>
                <c:pt idx="9">
                  <c:v>1.339832494897492</c:v>
                </c:pt>
                <c:pt idx="10">
                  <c:v>1.330084817856054</c:v>
                </c:pt>
                <c:pt idx="11">
                  <c:v>1.319371595546915</c:v>
                </c:pt>
                <c:pt idx="12">
                  <c:v>1.307710689721502</c:v>
                </c:pt>
                <c:pt idx="13">
                  <c:v>1.295121523407913</c:v>
                </c:pt>
                <c:pt idx="14">
                  <c:v>1.281625043489043</c:v>
                </c:pt>
                <c:pt idx="15">
                  <c:v>1.267243680335259</c:v>
                </c:pt>
                <c:pt idx="16">
                  <c:v>1.25200130456697</c:v>
                </c:pt>
                <c:pt idx="17">
                  <c:v>1.235923181027767</c:v>
                </c:pt>
                <c:pt idx="18">
                  <c:v>1.219035920053928</c:v>
                </c:pt>
                <c:pt idx="19">
                  <c:v>1.201367426131093</c:v>
                </c:pt>
                <c:pt idx="20">
                  <c:v>1.182946844033693</c:v>
                </c:pt>
                <c:pt idx="21">
                  <c:v>1.163804502547308</c:v>
                </c:pt>
                <c:pt idx="22">
                  <c:v>1.143971855878562</c:v>
                </c:pt>
                <c:pt idx="23">
                  <c:v>1.123481422861312</c:v>
                </c:pt>
                <c:pt idx="24">
                  <c:v>1.10236672407187</c:v>
                </c:pt>
                <c:pt idx="25">
                  <c:v>1.080662216969731</c:v>
                </c:pt>
                <c:pt idx="26">
                  <c:v>1.05840322918376</c:v>
                </c:pt>
                <c:pt idx="27">
                  <c:v>1.035625890067045</c:v>
                </c:pt>
                <c:pt idx="28">
                  <c:v>1.012367060646603</c:v>
                </c:pt>
                <c:pt idx="29">
                  <c:v>0.988664262096838</c:v>
                </c:pt>
                <c:pt idx="30">
                  <c:v>0.964555602868116</c:v>
                </c:pt>
                <c:pt idx="31">
                  <c:v>0.940079704603961</c:v>
                </c:pt>
                <c:pt idx="32">
                  <c:v>0.915275626982266</c:v>
                </c:pt>
                <c:pt idx="33">
                  <c:v>0.890182791617489</c:v>
                </c:pt>
                <c:pt idx="34">
                  <c:v>0.864840905162082</c:v>
                </c:pt>
                <c:pt idx="35">
                  <c:v>0.839289881746342</c:v>
                </c:pt>
                <c:pt idx="36">
                  <c:v>0.813569764896555</c:v>
                </c:pt>
                <c:pt idx="37">
                  <c:v>0.787720649071575</c:v>
                </c:pt>
                <c:pt idx="38">
                  <c:v>0.761782600957989</c:v>
                </c:pt>
                <c:pt idx="39">
                  <c:v>0.735795580663662</c:v>
                </c:pt>
                <c:pt idx="40">
                  <c:v>0.709799362948701</c:v>
                </c:pt>
                <c:pt idx="41">
                  <c:v>0.683833458631853</c:v>
                </c:pt>
                <c:pt idx="42">
                  <c:v>0.657937036308839</c:v>
                </c:pt>
                <c:pt idx="43">
                  <c:v>0.632148844517357</c:v>
                </c:pt>
                <c:pt idx="44">
                  <c:v>0.606507134481176</c:v>
                </c:pt>
                <c:pt idx="45">
                  <c:v>0.581049583563154</c:v>
                </c:pt>
                <c:pt idx="46">
                  <c:v>0.555813219553889</c:v>
                </c:pt>
                <c:pt idx="47">
                  <c:v>0.530834345919179</c:v>
                </c:pt>
                <c:pt idx="48">
                  <c:v>0.506148468125467</c:v>
                </c:pt>
                <c:pt idx="49">
                  <c:v>0.481790221157875</c:v>
                </c:pt>
                <c:pt idx="50">
                  <c:v>0.457793298340403</c:v>
                </c:pt>
                <c:pt idx="51">
                  <c:v>0.434190381562169</c:v>
                </c:pt>
                <c:pt idx="52">
                  <c:v>0.411013073007275</c:v>
                </c:pt>
                <c:pt idx="53">
                  <c:v>0.388291828478887</c:v>
                </c:pt>
                <c:pt idx="54">
                  <c:v>0.366055892400309</c:v>
                </c:pt>
                <c:pt idx="55">
                  <c:v>0.344333234567208</c:v>
                </c:pt>
                <c:pt idx="56">
                  <c:v>0.323150488715469</c:v>
                </c:pt>
                <c:pt idx="57">
                  <c:v>0.302532892958435</c:v>
                </c:pt>
                <c:pt idx="58">
                  <c:v>0.282504232135183</c:v>
                </c:pt>
                <c:pt idx="59">
                  <c:v>0.263086782097955</c:v>
                </c:pt>
                <c:pt idx="60">
                  <c:v>0.24430125595146</c:v>
                </c:pt>
                <c:pt idx="61">
                  <c:v>0.226166752239322</c:v>
                </c:pt>
                <c:pt idx="62">
                  <c:v>0.208700705052916</c:v>
                </c:pt>
                <c:pt idx="63">
                  <c:v>0.191918836014707</c:v>
                </c:pt>
                <c:pt idx="64">
                  <c:v>0.175835108061348</c:v>
                </c:pt>
                <c:pt idx="65">
                  <c:v>0.160461680920201</c:v>
                </c:pt>
                <c:pt idx="66">
                  <c:v>0.145808868135565</c:v>
                </c:pt>
                <c:pt idx="67">
                  <c:v>0.131885095456147</c:v>
                </c:pt>
                <c:pt idx="68">
                  <c:v>0.118696860341164</c:v>
                </c:pt>
                <c:pt idx="69">
                  <c:v>0.106248692276333</c:v>
                </c:pt>
                <c:pt idx="70">
                  <c:v>0.0945431135091109</c:v>
                </c:pt>
                <c:pt idx="71">
                  <c:v>0.0835805997100421</c:v>
                </c:pt>
                <c:pt idx="72">
                  <c:v>0.0733595399369954</c:v>
                </c:pt>
                <c:pt idx="73">
                  <c:v>0.0638761951117928</c:v>
                </c:pt>
                <c:pt idx="74">
                  <c:v>0.0551246540003396</c:v>
                </c:pt>
                <c:pt idx="75">
                  <c:v>0.0470967853977943</c:v>
                </c:pt>
                <c:pt idx="76">
                  <c:v>0.0397821848296447</c:v>
                </c:pt>
                <c:pt idx="77">
                  <c:v>0.0331681135425146</c:v>
                </c:pt>
                <c:pt idx="78">
                  <c:v>0.02723942680469</c:v>
                </c:pt>
                <c:pt idx="79">
                  <c:v>0.0219784874532038</c:v>
                </c:pt>
                <c:pt idx="80">
                  <c:v>0.0173650590261356</c:v>
                </c:pt>
                <c:pt idx="81">
                  <c:v>0.0133761703876278</c:v>
                </c:pt>
                <c:pt idx="82">
                  <c:v>0.00998593992072707</c:v>
                </c:pt>
                <c:pt idx="83">
                  <c:v>0.00716534106085102</c:v>
                </c:pt>
                <c:pt idx="84">
                  <c:v>0.00488188003343319</c:v>
                </c:pt>
                <c:pt idx="85">
                  <c:v>0.00309913653364388</c:v>
                </c:pt>
                <c:pt idx="86">
                  <c:v>0.00177607779667044</c:v>
                </c:pt>
                <c:pt idx="87">
                  <c:v>0.000865966512796641</c:v>
                </c:pt>
                <c:pt idx="88">
                  <c:v>0.000314447827516567</c:v>
                </c:pt>
                <c:pt idx="89">
                  <c:v>5.56082188757242E-5</c:v>
                </c:pt>
                <c:pt idx="90">
                  <c:v>4.05879850107377E-41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76095808"/>
        <c:axId val="1676097600"/>
      </c:scatterChart>
      <c:valAx>
        <c:axId val="1676095808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76097600"/>
        <c:crosses val="autoZero"/>
        <c:crossBetween val="midCat"/>
      </c:valAx>
      <c:valAx>
        <c:axId val="1676097600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7609580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0,5</c:v>
          </c:tx>
          <c:spPr>
            <a:ln w="25400" cap="rnd">
              <a:noFill/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'Partie 1'!$AW$5:$AW$95</c:f>
              <c:numCache>
                <c:formatCode>General</c:formatCode>
                <c:ptCount val="91"/>
                <c:pt idx="0">
                  <c:v>0.0</c:v>
                </c:pt>
                <c:pt idx="1">
                  <c:v>0.00872753246410879</c:v>
                </c:pt>
                <c:pt idx="2">
                  <c:v>0.0174603847458739</c:v>
                </c:pt>
                <c:pt idx="3">
                  <c:v>0.0262038896415206</c:v>
                </c:pt>
                <c:pt idx="4">
                  <c:v>0.0349634059717552</c:v>
                </c:pt>
                <c:pt idx="5">
                  <c:v>0.043744331762962</c:v>
                </c:pt>
                <c:pt idx="6">
                  <c:v>0.0525521176328382</c:v>
                </c:pt>
                <c:pt idx="7">
                  <c:v>0.0613922804514523</c:v>
                </c:pt>
                <c:pt idx="8">
                  <c:v>0.0702704173511957</c:v>
                </c:pt>
                <c:pt idx="9">
                  <c:v>0.0791922201622681</c:v>
                </c:pt>
                <c:pt idx="10">
                  <c:v>0.0881634903542325</c:v>
                </c:pt>
                <c:pt idx="11">
                  <c:v>0.0971901545688592</c:v>
                </c:pt>
                <c:pt idx="12">
                  <c:v>0.106278280835011</c:v>
                </c:pt>
                <c:pt idx="13">
                  <c:v>0.115434095562782</c:v>
                </c:pt>
                <c:pt idx="14">
                  <c:v>0.12466400142159</c:v>
                </c:pt>
                <c:pt idx="15">
                  <c:v>0.133974596215561</c:v>
                </c:pt>
                <c:pt idx="16">
                  <c:v>0.143372692879404</c:v>
                </c:pt>
                <c:pt idx="17">
                  <c:v>0.15286534072933</c:v>
                </c:pt>
                <c:pt idx="18">
                  <c:v>0.162459848116453</c:v>
                </c:pt>
                <c:pt idx="19">
                  <c:v>0.172163806644833</c:v>
                </c:pt>
                <c:pt idx="20">
                  <c:v>0.181985117133101</c:v>
                </c:pt>
                <c:pt idx="21">
                  <c:v>0.191932017517708</c:v>
                </c:pt>
                <c:pt idx="22">
                  <c:v>0.202013112917578</c:v>
                </c:pt>
                <c:pt idx="23">
                  <c:v>0.212237408104802</c:v>
                </c:pt>
                <c:pt idx="24">
                  <c:v>0.222614342654268</c:v>
                </c:pt>
                <c:pt idx="25">
                  <c:v>0.233153829077499</c:v>
                </c:pt>
                <c:pt idx="26">
                  <c:v>0.243866294282931</c:v>
                </c:pt>
                <c:pt idx="27">
                  <c:v>0.254762724747214</c:v>
                </c:pt>
                <c:pt idx="28">
                  <c:v>0.265854715830739</c:v>
                </c:pt>
                <c:pt idx="29">
                  <c:v>0.277154525726384</c:v>
                </c:pt>
                <c:pt idx="30">
                  <c:v>0.288675134594813</c:v>
                </c:pt>
                <c:pt idx="31">
                  <c:v>0.30043030951378</c:v>
                </c:pt>
                <c:pt idx="32">
                  <c:v>0.312434675954664</c:v>
                </c:pt>
                <c:pt idx="33">
                  <c:v>0.324703796598755</c:v>
                </c:pt>
                <c:pt idx="34">
                  <c:v>0.337254258421213</c:v>
                </c:pt>
                <c:pt idx="35">
                  <c:v>0.350103769104855</c:v>
                </c:pt>
                <c:pt idx="36">
                  <c:v>0.36327126400268</c:v>
                </c:pt>
                <c:pt idx="37">
                  <c:v>0.376777025051397</c:v>
                </c:pt>
                <c:pt idx="38">
                  <c:v>0.390642813253358</c:v>
                </c:pt>
                <c:pt idx="39">
                  <c:v>0.404892016597503</c:v>
                </c:pt>
                <c:pt idx="40">
                  <c:v>0.41954981558864</c:v>
                </c:pt>
                <c:pt idx="41">
                  <c:v>0.434643368908113</c:v>
                </c:pt>
                <c:pt idx="42">
                  <c:v>0.45020202214892</c:v>
                </c:pt>
                <c:pt idx="43">
                  <c:v>0.466257543068831</c:v>
                </c:pt>
                <c:pt idx="44">
                  <c:v>0.482844387403537</c:v>
                </c:pt>
                <c:pt idx="45">
                  <c:v>0.5</c:v>
                </c:pt>
                <c:pt idx="46">
                  <c:v>0.517765156895285</c:v>
                </c:pt>
                <c:pt idx="47">
                  <c:v>0.536184355012341</c:v>
                </c:pt>
                <c:pt idx="48">
                  <c:v>0.555306257414596</c:v>
                </c:pt>
                <c:pt idx="49">
                  <c:v>0.575184203610505</c:v>
                </c:pt>
                <c:pt idx="50">
                  <c:v>0.595876796297105</c:v>
                </c:pt>
                <c:pt idx="51">
                  <c:v>0.617448578267526</c:v>
                </c:pt>
                <c:pt idx="52">
                  <c:v>0.639970816096539</c:v>
                </c:pt>
                <c:pt idx="53">
                  <c:v>0.663522410810205</c:v>
                </c:pt>
                <c:pt idx="54">
                  <c:v>0.688190960235587</c:v>
                </c:pt>
                <c:pt idx="55">
                  <c:v>0.714074003371057</c:v>
                </c:pt>
                <c:pt idx="56">
                  <c:v>0.74128048425637</c:v>
                </c:pt>
                <c:pt idx="57">
                  <c:v>0.769932481907291</c:v>
                </c:pt>
                <c:pt idx="58">
                  <c:v>0.800167264520525</c:v>
                </c:pt>
                <c:pt idx="59">
                  <c:v>0.832139741175259</c:v>
                </c:pt>
                <c:pt idx="60">
                  <c:v>0.866025403784439</c:v>
                </c:pt>
                <c:pt idx="61">
                  <c:v>0.902023877635712</c:v>
                </c:pt>
                <c:pt idx="62">
                  <c:v>0.940363232673166</c:v>
                </c:pt>
                <c:pt idx="63">
                  <c:v>0.981305252752576</c:v>
                </c:pt>
                <c:pt idx="64">
                  <c:v>1.025151920789649</c:v>
                </c:pt>
                <c:pt idx="65">
                  <c:v>1.07225346025478</c:v>
                </c:pt>
                <c:pt idx="66">
                  <c:v>1.123018386952108</c:v>
                </c:pt>
                <c:pt idx="67">
                  <c:v>1.177926182911877</c:v>
                </c:pt>
                <c:pt idx="68">
                  <c:v>1.237543426708147</c:v>
                </c:pt>
                <c:pt idx="69">
                  <c:v>1.3025445323469</c:v>
                </c:pt>
                <c:pt idx="70">
                  <c:v>1.373738709727311</c:v>
                </c:pt>
                <c:pt idx="71">
                  <c:v>1.452105438837911</c:v>
                </c:pt>
                <c:pt idx="72">
                  <c:v>1.538841768587627</c:v>
                </c:pt>
                <c:pt idx="73">
                  <c:v>1.63542630924207</c:v>
                </c:pt>
                <c:pt idx="74">
                  <c:v>1.743707221920454</c:v>
                </c:pt>
                <c:pt idx="75">
                  <c:v>1.866025403784439</c:v>
                </c:pt>
                <c:pt idx="76">
                  <c:v>2.005390466767922</c:v>
                </c:pt>
                <c:pt idx="77">
                  <c:v>2.165737937142076</c:v>
                </c:pt>
                <c:pt idx="78">
                  <c:v>2.352315054739225</c:v>
                </c:pt>
                <c:pt idx="79">
                  <c:v>2.572277007985154</c:v>
                </c:pt>
                <c:pt idx="80">
                  <c:v>2.835640909808853</c:v>
                </c:pt>
                <c:pt idx="81">
                  <c:v>3.156875757337521</c:v>
                </c:pt>
                <c:pt idx="82">
                  <c:v>3.557684861192104</c:v>
                </c:pt>
                <c:pt idx="83">
                  <c:v>4.072173213987297</c:v>
                </c:pt>
                <c:pt idx="84">
                  <c:v>4.757182227111293</c:v>
                </c:pt>
                <c:pt idx="85">
                  <c:v>5.715026151380674</c:v>
                </c:pt>
                <c:pt idx="86">
                  <c:v>7.150333128355971</c:v>
                </c:pt>
                <c:pt idx="87">
                  <c:v>9.540568343864122</c:v>
                </c:pt>
                <c:pt idx="88">
                  <c:v>14.31812664145785</c:v>
                </c:pt>
                <c:pt idx="89">
                  <c:v>28.64498081537994</c:v>
                </c:pt>
                <c:pt idx="90">
                  <c:v>8.16227613880954E15</c:v>
                </c:pt>
              </c:numCache>
            </c:numRef>
          </c:xVal>
          <c:yVal>
            <c:numRef>
              <c:f>'Partie 1'!$AZ$5:$AZ$95</c:f>
              <c:numCache>
                <c:formatCode>General</c:formatCode>
                <c:ptCount val="91"/>
                <c:pt idx="0">
                  <c:v>152.7887453682195</c:v>
                </c:pt>
                <c:pt idx="1">
                  <c:v>152.6724284750263</c:v>
                </c:pt>
                <c:pt idx="2">
                  <c:v>152.3239381319933</c:v>
                </c:pt>
                <c:pt idx="3">
                  <c:v>151.7446527510761</c:v>
                </c:pt>
                <c:pt idx="4">
                  <c:v>150.9368610439558</c:v>
                </c:pt>
                <c:pt idx="5">
                  <c:v>149.903749120326</c:v>
                </c:pt>
                <c:pt idx="6">
                  <c:v>148.6493825463552</c:v>
                </c:pt>
                <c:pt idx="7">
                  <c:v>147.1786834831389</c:v>
                </c:pt>
                <c:pt idx="8">
                  <c:v>145.4974030576895</c:v>
                </c:pt>
                <c:pt idx="9">
                  <c:v>143.6120891506591</c:v>
                </c:pt>
                <c:pt idx="10">
                  <c:v>141.5300498152937</c:v>
                </c:pt>
                <c:pt idx="11">
                  <c:v>139.2593125708809</c:v>
                </c:pt>
                <c:pt idx="12">
                  <c:v>136.8085798409509</c:v>
                </c:pt>
                <c:pt idx="13">
                  <c:v>134.1871808315546</c:v>
                </c:pt>
                <c:pt idx="14">
                  <c:v>131.4050201678633</c:v>
                </c:pt>
                <c:pt idx="15">
                  <c:v>128.4725236279722</c:v>
                </c:pt>
                <c:pt idx="16">
                  <c:v>125.4005813309916</c:v>
                </c:pt>
                <c:pt idx="17">
                  <c:v>122.2004887521435</c:v>
                </c:pt>
                <c:pt idx="18">
                  <c:v>118.883885950538</c:v>
                </c:pt>
                <c:pt idx="19">
                  <c:v>115.4626954055079</c:v>
                </c:pt>
                <c:pt idx="20">
                  <c:v>111.949058864742</c:v>
                </c:pt>
                <c:pt idx="21">
                  <c:v>108.355273611951</c:v>
                </c:pt>
                <c:pt idx="22">
                  <c:v>104.6937285633793</c:v>
                </c:pt>
                <c:pt idx="23">
                  <c:v>100.9768406011583</c:v>
                </c:pt>
                <c:pt idx="24">
                  <c:v>97.21699154727576</c:v>
                </c:pt>
                <c:pt idx="25">
                  <c:v>93.42646617487473</c:v>
                </c:pt>
                <c:pt idx="26">
                  <c:v>89.61739164372888</c:v>
                </c:pt>
                <c:pt idx="27">
                  <c:v>85.80167873417278</c:v>
                </c:pt>
                <c:pt idx="28">
                  <c:v>81.99096523857933</c:v>
                </c:pt>
                <c:pt idx="29">
                  <c:v>78.19656185179871</c:v>
                </c:pt>
                <c:pt idx="30">
                  <c:v>74.42940088194204</c:v>
                </c:pt>
                <c:pt idx="31">
                  <c:v>70.69998808066174</c:v>
                </c:pt>
                <c:pt idx="32">
                  <c:v>67.01835786782246</c:v>
                </c:pt>
                <c:pt idx="33">
                  <c:v>63.3940321993525</c:v>
                </c:pt>
                <c:pt idx="34">
                  <c:v>59.83598329932552</c:v>
                </c:pt>
                <c:pt idx="35">
                  <c:v>56.3526004481431</c:v>
                </c:pt>
                <c:pt idx="36">
                  <c:v>52.95166098830689</c:v>
                </c:pt>
                <c:pt idx="37">
                  <c:v>49.64030567789943</c:v>
                </c:pt>
                <c:pt idx="38">
                  <c:v>46.42501848978551</c:v>
                </c:pt>
                <c:pt idx="39">
                  <c:v>43.311610921934</c:v>
                </c:pt>
                <c:pt idx="40">
                  <c:v>40.30521085139059</c:v>
                </c:pt>
                <c:pt idx="41">
                  <c:v>37.41025593155214</c:v>
                </c:pt>
                <c:pt idx="42">
                  <c:v>34.63049149974868</c:v>
                </c:pt>
                <c:pt idx="43">
                  <c:v>31.96897292997036</c:v>
                </c:pt>
                <c:pt idx="44">
                  <c:v>29.42807233412537</c:v>
                </c:pt>
                <c:pt idx="45">
                  <c:v>27.0094894847132</c:v>
                </c:pt>
                <c:pt idx="46">
                  <c:v>24.71426680246874</c:v>
                </c:pt>
                <c:pt idx="47">
                  <c:v>22.54280822459544</c:v>
                </c:pt>
                <c:pt idx="48">
                  <c:v>20.49490174286056</c:v>
                </c:pt>
                <c:pt idx="49">
                  <c:v>18.56974537626833</c:v>
                </c:pt>
                <c:pt idx="50">
                  <c:v>16.76597632043086</c:v>
                </c:pt>
                <c:pt idx="51">
                  <c:v>15.08170299528815</c:v>
                </c:pt>
                <c:pt idx="52">
                  <c:v>13.51453969463069</c:v>
                </c:pt>
                <c:pt idx="53">
                  <c:v>12.06164352507818</c:v>
                </c:pt>
                <c:pt idx="54">
                  <c:v>10.71975330887893</c:v>
                </c:pt>
                <c:pt idx="55">
                  <c:v>9.48523011420126</c:v>
                </c:pt>
                <c:pt idx="56">
                  <c:v>8.354099068563716</c:v>
                </c:pt>
                <c:pt idx="57">
                  <c:v>7.322092105743974</c:v>
                </c:pt>
                <c:pt idx="58">
                  <c:v>6.38469129394316</c:v>
                </c:pt>
                <c:pt idx="59">
                  <c:v>5.537172393172567</c:v>
                </c:pt>
                <c:pt idx="60">
                  <c:v>4.774648292756855</c:v>
                </c:pt>
                <c:pt idx="61">
                  <c:v>4.092111985478627</c:v>
                </c:pt>
                <c:pt idx="62">
                  <c:v>3.484478743166731</c:v>
                </c:pt>
                <c:pt idx="63">
                  <c:v>2.946627169379202</c:v>
                </c:pt>
                <c:pt idx="64">
                  <c:v>2.47343881815568</c:v>
                </c:pt>
                <c:pt idx="65">
                  <c:v>2.059836083498902</c:v>
                </c:pt>
                <c:pt idx="66">
                  <c:v>1.700818082157978</c:v>
                </c:pt>
                <c:pt idx="67">
                  <c:v>1.391494272278166</c:v>
                </c:pt>
                <c:pt idx="68">
                  <c:v>1.127115572387981</c:v>
                </c:pt>
                <c:pt idx="69">
                  <c:v>0.903102768834465</c:v>
                </c:pt>
                <c:pt idx="70">
                  <c:v>0.715072024959731</c:v>
                </c:pt>
                <c:pt idx="71">
                  <c:v>0.558857331831224</c:v>
                </c:pt>
                <c:pt idx="72">
                  <c:v>0.430529767981409</c:v>
                </c:pt>
                <c:pt idx="73">
                  <c:v>0.326413464156786</c:v>
                </c:pt>
                <c:pt idx="74">
                  <c:v>0.243098198292573</c:v>
                </c:pt>
                <c:pt idx="75">
                  <c:v>0.177448575584471</c:v>
                </c:pt>
                <c:pt idx="76">
                  <c:v>0.126609778385601</c:v>
                </c:pt>
                <c:pt idx="77">
                  <c:v>0.0880099004775314</c:v>
                </c:pt>
                <c:pt idx="78">
                  <c:v>0.0593589098118451</c:v>
                </c:pt>
                <c:pt idx="79">
                  <c:v>0.038644312858451</c:v>
                </c:pt>
                <c:pt idx="80">
                  <c:v>0.024123621998494</c:v>
                </c:pt>
                <c:pt idx="81">
                  <c:v>0.014313754739108</c:v>
                </c:pt>
                <c:pt idx="82">
                  <c:v>0.00797751968802964</c:v>
                </c:pt>
                <c:pt idx="83">
                  <c:v>0.00410736900146541</c:v>
                </c:pt>
                <c:pt idx="84">
                  <c:v>0.00190662021286669</c:v>
                </c:pt>
                <c:pt idx="85">
                  <c:v>0.000768371780333297</c:v>
                </c:pt>
                <c:pt idx="86">
                  <c:v>0.000252356187186059</c:v>
                </c:pt>
                <c:pt idx="87">
                  <c:v>5.9991840102814E-5</c:v>
                </c:pt>
                <c:pt idx="88">
                  <c:v>7.91019489839111E-6</c:v>
                </c:pt>
                <c:pt idx="89">
                  <c:v>2.47381920522436E-7</c:v>
                </c:pt>
                <c:pt idx="90">
                  <c:v>1.31790762178549E-79</c:v>
                </c:pt>
              </c:numCache>
            </c:numRef>
          </c:yVal>
          <c:smooth val="0"/>
        </c:ser>
        <c:ser>
          <c:idx val="1"/>
          <c:order val="1"/>
          <c:tx>
            <c:v>1</c:v>
          </c:tx>
          <c:spPr>
            <a:ln w="25400" cap="rnd">
              <a:noFill/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2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'Partie 1'!$AX$5:$AX$95</c:f>
              <c:numCache>
                <c:formatCode>General</c:formatCode>
                <c:ptCount val="91"/>
                <c:pt idx="0">
                  <c:v>0.0</c:v>
                </c:pt>
                <c:pt idx="1">
                  <c:v>0.0174550649282176</c:v>
                </c:pt>
                <c:pt idx="2">
                  <c:v>0.0349207694917477</c:v>
                </c:pt>
                <c:pt idx="3">
                  <c:v>0.0524077792830412</c:v>
                </c:pt>
                <c:pt idx="4">
                  <c:v>0.0699268119435104</c:v>
                </c:pt>
                <c:pt idx="5">
                  <c:v>0.087488663525924</c:v>
                </c:pt>
                <c:pt idx="6">
                  <c:v>0.105104235265676</c:v>
                </c:pt>
                <c:pt idx="7">
                  <c:v>0.122784560902905</c:v>
                </c:pt>
                <c:pt idx="8">
                  <c:v>0.140540834702391</c:v>
                </c:pt>
                <c:pt idx="9">
                  <c:v>0.158384440324536</c:v>
                </c:pt>
                <c:pt idx="10">
                  <c:v>0.176326980708465</c:v>
                </c:pt>
                <c:pt idx="11">
                  <c:v>0.194380309137718</c:v>
                </c:pt>
                <c:pt idx="12">
                  <c:v>0.212556561670022</c:v>
                </c:pt>
                <c:pt idx="13">
                  <c:v>0.230868191125563</c:v>
                </c:pt>
                <c:pt idx="14">
                  <c:v>0.249328002843181</c:v>
                </c:pt>
                <c:pt idx="15">
                  <c:v>0.267949192431123</c:v>
                </c:pt>
                <c:pt idx="16">
                  <c:v>0.286745385758808</c:v>
                </c:pt>
                <c:pt idx="17">
                  <c:v>0.30573068145866</c:v>
                </c:pt>
                <c:pt idx="18">
                  <c:v>0.324919696232906</c:v>
                </c:pt>
                <c:pt idx="19">
                  <c:v>0.344327613289665</c:v>
                </c:pt>
                <c:pt idx="20">
                  <c:v>0.363970234266202</c:v>
                </c:pt>
                <c:pt idx="21">
                  <c:v>0.383864035035415</c:v>
                </c:pt>
                <c:pt idx="22">
                  <c:v>0.404026225835157</c:v>
                </c:pt>
                <c:pt idx="23">
                  <c:v>0.424474816209605</c:v>
                </c:pt>
                <c:pt idx="24">
                  <c:v>0.445228685308536</c:v>
                </c:pt>
                <c:pt idx="25">
                  <c:v>0.466307658154998</c:v>
                </c:pt>
                <c:pt idx="26">
                  <c:v>0.487732588565861</c:v>
                </c:pt>
                <c:pt idx="27">
                  <c:v>0.509525449494428</c:v>
                </c:pt>
                <c:pt idx="28">
                  <c:v>0.531709431661478</c:v>
                </c:pt>
                <c:pt idx="29">
                  <c:v>0.554309051452769</c:v>
                </c:pt>
                <c:pt idx="30">
                  <c:v>0.577350269189625</c:v>
                </c:pt>
                <c:pt idx="31">
                  <c:v>0.60086061902756</c:v>
                </c:pt>
                <c:pt idx="32">
                  <c:v>0.624869351909327</c:v>
                </c:pt>
                <c:pt idx="33">
                  <c:v>0.64940759319751</c:v>
                </c:pt>
                <c:pt idx="34">
                  <c:v>0.674508516842426</c:v>
                </c:pt>
                <c:pt idx="35">
                  <c:v>0.700207538209709</c:v>
                </c:pt>
                <c:pt idx="36">
                  <c:v>0.72654252800536</c:v>
                </c:pt>
                <c:pt idx="37">
                  <c:v>0.753554050102794</c:v>
                </c:pt>
                <c:pt idx="38">
                  <c:v>0.781285626506717</c:v>
                </c:pt>
                <c:pt idx="39">
                  <c:v>0.809784033195007</c:v>
                </c:pt>
                <c:pt idx="40">
                  <c:v>0.83909963117728</c:v>
                </c:pt>
                <c:pt idx="41">
                  <c:v>0.869286737816226</c:v>
                </c:pt>
                <c:pt idx="42">
                  <c:v>0.90040404429784</c:v>
                </c:pt>
                <c:pt idx="43">
                  <c:v>0.932515086137662</c:v>
                </c:pt>
                <c:pt idx="44">
                  <c:v>0.965688774807074</c:v>
                </c:pt>
                <c:pt idx="45">
                  <c:v>1</c:v>
                </c:pt>
                <c:pt idx="46">
                  <c:v>1.035530313790569</c:v>
                </c:pt>
                <c:pt idx="47">
                  <c:v>1.072368710024682</c:v>
                </c:pt>
                <c:pt idx="48">
                  <c:v>1.110612514829193</c:v>
                </c:pt>
                <c:pt idx="49">
                  <c:v>1.150368407221009</c:v>
                </c:pt>
                <c:pt idx="50">
                  <c:v>1.191753592594209</c:v>
                </c:pt>
                <c:pt idx="51">
                  <c:v>1.234897156535051</c:v>
                </c:pt>
                <c:pt idx="52">
                  <c:v>1.279941632193079</c:v>
                </c:pt>
                <c:pt idx="53">
                  <c:v>1.32704482162041</c:v>
                </c:pt>
                <c:pt idx="54">
                  <c:v>1.376381920471174</c:v>
                </c:pt>
                <c:pt idx="55">
                  <c:v>1.428148006742114</c:v>
                </c:pt>
                <c:pt idx="56">
                  <c:v>1.482560968512741</c:v>
                </c:pt>
                <c:pt idx="57">
                  <c:v>1.539864963814583</c:v>
                </c:pt>
                <c:pt idx="58">
                  <c:v>1.60033452904105</c:v>
                </c:pt>
                <c:pt idx="59">
                  <c:v>1.664279482350518</c:v>
                </c:pt>
                <c:pt idx="60">
                  <c:v>1.732050807568878</c:v>
                </c:pt>
                <c:pt idx="61">
                  <c:v>1.804047755271424</c:v>
                </c:pt>
                <c:pt idx="62">
                  <c:v>1.880726465346333</c:v>
                </c:pt>
                <c:pt idx="63">
                  <c:v>1.962610505505151</c:v>
                </c:pt>
                <c:pt idx="64">
                  <c:v>2.050303841579297</c:v>
                </c:pt>
                <c:pt idx="65">
                  <c:v>2.14450692050956</c:v>
                </c:pt>
                <c:pt idx="66">
                  <c:v>2.246036773904216</c:v>
                </c:pt>
                <c:pt idx="67">
                  <c:v>2.355852365823753</c:v>
                </c:pt>
                <c:pt idx="68">
                  <c:v>2.475086853416295</c:v>
                </c:pt>
                <c:pt idx="69">
                  <c:v>2.6050890646938</c:v>
                </c:pt>
                <c:pt idx="70">
                  <c:v>2.747477419454621</c:v>
                </c:pt>
                <c:pt idx="71">
                  <c:v>2.904210877675822</c:v>
                </c:pt>
                <c:pt idx="72">
                  <c:v>3.077683537175253</c:v>
                </c:pt>
                <c:pt idx="73">
                  <c:v>3.27085261848414</c:v>
                </c:pt>
                <c:pt idx="74">
                  <c:v>3.48741444384091</c:v>
                </c:pt>
                <c:pt idx="75">
                  <c:v>3.732050807568878</c:v>
                </c:pt>
                <c:pt idx="76">
                  <c:v>4.010780933535846</c:v>
                </c:pt>
                <c:pt idx="77">
                  <c:v>4.331475874284153</c:v>
                </c:pt>
                <c:pt idx="78">
                  <c:v>4.704630109478451</c:v>
                </c:pt>
                <c:pt idx="79">
                  <c:v>5.144554015970308</c:v>
                </c:pt>
                <c:pt idx="80">
                  <c:v>5.671281819617707</c:v>
                </c:pt>
                <c:pt idx="81">
                  <c:v>6.313751514675041</c:v>
                </c:pt>
                <c:pt idx="82">
                  <c:v>7.115369722384207</c:v>
                </c:pt>
                <c:pt idx="83">
                  <c:v>8.144346427974593</c:v>
                </c:pt>
                <c:pt idx="84">
                  <c:v>9.514364454222585</c:v>
                </c:pt>
                <c:pt idx="85">
                  <c:v>11.43005230276135</c:v>
                </c:pt>
                <c:pt idx="86">
                  <c:v>14.30066625671194</c:v>
                </c:pt>
                <c:pt idx="87">
                  <c:v>19.08113668772824</c:v>
                </c:pt>
                <c:pt idx="88">
                  <c:v>28.6362532829157</c:v>
                </c:pt>
                <c:pt idx="89">
                  <c:v>57.28996163075987</c:v>
                </c:pt>
                <c:pt idx="90">
                  <c:v>1.63245522776191E16</c:v>
                </c:pt>
              </c:numCache>
            </c:numRef>
          </c:xVal>
          <c:yVal>
            <c:numRef>
              <c:f>'Partie 1'!$BA$5:$BA$95</c:f>
              <c:numCache>
                <c:formatCode>General</c:formatCode>
                <c:ptCount val="91"/>
                <c:pt idx="0">
                  <c:v>38.19718634205488</c:v>
                </c:pt>
                <c:pt idx="1">
                  <c:v>38.16810711875657</c:v>
                </c:pt>
                <c:pt idx="2">
                  <c:v>38.08098453299833</c:v>
                </c:pt>
                <c:pt idx="3">
                  <c:v>37.93616318776903</c:v>
                </c:pt>
                <c:pt idx="4">
                  <c:v>37.73421526098896</c:v>
                </c:pt>
                <c:pt idx="5">
                  <c:v>37.47593728008149</c:v>
                </c:pt>
                <c:pt idx="6">
                  <c:v>37.1623456365888</c:v>
                </c:pt>
                <c:pt idx="7">
                  <c:v>36.79467087078472</c:v>
                </c:pt>
                <c:pt idx="8">
                  <c:v>36.37435076442239</c:v>
                </c:pt>
                <c:pt idx="9">
                  <c:v>35.90302228766478</c:v>
                </c:pt>
                <c:pt idx="10">
                  <c:v>35.38251245382343</c:v>
                </c:pt>
                <c:pt idx="11">
                  <c:v>34.81482814272023</c:v>
                </c:pt>
                <c:pt idx="12">
                  <c:v>34.20214496023772</c:v>
                </c:pt>
                <c:pt idx="13">
                  <c:v>33.54679520788865</c:v>
                </c:pt>
                <c:pt idx="14">
                  <c:v>32.85125504196583</c:v>
                </c:pt>
                <c:pt idx="15">
                  <c:v>32.11813090699303</c:v>
                </c:pt>
                <c:pt idx="16">
                  <c:v>31.35014533274789</c:v>
                </c:pt>
                <c:pt idx="17">
                  <c:v>30.55012218803587</c:v>
                </c:pt>
                <c:pt idx="18">
                  <c:v>29.7209714876345</c:v>
                </c:pt>
                <c:pt idx="19">
                  <c:v>28.86567385137696</c:v>
                </c:pt>
                <c:pt idx="20">
                  <c:v>27.9872647161855</c:v>
                </c:pt>
                <c:pt idx="21">
                  <c:v>27.08881840298774</c:v>
                </c:pt>
                <c:pt idx="22">
                  <c:v>26.17343214084483</c:v>
                </c:pt>
                <c:pt idx="23">
                  <c:v>25.24421015028957</c:v>
                </c:pt>
                <c:pt idx="24">
                  <c:v>24.30424788681894</c:v>
                </c:pt>
                <c:pt idx="25">
                  <c:v>23.35661654371868</c:v>
                </c:pt>
                <c:pt idx="26">
                  <c:v>22.40434791093222</c:v>
                </c:pt>
                <c:pt idx="27">
                  <c:v>21.4504196835432</c:v>
                </c:pt>
                <c:pt idx="28">
                  <c:v>20.49774130964483</c:v>
                </c:pt>
                <c:pt idx="29">
                  <c:v>19.54914046294968</c:v>
                </c:pt>
                <c:pt idx="30">
                  <c:v>18.60735022048551</c:v>
                </c:pt>
                <c:pt idx="31">
                  <c:v>17.67499702016543</c:v>
                </c:pt>
                <c:pt idx="32">
                  <c:v>16.75458946695561</c:v>
                </c:pt>
                <c:pt idx="33">
                  <c:v>15.84850804983813</c:v>
                </c:pt>
                <c:pt idx="34">
                  <c:v>14.95899582483138</c:v>
                </c:pt>
                <c:pt idx="35">
                  <c:v>14.08815011203578</c:v>
                </c:pt>
                <c:pt idx="36">
                  <c:v>13.23791524707672</c:v>
                </c:pt>
                <c:pt idx="37">
                  <c:v>12.41007641947486</c:v>
                </c:pt>
                <c:pt idx="38">
                  <c:v>11.60625462244638</c:v>
                </c:pt>
                <c:pt idx="39">
                  <c:v>10.8279027304835</c:v>
                </c:pt>
                <c:pt idx="40">
                  <c:v>10.07630271284765</c:v>
                </c:pt>
                <c:pt idx="41">
                  <c:v>9.352563982888033</c:v>
                </c:pt>
                <c:pt idx="42">
                  <c:v>8.65762287493717</c:v>
                </c:pt>
                <c:pt idx="43">
                  <c:v>7.99224323249259</c:v>
                </c:pt>
                <c:pt idx="44">
                  <c:v>7.357018083531343</c:v>
                </c:pt>
                <c:pt idx="45">
                  <c:v>6.7523723711783</c:v>
                </c:pt>
                <c:pt idx="46">
                  <c:v>6.178566700617184</c:v>
                </c:pt>
                <c:pt idx="47">
                  <c:v>5.635702056148861</c:v>
                </c:pt>
                <c:pt idx="48">
                  <c:v>5.123725435715139</c:v>
                </c:pt>
                <c:pt idx="49">
                  <c:v>4.642436344067081</c:v>
                </c:pt>
                <c:pt idx="50">
                  <c:v>4.191494080107714</c:v>
                </c:pt>
                <c:pt idx="51">
                  <c:v>3.770425748822038</c:v>
                </c:pt>
                <c:pt idx="52">
                  <c:v>3.378634923657673</c:v>
                </c:pt>
                <c:pt idx="53">
                  <c:v>3.015410881269544</c:v>
                </c:pt>
                <c:pt idx="54">
                  <c:v>2.679938327219732</c:v>
                </c:pt>
                <c:pt idx="55">
                  <c:v>2.371307528550315</c:v>
                </c:pt>
                <c:pt idx="56">
                  <c:v>2.08852476714093</c:v>
                </c:pt>
                <c:pt idx="57">
                  <c:v>1.830523026435993</c:v>
                </c:pt>
                <c:pt idx="58">
                  <c:v>1.59617282348579</c:v>
                </c:pt>
                <c:pt idx="59">
                  <c:v>1.384293098293142</c:v>
                </c:pt>
                <c:pt idx="60">
                  <c:v>1.193662073189214</c:v>
                </c:pt>
                <c:pt idx="61">
                  <c:v>1.023027996369657</c:v>
                </c:pt>
                <c:pt idx="62">
                  <c:v>0.871119685791683</c:v>
                </c:pt>
                <c:pt idx="63">
                  <c:v>0.7366567923448</c:v>
                </c:pt>
                <c:pt idx="64">
                  <c:v>0.61835970453892</c:v>
                </c:pt>
                <c:pt idx="65">
                  <c:v>0.514959020874726</c:v>
                </c:pt>
                <c:pt idx="66">
                  <c:v>0.425204520539495</c:v>
                </c:pt>
                <c:pt idx="67">
                  <c:v>0.347873568069542</c:v>
                </c:pt>
                <c:pt idx="68">
                  <c:v>0.281778893096995</c:v>
                </c:pt>
                <c:pt idx="69">
                  <c:v>0.225775692208616</c:v>
                </c:pt>
                <c:pt idx="70">
                  <c:v>0.178768006239933</c:v>
                </c:pt>
                <c:pt idx="71">
                  <c:v>0.139714332957806</c:v>
                </c:pt>
                <c:pt idx="72">
                  <c:v>0.107632441995352</c:v>
                </c:pt>
                <c:pt idx="73">
                  <c:v>0.0816033660391964</c:v>
                </c:pt>
                <c:pt idx="74">
                  <c:v>0.0607745495731432</c:v>
                </c:pt>
                <c:pt idx="75">
                  <c:v>0.0443621438961178</c:v>
                </c:pt>
                <c:pt idx="76">
                  <c:v>0.0316524445964002</c:v>
                </c:pt>
                <c:pt idx="77">
                  <c:v>0.0220024751193828</c:v>
                </c:pt>
                <c:pt idx="78">
                  <c:v>0.0148397274529613</c:v>
                </c:pt>
                <c:pt idx="79">
                  <c:v>0.00966107821461276</c:v>
                </c:pt>
                <c:pt idx="80">
                  <c:v>0.0060309054996235</c:v>
                </c:pt>
                <c:pt idx="81">
                  <c:v>0.003578438684777</c:v>
                </c:pt>
                <c:pt idx="82">
                  <c:v>0.00199437992200741</c:v>
                </c:pt>
                <c:pt idx="83">
                  <c:v>0.00102684225036635</c:v>
                </c:pt>
                <c:pt idx="84">
                  <c:v>0.000476655053216672</c:v>
                </c:pt>
                <c:pt idx="85">
                  <c:v>0.000192092945083324</c:v>
                </c:pt>
                <c:pt idx="86">
                  <c:v>6.30890467965148E-5</c:v>
                </c:pt>
                <c:pt idx="87">
                  <c:v>1.49979600257035E-5</c:v>
                </c:pt>
                <c:pt idx="88">
                  <c:v>1.97754872459778E-6</c:v>
                </c:pt>
                <c:pt idx="89">
                  <c:v>6.1845480130609E-8</c:v>
                </c:pt>
                <c:pt idx="90">
                  <c:v>3.29476905446374E-80</c:v>
                </c:pt>
              </c:numCache>
            </c:numRef>
          </c:yVal>
          <c:smooth val="0"/>
        </c:ser>
        <c:ser>
          <c:idx val="2"/>
          <c:order val="2"/>
          <c:tx>
            <c:v>2</c:v>
          </c:tx>
          <c:spPr>
            <a:ln w="25400" cap="rnd">
              <a:noFill/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3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'Partie 1'!$AY$5:$AY$95</c:f>
              <c:numCache>
                <c:formatCode>General</c:formatCode>
                <c:ptCount val="91"/>
                <c:pt idx="0">
                  <c:v>0.0</c:v>
                </c:pt>
                <c:pt idx="1">
                  <c:v>0.0349101298564352</c:v>
                </c:pt>
                <c:pt idx="2">
                  <c:v>0.0698415389834954</c:v>
                </c:pt>
                <c:pt idx="3">
                  <c:v>0.104815558566082</c:v>
                </c:pt>
                <c:pt idx="4">
                  <c:v>0.139853623887021</c:v>
                </c:pt>
                <c:pt idx="5">
                  <c:v>0.174977327051848</c:v>
                </c:pt>
                <c:pt idx="6">
                  <c:v>0.210208470531353</c:v>
                </c:pt>
                <c:pt idx="7">
                  <c:v>0.245569121805809</c:v>
                </c:pt>
                <c:pt idx="8">
                  <c:v>0.281081669404783</c:v>
                </c:pt>
                <c:pt idx="9">
                  <c:v>0.316768880649072</c:v>
                </c:pt>
                <c:pt idx="10">
                  <c:v>0.35265396141693</c:v>
                </c:pt>
                <c:pt idx="11">
                  <c:v>0.388760618275437</c:v>
                </c:pt>
                <c:pt idx="12">
                  <c:v>0.425113123340044</c:v>
                </c:pt>
                <c:pt idx="13">
                  <c:v>0.461736382251126</c:v>
                </c:pt>
                <c:pt idx="14">
                  <c:v>0.498656005686361</c:v>
                </c:pt>
                <c:pt idx="15">
                  <c:v>0.535898384862245</c:v>
                </c:pt>
                <c:pt idx="16">
                  <c:v>0.573490771517616</c:v>
                </c:pt>
                <c:pt idx="17">
                  <c:v>0.61146136291732</c:v>
                </c:pt>
                <c:pt idx="18">
                  <c:v>0.649839392465812</c:v>
                </c:pt>
                <c:pt idx="19">
                  <c:v>0.68865522657933</c:v>
                </c:pt>
                <c:pt idx="20">
                  <c:v>0.727940468532404</c:v>
                </c:pt>
                <c:pt idx="21">
                  <c:v>0.767728070070831</c:v>
                </c:pt>
                <c:pt idx="22">
                  <c:v>0.808052451670313</c:v>
                </c:pt>
                <c:pt idx="23">
                  <c:v>0.848949632419209</c:v>
                </c:pt>
                <c:pt idx="24">
                  <c:v>0.890457370617072</c:v>
                </c:pt>
                <c:pt idx="25">
                  <c:v>0.932615316309997</c:v>
                </c:pt>
                <c:pt idx="26">
                  <c:v>0.975465177131722</c:v>
                </c:pt>
                <c:pt idx="27">
                  <c:v>1.019050898988857</c:v>
                </c:pt>
                <c:pt idx="28">
                  <c:v>1.063418863322957</c:v>
                </c:pt>
                <c:pt idx="29">
                  <c:v>1.108618102905537</c:v>
                </c:pt>
                <c:pt idx="30">
                  <c:v>1.154700538379251</c:v>
                </c:pt>
                <c:pt idx="31">
                  <c:v>1.20172123805512</c:v>
                </c:pt>
                <c:pt idx="32">
                  <c:v>1.249738703818654</c:v>
                </c:pt>
                <c:pt idx="33">
                  <c:v>1.298815186395021</c:v>
                </c:pt>
                <c:pt idx="34">
                  <c:v>1.349017033684852</c:v>
                </c:pt>
                <c:pt idx="35">
                  <c:v>1.400415076419419</c:v>
                </c:pt>
                <c:pt idx="36">
                  <c:v>1.453085056010721</c:v>
                </c:pt>
                <c:pt idx="37">
                  <c:v>1.507108100205588</c:v>
                </c:pt>
                <c:pt idx="38">
                  <c:v>1.562571253013434</c:v>
                </c:pt>
                <c:pt idx="39">
                  <c:v>1.619568066390014</c:v>
                </c:pt>
                <c:pt idx="40">
                  <c:v>1.678199262354559</c:v>
                </c:pt>
                <c:pt idx="41">
                  <c:v>1.738573475632453</c:v>
                </c:pt>
                <c:pt idx="42">
                  <c:v>1.800808088595679</c:v>
                </c:pt>
                <c:pt idx="43">
                  <c:v>1.865030172275323</c:v>
                </c:pt>
                <c:pt idx="44">
                  <c:v>1.931377549614148</c:v>
                </c:pt>
                <c:pt idx="45">
                  <c:v>2</c:v>
                </c:pt>
                <c:pt idx="46">
                  <c:v>2.071060627581139</c:v>
                </c:pt>
                <c:pt idx="47">
                  <c:v>2.144737420049365</c:v>
                </c:pt>
                <c:pt idx="48">
                  <c:v>2.221225029658386</c:v>
                </c:pt>
                <c:pt idx="49">
                  <c:v>2.300736814442019</c:v>
                </c:pt>
                <c:pt idx="50">
                  <c:v>2.383507185188419</c:v>
                </c:pt>
                <c:pt idx="51">
                  <c:v>2.469794313070103</c:v>
                </c:pt>
                <c:pt idx="52">
                  <c:v>2.559883264386158</c:v>
                </c:pt>
                <c:pt idx="53">
                  <c:v>2.65408964324082</c:v>
                </c:pt>
                <c:pt idx="54">
                  <c:v>2.752763840942347</c:v>
                </c:pt>
                <c:pt idx="55">
                  <c:v>2.856296013484228</c:v>
                </c:pt>
                <c:pt idx="56">
                  <c:v>2.965121937025481</c:v>
                </c:pt>
                <c:pt idx="57">
                  <c:v>3.079729927629166</c:v>
                </c:pt>
                <c:pt idx="58">
                  <c:v>3.200669058082101</c:v>
                </c:pt>
                <c:pt idx="59">
                  <c:v>3.328558964701036</c:v>
                </c:pt>
                <c:pt idx="60">
                  <c:v>3.464101615137756</c:v>
                </c:pt>
                <c:pt idx="61">
                  <c:v>3.608095510542849</c:v>
                </c:pt>
                <c:pt idx="62">
                  <c:v>3.761452930692665</c:v>
                </c:pt>
                <c:pt idx="63">
                  <c:v>3.925221011010302</c:v>
                </c:pt>
                <c:pt idx="64">
                  <c:v>4.100607683158594</c:v>
                </c:pt>
                <c:pt idx="65">
                  <c:v>4.28901384101912</c:v>
                </c:pt>
                <c:pt idx="66">
                  <c:v>4.492073547808432</c:v>
                </c:pt>
                <c:pt idx="67">
                  <c:v>4.711704731647506</c:v>
                </c:pt>
                <c:pt idx="68">
                  <c:v>4.95017370683259</c:v>
                </c:pt>
                <c:pt idx="69">
                  <c:v>5.210178129387601</c:v>
                </c:pt>
                <c:pt idx="70">
                  <c:v>5.494954838909242</c:v>
                </c:pt>
                <c:pt idx="71">
                  <c:v>5.808421755351643</c:v>
                </c:pt>
                <c:pt idx="72">
                  <c:v>6.155367074350506</c:v>
                </c:pt>
                <c:pt idx="73">
                  <c:v>6.541705236968281</c:v>
                </c:pt>
                <c:pt idx="74">
                  <c:v>6.974828887681818</c:v>
                </c:pt>
                <c:pt idx="75">
                  <c:v>7.464101615137756</c:v>
                </c:pt>
                <c:pt idx="76">
                  <c:v>8.021561867071691</c:v>
                </c:pt>
                <c:pt idx="77">
                  <c:v>8.662951748568305</c:v>
                </c:pt>
                <c:pt idx="78">
                  <c:v>9.4092602189569</c:v>
                </c:pt>
                <c:pt idx="79">
                  <c:v>10.28910803194062</c:v>
                </c:pt>
                <c:pt idx="80">
                  <c:v>11.34256363923541</c:v>
                </c:pt>
                <c:pt idx="81">
                  <c:v>12.62750302935008</c:v>
                </c:pt>
                <c:pt idx="82">
                  <c:v>14.23073944476842</c:v>
                </c:pt>
                <c:pt idx="83">
                  <c:v>16.28869285594919</c:v>
                </c:pt>
                <c:pt idx="84">
                  <c:v>19.02872890844517</c:v>
                </c:pt>
                <c:pt idx="85">
                  <c:v>22.8601046055227</c:v>
                </c:pt>
                <c:pt idx="86">
                  <c:v>28.60133251342388</c:v>
                </c:pt>
                <c:pt idx="87">
                  <c:v>38.16227337545649</c:v>
                </c:pt>
                <c:pt idx="88">
                  <c:v>57.2725065658314</c:v>
                </c:pt>
                <c:pt idx="89">
                  <c:v>114.5799232615198</c:v>
                </c:pt>
                <c:pt idx="90">
                  <c:v>3.26491045552381E16</c:v>
                </c:pt>
              </c:numCache>
            </c:numRef>
          </c:xVal>
          <c:yVal>
            <c:numRef>
              <c:f>'Partie 1'!$BB$5:$BB$95</c:f>
              <c:numCache>
                <c:formatCode>General</c:formatCode>
                <c:ptCount val="91"/>
                <c:pt idx="0">
                  <c:v>9.549296585513721</c:v>
                </c:pt>
                <c:pt idx="1">
                  <c:v>9.542026779689143</c:v>
                </c:pt>
                <c:pt idx="2">
                  <c:v>9.520246133249582</c:v>
                </c:pt>
                <c:pt idx="3">
                  <c:v>9.484040796942258</c:v>
                </c:pt>
                <c:pt idx="4">
                  <c:v>9.43355381524724</c:v>
                </c:pt>
                <c:pt idx="5">
                  <c:v>9.368984320020372</c:v>
                </c:pt>
                <c:pt idx="6">
                  <c:v>9.290586409147198</c:v>
                </c:pt>
                <c:pt idx="7">
                  <c:v>9.19866771769618</c:v>
                </c:pt>
                <c:pt idx="8">
                  <c:v>9.093587691105597</c:v>
                </c:pt>
                <c:pt idx="9">
                  <c:v>8.975755571916193</c:v>
                </c:pt>
                <c:pt idx="10">
                  <c:v>8.845628113455858</c:v>
                </c:pt>
                <c:pt idx="11">
                  <c:v>8.703707035680057</c:v>
                </c:pt>
                <c:pt idx="12">
                  <c:v>8.55053624005943</c:v>
                </c:pt>
                <c:pt idx="13">
                  <c:v>8.386698801972162</c:v>
                </c:pt>
                <c:pt idx="14">
                  <c:v>8.212813760491457</c:v>
                </c:pt>
                <c:pt idx="15">
                  <c:v>8.02953272674826</c:v>
                </c:pt>
                <c:pt idx="16">
                  <c:v>7.837536333186973</c:v>
                </c:pt>
                <c:pt idx="17">
                  <c:v>7.637530547008967</c:v>
                </c:pt>
                <c:pt idx="18">
                  <c:v>7.430242871908625</c:v>
                </c:pt>
                <c:pt idx="19">
                  <c:v>7.216418462844241</c:v>
                </c:pt>
                <c:pt idx="20">
                  <c:v>6.996816179046375</c:v>
                </c:pt>
                <c:pt idx="21">
                  <c:v>6.772204600746935</c:v>
                </c:pt>
                <c:pt idx="22">
                  <c:v>6.543358035211207</c:v>
                </c:pt>
                <c:pt idx="23">
                  <c:v>6.311052537572392</c:v>
                </c:pt>
                <c:pt idx="24">
                  <c:v>6.076061971704735</c:v>
                </c:pt>
                <c:pt idx="25">
                  <c:v>5.83915413592967</c:v>
                </c:pt>
                <c:pt idx="26">
                  <c:v>5.601086977733055</c:v>
                </c:pt>
                <c:pt idx="27">
                  <c:v>5.362604920885799</c:v>
                </c:pt>
                <c:pt idx="28">
                  <c:v>5.124435327411208</c:v>
                </c:pt>
                <c:pt idx="29">
                  <c:v>4.887285115737419</c:v>
                </c:pt>
                <c:pt idx="30">
                  <c:v>4.651837555121378</c:v>
                </c:pt>
                <c:pt idx="31">
                  <c:v>4.418749255041358</c:v>
                </c:pt>
                <c:pt idx="32">
                  <c:v>4.188647366738904</c:v>
                </c:pt>
                <c:pt idx="33">
                  <c:v>3.962127012459531</c:v>
                </c:pt>
                <c:pt idx="34">
                  <c:v>3.739748956207845</c:v>
                </c:pt>
                <c:pt idx="35">
                  <c:v>3.522037528008944</c:v>
                </c:pt>
                <c:pt idx="36">
                  <c:v>3.309478811769181</c:v>
                </c:pt>
                <c:pt idx="37">
                  <c:v>3.102519104868715</c:v>
                </c:pt>
                <c:pt idx="38">
                  <c:v>2.901563655611594</c:v>
                </c:pt>
                <c:pt idx="39">
                  <c:v>2.706975682620875</c:v>
                </c:pt>
                <c:pt idx="40">
                  <c:v>2.519075678211912</c:v>
                </c:pt>
                <c:pt idx="41">
                  <c:v>2.338140995722008</c:v>
                </c:pt>
                <c:pt idx="42">
                  <c:v>2.164405718734292</c:v>
                </c:pt>
                <c:pt idx="43">
                  <c:v>1.998060808123148</c:v>
                </c:pt>
                <c:pt idx="44">
                  <c:v>1.839254520882836</c:v>
                </c:pt>
                <c:pt idx="45">
                  <c:v>1.688093092794575</c:v>
                </c:pt>
                <c:pt idx="46">
                  <c:v>1.544641675154296</c:v>
                </c:pt>
                <c:pt idx="47">
                  <c:v>1.408925514037215</c:v>
                </c:pt>
                <c:pt idx="48">
                  <c:v>1.280931358928785</c:v>
                </c:pt>
                <c:pt idx="49">
                  <c:v>1.16060908601677</c:v>
                </c:pt>
                <c:pt idx="50">
                  <c:v>1.047873520026928</c:v>
                </c:pt>
                <c:pt idx="51">
                  <c:v>0.94260643720551</c:v>
                </c:pt>
                <c:pt idx="52">
                  <c:v>0.844658730914418</c:v>
                </c:pt>
                <c:pt idx="53">
                  <c:v>0.753852720317386</c:v>
                </c:pt>
                <c:pt idx="54">
                  <c:v>0.669984581804933</c:v>
                </c:pt>
                <c:pt idx="55">
                  <c:v>0.592826882137579</c:v>
                </c:pt>
                <c:pt idx="56">
                  <c:v>0.522131191785232</c:v>
                </c:pt>
                <c:pt idx="57">
                  <c:v>0.457630756608998</c:v>
                </c:pt>
                <c:pt idx="58">
                  <c:v>0.399043205871447</c:v>
                </c:pt>
                <c:pt idx="59">
                  <c:v>0.346073274573285</c:v>
                </c:pt>
                <c:pt idx="60">
                  <c:v>0.298415518297303</c:v>
                </c:pt>
                <c:pt idx="61">
                  <c:v>0.255756999092414</c:v>
                </c:pt>
                <c:pt idx="62">
                  <c:v>0.217779921447921</c:v>
                </c:pt>
                <c:pt idx="63">
                  <c:v>0.1841641980862</c:v>
                </c:pt>
                <c:pt idx="64">
                  <c:v>0.15458992613473</c:v>
                </c:pt>
                <c:pt idx="65">
                  <c:v>0.128739755218681</c:v>
                </c:pt>
                <c:pt idx="66">
                  <c:v>0.106301130134874</c:v>
                </c:pt>
                <c:pt idx="67">
                  <c:v>0.0869683920173854</c:v>
                </c:pt>
                <c:pt idx="68">
                  <c:v>0.0704447232742488</c:v>
                </c:pt>
                <c:pt idx="69">
                  <c:v>0.056443923052154</c:v>
                </c:pt>
                <c:pt idx="70">
                  <c:v>0.0446920015599832</c:v>
                </c:pt>
                <c:pt idx="71">
                  <c:v>0.0349285832394515</c:v>
                </c:pt>
                <c:pt idx="72">
                  <c:v>0.0269081104988381</c:v>
                </c:pt>
                <c:pt idx="73">
                  <c:v>0.0204008415097991</c:v>
                </c:pt>
                <c:pt idx="74">
                  <c:v>0.0151936373932858</c:v>
                </c:pt>
                <c:pt idx="75">
                  <c:v>0.0110905359740295</c:v>
                </c:pt>
                <c:pt idx="76">
                  <c:v>0.00791311114910006</c:v>
                </c:pt>
                <c:pt idx="77">
                  <c:v>0.00550061877984571</c:v>
                </c:pt>
                <c:pt idx="78">
                  <c:v>0.00370993186324032</c:v>
                </c:pt>
                <c:pt idx="79">
                  <c:v>0.00241526955365319</c:v>
                </c:pt>
                <c:pt idx="80">
                  <c:v>0.00150772637490587</c:v>
                </c:pt>
                <c:pt idx="81">
                  <c:v>0.00089460967119425</c:v>
                </c:pt>
                <c:pt idx="82">
                  <c:v>0.000498594980501853</c:v>
                </c:pt>
                <c:pt idx="83">
                  <c:v>0.000256710562591588</c:v>
                </c:pt>
                <c:pt idx="84">
                  <c:v>0.000119163763304168</c:v>
                </c:pt>
                <c:pt idx="85">
                  <c:v>4.80232362708311E-5</c:v>
                </c:pt>
                <c:pt idx="86">
                  <c:v>1.57722616991287E-5</c:v>
                </c:pt>
                <c:pt idx="87">
                  <c:v>3.74949000642587E-6</c:v>
                </c:pt>
                <c:pt idx="88">
                  <c:v>4.94387181149444E-7</c:v>
                </c:pt>
                <c:pt idx="89">
                  <c:v>1.54613700326523E-8</c:v>
                </c:pt>
                <c:pt idx="90">
                  <c:v>8.23692263615934E-81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76144416"/>
        <c:axId val="1676148176"/>
      </c:scatterChart>
      <c:valAx>
        <c:axId val="1676144416"/>
        <c:scaling>
          <c:orientation val="minMax"/>
          <c:max val="2.0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X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76148176"/>
        <c:crosses val="autoZero"/>
        <c:crossBetween val="midCat"/>
      </c:valAx>
      <c:valAx>
        <c:axId val="16761481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Sigma (V)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7614441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question 8</a:t>
            </a:r>
          </a:p>
          <a:p>
            <a:pPr>
              <a:defRPr/>
            </a:pP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q1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'Partie 2'!$BT$107:$BT$123</c:f>
              <c:numCache>
                <c:formatCode>General</c:formatCode>
                <c:ptCount val="17"/>
                <c:pt idx="0">
                  <c:v>0.0</c:v>
                </c:pt>
                <c:pt idx="1">
                  <c:v>0.0315</c:v>
                </c:pt>
                <c:pt idx="2">
                  <c:v>0.063</c:v>
                </c:pt>
                <c:pt idx="3">
                  <c:v>0.0945</c:v>
                </c:pt>
                <c:pt idx="4">
                  <c:v>0.105</c:v>
                </c:pt>
                <c:pt idx="5">
                  <c:v>0.126</c:v>
                </c:pt>
                <c:pt idx="6">
                  <c:v>0.1575</c:v>
                </c:pt>
                <c:pt idx="7">
                  <c:v>0.189</c:v>
                </c:pt>
                <c:pt idx="8">
                  <c:v>0.21</c:v>
                </c:pt>
                <c:pt idx="9">
                  <c:v>0.2205</c:v>
                </c:pt>
                <c:pt idx="10">
                  <c:v>0.252</c:v>
                </c:pt>
                <c:pt idx="11">
                  <c:v>0.2835</c:v>
                </c:pt>
                <c:pt idx="12">
                  <c:v>0.315</c:v>
                </c:pt>
                <c:pt idx="13">
                  <c:v>0.3465</c:v>
                </c:pt>
                <c:pt idx="14">
                  <c:v>0.378</c:v>
                </c:pt>
                <c:pt idx="15">
                  <c:v>0.4095</c:v>
                </c:pt>
                <c:pt idx="16">
                  <c:v>0.441</c:v>
                </c:pt>
              </c:numCache>
            </c:numRef>
          </c:xVal>
          <c:yVal>
            <c:numRef>
              <c:f>'Partie 2'!$BU$107:$BU$119</c:f>
              <c:numCache>
                <c:formatCode>General</c:formatCode>
                <c:ptCount val="13"/>
                <c:pt idx="0">
                  <c:v>657.7451327936652</c:v>
                </c:pt>
                <c:pt idx="1">
                  <c:v>635.76</c:v>
                </c:pt>
                <c:pt idx="2">
                  <c:v>574.28</c:v>
                </c:pt>
                <c:pt idx="3">
                  <c:v>485.66</c:v>
                </c:pt>
                <c:pt idx="4">
                  <c:v>452.94</c:v>
                </c:pt>
                <c:pt idx="5">
                  <c:v>386.48</c:v>
                </c:pt>
                <c:pt idx="6">
                  <c:v>292.12</c:v>
                </c:pt>
                <c:pt idx="7">
                  <c:v>212.44</c:v>
                </c:pt>
                <c:pt idx="8">
                  <c:v>169.32</c:v>
                </c:pt>
                <c:pt idx="9">
                  <c:v>150.73</c:v>
                </c:pt>
                <c:pt idx="10">
                  <c:v>105.66</c:v>
                </c:pt>
                <c:pt idx="11">
                  <c:v>73.9</c:v>
                </c:pt>
                <c:pt idx="12">
                  <c:v>51.93</c:v>
                </c:pt>
              </c:numCache>
            </c:numRef>
          </c:yVal>
          <c:smooth val="1"/>
        </c:ser>
        <c:ser>
          <c:idx val="1"/>
          <c:order val="1"/>
          <c:tx>
            <c:v>q2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'Partie 2'!$BT$107:$BT$119</c:f>
              <c:numCache>
                <c:formatCode>General</c:formatCode>
                <c:ptCount val="13"/>
                <c:pt idx="0">
                  <c:v>0.0</c:v>
                </c:pt>
                <c:pt idx="1">
                  <c:v>0.0315</c:v>
                </c:pt>
                <c:pt idx="2">
                  <c:v>0.063</c:v>
                </c:pt>
                <c:pt idx="3">
                  <c:v>0.0945</c:v>
                </c:pt>
                <c:pt idx="4">
                  <c:v>0.105</c:v>
                </c:pt>
                <c:pt idx="5">
                  <c:v>0.126</c:v>
                </c:pt>
                <c:pt idx="6">
                  <c:v>0.1575</c:v>
                </c:pt>
                <c:pt idx="7">
                  <c:v>0.189</c:v>
                </c:pt>
                <c:pt idx="8">
                  <c:v>0.21</c:v>
                </c:pt>
                <c:pt idx="9">
                  <c:v>0.2205</c:v>
                </c:pt>
                <c:pt idx="10">
                  <c:v>0.252</c:v>
                </c:pt>
                <c:pt idx="11">
                  <c:v>0.2835</c:v>
                </c:pt>
                <c:pt idx="12">
                  <c:v>0.315</c:v>
                </c:pt>
              </c:numCache>
            </c:numRef>
          </c:xVal>
          <c:yVal>
            <c:numRef>
              <c:f>'Partie 2'!$BV$107:$BV$119</c:f>
              <c:numCache>
                <c:formatCode>General</c:formatCode>
                <c:ptCount val="13"/>
                <c:pt idx="0">
                  <c:v>51.93</c:v>
                </c:pt>
                <c:pt idx="1">
                  <c:v>73.9</c:v>
                </c:pt>
                <c:pt idx="2">
                  <c:v>105.66</c:v>
                </c:pt>
                <c:pt idx="3">
                  <c:v>150.73</c:v>
                </c:pt>
                <c:pt idx="4">
                  <c:v>169.32</c:v>
                </c:pt>
                <c:pt idx="5">
                  <c:v>212.44</c:v>
                </c:pt>
                <c:pt idx="6">
                  <c:v>292.12</c:v>
                </c:pt>
                <c:pt idx="7">
                  <c:v>386.48</c:v>
                </c:pt>
                <c:pt idx="8">
                  <c:v>452.94</c:v>
                </c:pt>
                <c:pt idx="9">
                  <c:v>485.66</c:v>
                </c:pt>
                <c:pt idx="10">
                  <c:v>574.28</c:v>
                </c:pt>
                <c:pt idx="11">
                  <c:v>635.76</c:v>
                </c:pt>
                <c:pt idx="12">
                  <c:v>657.7451327936652</c:v>
                </c:pt>
              </c:numCache>
            </c:numRef>
          </c:yVal>
          <c:smooth val="1"/>
        </c:ser>
        <c:ser>
          <c:idx val="2"/>
          <c:order val="2"/>
          <c:tx>
            <c:v>somme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'Partie 2'!$BT$107:$BT$119</c:f>
              <c:numCache>
                <c:formatCode>General</c:formatCode>
                <c:ptCount val="13"/>
                <c:pt idx="0">
                  <c:v>0.0</c:v>
                </c:pt>
                <c:pt idx="1">
                  <c:v>0.0315</c:v>
                </c:pt>
                <c:pt idx="2">
                  <c:v>0.063</c:v>
                </c:pt>
                <c:pt idx="3">
                  <c:v>0.0945</c:v>
                </c:pt>
                <c:pt idx="4">
                  <c:v>0.105</c:v>
                </c:pt>
                <c:pt idx="5">
                  <c:v>0.126</c:v>
                </c:pt>
                <c:pt idx="6">
                  <c:v>0.1575</c:v>
                </c:pt>
                <c:pt idx="7">
                  <c:v>0.189</c:v>
                </c:pt>
                <c:pt idx="8">
                  <c:v>0.21</c:v>
                </c:pt>
                <c:pt idx="9">
                  <c:v>0.2205</c:v>
                </c:pt>
                <c:pt idx="10">
                  <c:v>0.252</c:v>
                </c:pt>
                <c:pt idx="11">
                  <c:v>0.2835</c:v>
                </c:pt>
                <c:pt idx="12">
                  <c:v>0.315</c:v>
                </c:pt>
              </c:numCache>
            </c:numRef>
          </c:xVal>
          <c:yVal>
            <c:numRef>
              <c:f>'Partie 2'!$BW$107:$BW$119</c:f>
              <c:numCache>
                <c:formatCode>General</c:formatCode>
                <c:ptCount val="13"/>
                <c:pt idx="0">
                  <c:v>709.6751327936651</c:v>
                </c:pt>
                <c:pt idx="1">
                  <c:v>709.66</c:v>
                </c:pt>
                <c:pt idx="2">
                  <c:v>679.9399999999999</c:v>
                </c:pt>
                <c:pt idx="3">
                  <c:v>636.39</c:v>
                </c:pt>
                <c:pt idx="4">
                  <c:v>622.26</c:v>
                </c:pt>
                <c:pt idx="5">
                  <c:v>598.9200000000001</c:v>
                </c:pt>
                <c:pt idx="6">
                  <c:v>584.24</c:v>
                </c:pt>
                <c:pt idx="7">
                  <c:v>598.9200000000001</c:v>
                </c:pt>
                <c:pt idx="8">
                  <c:v>622.26</c:v>
                </c:pt>
                <c:pt idx="9">
                  <c:v>636.39</c:v>
                </c:pt>
                <c:pt idx="10">
                  <c:v>679.9399999999999</c:v>
                </c:pt>
                <c:pt idx="11">
                  <c:v>709.66</c:v>
                </c:pt>
                <c:pt idx="12">
                  <c:v>709.6751327936651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75074336"/>
        <c:axId val="1675077680"/>
      </c:scatterChart>
      <c:valAx>
        <c:axId val="167507433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a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75077680"/>
        <c:crosses val="autoZero"/>
        <c:crossBetween val="midCat"/>
      </c:valAx>
      <c:valAx>
        <c:axId val="16750776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sigma v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7507433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a=0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'Partie 2'!$BJ$107:$BJ$117</c:f>
              <c:numCache>
                <c:formatCode>General</c:formatCode>
                <c:ptCount val="11"/>
                <c:pt idx="0">
                  <c:v>2753.924935</c:v>
                </c:pt>
                <c:pt idx="1">
                  <c:v>1556.105675</c:v>
                </c:pt>
                <c:pt idx="2">
                  <c:v>707.403145</c:v>
                </c:pt>
                <c:pt idx="3">
                  <c:v>367.08186081</c:v>
                </c:pt>
                <c:pt idx="4">
                  <c:v>219.788526</c:v>
                </c:pt>
                <c:pt idx="5">
                  <c:v>144.8162747</c:v>
                </c:pt>
                <c:pt idx="6">
                  <c:v>102.2004261</c:v>
                </c:pt>
                <c:pt idx="7">
                  <c:v>75.82740870000001</c:v>
                </c:pt>
                <c:pt idx="8">
                  <c:v>58.42938824</c:v>
                </c:pt>
                <c:pt idx="9">
                  <c:v>46.3711016</c:v>
                </c:pt>
                <c:pt idx="10">
                  <c:v>37.68001887</c:v>
                </c:pt>
              </c:numCache>
            </c:numRef>
          </c:xVal>
          <c:yVal>
            <c:numRef>
              <c:f>'Partie 2'!$BI$107:$BI$117</c:f>
              <c:numCache>
                <c:formatCode>General</c:formatCode>
                <c:ptCount val="11"/>
                <c:pt idx="0">
                  <c:v>0.0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1.0</c:v>
                </c:pt>
              </c:numCache>
            </c:numRef>
          </c:yVal>
          <c:smooth val="0"/>
        </c:ser>
        <c:ser>
          <c:idx val="1"/>
          <c:order val="1"/>
          <c:tx>
            <c:v>a=R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'Partie 2'!$BK$107:$BK$117</c:f>
              <c:numCache>
                <c:formatCode>General</c:formatCode>
                <c:ptCount val="11"/>
                <c:pt idx="0">
                  <c:v>501.0539059</c:v>
                </c:pt>
                <c:pt idx="1">
                  <c:v>785.8070486</c:v>
                </c:pt>
                <c:pt idx="2">
                  <c:v>476.5578779</c:v>
                </c:pt>
                <c:pt idx="3">
                  <c:v>292.2702226</c:v>
                </c:pt>
                <c:pt idx="4">
                  <c:v>190.1069014</c:v>
                </c:pt>
                <c:pt idx="5">
                  <c:v>131.2421876</c:v>
                </c:pt>
                <c:pt idx="6">
                  <c:v>95.22840626</c:v>
                </c:pt>
                <c:pt idx="7">
                  <c:v>71.91367378</c:v>
                </c:pt>
                <c:pt idx="8">
                  <c:v>56.07493437</c:v>
                </c:pt>
                <c:pt idx="9">
                  <c:v>44.87</c:v>
                </c:pt>
                <c:pt idx="10">
                  <c:v>36.69</c:v>
                </c:pt>
              </c:numCache>
            </c:numRef>
          </c:xVal>
          <c:yVal>
            <c:numRef>
              <c:f>'Partie 2'!$BI$107:$BI$117</c:f>
              <c:numCache>
                <c:formatCode>General</c:formatCode>
                <c:ptCount val="11"/>
                <c:pt idx="0">
                  <c:v>0.0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1.0</c:v>
                </c:pt>
              </c:numCache>
            </c:numRef>
          </c:yVal>
          <c:smooth val="0"/>
        </c:ser>
        <c:ser>
          <c:idx val="2"/>
          <c:order val="2"/>
          <c:tx>
            <c:v>a=2R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'Partie 2'!$BL$107:$BL$117</c:f>
              <c:numCache>
                <c:formatCode>General</c:formatCode>
                <c:ptCount val="11"/>
                <c:pt idx="0">
                  <c:v>0.22</c:v>
                </c:pt>
                <c:pt idx="1">
                  <c:v>89.49</c:v>
                </c:pt>
                <c:pt idx="2">
                  <c:v>167.77</c:v>
                </c:pt>
                <c:pt idx="3">
                  <c:v>158.12</c:v>
                </c:pt>
                <c:pt idx="4">
                  <c:v>124.59</c:v>
                </c:pt>
                <c:pt idx="5">
                  <c:v>99.52</c:v>
                </c:pt>
                <c:pt idx="6">
                  <c:v>77.83</c:v>
                </c:pt>
                <c:pt idx="7">
                  <c:v>61.71</c:v>
                </c:pt>
                <c:pt idx="8">
                  <c:v>49.75</c:v>
                </c:pt>
                <c:pt idx="9">
                  <c:v>40.77</c:v>
                </c:pt>
                <c:pt idx="10">
                  <c:v>33.91</c:v>
                </c:pt>
              </c:numCache>
            </c:numRef>
          </c:xVal>
          <c:yVal>
            <c:numRef>
              <c:f>'Partie 2'!$BI$107:$BI$117</c:f>
              <c:numCache>
                <c:formatCode>General</c:formatCode>
                <c:ptCount val="11"/>
                <c:pt idx="0">
                  <c:v>0.0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1.0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76202096"/>
        <c:axId val="1676205856"/>
      </c:scatterChart>
      <c:valAx>
        <c:axId val="1676202096"/>
        <c:scaling>
          <c:orientation val="minMax"/>
        </c:scaling>
        <c:delete val="0"/>
        <c:axPos val="t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sigma</a:t>
                </a:r>
                <a:r>
                  <a:rPr lang="fr-FR" baseline="0"/>
                  <a:t> v</a:t>
                </a:r>
              </a:p>
              <a:p>
                <a:pPr>
                  <a:defRPr/>
                </a:pPr>
                <a:endParaRPr lang="fr-FR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76205856"/>
        <c:crosses val="autoZero"/>
        <c:crossBetween val="midCat"/>
      </c:valAx>
      <c:valAx>
        <c:axId val="1676205856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7620209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r/2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'Partie 2'!$BN$107:$BN$117</c:f>
              <c:numCache>
                <c:formatCode>General</c:formatCode>
                <c:ptCount val="11"/>
                <c:pt idx="0">
                  <c:v>0.0</c:v>
                </c:pt>
                <c:pt idx="1">
                  <c:v>0.05</c:v>
                </c:pt>
                <c:pt idx="2">
                  <c:v>0.1</c:v>
                </c:pt>
                <c:pt idx="3">
                  <c:v>0.15</c:v>
                </c:pt>
                <c:pt idx="4">
                  <c:v>0.2</c:v>
                </c:pt>
                <c:pt idx="5">
                  <c:v>0.25</c:v>
                </c:pt>
                <c:pt idx="6">
                  <c:v>0.3</c:v>
                </c:pt>
                <c:pt idx="7">
                  <c:v>0.35</c:v>
                </c:pt>
                <c:pt idx="8">
                  <c:v>0.4</c:v>
                </c:pt>
                <c:pt idx="9">
                  <c:v>0.45</c:v>
                </c:pt>
                <c:pt idx="10">
                  <c:v>0.5</c:v>
                </c:pt>
              </c:numCache>
            </c:numRef>
          </c:xVal>
          <c:yVal>
            <c:numRef>
              <c:f>'Partie 2'!$BO$107:$BO$117</c:f>
              <c:numCache>
                <c:formatCode>General</c:formatCode>
                <c:ptCount val="11"/>
                <c:pt idx="0">
                  <c:v>143.45</c:v>
                </c:pt>
                <c:pt idx="1">
                  <c:v>140.28</c:v>
                </c:pt>
                <c:pt idx="2">
                  <c:v>131.29</c:v>
                </c:pt>
                <c:pt idx="3">
                  <c:v>117.95</c:v>
                </c:pt>
                <c:pt idx="4">
                  <c:v>102.18</c:v>
                </c:pt>
                <c:pt idx="5">
                  <c:v>85.82</c:v>
                </c:pt>
                <c:pt idx="6">
                  <c:v>70.31</c:v>
                </c:pt>
                <c:pt idx="7">
                  <c:v>56.53</c:v>
                </c:pt>
                <c:pt idx="8">
                  <c:v>44.84</c:v>
                </c:pt>
                <c:pt idx="9">
                  <c:v>35.28</c:v>
                </c:pt>
                <c:pt idx="10">
                  <c:v>27.62</c:v>
                </c:pt>
              </c:numCache>
            </c:numRef>
          </c:yVal>
          <c:smooth val="0"/>
        </c:ser>
        <c:ser>
          <c:idx val="1"/>
          <c:order val="1"/>
          <c:tx>
            <c:v>r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'Partie 2'!$BN$107:$BN$117</c:f>
              <c:numCache>
                <c:formatCode>General</c:formatCode>
                <c:ptCount val="11"/>
                <c:pt idx="0">
                  <c:v>0.0</c:v>
                </c:pt>
                <c:pt idx="1">
                  <c:v>0.05</c:v>
                </c:pt>
                <c:pt idx="2">
                  <c:v>0.1</c:v>
                </c:pt>
                <c:pt idx="3">
                  <c:v>0.15</c:v>
                </c:pt>
                <c:pt idx="4">
                  <c:v>0.2</c:v>
                </c:pt>
                <c:pt idx="5">
                  <c:v>0.25</c:v>
                </c:pt>
                <c:pt idx="6">
                  <c:v>0.3</c:v>
                </c:pt>
                <c:pt idx="7">
                  <c:v>0.35</c:v>
                </c:pt>
                <c:pt idx="8">
                  <c:v>0.4</c:v>
                </c:pt>
                <c:pt idx="9">
                  <c:v>0.45</c:v>
                </c:pt>
                <c:pt idx="10">
                  <c:v>0.5</c:v>
                </c:pt>
              </c:numCache>
            </c:numRef>
          </c:xVal>
          <c:yVal>
            <c:numRef>
              <c:f>'Partie 2'!$BP$107:$BP$117</c:f>
              <c:numCache>
                <c:formatCode>General</c:formatCode>
                <c:ptCount val="11"/>
                <c:pt idx="0">
                  <c:v>1496.78</c:v>
                </c:pt>
                <c:pt idx="1">
                  <c:v>1319.21</c:v>
                </c:pt>
                <c:pt idx="2">
                  <c:v>824.35</c:v>
                </c:pt>
                <c:pt idx="3">
                  <c:v>341.05</c:v>
                </c:pt>
                <c:pt idx="4">
                  <c:v>118.61</c:v>
                </c:pt>
                <c:pt idx="5">
                  <c:v>43.81</c:v>
                </c:pt>
                <c:pt idx="6">
                  <c:v>18.29</c:v>
                </c:pt>
                <c:pt idx="7">
                  <c:v>8.56</c:v>
                </c:pt>
                <c:pt idx="8">
                  <c:v>4.4</c:v>
                </c:pt>
                <c:pt idx="9">
                  <c:v>2.44</c:v>
                </c:pt>
                <c:pt idx="10">
                  <c:v>1.44</c:v>
                </c:pt>
              </c:numCache>
            </c:numRef>
          </c:yVal>
          <c:smooth val="0"/>
        </c:ser>
        <c:ser>
          <c:idx val="2"/>
          <c:order val="2"/>
          <c:tx>
            <c:v>2r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'Partie 2'!$BN$107:$BN$117</c:f>
              <c:numCache>
                <c:formatCode>General</c:formatCode>
                <c:ptCount val="11"/>
                <c:pt idx="0">
                  <c:v>0.0</c:v>
                </c:pt>
                <c:pt idx="1">
                  <c:v>0.05</c:v>
                </c:pt>
                <c:pt idx="2">
                  <c:v>0.1</c:v>
                </c:pt>
                <c:pt idx="3">
                  <c:v>0.15</c:v>
                </c:pt>
                <c:pt idx="4">
                  <c:v>0.2</c:v>
                </c:pt>
                <c:pt idx="5">
                  <c:v>0.25</c:v>
                </c:pt>
                <c:pt idx="6">
                  <c:v>0.3</c:v>
                </c:pt>
                <c:pt idx="7">
                  <c:v>0.35</c:v>
                </c:pt>
                <c:pt idx="8">
                  <c:v>0.4</c:v>
                </c:pt>
                <c:pt idx="9">
                  <c:v>0.45</c:v>
                </c:pt>
                <c:pt idx="10">
                  <c:v>0.5</c:v>
                </c:pt>
              </c:numCache>
            </c:numRef>
          </c:xVal>
          <c:yVal>
            <c:numRef>
              <c:f>'Partie 2'!$BQ$107:$BQ$117</c:f>
              <c:numCache>
                <c:formatCode>General</c:formatCode>
                <c:ptCount val="11"/>
                <c:pt idx="0">
                  <c:v>657.75</c:v>
                </c:pt>
                <c:pt idx="1">
                  <c:v>603.79</c:v>
                </c:pt>
                <c:pt idx="2">
                  <c:v>468.62</c:v>
                </c:pt>
                <c:pt idx="3">
                  <c:v>313.51</c:v>
                </c:pt>
                <c:pt idx="4">
                  <c:v>188.84</c:v>
                </c:pt>
                <c:pt idx="5">
                  <c:v>108.08</c:v>
                </c:pt>
                <c:pt idx="6">
                  <c:v>61.38</c:v>
                </c:pt>
                <c:pt idx="7">
                  <c:v>35.48</c:v>
                </c:pt>
                <c:pt idx="8">
                  <c:v>21.12</c:v>
                </c:pt>
                <c:pt idx="9">
                  <c:v>13.0</c:v>
                </c:pt>
                <c:pt idx="10">
                  <c:v>8.27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76239392"/>
        <c:axId val="1676243152"/>
      </c:scatterChart>
      <c:valAx>
        <c:axId val="1676239392"/>
        <c:scaling>
          <c:orientation val="minMax"/>
        </c:scaling>
        <c:delete val="0"/>
        <c:axPos val="b"/>
        <c:title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76243152"/>
        <c:crosses val="autoZero"/>
        <c:crossBetween val="midCat"/>
      </c:valAx>
      <c:valAx>
        <c:axId val="1676243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7623939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85" workbookViewId="0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93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>
  <sheetPr/>
  <sheetViews>
    <sheetView zoomScale="93" workbookViewId="0" zoomToFit="1"/>
  </sheetViews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>
  <sheetPr/>
  <sheetViews>
    <sheetView zoomScale="93" workbookViewId="0" zoomToFit="1"/>
  </sheetViews>
  <pageMargins left="0.7" right="0.7" top="0.75" bottom="0.75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>
  <sheetPr/>
  <sheetViews>
    <sheetView zoomScale="142" workbookViewId="0" zoomToFit="1"/>
  </sheetViews>
  <pageMargins left="0.7" right="0.7" top="0.75" bottom="0.75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>
  <sheetPr/>
  <sheetViews>
    <sheetView zoomScale="142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7435" cy="606910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83290" cy="6055032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83290" cy="606322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83290" cy="6055032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67</xdr:col>
      <xdr:colOff>248723</xdr:colOff>
      <xdr:row>119</xdr:row>
      <xdr:rowOff>9566</xdr:rowOff>
    </xdr:from>
    <xdr:to>
      <xdr:col>77</xdr:col>
      <xdr:colOff>597067</xdr:colOff>
      <xdr:row>145</xdr:row>
      <xdr:rowOff>10226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76</xdr:col>
      <xdr:colOff>76200</xdr:colOff>
      <xdr:row>105</xdr:row>
      <xdr:rowOff>50800</xdr:rowOff>
    </xdr:from>
    <xdr:to>
      <xdr:col>79</xdr:col>
      <xdr:colOff>317500</xdr:colOff>
      <xdr:row>117</xdr:row>
      <xdr:rowOff>63500</xdr:rowOff>
    </xdr:to>
    <xdr:sp macro="" textlink="">
      <xdr:nvSpPr>
        <xdr:cNvPr id="2" name="ZoneTexte 1"/>
        <xdr:cNvSpPr txBox="1"/>
      </xdr:nvSpPr>
      <xdr:spPr>
        <a:xfrm>
          <a:off x="64008000" y="20180300"/>
          <a:ext cx="2717800" cy="2324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J'aimerais que les données dans ce tableau de gauche ce recopie automatiquement lorsque je change mon a et Z. La j'ai recopié</a:t>
          </a:r>
          <a:r>
            <a:rPr lang="fr-FR" sz="1100" baseline="0"/>
            <a:t> betement la somme du tableau en faisant varier les a mais si je veux changer mon Z je dois tout recopier betement.</a:t>
          </a:r>
        </a:p>
        <a:p>
          <a:r>
            <a:rPr lang="fr-FR" sz="1100" baseline="0"/>
            <a:t>Je vous remercie de votre aide :)</a:t>
          </a:r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9301408" cy="6063803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9301408" cy="6063803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B105"/>
  <sheetViews>
    <sheetView topLeftCell="I1" workbookViewId="0">
      <selection activeCell="N6" sqref="N6"/>
    </sheetView>
  </sheetViews>
  <sheetFormatPr baseColWidth="10" defaultRowHeight="15" x14ac:dyDescent="0.2"/>
  <cols>
    <col min="22" max="22" width="12" bestFit="1" customWidth="1"/>
    <col min="30" max="30" width="13.6640625" customWidth="1"/>
  </cols>
  <sheetData>
    <row r="2" spans="1:54" x14ac:dyDescent="0.2">
      <c r="A2" t="s">
        <v>0</v>
      </c>
      <c r="B2">
        <v>80</v>
      </c>
    </row>
    <row r="3" spans="1:54" ht="16" thickBot="1" x14ac:dyDescent="0.25">
      <c r="G3">
        <v>0</v>
      </c>
      <c r="O3" s="41" t="s">
        <v>13</v>
      </c>
      <c r="AH3" s="77" t="s">
        <v>16</v>
      </c>
      <c r="AI3" s="77"/>
      <c r="AJ3" s="77" t="s">
        <v>18</v>
      </c>
      <c r="AK3" s="77"/>
      <c r="AL3" s="77" t="s">
        <v>19</v>
      </c>
      <c r="AM3" s="77"/>
      <c r="AO3" s="41" t="s">
        <v>13</v>
      </c>
      <c r="AT3" s="42">
        <v>0.5</v>
      </c>
      <c r="AU3" s="42">
        <v>1</v>
      </c>
      <c r="AV3" s="42">
        <v>2</v>
      </c>
      <c r="AZ3" s="42">
        <v>0.5</v>
      </c>
      <c r="BA3" s="42">
        <v>1</v>
      </c>
      <c r="BB3" s="42">
        <v>2</v>
      </c>
    </row>
    <row r="4" spans="1:54" ht="16" thickBot="1" x14ac:dyDescent="0.25">
      <c r="N4" s="41" t="s">
        <v>8</v>
      </c>
      <c r="O4" s="41" t="s">
        <v>15</v>
      </c>
      <c r="P4" s="41" t="s">
        <v>14</v>
      </c>
      <c r="Q4" s="15"/>
      <c r="R4" s="40" t="s">
        <v>11</v>
      </c>
      <c r="S4" s="14">
        <f>PI()</f>
        <v>3.1415926535897931</v>
      </c>
      <c r="T4" s="12"/>
      <c r="U4" s="27"/>
      <c r="V4" s="37">
        <v>80</v>
      </c>
      <c r="W4" s="38">
        <v>40</v>
      </c>
      <c r="X4" s="39">
        <v>20</v>
      </c>
      <c r="Y4" s="12"/>
      <c r="Z4" s="4"/>
      <c r="AA4" s="19"/>
      <c r="AB4" s="30"/>
      <c r="AD4" s="42">
        <v>80</v>
      </c>
      <c r="AE4" s="42">
        <v>40</v>
      </c>
      <c r="AF4" s="42">
        <v>20</v>
      </c>
      <c r="AH4" s="42" t="s">
        <v>17</v>
      </c>
      <c r="AI4" s="42" t="s">
        <v>10</v>
      </c>
      <c r="AJ4" s="42" t="s">
        <v>17</v>
      </c>
      <c r="AK4" s="42" t="s">
        <v>10</v>
      </c>
      <c r="AL4" s="42" t="s">
        <v>17</v>
      </c>
      <c r="AM4" s="42" t="s">
        <v>10</v>
      </c>
      <c r="AO4" s="41" t="s">
        <v>15</v>
      </c>
      <c r="AP4" s="42" t="s">
        <v>14</v>
      </c>
      <c r="AQ4" s="42" t="s">
        <v>10</v>
      </c>
      <c r="AR4" s="42" t="s">
        <v>10</v>
      </c>
      <c r="AS4" s="42" t="s">
        <v>10</v>
      </c>
      <c r="AT4" s="43" t="s">
        <v>12</v>
      </c>
      <c r="AU4" s="43" t="s">
        <v>12</v>
      </c>
      <c r="AV4" s="43" t="s">
        <v>12</v>
      </c>
      <c r="AW4" s="43" t="s">
        <v>21</v>
      </c>
      <c r="AX4" s="43" t="s">
        <v>22</v>
      </c>
      <c r="AY4" s="43" t="s">
        <v>23</v>
      </c>
      <c r="AZ4" s="43" t="s">
        <v>20</v>
      </c>
      <c r="BA4" s="43" t="s">
        <v>20</v>
      </c>
      <c r="BB4" s="43" t="s">
        <v>20</v>
      </c>
    </row>
    <row r="5" spans="1:54" ht="16" thickBot="1" x14ac:dyDescent="0.25">
      <c r="A5" t="s">
        <v>2</v>
      </c>
      <c r="B5">
        <v>0</v>
      </c>
      <c r="C5" t="s">
        <v>1</v>
      </c>
      <c r="D5" s="41" t="s">
        <v>4</v>
      </c>
      <c r="E5">
        <f>SQRT(B5^2)</f>
        <v>0</v>
      </c>
      <c r="G5" s="41" t="s">
        <v>3</v>
      </c>
      <c r="H5">
        <v>0</v>
      </c>
      <c r="J5" s="41" t="s">
        <v>5</v>
      </c>
      <c r="K5" t="e">
        <f>B5/E5</f>
        <v>#DIV/0!</v>
      </c>
      <c r="M5" s="41" t="s">
        <v>6</v>
      </c>
      <c r="O5">
        <f t="shared" ref="O5:O68" si="0">P5*O6/P6</f>
        <v>0</v>
      </c>
      <c r="P5">
        <v>0</v>
      </c>
      <c r="Q5" s="36" t="s">
        <v>7</v>
      </c>
      <c r="R5" s="3">
        <f>19*B5</f>
        <v>0</v>
      </c>
      <c r="S5" s="5">
        <f>0.1*R5</f>
        <v>0</v>
      </c>
      <c r="T5" s="24"/>
      <c r="U5" s="36" t="s">
        <v>9</v>
      </c>
      <c r="V5" s="16">
        <f>SQRT(((((3*$B$2)/(2*$S$4))*((AB5^3)/($V$4)))^(2/5))-AB5^2)</f>
        <v>0</v>
      </c>
      <c r="W5" s="13">
        <f>SQRT(((((3*$B$2)/(2*$S$4))*((AB5^3)/($W$4)))^(2/5))-AB5^2)</f>
        <v>0</v>
      </c>
      <c r="X5" s="34">
        <f>SQRT(((((3*$B$2)/(2*$S$4))*((AB5^3)/($X$4)))^(2/5))-AB5^2)</f>
        <v>0</v>
      </c>
      <c r="Y5" s="18"/>
      <c r="Z5" s="17"/>
      <c r="AA5" s="36" t="s">
        <v>10</v>
      </c>
      <c r="AB5" s="31">
        <v>0</v>
      </c>
      <c r="AC5" s="43" t="s">
        <v>12</v>
      </c>
      <c r="AD5">
        <f>SQRT(((3*$B$2*((COS(O5))^3))/(2*$V$4*$S$4)))</f>
        <v>0.690988298942671</v>
      </c>
      <c r="AE5">
        <f>SQRT(((3*$B$2*((COS(O5))^3))/(2*$W$4*$S$4)))</f>
        <v>0.97720502380583985</v>
      </c>
      <c r="AF5">
        <f>SQRT(((3*$B$2*((COS(O5))^3))/(2*$X$4*$S$4)))</f>
        <v>1.381976597885342</v>
      </c>
      <c r="AH5">
        <f>AD5*SIN(O5)</f>
        <v>0</v>
      </c>
      <c r="AI5">
        <f>AD5*COS(O5)</f>
        <v>0.690988298942671</v>
      </c>
      <c r="AJ5">
        <f>AE5*SIN(O5)</f>
        <v>0</v>
      </c>
      <c r="AK5">
        <f>AE5*COS(O5)</f>
        <v>0.97720502380583985</v>
      </c>
      <c r="AL5">
        <f>AF5*SIN(O5)</f>
        <v>0</v>
      </c>
      <c r="AM5">
        <f>AF5*COS(O5)</f>
        <v>1.381976597885342</v>
      </c>
      <c r="AO5">
        <f t="shared" ref="AO5:AO68" si="1">AP5*AO6/AP6</f>
        <v>0</v>
      </c>
      <c r="AP5">
        <v>0</v>
      </c>
      <c r="AQ5">
        <v>0.5</v>
      </c>
      <c r="AR5">
        <v>1</v>
      </c>
      <c r="AS5">
        <v>2</v>
      </c>
      <c r="AT5">
        <f>AQ5/COS(AO5)</f>
        <v>0.5</v>
      </c>
      <c r="AU5">
        <f>AR5/COS(AO5)</f>
        <v>1</v>
      </c>
      <c r="AV5">
        <f>AS5/COS(AO5)</f>
        <v>2</v>
      </c>
      <c r="AW5">
        <f>(SIN(AO5)*AT5)</f>
        <v>0</v>
      </c>
      <c r="AX5">
        <f>SIN(AO5)*AU5</f>
        <v>0</v>
      </c>
      <c r="AY5">
        <f>SIN(AO5)*AV5</f>
        <v>0</v>
      </c>
      <c r="AZ5">
        <f>((3*$B$2)/(2*$S$4))*((AQ5^3)/(AT5^5))</f>
        <v>152.78874536821954</v>
      </c>
      <c r="BA5">
        <f>((3*$B$2)/(2*$S$4))*((AR5^3)/(AU5^5))</f>
        <v>38.197186342054884</v>
      </c>
      <c r="BB5">
        <f>((3*$B$2)/(2*$S$4))*((AS5^3)/(AV5^5))</f>
        <v>9.5492965855137211</v>
      </c>
    </row>
    <row r="6" spans="1:54" x14ac:dyDescent="0.2">
      <c r="B6">
        <v>0.2</v>
      </c>
      <c r="E6">
        <f t="shared" ref="E6:E69" si="2">SQRT(B6^2)</f>
        <v>0.2</v>
      </c>
      <c r="H6">
        <v>0.2</v>
      </c>
      <c r="K6">
        <f t="shared" ref="K6:K69" si="3">B6/E6</f>
        <v>1</v>
      </c>
      <c r="N6">
        <f>(3*$B$2*(K6^5))/(2*$S$4*(B6^2))</f>
        <v>954.92965855137197</v>
      </c>
      <c r="O6">
        <f t="shared" si="0"/>
        <v>1.7453292519943295E-2</v>
      </c>
      <c r="P6">
        <v>1</v>
      </c>
      <c r="Q6" s="21"/>
      <c r="R6" s="6">
        <f t="shared" ref="R6:R69" si="4">19*B6</f>
        <v>3.8000000000000003</v>
      </c>
      <c r="S6" s="7">
        <f t="shared" ref="S6:S69" si="5">0.1*R6</f>
        <v>0.38000000000000006</v>
      </c>
      <c r="T6" s="18"/>
      <c r="U6" s="28"/>
      <c r="V6" s="6">
        <f t="shared" ref="V6:V69" si="6">SQRT(((((3*$B$2)/(2*$S$4))*((AB6^3)/($V$4)))^(2/5))-AB6^2)</f>
        <v>0.13391563156461664</v>
      </c>
      <c r="W6" s="2">
        <f t="shared" ref="W6:W69" si="7">SQRT(((((3*$B$2)/(2*$S$4))*((AB6^3)/($W$4)))^(2/5))-AB6^2)</f>
        <v>0.15640341480885808</v>
      </c>
      <c r="X6" s="7">
        <f t="shared" ref="X6:X69" si="8">SQRT(((((3*$B$2)/(2*$S$4))*((AB6^3)/($X$4)))^(2/5))-AB6^2)</f>
        <v>0.18186975958831175</v>
      </c>
      <c r="Y6" s="18"/>
      <c r="Z6" s="2"/>
      <c r="AA6" s="28"/>
      <c r="AB6" s="32">
        <v>0.05</v>
      </c>
      <c r="AD6">
        <f t="shared" ref="AD6:AD69" si="9">SQRT(((3*$B$2*((COS(O6))^3))/(2*$V$4*$S$4)))</f>
        <v>0.69083044365637469</v>
      </c>
      <c r="AE6">
        <f t="shared" ref="AE6:AE69" si="10">SQRT(((3*$B$2*((COS(O6))^3))/(2*$W$4*$S$4)))</f>
        <v>0.97698178271906744</v>
      </c>
      <c r="AF6">
        <f t="shared" ref="AF6:AF69" si="11">SQRT(((3*$B$2*((COS(O6))^3))/(2*$X$4*$S$4)))</f>
        <v>1.3816608873127494</v>
      </c>
      <c r="AH6">
        <f t="shared" ref="AH6:AH69" si="12">AD6*SIN(O6)</f>
        <v>1.2056653681939937E-2</v>
      </c>
      <c r="AI6">
        <f t="shared" ref="AI6:AI69" si="13">AD6*COS(O6)</f>
        <v>0.69072522683369342</v>
      </c>
      <c r="AJ6">
        <f t="shared" ref="AJ6:AJ69" si="14">AE6*SIN(O6)</f>
        <v>1.7050683153834973E-2</v>
      </c>
      <c r="AK6">
        <f t="shared" ref="AK6:AK69" si="15">AE6*COS(O6)</f>
        <v>0.97683298366144178</v>
      </c>
      <c r="AL6">
        <f t="shared" ref="AL6:AL69" si="16">AF6*SIN(O6)</f>
        <v>2.4113307363879875E-2</v>
      </c>
      <c r="AM6">
        <f t="shared" ref="AM6:AM69" si="17">AF6*COS(O6)</f>
        <v>1.3814504536673868</v>
      </c>
      <c r="AO6">
        <f t="shared" si="1"/>
        <v>1.7453292519943295E-2</v>
      </c>
      <c r="AP6">
        <v>1</v>
      </c>
      <c r="AQ6">
        <v>0.5</v>
      </c>
      <c r="AR6">
        <v>1</v>
      </c>
      <c r="AS6">
        <v>2</v>
      </c>
      <c r="AT6">
        <f t="shared" ref="AT6:AT69" si="18">AQ6/COS(AO6)</f>
        <v>0.50007616402195387</v>
      </c>
      <c r="AU6">
        <f t="shared" ref="AU6:AU69" si="19">AR6/COS(AO6)</f>
        <v>1.0001523280439077</v>
      </c>
      <c r="AV6">
        <f t="shared" ref="AV6:AV69" si="20">AS6/COS(AO6)</f>
        <v>2.0003046560878155</v>
      </c>
      <c r="AW6">
        <f t="shared" ref="AW6:AW69" si="21">SIN(AO6)*AT6</f>
        <v>8.7275324641087927E-3</v>
      </c>
      <c r="AX6">
        <f t="shared" ref="AX6:AX69" si="22">SIN(AO6)*AU6</f>
        <v>1.7455064928217585E-2</v>
      </c>
      <c r="AY6">
        <f t="shared" ref="AY6:AY69" si="23">SIN(AO6)*AV6</f>
        <v>3.4910129856435171E-2</v>
      </c>
      <c r="AZ6">
        <f t="shared" ref="AZ6:AZ69" si="24">((3*$B$2)/(2*$S$4))*((AQ6^3)/(AT6^5))</f>
        <v>152.67242847502629</v>
      </c>
      <c r="BA6">
        <f t="shared" ref="BA6:BA69" si="25">((3*$B$2)/(2*$S$4))*((AR6^3)/(AU6^5))</f>
        <v>38.168107118756573</v>
      </c>
      <c r="BB6">
        <f t="shared" ref="BB6:BB69" si="26">((3*$B$2)/(2*$S$4))*((AS6^3)/(AV6^5))</f>
        <v>9.5420267796891434</v>
      </c>
    </row>
    <row r="7" spans="1:54" x14ac:dyDescent="0.2">
      <c r="B7">
        <v>0.4</v>
      </c>
      <c r="E7">
        <f t="shared" si="2"/>
        <v>0.4</v>
      </c>
      <c r="H7">
        <v>0.4</v>
      </c>
      <c r="K7">
        <f t="shared" si="3"/>
        <v>1</v>
      </c>
      <c r="N7">
        <f t="shared" ref="N7:N69" si="27">(3*$B$2*(K7^5))/(2*$S$4*(B7^2))</f>
        <v>238.73241463784299</v>
      </c>
      <c r="O7">
        <f t="shared" si="0"/>
        <v>3.4906585039886591E-2</v>
      </c>
      <c r="P7">
        <v>2</v>
      </c>
      <c r="Q7" s="22"/>
      <c r="R7" s="6">
        <f t="shared" si="4"/>
        <v>7.6000000000000005</v>
      </c>
      <c r="S7" s="7">
        <f t="shared" si="5"/>
        <v>0.76000000000000012</v>
      </c>
      <c r="T7" s="18"/>
      <c r="U7" s="17"/>
      <c r="V7" s="6">
        <f t="shared" si="6"/>
        <v>0.19220722570009952</v>
      </c>
      <c r="W7" s="2">
        <f t="shared" si="7"/>
        <v>0.22790891776858216</v>
      </c>
      <c r="X7" s="7">
        <f t="shared" si="8"/>
        <v>0.26783126312923328</v>
      </c>
      <c r="Y7" s="18"/>
      <c r="Z7" s="2"/>
      <c r="AA7" s="17"/>
      <c r="AB7" s="32">
        <v>0.1</v>
      </c>
      <c r="AD7">
        <f t="shared" si="9"/>
        <v>0.69035699800719452</v>
      </c>
      <c r="AE7">
        <f t="shared" si="10"/>
        <v>0.9763122294609502</v>
      </c>
      <c r="AF7">
        <f t="shared" si="11"/>
        <v>1.380713996014389</v>
      </c>
      <c r="AH7">
        <f t="shared" si="12"/>
        <v>2.4093111775500553E-2</v>
      </c>
      <c r="AI7">
        <f t="shared" si="13"/>
        <v>0.68993645117683033</v>
      </c>
      <c r="AJ7">
        <f t="shared" si="14"/>
        <v>3.4072805432683803E-2</v>
      </c>
      <c r="AK7">
        <f t="shared" si="15"/>
        <v>0.97571748642983624</v>
      </c>
      <c r="AL7">
        <f t="shared" si="16"/>
        <v>4.8186223551001106E-2</v>
      </c>
      <c r="AM7">
        <f t="shared" si="17"/>
        <v>1.3798729023536607</v>
      </c>
      <c r="AO7">
        <f t="shared" si="1"/>
        <v>3.4906585039886591E-2</v>
      </c>
      <c r="AP7">
        <v>2</v>
      </c>
      <c r="AQ7">
        <v>0.5</v>
      </c>
      <c r="AR7">
        <v>1</v>
      </c>
      <c r="AS7">
        <v>2</v>
      </c>
      <c r="AT7">
        <f t="shared" si="18"/>
        <v>0.50030477214941083</v>
      </c>
      <c r="AU7">
        <f t="shared" si="19"/>
        <v>1.0006095442988217</v>
      </c>
      <c r="AV7">
        <f t="shared" si="20"/>
        <v>2.0012190885976433</v>
      </c>
      <c r="AW7">
        <f t="shared" si="21"/>
        <v>1.7460384745873862E-2</v>
      </c>
      <c r="AX7">
        <f t="shared" si="22"/>
        <v>3.4920769491747723E-2</v>
      </c>
      <c r="AY7">
        <f t="shared" si="23"/>
        <v>6.9841538983495446E-2</v>
      </c>
      <c r="AZ7">
        <f t="shared" si="24"/>
        <v>152.32393813199332</v>
      </c>
      <c r="BA7">
        <f t="shared" si="25"/>
        <v>38.080984532998329</v>
      </c>
      <c r="BB7">
        <f t="shared" si="26"/>
        <v>9.5202461332495822</v>
      </c>
    </row>
    <row r="8" spans="1:54" x14ac:dyDescent="0.2">
      <c r="B8">
        <v>0.6</v>
      </c>
      <c r="E8">
        <f t="shared" si="2"/>
        <v>0.6</v>
      </c>
      <c r="H8">
        <v>0.6</v>
      </c>
      <c r="K8">
        <f t="shared" si="3"/>
        <v>1</v>
      </c>
      <c r="N8">
        <f t="shared" si="27"/>
        <v>106.10329539459688</v>
      </c>
      <c r="O8">
        <f t="shared" si="0"/>
        <v>5.235987755982989E-2</v>
      </c>
      <c r="P8">
        <v>3</v>
      </c>
      <c r="Q8" s="22"/>
      <c r="R8" s="6">
        <f t="shared" si="4"/>
        <v>11.4</v>
      </c>
      <c r="S8" s="7">
        <f t="shared" si="5"/>
        <v>1.1400000000000001</v>
      </c>
      <c r="T8" s="18"/>
      <c r="U8" s="17"/>
      <c r="V8" s="6">
        <f t="shared" si="6"/>
        <v>0.23208520462553861</v>
      </c>
      <c r="W8" s="2">
        <f t="shared" si="7"/>
        <v>0.27975399556674768</v>
      </c>
      <c r="X8" s="7">
        <f t="shared" si="8"/>
        <v>0.33235019086135231</v>
      </c>
      <c r="Y8" s="18"/>
      <c r="Z8" s="2"/>
      <c r="AA8" s="17"/>
      <c r="AB8" s="32">
        <v>0.15</v>
      </c>
      <c r="AD8">
        <f t="shared" si="9"/>
        <v>0.6895683225546968</v>
      </c>
      <c r="AE8">
        <f t="shared" si="10"/>
        <v>0.97519687393971732</v>
      </c>
      <c r="AF8">
        <f t="shared" si="11"/>
        <v>1.3791366451093936</v>
      </c>
      <c r="AH8">
        <f t="shared" si="12"/>
        <v>3.6089217555742792E-2</v>
      </c>
      <c r="AI8">
        <f t="shared" si="13"/>
        <v>0.68862329313428872</v>
      </c>
      <c r="AJ8">
        <f t="shared" si="14"/>
        <v>5.1037860922764661E-2</v>
      </c>
      <c r="AK8">
        <f t="shared" si="15"/>
        <v>0.97386040051653466</v>
      </c>
      <c r="AL8">
        <f t="shared" si="16"/>
        <v>7.2178435111485584E-2</v>
      </c>
      <c r="AM8">
        <f t="shared" si="17"/>
        <v>1.3772465862685774</v>
      </c>
      <c r="AO8">
        <f t="shared" si="1"/>
        <v>5.235987755982989E-2</v>
      </c>
      <c r="AP8">
        <v>3</v>
      </c>
      <c r="AQ8">
        <v>0.5</v>
      </c>
      <c r="AR8">
        <v>1</v>
      </c>
      <c r="AS8">
        <v>2</v>
      </c>
      <c r="AT8">
        <f t="shared" si="18"/>
        <v>0.50068617299896045</v>
      </c>
      <c r="AU8">
        <f t="shared" si="19"/>
        <v>1.0013723459979209</v>
      </c>
      <c r="AV8">
        <f t="shared" si="20"/>
        <v>2.0027446919958418</v>
      </c>
      <c r="AW8">
        <f t="shared" si="21"/>
        <v>2.6203889641520602E-2</v>
      </c>
      <c r="AX8">
        <f t="shared" si="22"/>
        <v>5.2407779283041203E-2</v>
      </c>
      <c r="AY8">
        <f t="shared" si="23"/>
        <v>0.10481555856608241</v>
      </c>
      <c r="AZ8">
        <f t="shared" si="24"/>
        <v>151.74465275107613</v>
      </c>
      <c r="BA8">
        <f t="shared" si="25"/>
        <v>37.936163187769033</v>
      </c>
      <c r="BB8">
        <f t="shared" si="26"/>
        <v>9.4840407969422582</v>
      </c>
    </row>
    <row r="9" spans="1:54" x14ac:dyDescent="0.2">
      <c r="B9">
        <v>0.8</v>
      </c>
      <c r="E9">
        <f t="shared" si="2"/>
        <v>0.8</v>
      </c>
      <c r="H9">
        <v>0.8</v>
      </c>
      <c r="K9">
        <f t="shared" si="3"/>
        <v>1</v>
      </c>
      <c r="N9">
        <f t="shared" si="27"/>
        <v>59.683103659460748</v>
      </c>
      <c r="O9">
        <f t="shared" si="0"/>
        <v>6.9813170079773182E-2</v>
      </c>
      <c r="P9">
        <v>4</v>
      </c>
      <c r="Q9" s="22"/>
      <c r="R9" s="6">
        <f t="shared" si="4"/>
        <v>15.200000000000001</v>
      </c>
      <c r="S9" s="7">
        <f t="shared" si="5"/>
        <v>1.5200000000000002</v>
      </c>
      <c r="T9" s="18"/>
      <c r="U9" s="17"/>
      <c r="V9" s="6">
        <f t="shared" si="6"/>
        <v>0.26047670271156087</v>
      </c>
      <c r="W9" s="2">
        <f t="shared" si="7"/>
        <v>0.31985377567076062</v>
      </c>
      <c r="X9" s="7">
        <f t="shared" si="8"/>
        <v>0.38441445140019903</v>
      </c>
      <c r="Y9" s="18"/>
      <c r="Z9" s="2"/>
      <c r="AA9" s="17"/>
      <c r="AB9" s="32">
        <v>0.2</v>
      </c>
      <c r="AD9">
        <f t="shared" si="9"/>
        <v>0.6884650179997156</v>
      </c>
      <c r="AE9">
        <f t="shared" si="10"/>
        <v>0.97363656567463475</v>
      </c>
      <c r="AF9">
        <f t="shared" si="11"/>
        <v>1.3769300359994312</v>
      </c>
      <c r="AH9">
        <f t="shared" si="12"/>
        <v>4.8024891951845915E-2</v>
      </c>
      <c r="AI9">
        <f t="shared" si="13"/>
        <v>0.68678795181799901</v>
      </c>
      <c r="AJ9">
        <f t="shared" si="14"/>
        <v>6.7917453529802996E-2</v>
      </c>
      <c r="AK9">
        <f t="shared" si="15"/>
        <v>0.97126483593545399</v>
      </c>
      <c r="AL9">
        <f t="shared" si="16"/>
        <v>9.6049783903691829E-2</v>
      </c>
      <c r="AM9">
        <f t="shared" si="17"/>
        <v>1.373575903635998</v>
      </c>
      <c r="AO9">
        <f t="shared" si="1"/>
        <v>6.9813170079773182E-2</v>
      </c>
      <c r="AP9">
        <v>4</v>
      </c>
      <c r="AQ9">
        <v>0.5</v>
      </c>
      <c r="AR9">
        <v>1</v>
      </c>
      <c r="AS9">
        <v>2</v>
      </c>
      <c r="AT9">
        <f t="shared" si="18"/>
        <v>0.50122094904058612</v>
      </c>
      <c r="AU9">
        <f t="shared" si="19"/>
        <v>1.0024418980811722</v>
      </c>
      <c r="AV9">
        <f t="shared" si="20"/>
        <v>2.0048837961623445</v>
      </c>
      <c r="AW9">
        <f t="shared" si="21"/>
        <v>3.4963405971755214E-2</v>
      </c>
      <c r="AX9">
        <f t="shared" si="22"/>
        <v>6.9926811943510428E-2</v>
      </c>
      <c r="AY9">
        <f t="shared" si="23"/>
        <v>0.13985362388702086</v>
      </c>
      <c r="AZ9">
        <f t="shared" si="24"/>
        <v>150.93686104395584</v>
      </c>
      <c r="BA9">
        <f t="shared" si="25"/>
        <v>37.734215260988961</v>
      </c>
      <c r="BB9">
        <f t="shared" si="26"/>
        <v>9.4335538152472402</v>
      </c>
    </row>
    <row r="10" spans="1:54" x14ac:dyDescent="0.2">
      <c r="B10">
        <v>1</v>
      </c>
      <c r="E10">
        <f t="shared" si="2"/>
        <v>1</v>
      </c>
      <c r="H10">
        <v>1</v>
      </c>
      <c r="K10">
        <f t="shared" si="3"/>
        <v>1</v>
      </c>
      <c r="N10">
        <f t="shared" si="27"/>
        <v>38.197186342054884</v>
      </c>
      <c r="O10">
        <f t="shared" si="0"/>
        <v>8.7266462599716474E-2</v>
      </c>
      <c r="P10">
        <v>5</v>
      </c>
      <c r="Q10" s="22"/>
      <c r="R10" s="6">
        <f t="shared" si="4"/>
        <v>19</v>
      </c>
      <c r="S10" s="7">
        <f t="shared" si="5"/>
        <v>1.9000000000000001</v>
      </c>
      <c r="T10" s="18"/>
      <c r="U10" s="17"/>
      <c r="V10" s="6">
        <f t="shared" si="6"/>
        <v>0.2801121477749951</v>
      </c>
      <c r="W10" s="2">
        <f t="shared" si="7"/>
        <v>0.35142787304684925</v>
      </c>
      <c r="X10" s="7">
        <f t="shared" si="8"/>
        <v>0.42770377199719589</v>
      </c>
      <c r="Y10" s="18"/>
      <c r="Z10" s="2"/>
      <c r="AA10" s="17"/>
      <c r="AB10" s="32">
        <v>0.25</v>
      </c>
      <c r="AD10">
        <f t="shared" si="9"/>
        <v>0.6870479248369874</v>
      </c>
      <c r="AE10">
        <f t="shared" si="10"/>
        <v>0.97163249330475843</v>
      </c>
      <c r="AF10">
        <f t="shared" si="11"/>
        <v>1.3740958496739748</v>
      </c>
      <c r="AH10">
        <f t="shared" si="12"/>
        <v>5.9880172192404858E-2</v>
      </c>
      <c r="AI10">
        <f t="shared" si="13"/>
        <v>0.684433500057543</v>
      </c>
      <c r="AJ10">
        <f t="shared" si="14"/>
        <v>8.4683351631735224E-2</v>
      </c>
      <c r="AK10">
        <f t="shared" si="15"/>
        <v>0.9679351383238638</v>
      </c>
      <c r="AL10">
        <f t="shared" si="16"/>
        <v>0.11976034438480972</v>
      </c>
      <c r="AM10">
        <f t="shared" si="17"/>
        <v>1.368867000115086</v>
      </c>
      <c r="AO10">
        <f t="shared" si="1"/>
        <v>8.7266462599716474E-2</v>
      </c>
      <c r="AP10">
        <v>5</v>
      </c>
      <c r="AQ10">
        <v>0.5</v>
      </c>
      <c r="AR10">
        <v>1</v>
      </c>
      <c r="AS10">
        <v>2</v>
      </c>
      <c r="AT10">
        <f t="shared" si="18"/>
        <v>0.50190991877167368</v>
      </c>
      <c r="AU10">
        <f t="shared" si="19"/>
        <v>1.0038198375433474</v>
      </c>
      <c r="AV10">
        <f t="shared" si="20"/>
        <v>2.0076396750866947</v>
      </c>
      <c r="AW10">
        <f t="shared" si="21"/>
        <v>4.3744331762961997E-2</v>
      </c>
      <c r="AX10">
        <f t="shared" si="22"/>
        <v>8.7488663525923993E-2</v>
      </c>
      <c r="AY10">
        <f t="shared" si="23"/>
        <v>0.17497732705184799</v>
      </c>
      <c r="AZ10">
        <f t="shared" si="24"/>
        <v>149.90374912032595</v>
      </c>
      <c r="BA10">
        <f t="shared" si="25"/>
        <v>37.475937280081489</v>
      </c>
      <c r="BB10">
        <f t="shared" si="26"/>
        <v>9.3689843200203722</v>
      </c>
    </row>
    <row r="11" spans="1:54" x14ac:dyDescent="0.2">
      <c r="B11">
        <v>1.2</v>
      </c>
      <c r="E11">
        <f t="shared" si="2"/>
        <v>1.2</v>
      </c>
      <c r="H11">
        <v>1.2</v>
      </c>
      <c r="K11">
        <f t="shared" si="3"/>
        <v>1</v>
      </c>
      <c r="N11">
        <f t="shared" si="27"/>
        <v>26.525823848649221</v>
      </c>
      <c r="O11">
        <f t="shared" si="0"/>
        <v>0.10471975511965977</v>
      </c>
      <c r="P11">
        <v>6</v>
      </c>
      <c r="Q11" s="22"/>
      <c r="R11" s="6">
        <f t="shared" si="4"/>
        <v>22.8</v>
      </c>
      <c r="S11" s="7">
        <f t="shared" si="5"/>
        <v>2.2800000000000002</v>
      </c>
      <c r="T11" s="18"/>
      <c r="U11" s="17"/>
      <c r="V11" s="6">
        <f t="shared" si="6"/>
        <v>0.29229668254658181</v>
      </c>
      <c r="W11" s="2">
        <f t="shared" si="7"/>
        <v>0.37615285722474223</v>
      </c>
      <c r="X11" s="7">
        <f t="shared" si="8"/>
        <v>0.46417040925107722</v>
      </c>
      <c r="Y11" s="18"/>
      <c r="Z11" s="2"/>
      <c r="AA11" s="17"/>
      <c r="AB11" s="32">
        <v>0.3</v>
      </c>
      <c r="AD11">
        <f t="shared" si="9"/>
        <v>0.68531812286945004</v>
      </c>
      <c r="AE11">
        <f t="shared" si="10"/>
        <v>0.96918618390204747</v>
      </c>
      <c r="AF11">
        <f t="shared" si="11"/>
        <v>1.3706362457389001</v>
      </c>
      <c r="AH11">
        <f t="shared" si="12"/>
        <v>7.163525023301652E-2</v>
      </c>
      <c r="AI11">
        <f t="shared" si="13"/>
        <v>0.68156387848635269</v>
      </c>
      <c r="AJ11">
        <f t="shared" si="14"/>
        <v>0.1013075424235224</v>
      </c>
      <c r="AK11">
        <f t="shared" si="15"/>
        <v>0.96387688057900811</v>
      </c>
      <c r="AL11">
        <f t="shared" si="16"/>
        <v>0.14327050046603304</v>
      </c>
      <c r="AM11">
        <f t="shared" si="17"/>
        <v>1.3631277569727054</v>
      </c>
      <c r="AO11">
        <f t="shared" si="1"/>
        <v>0.10471975511965977</v>
      </c>
      <c r="AP11">
        <v>6</v>
      </c>
      <c r="AQ11">
        <v>0.5</v>
      </c>
      <c r="AR11">
        <v>1</v>
      </c>
      <c r="AS11">
        <v>2</v>
      </c>
      <c r="AT11">
        <f t="shared" si="18"/>
        <v>0.5027541397817582</v>
      </c>
      <c r="AU11">
        <f t="shared" si="19"/>
        <v>1.0055082795635164</v>
      </c>
      <c r="AV11">
        <f t="shared" si="20"/>
        <v>2.0110165591270328</v>
      </c>
      <c r="AW11">
        <f t="shared" si="21"/>
        <v>5.2552117632838222E-2</v>
      </c>
      <c r="AX11">
        <f t="shared" si="22"/>
        <v>0.10510423526567644</v>
      </c>
      <c r="AY11">
        <f t="shared" si="23"/>
        <v>0.21020847053135289</v>
      </c>
      <c r="AZ11">
        <f t="shared" si="24"/>
        <v>148.64938254635518</v>
      </c>
      <c r="BA11">
        <f t="shared" si="25"/>
        <v>37.162345636588796</v>
      </c>
      <c r="BB11">
        <f t="shared" si="26"/>
        <v>9.290586409147199</v>
      </c>
    </row>
    <row r="12" spans="1:54" x14ac:dyDescent="0.2">
      <c r="B12">
        <v>1.4</v>
      </c>
      <c r="E12">
        <f t="shared" si="2"/>
        <v>1.4</v>
      </c>
      <c r="H12">
        <v>1.4</v>
      </c>
      <c r="K12">
        <f t="shared" si="3"/>
        <v>1</v>
      </c>
      <c r="N12">
        <f t="shared" si="27"/>
        <v>19.488360378599435</v>
      </c>
      <c r="O12">
        <f t="shared" si="0"/>
        <v>0.12217304763960304</v>
      </c>
      <c r="P12">
        <v>7</v>
      </c>
      <c r="Q12" s="22"/>
      <c r="R12" s="6">
        <f t="shared" si="4"/>
        <v>26.599999999999998</v>
      </c>
      <c r="S12" s="7">
        <f t="shared" si="5"/>
        <v>2.66</v>
      </c>
      <c r="T12" s="18"/>
      <c r="U12" s="17"/>
      <c r="V12" s="6">
        <f t="shared" si="6"/>
        <v>0.29763300525549397</v>
      </c>
      <c r="W12" s="2">
        <f t="shared" si="7"/>
        <v>0.39500488962136693</v>
      </c>
      <c r="X12" s="7">
        <f t="shared" si="8"/>
        <v>0.49499599783825166</v>
      </c>
      <c r="Y12" s="18"/>
      <c r="Z12" s="2"/>
      <c r="AA12" s="17"/>
      <c r="AB12" s="32">
        <v>0.35</v>
      </c>
      <c r="AD12">
        <f t="shared" si="9"/>
        <v>0.68327693058480998</v>
      </c>
      <c r="AE12">
        <f t="shared" si="10"/>
        <v>0.96629950208969817</v>
      </c>
      <c r="AF12">
        <f t="shared" si="11"/>
        <v>1.36655386116962</v>
      </c>
      <c r="AH12">
        <f t="shared" si="12"/>
        <v>8.3270510894255301E-2</v>
      </c>
      <c r="AI12">
        <f t="shared" si="13"/>
        <v>0.67818388795724782</v>
      </c>
      <c r="AJ12">
        <f t="shared" si="14"/>
        <v>0.11776228585239241</v>
      </c>
      <c r="AK12">
        <f t="shared" si="15"/>
        <v>0.95909685213205553</v>
      </c>
      <c r="AL12">
        <f t="shared" si="16"/>
        <v>0.1665410217885106</v>
      </c>
      <c r="AM12">
        <f t="shared" si="17"/>
        <v>1.3563677759144956</v>
      </c>
      <c r="AO12">
        <f t="shared" si="1"/>
        <v>0.12217304763960304</v>
      </c>
      <c r="AP12">
        <v>7</v>
      </c>
      <c r="AQ12">
        <v>0.5</v>
      </c>
      <c r="AR12">
        <v>1</v>
      </c>
      <c r="AS12">
        <v>2</v>
      </c>
      <c r="AT12">
        <f t="shared" si="18"/>
        <v>0.50375491272942419</v>
      </c>
      <c r="AU12">
        <f t="shared" si="19"/>
        <v>1.0075098254588484</v>
      </c>
      <c r="AV12">
        <f t="shared" si="20"/>
        <v>2.0150196509176967</v>
      </c>
      <c r="AW12">
        <f t="shared" si="21"/>
        <v>6.1392280451452279E-2</v>
      </c>
      <c r="AX12">
        <f t="shared" si="22"/>
        <v>0.12278456090290456</v>
      </c>
      <c r="AY12">
        <f t="shared" si="23"/>
        <v>0.24556912180580912</v>
      </c>
      <c r="AZ12">
        <f t="shared" si="24"/>
        <v>147.17868348313888</v>
      </c>
      <c r="BA12">
        <f t="shared" si="25"/>
        <v>36.794670870784721</v>
      </c>
      <c r="BB12">
        <f t="shared" si="26"/>
        <v>9.1986677176961802</v>
      </c>
    </row>
    <row r="13" spans="1:54" x14ac:dyDescent="0.2">
      <c r="B13">
        <v>1.6</v>
      </c>
      <c r="E13">
        <f t="shared" si="2"/>
        <v>1.6</v>
      </c>
      <c r="H13">
        <v>1.6</v>
      </c>
      <c r="K13">
        <f t="shared" si="3"/>
        <v>1</v>
      </c>
      <c r="N13">
        <f t="shared" si="27"/>
        <v>14.920775914865187</v>
      </c>
      <c r="O13">
        <f t="shared" si="0"/>
        <v>0.13962634015954634</v>
      </c>
      <c r="P13">
        <v>8</v>
      </c>
      <c r="Q13" s="22"/>
      <c r="R13" s="6">
        <f t="shared" si="4"/>
        <v>30.400000000000002</v>
      </c>
      <c r="S13" s="7">
        <f t="shared" si="5"/>
        <v>3.0400000000000005</v>
      </c>
      <c r="T13" s="18"/>
      <c r="U13" s="17"/>
      <c r="V13" s="6">
        <f t="shared" si="6"/>
        <v>0.29625985079619788</v>
      </c>
      <c r="W13" s="2">
        <f t="shared" si="7"/>
        <v>0.40857599297756403</v>
      </c>
      <c r="X13" s="7">
        <f t="shared" si="8"/>
        <v>0.52095340542312185</v>
      </c>
      <c r="Y13" s="18"/>
      <c r="Z13" s="2"/>
      <c r="AA13" s="17"/>
      <c r="AB13" s="32">
        <v>0.4</v>
      </c>
      <c r="AD13">
        <f t="shared" si="9"/>
        <v>0.68092590439516154</v>
      </c>
      <c r="AE13">
        <f t="shared" si="10"/>
        <v>0.96297464896680296</v>
      </c>
      <c r="AF13">
        <f t="shared" si="11"/>
        <v>1.3618518087903231</v>
      </c>
      <c r="AH13">
        <f t="shared" si="12"/>
        <v>9.4766569638711662E-2</v>
      </c>
      <c r="AI13">
        <f t="shared" si="13"/>
        <v>0.67429918030150382</v>
      </c>
      <c r="AJ13">
        <f t="shared" si="14"/>
        <v>0.13402016804264041</v>
      </c>
      <c r="AK13">
        <f t="shared" si="15"/>
        <v>0.95360304587944766</v>
      </c>
      <c r="AL13">
        <f t="shared" si="16"/>
        <v>0.18953313927742332</v>
      </c>
      <c r="AM13">
        <f t="shared" si="17"/>
        <v>1.3485983606030076</v>
      </c>
      <c r="AO13">
        <f t="shared" si="1"/>
        <v>0.13962634015954634</v>
      </c>
      <c r="AP13">
        <v>8</v>
      </c>
      <c r="AQ13">
        <v>0.5</v>
      </c>
      <c r="AR13">
        <v>1</v>
      </c>
      <c r="AS13">
        <v>2</v>
      </c>
      <c r="AT13">
        <f t="shared" si="18"/>
        <v>0.50491378625930905</v>
      </c>
      <c r="AU13">
        <f t="shared" si="19"/>
        <v>1.0098275725186181</v>
      </c>
      <c r="AV13">
        <f t="shared" si="20"/>
        <v>2.0196551450372362</v>
      </c>
      <c r="AW13">
        <f t="shared" si="21"/>
        <v>7.0270417351195699E-2</v>
      </c>
      <c r="AX13">
        <f t="shared" si="22"/>
        <v>0.1405408347023914</v>
      </c>
      <c r="AY13">
        <f t="shared" si="23"/>
        <v>0.2810816694047828</v>
      </c>
      <c r="AZ13">
        <f t="shared" si="24"/>
        <v>145.49740305768955</v>
      </c>
      <c r="BA13">
        <f t="shared" si="25"/>
        <v>36.374350764422388</v>
      </c>
      <c r="BB13">
        <f t="shared" si="26"/>
        <v>9.0935876911055971</v>
      </c>
    </row>
    <row r="14" spans="1:54" x14ac:dyDescent="0.2">
      <c r="B14">
        <v>1.8</v>
      </c>
      <c r="E14">
        <f t="shared" si="2"/>
        <v>1.8</v>
      </c>
      <c r="H14">
        <v>1.8</v>
      </c>
      <c r="K14">
        <f t="shared" si="3"/>
        <v>1</v>
      </c>
      <c r="N14">
        <f t="shared" si="27"/>
        <v>11.789255043844099</v>
      </c>
      <c r="O14">
        <f t="shared" si="0"/>
        <v>0.15707963267948963</v>
      </c>
      <c r="P14">
        <v>9</v>
      </c>
      <c r="Q14" s="22"/>
      <c r="R14" s="6">
        <f t="shared" si="4"/>
        <v>34.200000000000003</v>
      </c>
      <c r="S14" s="7">
        <f t="shared" si="5"/>
        <v>3.4200000000000004</v>
      </c>
      <c r="T14" s="18"/>
      <c r="U14" s="17"/>
      <c r="V14" s="6">
        <f t="shared" si="6"/>
        <v>0.28789804020562698</v>
      </c>
      <c r="W14" s="2">
        <f t="shared" si="7"/>
        <v>0.41721473683101185</v>
      </c>
      <c r="X14" s="7">
        <f t="shared" si="8"/>
        <v>0.54257223963904999</v>
      </c>
      <c r="Y14" s="18"/>
      <c r="Z14" s="2"/>
      <c r="AA14" s="17"/>
      <c r="AB14" s="32">
        <v>0.45</v>
      </c>
      <c r="AD14">
        <f t="shared" si="9"/>
        <v>0.67826683774062158</v>
      </c>
      <c r="AE14">
        <f t="shared" si="10"/>
        <v>0.95921416084069855</v>
      </c>
      <c r="AF14">
        <f t="shared" si="11"/>
        <v>1.3565336754812432</v>
      </c>
      <c r="AH14">
        <f t="shared" si="12"/>
        <v>0.10610430991648319</v>
      </c>
      <c r="AI14">
        <f t="shared" si="13"/>
        <v>0.66991624744874612</v>
      </c>
      <c r="AJ14">
        <f t="shared" si="14"/>
        <v>0.15005415411012862</v>
      </c>
      <c r="AK14">
        <f t="shared" si="15"/>
        <v>0.94740464279610714</v>
      </c>
      <c r="AL14">
        <f t="shared" si="16"/>
        <v>0.21220861983296638</v>
      </c>
      <c r="AM14">
        <f t="shared" si="17"/>
        <v>1.3398324948974922</v>
      </c>
      <c r="AO14">
        <f t="shared" si="1"/>
        <v>0.15707963267948963</v>
      </c>
      <c r="AP14">
        <v>9</v>
      </c>
      <c r="AQ14">
        <v>0.5</v>
      </c>
      <c r="AR14">
        <v>1</v>
      </c>
      <c r="AS14">
        <v>2</v>
      </c>
      <c r="AT14">
        <f t="shared" si="18"/>
        <v>0.50623256289400143</v>
      </c>
      <c r="AU14">
        <f t="shared" si="19"/>
        <v>1.0124651257880029</v>
      </c>
      <c r="AV14">
        <f t="shared" si="20"/>
        <v>2.0249302515760057</v>
      </c>
      <c r="AW14">
        <f t="shared" si="21"/>
        <v>7.9192220162268123E-2</v>
      </c>
      <c r="AX14">
        <f t="shared" si="22"/>
        <v>0.15838444032453625</v>
      </c>
      <c r="AY14">
        <f t="shared" si="23"/>
        <v>0.31676888064907249</v>
      </c>
      <c r="AZ14">
        <f t="shared" si="24"/>
        <v>143.6120891506591</v>
      </c>
      <c r="BA14">
        <f t="shared" si="25"/>
        <v>35.903022287664776</v>
      </c>
      <c r="BB14">
        <f t="shared" si="26"/>
        <v>8.9757555719161939</v>
      </c>
    </row>
    <row r="15" spans="1:54" x14ac:dyDescent="0.2">
      <c r="B15">
        <v>2</v>
      </c>
      <c r="E15">
        <f t="shared" si="2"/>
        <v>2</v>
      </c>
      <c r="H15">
        <v>2</v>
      </c>
      <c r="K15">
        <f t="shared" si="3"/>
        <v>1</v>
      </c>
      <c r="N15">
        <f t="shared" si="27"/>
        <v>9.5492965855137211</v>
      </c>
      <c r="O15">
        <f t="shared" si="0"/>
        <v>0.17453292519943292</v>
      </c>
      <c r="P15">
        <v>10</v>
      </c>
      <c r="Q15" s="22"/>
      <c r="R15" s="6">
        <f t="shared" si="4"/>
        <v>38</v>
      </c>
      <c r="S15" s="7">
        <f t="shared" si="5"/>
        <v>3.8000000000000003</v>
      </c>
      <c r="T15" s="18"/>
      <c r="U15" s="17"/>
      <c r="V15" s="6">
        <f t="shared" si="6"/>
        <v>0.27174898007760467</v>
      </c>
      <c r="W15" s="2">
        <f t="shared" si="7"/>
        <v>0.42109304069130754</v>
      </c>
      <c r="X15" s="7">
        <f t="shared" si="8"/>
        <v>0.5602242955499902</v>
      </c>
      <c r="Y15" s="18"/>
      <c r="Z15" s="2"/>
      <c r="AA15" s="17"/>
      <c r="AB15" s="32">
        <v>0.5</v>
      </c>
      <c r="AD15">
        <f t="shared" si="9"/>
        <v>0.67530176005812048</v>
      </c>
      <c r="AE15">
        <f t="shared" si="10"/>
        <v>0.9550209077686157</v>
      </c>
      <c r="AF15">
        <f t="shared" si="11"/>
        <v>1.350603520116241</v>
      </c>
      <c r="AH15">
        <f t="shared" si="12"/>
        <v>0.11726492000936324</v>
      </c>
      <c r="AI15">
        <f t="shared" si="13"/>
        <v>0.66504240892802691</v>
      </c>
      <c r="AJ15">
        <f t="shared" si="14"/>
        <v>0.16583764026783765</v>
      </c>
      <c r="AK15">
        <f t="shared" si="15"/>
        <v>0.94051199425928955</v>
      </c>
      <c r="AL15">
        <f t="shared" si="16"/>
        <v>0.23452984001872648</v>
      </c>
      <c r="AM15">
        <f t="shared" si="17"/>
        <v>1.3300848178560538</v>
      </c>
      <c r="AO15">
        <f t="shared" si="1"/>
        <v>0.17453292519943292</v>
      </c>
      <c r="AP15">
        <v>10</v>
      </c>
      <c r="AQ15">
        <v>0.5</v>
      </c>
      <c r="AR15">
        <v>1</v>
      </c>
      <c r="AS15">
        <v>2</v>
      </c>
      <c r="AT15">
        <f t="shared" si="18"/>
        <v>0.50771330594287256</v>
      </c>
      <c r="AU15">
        <f t="shared" si="19"/>
        <v>1.0154266118857451</v>
      </c>
      <c r="AV15">
        <f t="shared" si="20"/>
        <v>2.0308532237714902</v>
      </c>
      <c r="AW15">
        <f t="shared" si="21"/>
        <v>8.8163490354232474E-2</v>
      </c>
      <c r="AX15">
        <f t="shared" si="22"/>
        <v>0.17632698070846495</v>
      </c>
      <c r="AY15">
        <f t="shared" si="23"/>
        <v>0.3526539614169299</v>
      </c>
      <c r="AZ15">
        <f t="shared" si="24"/>
        <v>141.53004981529372</v>
      </c>
      <c r="BA15">
        <f t="shared" si="25"/>
        <v>35.382512453823431</v>
      </c>
      <c r="BB15">
        <f t="shared" si="26"/>
        <v>8.8456281134558576</v>
      </c>
    </row>
    <row r="16" spans="1:54" x14ac:dyDescent="0.2">
      <c r="B16">
        <v>2.2000000000000002</v>
      </c>
      <c r="E16">
        <f t="shared" si="2"/>
        <v>2.2000000000000002</v>
      </c>
      <c r="H16">
        <v>2.2000000000000002</v>
      </c>
      <c r="K16">
        <f t="shared" si="3"/>
        <v>1</v>
      </c>
      <c r="N16">
        <f t="shared" si="27"/>
        <v>7.8919806491848918</v>
      </c>
      <c r="O16">
        <f t="shared" si="0"/>
        <v>0.19198621771937621</v>
      </c>
      <c r="P16">
        <v>11</v>
      </c>
      <c r="Q16" s="22"/>
      <c r="R16" s="6">
        <f t="shared" si="4"/>
        <v>41.800000000000004</v>
      </c>
      <c r="S16" s="7">
        <f t="shared" si="5"/>
        <v>4.1800000000000006</v>
      </c>
      <c r="T16" s="18"/>
      <c r="U16" s="17"/>
      <c r="V16" s="6">
        <f t="shared" si="6"/>
        <v>0.2461461046148927</v>
      </c>
      <c r="W16" s="2">
        <f t="shared" si="7"/>
        <v>0.42023488992716945</v>
      </c>
      <c r="X16" s="7">
        <f t="shared" si="8"/>
        <v>0.57417136825955273</v>
      </c>
      <c r="Y16" s="18"/>
      <c r="Z16" s="2"/>
      <c r="AA16" s="17"/>
      <c r="AB16" s="32">
        <v>0.55000000000000004</v>
      </c>
      <c r="AD16">
        <f t="shared" si="9"/>
        <v>0.67203293561667032</v>
      </c>
      <c r="AE16">
        <f t="shared" si="10"/>
        <v>0.95039809191050006</v>
      </c>
      <c r="AF16">
        <f t="shared" si="11"/>
        <v>1.3440658712333406</v>
      </c>
      <c r="AH16">
        <f t="shared" si="12"/>
        <v>0.12822992930496707</v>
      </c>
      <c r="AI16">
        <f t="shared" si="13"/>
        <v>0.65968579777345737</v>
      </c>
      <c r="AJ16">
        <f t="shared" si="14"/>
        <v>0.1813445051252276</v>
      </c>
      <c r="AK16">
        <f t="shared" si="15"/>
        <v>0.93293660211613827</v>
      </c>
      <c r="AL16">
        <f t="shared" si="16"/>
        <v>0.25645985860993414</v>
      </c>
      <c r="AM16">
        <f t="shared" si="17"/>
        <v>1.3193715955469147</v>
      </c>
      <c r="AO16">
        <f t="shared" si="1"/>
        <v>0.19198621771937621</v>
      </c>
      <c r="AP16">
        <v>11</v>
      </c>
      <c r="AQ16">
        <v>0.5</v>
      </c>
      <c r="AR16">
        <v>1</v>
      </c>
      <c r="AS16">
        <v>2</v>
      </c>
      <c r="AT16">
        <f t="shared" si="18"/>
        <v>0.50935834747760711</v>
      </c>
      <c r="AU16">
        <f t="shared" si="19"/>
        <v>1.0187166949552142</v>
      </c>
      <c r="AV16">
        <f t="shared" si="20"/>
        <v>2.0374333899104284</v>
      </c>
      <c r="AW16">
        <f t="shared" si="21"/>
        <v>9.7190154568859224E-2</v>
      </c>
      <c r="AX16">
        <f t="shared" si="22"/>
        <v>0.19438030913771845</v>
      </c>
      <c r="AY16">
        <f t="shared" si="23"/>
        <v>0.3887606182754369</v>
      </c>
      <c r="AZ16">
        <f t="shared" si="24"/>
        <v>139.25931257088092</v>
      </c>
      <c r="BA16">
        <f t="shared" si="25"/>
        <v>34.814828142720231</v>
      </c>
      <c r="BB16">
        <f t="shared" si="26"/>
        <v>8.7037070356800577</v>
      </c>
    </row>
    <row r="17" spans="2:54" x14ac:dyDescent="0.2">
      <c r="B17">
        <v>2.4</v>
      </c>
      <c r="E17">
        <f t="shared" si="2"/>
        <v>2.4</v>
      </c>
      <c r="H17">
        <v>2.4</v>
      </c>
      <c r="K17">
        <f t="shared" si="3"/>
        <v>1</v>
      </c>
      <c r="N17">
        <f t="shared" si="27"/>
        <v>6.6314559621623053</v>
      </c>
      <c r="O17">
        <f t="shared" si="0"/>
        <v>0.2094395102393195</v>
      </c>
      <c r="P17">
        <v>12</v>
      </c>
      <c r="Q17" s="22"/>
      <c r="R17" s="6">
        <f t="shared" si="4"/>
        <v>45.6</v>
      </c>
      <c r="S17" s="7">
        <f t="shared" si="5"/>
        <v>4.5600000000000005</v>
      </c>
      <c r="T17" s="18"/>
      <c r="U17" s="17"/>
      <c r="V17" s="6">
        <f t="shared" si="6"/>
        <v>0.20748299241682347</v>
      </c>
      <c r="W17" s="2">
        <f t="shared" si="7"/>
        <v>0.41451971902710422</v>
      </c>
      <c r="X17" s="7">
        <f t="shared" si="8"/>
        <v>0.58459336509316373</v>
      </c>
      <c r="Y17" s="18"/>
      <c r="Z17" s="2"/>
      <c r="AA17" s="17"/>
      <c r="AB17" s="32">
        <v>0.6</v>
      </c>
      <c r="AD17">
        <f t="shared" si="9"/>
        <v>0.6684628622206189</v>
      </c>
      <c r="AE17">
        <f t="shared" si="10"/>
        <v>0.9453492456951369</v>
      </c>
      <c r="AF17">
        <f t="shared" si="11"/>
        <v>1.3369257244412378</v>
      </c>
      <c r="AH17">
        <f t="shared" si="12"/>
        <v>0.13898124393316774</v>
      </c>
      <c r="AI17">
        <f t="shared" si="13"/>
        <v>0.65385534486075092</v>
      </c>
      <c r="AJ17">
        <f t="shared" si="14"/>
        <v>0.19654916008576925</v>
      </c>
      <c r="AK17">
        <f t="shared" si="15"/>
        <v>0.92469109653221115</v>
      </c>
      <c r="AL17">
        <f t="shared" si="16"/>
        <v>0.27796248786633548</v>
      </c>
      <c r="AM17">
        <f t="shared" si="17"/>
        <v>1.3077106897215018</v>
      </c>
      <c r="AO17">
        <f t="shared" si="1"/>
        <v>0.2094395102393195</v>
      </c>
      <c r="AP17">
        <v>12</v>
      </c>
      <c r="AQ17">
        <v>0.5</v>
      </c>
      <c r="AR17">
        <v>1</v>
      </c>
      <c r="AS17">
        <v>2</v>
      </c>
      <c r="AT17">
        <f t="shared" si="18"/>
        <v>0.51117029743251463</v>
      </c>
      <c r="AU17">
        <f t="shared" si="19"/>
        <v>1.0223405948650293</v>
      </c>
      <c r="AV17">
        <f t="shared" si="20"/>
        <v>2.0446811897300585</v>
      </c>
      <c r="AW17">
        <f t="shared" si="21"/>
        <v>0.10627828083501104</v>
      </c>
      <c r="AX17">
        <f t="shared" si="22"/>
        <v>0.21255656167002207</v>
      </c>
      <c r="AY17">
        <f t="shared" si="23"/>
        <v>0.42511312334004414</v>
      </c>
      <c r="AZ17">
        <f t="shared" si="24"/>
        <v>136.80857984095087</v>
      </c>
      <c r="BA17">
        <f t="shared" si="25"/>
        <v>34.202144960237717</v>
      </c>
      <c r="BB17">
        <f t="shared" si="26"/>
        <v>8.5505362400594294</v>
      </c>
    </row>
    <row r="18" spans="2:54" x14ac:dyDescent="0.2">
      <c r="B18">
        <v>2.6</v>
      </c>
      <c r="E18">
        <f t="shared" si="2"/>
        <v>2.6</v>
      </c>
      <c r="H18">
        <v>2.6</v>
      </c>
      <c r="K18">
        <f t="shared" si="3"/>
        <v>1</v>
      </c>
      <c r="N18">
        <f t="shared" si="27"/>
        <v>5.6504713523749821</v>
      </c>
      <c r="O18">
        <f t="shared" si="0"/>
        <v>0.22689280275926277</v>
      </c>
      <c r="P18">
        <v>13</v>
      </c>
      <c r="Q18" s="22"/>
      <c r="R18" s="6">
        <f t="shared" si="4"/>
        <v>49.4</v>
      </c>
      <c r="S18" s="7">
        <f t="shared" si="5"/>
        <v>4.9400000000000004</v>
      </c>
      <c r="T18" s="18"/>
      <c r="U18" s="17"/>
      <c r="V18" s="6">
        <f t="shared" si="6"/>
        <v>0.14554308398213714</v>
      </c>
      <c r="W18" s="2">
        <f t="shared" si="7"/>
        <v>0.40366192580992466</v>
      </c>
      <c r="X18" s="7">
        <f t="shared" si="8"/>
        <v>0.59160510840523539</v>
      </c>
      <c r="Y18" s="18"/>
      <c r="Z18" s="2"/>
      <c r="AA18" s="17"/>
      <c r="AB18" s="32">
        <v>0.65</v>
      </c>
      <c r="AD18">
        <f t="shared" si="9"/>
        <v>0.66459426978258807</v>
      </c>
      <c r="AE18">
        <f t="shared" si="10"/>
        <v>0.93987822980197966</v>
      </c>
      <c r="AF18">
        <f t="shared" si="11"/>
        <v>1.3291885395651761</v>
      </c>
      <c r="AH18">
        <f t="shared" si="12"/>
        <v>0.1495011816984842</v>
      </c>
      <c r="AI18">
        <f t="shared" si="13"/>
        <v>0.64756076170395649</v>
      </c>
      <c r="AJ18">
        <f t="shared" si="14"/>
        <v>0.21142659874880068</v>
      </c>
      <c r="AK18">
        <f t="shared" si="15"/>
        <v>0.91578921166238714</v>
      </c>
      <c r="AL18">
        <f t="shared" si="16"/>
        <v>0.2990023633969684</v>
      </c>
      <c r="AM18">
        <f t="shared" si="17"/>
        <v>1.295121523407913</v>
      </c>
      <c r="AO18">
        <f t="shared" si="1"/>
        <v>0.22689280275926277</v>
      </c>
      <c r="AP18">
        <v>13</v>
      </c>
      <c r="AQ18">
        <v>0.5</v>
      </c>
      <c r="AR18">
        <v>1</v>
      </c>
      <c r="AS18">
        <v>2</v>
      </c>
      <c r="AT18">
        <f t="shared" si="18"/>
        <v>0.51315205389669583</v>
      </c>
      <c r="AU18">
        <f t="shared" si="19"/>
        <v>1.0263041077933917</v>
      </c>
      <c r="AV18">
        <f t="shared" si="20"/>
        <v>2.0526082155867833</v>
      </c>
      <c r="AW18">
        <f t="shared" si="21"/>
        <v>0.11543409556278152</v>
      </c>
      <c r="AX18">
        <f t="shared" si="22"/>
        <v>0.23086819112556303</v>
      </c>
      <c r="AY18">
        <f t="shared" si="23"/>
        <v>0.46173638225112607</v>
      </c>
      <c r="AZ18">
        <f t="shared" si="24"/>
        <v>134.1871808315546</v>
      </c>
      <c r="BA18">
        <f t="shared" si="25"/>
        <v>33.54679520788865</v>
      </c>
      <c r="BB18">
        <f t="shared" si="26"/>
        <v>8.3866988019721624</v>
      </c>
    </row>
    <row r="19" spans="2:54" x14ac:dyDescent="0.2">
      <c r="B19" s="1">
        <v>2.8</v>
      </c>
      <c r="E19">
        <f t="shared" si="2"/>
        <v>2.8</v>
      </c>
      <c r="H19">
        <v>2.8</v>
      </c>
      <c r="K19">
        <f t="shared" si="3"/>
        <v>1</v>
      </c>
      <c r="N19" s="1">
        <f t="shared" si="27"/>
        <v>4.8720900946498586</v>
      </c>
      <c r="O19">
        <f t="shared" si="0"/>
        <v>0.24434609527920606</v>
      </c>
      <c r="P19">
        <v>14</v>
      </c>
      <c r="Q19" s="35"/>
      <c r="R19" s="8">
        <f t="shared" si="4"/>
        <v>53.199999999999996</v>
      </c>
      <c r="S19" s="26">
        <f t="shared" si="5"/>
        <v>5.32</v>
      </c>
      <c r="T19" s="18"/>
      <c r="U19" s="17"/>
      <c r="V19" s="6" t="e">
        <f t="shared" si="6"/>
        <v>#NUM!</v>
      </c>
      <c r="W19" s="2">
        <f t="shared" si="7"/>
        <v>0.38715796917028372</v>
      </c>
      <c r="X19" s="7">
        <f t="shared" si="8"/>
        <v>0.59526601051098793</v>
      </c>
      <c r="Y19" s="18"/>
      <c r="Z19" s="2"/>
      <c r="AA19" s="17"/>
      <c r="AB19" s="32">
        <v>0.7</v>
      </c>
      <c r="AD19">
        <f t="shared" si="9"/>
        <v>0.66043011876798186</v>
      </c>
      <c r="AE19">
        <f t="shared" si="10"/>
        <v>0.933989230961354</v>
      </c>
      <c r="AF19">
        <f t="shared" si="11"/>
        <v>1.3208602375359637</v>
      </c>
      <c r="AH19">
        <f t="shared" si="12"/>
        <v>0.15977250624346381</v>
      </c>
      <c r="AI19">
        <f t="shared" si="13"/>
        <v>0.64081252174452152</v>
      </c>
      <c r="AJ19">
        <f t="shared" si="14"/>
        <v>0.22595244522384655</v>
      </c>
      <c r="AK19">
        <f t="shared" si="15"/>
        <v>0.90624575918960637</v>
      </c>
      <c r="AL19">
        <f t="shared" si="16"/>
        <v>0.31954501248692763</v>
      </c>
      <c r="AM19">
        <f t="shared" si="17"/>
        <v>1.281625043489043</v>
      </c>
      <c r="AO19">
        <f t="shared" si="1"/>
        <v>0.24434609527920606</v>
      </c>
      <c r="AP19">
        <v>14</v>
      </c>
      <c r="AQ19">
        <v>0.5</v>
      </c>
      <c r="AR19">
        <v>1</v>
      </c>
      <c r="AS19">
        <v>2</v>
      </c>
      <c r="AT19">
        <f t="shared" si="18"/>
        <v>0.5153068146749491</v>
      </c>
      <c r="AU19">
        <f t="shared" si="19"/>
        <v>1.0306136293498982</v>
      </c>
      <c r="AV19">
        <f t="shared" si="20"/>
        <v>2.0612272586997964</v>
      </c>
      <c r="AW19">
        <f t="shared" si="21"/>
        <v>0.12466400142159031</v>
      </c>
      <c r="AX19">
        <f t="shared" si="22"/>
        <v>0.24932800284318063</v>
      </c>
      <c r="AY19">
        <f t="shared" si="23"/>
        <v>0.49865600568636126</v>
      </c>
      <c r="AZ19">
        <f t="shared" si="24"/>
        <v>131.40502016786331</v>
      </c>
      <c r="BA19">
        <f t="shared" si="25"/>
        <v>32.851255041965828</v>
      </c>
      <c r="BB19">
        <f t="shared" si="26"/>
        <v>8.2128137604914571</v>
      </c>
    </row>
    <row r="20" spans="2:54" x14ac:dyDescent="0.2">
      <c r="B20">
        <v>3</v>
      </c>
      <c r="E20">
        <f t="shared" si="2"/>
        <v>3</v>
      </c>
      <c r="H20">
        <v>3</v>
      </c>
      <c r="K20">
        <f t="shared" si="3"/>
        <v>1</v>
      </c>
      <c r="N20">
        <f t="shared" si="27"/>
        <v>4.2441318157838754</v>
      </c>
      <c r="O20">
        <f t="shared" si="0"/>
        <v>0.26179938779914935</v>
      </c>
      <c r="P20">
        <v>15</v>
      </c>
      <c r="Q20" s="22"/>
      <c r="R20" s="6">
        <f t="shared" si="4"/>
        <v>57</v>
      </c>
      <c r="S20" s="7">
        <f t="shared" si="5"/>
        <v>5.7</v>
      </c>
      <c r="T20" s="18"/>
      <c r="U20" s="17"/>
      <c r="V20" s="6" t="e">
        <f t="shared" si="6"/>
        <v>#NUM!</v>
      </c>
      <c r="W20" s="2">
        <f t="shared" si="7"/>
        <v>0.36417531050757063</v>
      </c>
      <c r="X20" s="7">
        <f t="shared" si="8"/>
        <v>0.59558472452786049</v>
      </c>
      <c r="Y20" s="18"/>
      <c r="Z20" s="2"/>
      <c r="AA20" s="17"/>
      <c r="AB20" s="32">
        <v>0.75</v>
      </c>
      <c r="AD20">
        <f t="shared" si="9"/>
        <v>0.65597359851315151</v>
      </c>
      <c r="AE20">
        <f t="shared" si="10"/>
        <v>0.92768675957598234</v>
      </c>
      <c r="AF20">
        <f t="shared" si="11"/>
        <v>1.311947197026303</v>
      </c>
      <c r="AH20">
        <f t="shared" si="12"/>
        <v>0.16977846037963815</v>
      </c>
      <c r="AI20">
        <f t="shared" si="13"/>
        <v>0.63362184016762946</v>
      </c>
      <c r="AJ20">
        <f t="shared" si="14"/>
        <v>0.24010300126770745</v>
      </c>
      <c r="AK20">
        <f t="shared" si="15"/>
        <v>0.89607659978085896</v>
      </c>
      <c r="AL20">
        <f t="shared" si="16"/>
        <v>0.33955692075927629</v>
      </c>
      <c r="AM20">
        <f t="shared" si="17"/>
        <v>1.2672436803352589</v>
      </c>
      <c r="AO20">
        <f t="shared" si="1"/>
        <v>0.26179938779914935</v>
      </c>
      <c r="AP20">
        <v>15</v>
      </c>
      <c r="AQ20">
        <v>0.5</v>
      </c>
      <c r="AR20">
        <v>1</v>
      </c>
      <c r="AS20">
        <v>2</v>
      </c>
      <c r="AT20">
        <f t="shared" si="18"/>
        <v>0.51763809020504148</v>
      </c>
      <c r="AU20">
        <f t="shared" si="19"/>
        <v>1.035276180410083</v>
      </c>
      <c r="AV20">
        <f t="shared" si="20"/>
        <v>2.0705523608201659</v>
      </c>
      <c r="AW20">
        <f t="shared" si="21"/>
        <v>0.13397459621556129</v>
      </c>
      <c r="AX20">
        <f t="shared" si="22"/>
        <v>0.26794919243112258</v>
      </c>
      <c r="AY20">
        <f t="shared" si="23"/>
        <v>0.53589838486224517</v>
      </c>
      <c r="AZ20">
        <f t="shared" si="24"/>
        <v>128.47252362797215</v>
      </c>
      <c r="BA20">
        <f t="shared" si="25"/>
        <v>32.118130906993038</v>
      </c>
      <c r="BB20">
        <f t="shared" si="26"/>
        <v>8.0295327267482595</v>
      </c>
    </row>
    <row r="21" spans="2:54" x14ac:dyDescent="0.2">
      <c r="B21">
        <v>3.2</v>
      </c>
      <c r="E21">
        <f t="shared" si="2"/>
        <v>3.2</v>
      </c>
      <c r="H21">
        <v>3.2</v>
      </c>
      <c r="K21">
        <f t="shared" si="3"/>
        <v>1</v>
      </c>
      <c r="N21">
        <f t="shared" si="27"/>
        <v>3.7301939787162968</v>
      </c>
      <c r="O21">
        <f t="shared" si="0"/>
        <v>0.27925268031909262</v>
      </c>
      <c r="P21">
        <v>16</v>
      </c>
      <c r="Q21" s="22"/>
      <c r="R21" s="6">
        <f t="shared" si="4"/>
        <v>60.800000000000004</v>
      </c>
      <c r="S21" s="7">
        <f t="shared" si="5"/>
        <v>6.080000000000001</v>
      </c>
      <c r="T21" s="18"/>
      <c r="U21" s="17"/>
      <c r="V21" s="6" t="e">
        <f t="shared" si="6"/>
        <v>#NUM!</v>
      </c>
      <c r="W21" s="2">
        <f t="shared" si="7"/>
        <v>0.33331348874785099</v>
      </c>
      <c r="X21" s="7">
        <f t="shared" si="8"/>
        <v>0.59251970159239575</v>
      </c>
      <c r="Y21" s="18"/>
      <c r="Z21" s="2"/>
      <c r="AA21" s="17"/>
      <c r="AB21" s="32">
        <v>0.8</v>
      </c>
      <c r="AD21">
        <f t="shared" si="9"/>
        <v>0.65122812541950426</v>
      </c>
      <c r="AE21">
        <f t="shared" si="10"/>
        <v>0.92097564716706981</v>
      </c>
      <c r="AF21">
        <f t="shared" si="11"/>
        <v>1.3024562508390085</v>
      </c>
      <c r="AH21">
        <f t="shared" si="12"/>
        <v>0.17950279852429318</v>
      </c>
      <c r="AI21">
        <f t="shared" si="13"/>
        <v>0.62600065228348489</v>
      </c>
      <c r="AJ21">
        <f t="shared" si="14"/>
        <v>0.25385529215698061</v>
      </c>
      <c r="AK21">
        <f t="shared" si="15"/>
        <v>0.88529861251370834</v>
      </c>
      <c r="AL21">
        <f t="shared" si="16"/>
        <v>0.35900559704858637</v>
      </c>
      <c r="AM21">
        <f t="shared" si="17"/>
        <v>1.2520013045669698</v>
      </c>
      <c r="AO21">
        <f t="shared" si="1"/>
        <v>0.27925268031909262</v>
      </c>
      <c r="AP21">
        <v>16</v>
      </c>
      <c r="AQ21">
        <v>0.5</v>
      </c>
      <c r="AR21">
        <v>1</v>
      </c>
      <c r="AS21">
        <v>2</v>
      </c>
      <c r="AT21">
        <f t="shared" si="18"/>
        <v>0.520149717930801</v>
      </c>
      <c r="AU21">
        <f t="shared" si="19"/>
        <v>1.040299435861602</v>
      </c>
      <c r="AV21">
        <f t="shared" si="20"/>
        <v>2.080598871723204</v>
      </c>
      <c r="AW21">
        <f t="shared" si="21"/>
        <v>0.14337269287940388</v>
      </c>
      <c r="AX21">
        <f t="shared" si="22"/>
        <v>0.28674538575880776</v>
      </c>
      <c r="AY21">
        <f t="shared" si="23"/>
        <v>0.57349077151761552</v>
      </c>
      <c r="AZ21">
        <f t="shared" si="24"/>
        <v>125.40058133099157</v>
      </c>
      <c r="BA21">
        <f t="shared" si="25"/>
        <v>31.350145332747893</v>
      </c>
      <c r="BB21">
        <f t="shared" si="26"/>
        <v>7.8375363331869732</v>
      </c>
    </row>
    <row r="22" spans="2:54" x14ac:dyDescent="0.2">
      <c r="B22">
        <v>3.4</v>
      </c>
      <c r="E22">
        <f t="shared" si="2"/>
        <v>3.4</v>
      </c>
      <c r="H22">
        <v>3.4</v>
      </c>
      <c r="K22">
        <f t="shared" si="3"/>
        <v>1</v>
      </c>
      <c r="N22">
        <f t="shared" si="27"/>
        <v>3.3042548738801809</v>
      </c>
      <c r="O22">
        <f t="shared" si="0"/>
        <v>0.29670597283903588</v>
      </c>
      <c r="P22">
        <v>17</v>
      </c>
      <c r="Q22" s="22"/>
      <c r="R22" s="6">
        <f t="shared" si="4"/>
        <v>64.599999999999994</v>
      </c>
      <c r="S22" s="7">
        <f t="shared" si="5"/>
        <v>6.46</v>
      </c>
      <c r="T22" s="18"/>
      <c r="U22" s="17"/>
      <c r="V22" s="6" t="e">
        <f t="shared" si="6"/>
        <v>#NUM!</v>
      </c>
      <c r="W22" s="2">
        <f t="shared" si="7"/>
        <v>0.29202156011825792</v>
      </c>
      <c r="X22" s="7">
        <f t="shared" si="8"/>
        <v>0.5859757697370499</v>
      </c>
      <c r="Y22" s="18"/>
      <c r="Z22" s="2"/>
      <c r="AA22" s="17"/>
      <c r="AB22" s="32">
        <v>0.85</v>
      </c>
      <c r="AD22">
        <f t="shared" si="9"/>
        <v>0.64619734102605431</v>
      </c>
      <c r="AE22">
        <f t="shared" si="10"/>
        <v>0.91386104364847798</v>
      </c>
      <c r="AF22">
        <f t="shared" si="11"/>
        <v>1.2923946820521086</v>
      </c>
      <c r="AH22">
        <f t="shared" si="12"/>
        <v>0.18892981818308707</v>
      </c>
      <c r="AI22">
        <f t="shared" si="13"/>
        <v>0.61796159051388333</v>
      </c>
      <c r="AJ22">
        <f t="shared" si="14"/>
        <v>0.2671871112112047</v>
      </c>
      <c r="AK22">
        <f t="shared" si="15"/>
        <v>0.87392966233038272</v>
      </c>
      <c r="AL22">
        <f t="shared" si="16"/>
        <v>0.37785963636617415</v>
      </c>
      <c r="AM22">
        <f t="shared" si="17"/>
        <v>1.2359231810277667</v>
      </c>
      <c r="AO22">
        <f t="shared" si="1"/>
        <v>0.29670597283903588</v>
      </c>
      <c r="AP22">
        <v>17</v>
      </c>
      <c r="AQ22">
        <v>0.5</v>
      </c>
      <c r="AR22">
        <v>1</v>
      </c>
      <c r="AS22">
        <v>2</v>
      </c>
      <c r="AT22">
        <f t="shared" si="18"/>
        <v>0.52284587824357398</v>
      </c>
      <c r="AU22">
        <f t="shared" si="19"/>
        <v>1.045691756487148</v>
      </c>
      <c r="AV22">
        <f t="shared" si="20"/>
        <v>2.0913835129742959</v>
      </c>
      <c r="AW22">
        <f t="shared" si="21"/>
        <v>0.15286534072933011</v>
      </c>
      <c r="AX22">
        <f t="shared" si="22"/>
        <v>0.30573068145866023</v>
      </c>
      <c r="AY22">
        <f t="shared" si="23"/>
        <v>0.61146136291732045</v>
      </c>
      <c r="AZ22">
        <f t="shared" si="24"/>
        <v>122.20048875214347</v>
      </c>
      <c r="BA22">
        <f t="shared" si="25"/>
        <v>30.550122188035868</v>
      </c>
      <c r="BB22">
        <f t="shared" si="26"/>
        <v>7.6375305470089669</v>
      </c>
    </row>
    <row r="23" spans="2:54" x14ac:dyDescent="0.2">
      <c r="B23">
        <v>3.6</v>
      </c>
      <c r="E23">
        <f t="shared" si="2"/>
        <v>3.6</v>
      </c>
      <c r="H23">
        <v>3.6</v>
      </c>
      <c r="K23">
        <f t="shared" si="3"/>
        <v>1</v>
      </c>
      <c r="N23">
        <f t="shared" si="27"/>
        <v>2.9473137609610247</v>
      </c>
      <c r="O23">
        <f t="shared" si="0"/>
        <v>0.31415926535897915</v>
      </c>
      <c r="P23">
        <v>18</v>
      </c>
      <c r="Q23" s="22"/>
      <c r="R23" s="6">
        <f t="shared" si="4"/>
        <v>68.400000000000006</v>
      </c>
      <c r="S23" s="7">
        <f t="shared" si="5"/>
        <v>6.8400000000000007</v>
      </c>
      <c r="T23" s="18"/>
      <c r="U23" s="17"/>
      <c r="V23" s="6" t="e">
        <f t="shared" si="6"/>
        <v>#NUM!</v>
      </c>
      <c r="W23" s="2">
        <f t="shared" si="7"/>
        <v>0.23479011516670417</v>
      </c>
      <c r="X23" s="7">
        <f t="shared" si="8"/>
        <v>0.57579608041125396</v>
      </c>
      <c r="Y23" s="18"/>
      <c r="Z23" s="2"/>
      <c r="AA23" s="17"/>
      <c r="AB23" s="32">
        <v>0.9</v>
      </c>
      <c r="AD23">
        <f t="shared" si="9"/>
        <v>0.64088510996312253</v>
      </c>
      <c r="AE23">
        <f t="shared" si="10"/>
        <v>0.90634841443282033</v>
      </c>
      <c r="AF23">
        <f t="shared" si="11"/>
        <v>1.2817702199262451</v>
      </c>
      <c r="AH23">
        <f t="shared" si="12"/>
        <v>0.19804439042046168</v>
      </c>
      <c r="AI23">
        <f t="shared" si="13"/>
        <v>0.60951796002696379</v>
      </c>
      <c r="AJ23">
        <f t="shared" si="14"/>
        <v>0.28007706288452916</v>
      </c>
      <c r="AK23">
        <f t="shared" si="15"/>
        <v>0.86198856558011427</v>
      </c>
      <c r="AL23">
        <f t="shared" si="16"/>
        <v>0.39608878084092336</v>
      </c>
      <c r="AM23">
        <f t="shared" si="17"/>
        <v>1.2190359200539276</v>
      </c>
      <c r="AO23">
        <f t="shared" si="1"/>
        <v>0.31415926535897915</v>
      </c>
      <c r="AP23">
        <v>18</v>
      </c>
      <c r="AQ23">
        <v>0.5</v>
      </c>
      <c r="AR23">
        <v>1</v>
      </c>
      <c r="AS23">
        <v>2</v>
      </c>
      <c r="AT23">
        <f t="shared" si="18"/>
        <v>0.52573111211913359</v>
      </c>
      <c r="AU23">
        <f t="shared" si="19"/>
        <v>1.0514622242382672</v>
      </c>
      <c r="AV23">
        <f t="shared" si="20"/>
        <v>2.1029244484765344</v>
      </c>
      <c r="AW23">
        <f t="shared" si="21"/>
        <v>0.16245984811645306</v>
      </c>
      <c r="AX23">
        <f t="shared" si="22"/>
        <v>0.32491969623290612</v>
      </c>
      <c r="AY23">
        <f t="shared" si="23"/>
        <v>0.64983939246581224</v>
      </c>
      <c r="AZ23">
        <f t="shared" si="24"/>
        <v>118.88388595053802</v>
      </c>
      <c r="BA23">
        <f t="shared" si="25"/>
        <v>29.720971487634504</v>
      </c>
      <c r="BB23">
        <f t="shared" si="26"/>
        <v>7.430242871908626</v>
      </c>
    </row>
    <row r="24" spans="2:54" x14ac:dyDescent="0.2">
      <c r="B24">
        <v>3.8</v>
      </c>
      <c r="E24">
        <f t="shared" si="2"/>
        <v>3.8</v>
      </c>
      <c r="H24">
        <v>3.8</v>
      </c>
      <c r="K24">
        <f t="shared" si="3"/>
        <v>1</v>
      </c>
      <c r="N24">
        <f t="shared" si="27"/>
        <v>2.6452345112226374</v>
      </c>
      <c r="O24">
        <f t="shared" si="0"/>
        <v>0.33161255787892246</v>
      </c>
      <c r="P24">
        <v>19</v>
      </c>
      <c r="Q24" s="22"/>
      <c r="R24" s="6">
        <f t="shared" si="4"/>
        <v>72.2</v>
      </c>
      <c r="S24" s="7">
        <f t="shared" si="5"/>
        <v>7.2200000000000006</v>
      </c>
      <c r="T24" s="18"/>
      <c r="U24" s="17"/>
      <c r="V24" s="6" t="e">
        <f t="shared" si="6"/>
        <v>#NUM!</v>
      </c>
      <c r="W24" s="2">
        <f t="shared" si="7"/>
        <v>0.14358717478027891</v>
      </c>
      <c r="X24" s="7">
        <f t="shared" si="8"/>
        <v>0.56174776301982321</v>
      </c>
      <c r="Y24" s="18"/>
      <c r="Z24" s="2"/>
      <c r="AA24" s="17"/>
      <c r="AB24" s="32">
        <v>0.95</v>
      </c>
      <c r="AD24">
        <f t="shared" si="9"/>
        <v>0.63529551779012206</v>
      </c>
      <c r="AE24">
        <f t="shared" si="10"/>
        <v>0.89844353737362859</v>
      </c>
      <c r="AF24">
        <f t="shared" si="11"/>
        <v>1.2705910355802441</v>
      </c>
      <c r="AH24">
        <f t="shared" si="12"/>
        <v>0.20683198926183369</v>
      </c>
      <c r="AI24">
        <f t="shared" si="13"/>
        <v>0.60068371306554669</v>
      </c>
      <c r="AJ24">
        <f t="shared" si="14"/>
        <v>0.29250460434669162</v>
      </c>
      <c r="AK24">
        <f t="shared" si="15"/>
        <v>0.84949505371392486</v>
      </c>
      <c r="AL24">
        <f t="shared" si="16"/>
        <v>0.41366397852366737</v>
      </c>
      <c r="AM24">
        <f t="shared" si="17"/>
        <v>1.2013674261310934</v>
      </c>
      <c r="AO24">
        <f t="shared" si="1"/>
        <v>0.33161255787892246</v>
      </c>
      <c r="AP24">
        <v>19</v>
      </c>
      <c r="AQ24">
        <v>0.5</v>
      </c>
      <c r="AR24">
        <v>1</v>
      </c>
      <c r="AS24">
        <v>2</v>
      </c>
      <c r="AT24">
        <f t="shared" si="18"/>
        <v>0.52881034059333532</v>
      </c>
      <c r="AU24">
        <f t="shared" si="19"/>
        <v>1.0576206811866706</v>
      </c>
      <c r="AV24">
        <f t="shared" si="20"/>
        <v>2.1152413623733413</v>
      </c>
      <c r="AW24">
        <f t="shared" si="21"/>
        <v>0.17216380664483255</v>
      </c>
      <c r="AX24">
        <f t="shared" si="22"/>
        <v>0.3443276132896651</v>
      </c>
      <c r="AY24">
        <f t="shared" si="23"/>
        <v>0.6886552265793302</v>
      </c>
      <c r="AZ24">
        <f t="shared" si="24"/>
        <v>115.46269540550786</v>
      </c>
      <c r="BA24">
        <f t="shared" si="25"/>
        <v>28.865673851376965</v>
      </c>
      <c r="BB24">
        <f t="shared" si="26"/>
        <v>7.2164184628442412</v>
      </c>
    </row>
    <row r="25" spans="2:54" x14ac:dyDescent="0.2">
      <c r="B25">
        <v>4</v>
      </c>
      <c r="E25">
        <f t="shared" si="2"/>
        <v>4</v>
      </c>
      <c r="H25">
        <v>4</v>
      </c>
      <c r="K25">
        <f t="shared" si="3"/>
        <v>1</v>
      </c>
      <c r="N25">
        <f t="shared" si="27"/>
        <v>2.3873241463784303</v>
      </c>
      <c r="O25">
        <f t="shared" si="0"/>
        <v>0.34906585039886573</v>
      </c>
      <c r="P25">
        <v>20</v>
      </c>
      <c r="Q25" s="22"/>
      <c r="R25" s="6">
        <f t="shared" si="4"/>
        <v>76</v>
      </c>
      <c r="S25" s="7">
        <f t="shared" si="5"/>
        <v>7.6000000000000005</v>
      </c>
      <c r="T25" s="18"/>
      <c r="U25" s="17"/>
      <c r="V25" s="6" t="e">
        <f t="shared" si="6"/>
        <v>#NUM!</v>
      </c>
      <c r="W25" s="2" t="e">
        <f t="shared" si="7"/>
        <v>#NUM!</v>
      </c>
      <c r="X25" s="7">
        <f t="shared" si="8"/>
        <v>0.54349796015520913</v>
      </c>
      <c r="Y25" s="18"/>
      <c r="Z25" s="2"/>
      <c r="AA25" s="17"/>
      <c r="AB25" s="32">
        <v>1</v>
      </c>
      <c r="AD25">
        <f t="shared" si="9"/>
        <v>0.6294328687205929</v>
      </c>
      <c r="AE25">
        <f t="shared" si="10"/>
        <v>0.8901524995480663</v>
      </c>
      <c r="AF25">
        <f t="shared" si="11"/>
        <v>1.2588657374411858</v>
      </c>
      <c r="AH25">
        <f t="shared" si="12"/>
        <v>0.2152787199737039</v>
      </c>
      <c r="AI25">
        <f t="shared" si="13"/>
        <v>0.59147342201684661</v>
      </c>
      <c r="AJ25">
        <f t="shared" si="14"/>
        <v>0.30445008547713176</v>
      </c>
      <c r="AK25">
        <f t="shared" si="15"/>
        <v>0.83646973519944956</v>
      </c>
      <c r="AL25">
        <f t="shared" si="16"/>
        <v>0.43055743994740781</v>
      </c>
      <c r="AM25">
        <f t="shared" si="17"/>
        <v>1.1829468440336932</v>
      </c>
      <c r="AO25">
        <f t="shared" si="1"/>
        <v>0.34906585039886573</v>
      </c>
      <c r="AP25">
        <v>20</v>
      </c>
      <c r="AQ25">
        <v>0.5</v>
      </c>
      <c r="AR25">
        <v>1</v>
      </c>
      <c r="AS25">
        <v>2</v>
      </c>
      <c r="AT25">
        <f t="shared" si="18"/>
        <v>0.53208888623795603</v>
      </c>
      <c r="AU25">
        <f t="shared" si="19"/>
        <v>1.0641777724759121</v>
      </c>
      <c r="AV25">
        <f t="shared" si="20"/>
        <v>2.1283555449518241</v>
      </c>
      <c r="AW25">
        <f t="shared" si="21"/>
        <v>0.18198511713310106</v>
      </c>
      <c r="AX25">
        <f t="shared" si="22"/>
        <v>0.36397023426620212</v>
      </c>
      <c r="AY25">
        <f t="shared" si="23"/>
        <v>0.72794046853240424</v>
      </c>
      <c r="AZ25">
        <f t="shared" si="24"/>
        <v>111.949058864742</v>
      </c>
      <c r="BA25">
        <f t="shared" si="25"/>
        <v>27.9872647161855</v>
      </c>
      <c r="BB25">
        <f t="shared" si="26"/>
        <v>6.996816179046375</v>
      </c>
    </row>
    <row r="26" spans="2:54" x14ac:dyDescent="0.2">
      <c r="B26">
        <v>4.2</v>
      </c>
      <c r="E26">
        <f t="shared" si="2"/>
        <v>4.2</v>
      </c>
      <c r="H26">
        <v>4.2</v>
      </c>
      <c r="K26">
        <f t="shared" si="3"/>
        <v>1</v>
      </c>
      <c r="N26">
        <f t="shared" si="27"/>
        <v>2.1653733753999367</v>
      </c>
      <c r="O26">
        <f t="shared" si="0"/>
        <v>0.36651914291880899</v>
      </c>
      <c r="P26">
        <v>21</v>
      </c>
      <c r="Q26" s="22"/>
      <c r="R26" s="6">
        <f t="shared" si="4"/>
        <v>79.8</v>
      </c>
      <c r="S26" s="7">
        <f t="shared" si="5"/>
        <v>7.98</v>
      </c>
      <c r="T26" s="18"/>
      <c r="U26" s="17"/>
      <c r="V26" s="6" t="e">
        <f t="shared" si="6"/>
        <v>#NUM!</v>
      </c>
      <c r="W26" s="2" t="e">
        <f t="shared" si="7"/>
        <v>#NUM!</v>
      </c>
      <c r="X26" s="7">
        <f t="shared" si="8"/>
        <v>0.52057370614044152</v>
      </c>
      <c r="Y26" s="18"/>
      <c r="Z26" s="2"/>
      <c r="AA26" s="17"/>
      <c r="AB26" s="32">
        <v>1.05</v>
      </c>
      <c r="AD26">
        <f t="shared" si="9"/>
        <v>0.62330168323789092</v>
      </c>
      <c r="AE26">
        <f t="shared" si="10"/>
        <v>0.88148169388500419</v>
      </c>
      <c r="AF26">
        <f t="shared" si="11"/>
        <v>1.2466033664757818</v>
      </c>
      <c r="AH26">
        <f t="shared" si="12"/>
        <v>0.22337134617009707</v>
      </c>
      <c r="AI26">
        <f t="shared" si="13"/>
        <v>0.58190225127365403</v>
      </c>
      <c r="AJ26">
        <f t="shared" si="14"/>
        <v>0.31589478719928682</v>
      </c>
      <c r="AK26">
        <f t="shared" si="15"/>
        <v>0.82293405572663814</v>
      </c>
      <c r="AL26">
        <f t="shared" si="16"/>
        <v>0.44674269234019415</v>
      </c>
      <c r="AM26">
        <f t="shared" si="17"/>
        <v>1.1638045025473081</v>
      </c>
      <c r="AO26">
        <f t="shared" si="1"/>
        <v>0.36651914291880899</v>
      </c>
      <c r="AP26">
        <v>21</v>
      </c>
      <c r="AQ26">
        <v>0.5</v>
      </c>
      <c r="AR26">
        <v>1</v>
      </c>
      <c r="AS26">
        <v>2</v>
      </c>
      <c r="AT26">
        <f t="shared" si="18"/>
        <v>0.53557249681851449</v>
      </c>
      <c r="AU26">
        <f t="shared" si="19"/>
        <v>1.071144993637029</v>
      </c>
      <c r="AV26">
        <f t="shared" si="20"/>
        <v>2.1422899872740579</v>
      </c>
      <c r="AW26">
        <f t="shared" si="21"/>
        <v>0.19193201751770778</v>
      </c>
      <c r="AX26">
        <f t="shared" si="22"/>
        <v>0.38386403503541555</v>
      </c>
      <c r="AY26">
        <f t="shared" si="23"/>
        <v>0.7677280700708311</v>
      </c>
      <c r="AZ26">
        <f t="shared" si="24"/>
        <v>108.35527361195096</v>
      </c>
      <c r="BA26">
        <f t="shared" si="25"/>
        <v>27.088818402987741</v>
      </c>
      <c r="BB26">
        <f t="shared" si="26"/>
        <v>6.7722046007469352</v>
      </c>
    </row>
    <row r="27" spans="2:54" x14ac:dyDescent="0.2">
      <c r="B27">
        <v>4.4000000000000004</v>
      </c>
      <c r="E27">
        <f t="shared" si="2"/>
        <v>4.4000000000000004</v>
      </c>
      <c r="H27">
        <v>4.4000000000000004</v>
      </c>
      <c r="K27">
        <f t="shared" si="3"/>
        <v>1</v>
      </c>
      <c r="N27">
        <f t="shared" si="27"/>
        <v>1.972995162296223</v>
      </c>
      <c r="O27">
        <f t="shared" si="0"/>
        <v>0.38397243543875231</v>
      </c>
      <c r="P27">
        <v>22</v>
      </c>
      <c r="Q27" s="22"/>
      <c r="R27" s="6">
        <f t="shared" si="4"/>
        <v>83.600000000000009</v>
      </c>
      <c r="S27" s="7">
        <f t="shared" si="5"/>
        <v>8.3600000000000012</v>
      </c>
      <c r="T27" s="18"/>
      <c r="U27" s="17"/>
      <c r="V27" s="6" t="e">
        <f t="shared" si="6"/>
        <v>#NUM!</v>
      </c>
      <c r="W27" s="2" t="e">
        <f t="shared" si="7"/>
        <v>#NUM!</v>
      </c>
      <c r="X27" s="7">
        <f t="shared" si="8"/>
        <v>0.49229220922978562</v>
      </c>
      <c r="Y27" s="18"/>
      <c r="Z27" s="2"/>
      <c r="AA27" s="17"/>
      <c r="AB27" s="32">
        <v>1.1000000000000001</v>
      </c>
      <c r="AD27">
        <f t="shared" si="9"/>
        <v>0.61690669560519118</v>
      </c>
      <c r="AE27">
        <f t="shared" si="10"/>
        <v>0.87243781564363188</v>
      </c>
      <c r="AF27">
        <f t="shared" si="11"/>
        <v>1.2338133912103824</v>
      </c>
      <c r="AH27">
        <f t="shared" si="12"/>
        <v>0.23109731569612754</v>
      </c>
      <c r="AI27">
        <f t="shared" si="13"/>
        <v>0.57198592793928094</v>
      </c>
      <c r="AJ27">
        <f t="shared" si="14"/>
        <v>0.32682095808548028</v>
      </c>
      <c r="AK27">
        <f t="shared" si="15"/>
        <v>0.80891025677829087</v>
      </c>
      <c r="AL27">
        <f t="shared" si="16"/>
        <v>0.46219463139225508</v>
      </c>
      <c r="AM27">
        <f t="shared" si="17"/>
        <v>1.1439718558785619</v>
      </c>
      <c r="AO27">
        <f t="shared" si="1"/>
        <v>0.38397243543875231</v>
      </c>
      <c r="AP27">
        <v>22</v>
      </c>
      <c r="AQ27">
        <v>0.5</v>
      </c>
      <c r="AR27">
        <v>1</v>
      </c>
      <c r="AS27">
        <v>2</v>
      </c>
      <c r="AT27">
        <f t="shared" si="18"/>
        <v>0.53926737133879166</v>
      </c>
      <c r="AU27">
        <f t="shared" si="19"/>
        <v>1.0785347426775833</v>
      </c>
      <c r="AV27">
        <f t="shared" si="20"/>
        <v>2.1570694853551666</v>
      </c>
      <c r="AW27">
        <f t="shared" si="21"/>
        <v>0.20201311291757829</v>
      </c>
      <c r="AX27">
        <f t="shared" si="22"/>
        <v>0.40402622583515657</v>
      </c>
      <c r="AY27">
        <f t="shared" si="23"/>
        <v>0.80805245167031314</v>
      </c>
      <c r="AZ27">
        <f t="shared" si="24"/>
        <v>104.69372856337932</v>
      </c>
      <c r="BA27">
        <f t="shared" si="25"/>
        <v>26.173432140844831</v>
      </c>
      <c r="BB27">
        <f t="shared" si="26"/>
        <v>6.5433580352112077</v>
      </c>
    </row>
    <row r="28" spans="2:54" x14ac:dyDescent="0.2">
      <c r="B28">
        <v>4.5999999999999996</v>
      </c>
      <c r="E28">
        <f t="shared" si="2"/>
        <v>4.5999999999999996</v>
      </c>
      <c r="H28">
        <v>4.5999999999999996</v>
      </c>
      <c r="K28">
        <f t="shared" si="3"/>
        <v>1</v>
      </c>
      <c r="N28">
        <f t="shared" si="27"/>
        <v>1.8051600350687567</v>
      </c>
      <c r="O28">
        <f t="shared" si="0"/>
        <v>0.40142572795869563</v>
      </c>
      <c r="P28">
        <v>23</v>
      </c>
      <c r="Q28" s="22"/>
      <c r="R28" s="6">
        <f t="shared" si="4"/>
        <v>87.399999999999991</v>
      </c>
      <c r="S28" s="7">
        <f t="shared" si="5"/>
        <v>8.74</v>
      </c>
      <c r="T28" s="18"/>
      <c r="U28" s="17"/>
      <c r="V28" s="6" t="e">
        <f t="shared" si="6"/>
        <v>#NUM!</v>
      </c>
      <c r="W28" s="2" t="e">
        <f t="shared" si="7"/>
        <v>#NUM!</v>
      </c>
      <c r="X28" s="7">
        <f t="shared" si="8"/>
        <v>0.45763151995372398</v>
      </c>
      <c r="Y28" s="18"/>
      <c r="Z28" s="2"/>
      <c r="AA28" s="17"/>
      <c r="AB28" s="32">
        <v>1.1499999999999999</v>
      </c>
      <c r="AD28">
        <f t="shared" si="9"/>
        <v>0.61025285127372697</v>
      </c>
      <c r="AE28">
        <f t="shared" si="10"/>
        <v>0.86302785874815602</v>
      </c>
      <c r="AF28">
        <f t="shared" si="11"/>
        <v>1.2205057025474539</v>
      </c>
      <c r="AH28">
        <f t="shared" si="12"/>
        <v>0.23844478524198018</v>
      </c>
      <c r="AI28">
        <f t="shared" si="13"/>
        <v>0.56174071143065596</v>
      </c>
      <c r="AJ28">
        <f t="shared" si="14"/>
        <v>0.33721184916634844</v>
      </c>
      <c r="AK28">
        <f t="shared" si="15"/>
        <v>0.79442133264234471</v>
      </c>
      <c r="AL28">
        <f t="shared" si="16"/>
        <v>0.47688957048396036</v>
      </c>
      <c r="AM28">
        <f t="shared" si="17"/>
        <v>1.1234814228613119</v>
      </c>
      <c r="AO28">
        <f t="shared" si="1"/>
        <v>0.40142572795869563</v>
      </c>
      <c r="AP28">
        <v>23</v>
      </c>
      <c r="AQ28">
        <v>0.5</v>
      </c>
      <c r="AR28">
        <v>1</v>
      </c>
      <c r="AS28">
        <v>2</v>
      </c>
      <c r="AT28">
        <f t="shared" si="18"/>
        <v>0.54318018870264806</v>
      </c>
      <c r="AU28">
        <f t="shared" si="19"/>
        <v>1.0863603774052961</v>
      </c>
      <c r="AV28">
        <f t="shared" si="20"/>
        <v>2.1727207548105922</v>
      </c>
      <c r="AW28">
        <f t="shared" si="21"/>
        <v>0.21223740810480227</v>
      </c>
      <c r="AX28">
        <f t="shared" si="22"/>
        <v>0.42447481620960453</v>
      </c>
      <c r="AY28">
        <f t="shared" si="23"/>
        <v>0.84894963241920907</v>
      </c>
      <c r="AZ28">
        <f t="shared" si="24"/>
        <v>100.97684060115827</v>
      </c>
      <c r="BA28">
        <f t="shared" si="25"/>
        <v>25.244210150289568</v>
      </c>
      <c r="BB28">
        <f t="shared" si="26"/>
        <v>6.311052537572392</v>
      </c>
    </row>
    <row r="29" spans="2:54" x14ac:dyDescent="0.2">
      <c r="B29">
        <v>4.8</v>
      </c>
      <c r="E29">
        <f t="shared" si="2"/>
        <v>4.8</v>
      </c>
      <c r="H29">
        <v>4.8</v>
      </c>
      <c r="K29">
        <f t="shared" si="3"/>
        <v>1</v>
      </c>
      <c r="N29">
        <f t="shared" si="27"/>
        <v>1.6578639905405763</v>
      </c>
      <c r="O29">
        <f t="shared" si="0"/>
        <v>0.4188790204786389</v>
      </c>
      <c r="P29">
        <v>24</v>
      </c>
      <c r="Q29" s="22"/>
      <c r="R29" s="6">
        <f t="shared" si="4"/>
        <v>91.2</v>
      </c>
      <c r="S29" s="7">
        <f t="shared" si="5"/>
        <v>9.120000000000001</v>
      </c>
      <c r="T29" s="18"/>
      <c r="U29" s="17"/>
      <c r="V29" s="6" t="e">
        <f t="shared" si="6"/>
        <v>#NUM!</v>
      </c>
      <c r="W29" s="2" t="e">
        <f t="shared" si="7"/>
        <v>#NUM!</v>
      </c>
      <c r="X29" s="7">
        <f t="shared" si="8"/>
        <v>0.41496598483364694</v>
      </c>
      <c r="Y29" s="18"/>
      <c r="Z29" s="2"/>
      <c r="AA29" s="17"/>
      <c r="AB29" s="32">
        <v>1.2</v>
      </c>
      <c r="AD29">
        <f t="shared" si="9"/>
        <v>0.60334530419346699</v>
      </c>
      <c r="AE29">
        <f t="shared" si="10"/>
        <v>0.85325911198452165</v>
      </c>
      <c r="AF29">
        <f t="shared" si="11"/>
        <v>1.206690608386934</v>
      </c>
      <c r="AH29">
        <f t="shared" si="12"/>
        <v>0.24540264364319819</v>
      </c>
      <c r="AI29">
        <f t="shared" si="13"/>
        <v>0.5511833620359351</v>
      </c>
      <c r="AJ29">
        <f t="shared" si="14"/>
        <v>0.34705174688242246</v>
      </c>
      <c r="AK29">
        <f t="shared" si="15"/>
        <v>0.77949098594561916</v>
      </c>
      <c r="AL29">
        <f t="shared" si="16"/>
        <v>0.49080528728639639</v>
      </c>
      <c r="AM29">
        <f t="shared" si="17"/>
        <v>1.1023667240718702</v>
      </c>
      <c r="AO29">
        <f t="shared" si="1"/>
        <v>0.4188790204786389</v>
      </c>
      <c r="AP29">
        <v>24</v>
      </c>
      <c r="AQ29">
        <v>0.5</v>
      </c>
      <c r="AR29">
        <v>1</v>
      </c>
      <c r="AS29">
        <v>2</v>
      </c>
      <c r="AT29">
        <f t="shared" si="18"/>
        <v>0.54731813925302331</v>
      </c>
      <c r="AU29">
        <f t="shared" si="19"/>
        <v>1.0946362785060466</v>
      </c>
      <c r="AV29">
        <f t="shared" si="20"/>
        <v>2.1892725570120932</v>
      </c>
      <c r="AW29">
        <f t="shared" si="21"/>
        <v>0.22261434265426797</v>
      </c>
      <c r="AX29">
        <f t="shared" si="22"/>
        <v>0.44522868530853593</v>
      </c>
      <c r="AY29">
        <f t="shared" si="23"/>
        <v>0.89045737061707186</v>
      </c>
      <c r="AZ29">
        <f t="shared" si="24"/>
        <v>97.216991547275768</v>
      </c>
      <c r="BA29">
        <f t="shared" si="25"/>
        <v>24.304247886818942</v>
      </c>
      <c r="BB29">
        <f t="shared" si="26"/>
        <v>6.0760619717047355</v>
      </c>
    </row>
    <row r="30" spans="2:54" x14ac:dyDescent="0.2">
      <c r="B30">
        <v>5</v>
      </c>
      <c r="E30">
        <f t="shared" si="2"/>
        <v>5</v>
      </c>
      <c r="H30">
        <v>5</v>
      </c>
      <c r="K30">
        <f t="shared" si="3"/>
        <v>1</v>
      </c>
      <c r="N30">
        <f t="shared" si="27"/>
        <v>1.5278874536821951</v>
      </c>
      <c r="O30">
        <f t="shared" si="0"/>
        <v>0.43633231299858216</v>
      </c>
      <c r="P30">
        <v>25</v>
      </c>
      <c r="Q30" s="22"/>
      <c r="R30" s="6">
        <f t="shared" si="4"/>
        <v>95</v>
      </c>
      <c r="S30" s="7">
        <f t="shared" si="5"/>
        <v>9.5</v>
      </c>
      <c r="T30" s="18"/>
      <c r="U30" s="17"/>
      <c r="V30" s="6" t="e">
        <f t="shared" si="6"/>
        <v>#NUM!</v>
      </c>
      <c r="W30" s="2" t="e">
        <f t="shared" si="7"/>
        <v>#NUM!</v>
      </c>
      <c r="X30" s="7">
        <f t="shared" si="8"/>
        <v>0.36143992276755149</v>
      </c>
      <c r="Y30" s="18"/>
      <c r="Z30" s="2"/>
      <c r="AA30" s="17"/>
      <c r="AB30" s="32">
        <v>1.25</v>
      </c>
      <c r="AD30">
        <f t="shared" si="9"/>
        <v>0.59618941403072734</v>
      </c>
      <c r="AE30">
        <f t="shared" si="10"/>
        <v>0.84313915506552306</v>
      </c>
      <c r="AF30">
        <f t="shared" si="11"/>
        <v>1.1923788280614547</v>
      </c>
      <c r="AH30">
        <f t="shared" si="12"/>
        <v>0.25196053382587202</v>
      </c>
      <c r="AI30">
        <f t="shared" si="13"/>
        <v>0.54033110848486565</v>
      </c>
      <c r="AJ30">
        <f t="shared" si="14"/>
        <v>0.3563260041193132</v>
      </c>
      <c r="AK30">
        <f t="shared" si="15"/>
        <v>0.76414358179138508</v>
      </c>
      <c r="AL30">
        <f t="shared" si="16"/>
        <v>0.50392106765174405</v>
      </c>
      <c r="AM30">
        <f t="shared" si="17"/>
        <v>1.0806622169697313</v>
      </c>
      <c r="AO30">
        <f t="shared" si="1"/>
        <v>0.43633231299858216</v>
      </c>
      <c r="AP30">
        <v>25</v>
      </c>
      <c r="AQ30">
        <v>0.5</v>
      </c>
      <c r="AR30">
        <v>1</v>
      </c>
      <c r="AS30">
        <v>2</v>
      </c>
      <c r="AT30">
        <f t="shared" si="18"/>
        <v>0.55168895948124586</v>
      </c>
      <c r="AU30">
        <f t="shared" si="19"/>
        <v>1.1033779189624917</v>
      </c>
      <c r="AV30">
        <f t="shared" si="20"/>
        <v>2.2067558379249834</v>
      </c>
      <c r="AW30">
        <f t="shared" si="21"/>
        <v>0.23315382907749918</v>
      </c>
      <c r="AX30">
        <f t="shared" si="22"/>
        <v>0.46630765815499836</v>
      </c>
      <c r="AY30">
        <f t="shared" si="23"/>
        <v>0.93261531630999672</v>
      </c>
      <c r="AZ30">
        <f t="shared" si="24"/>
        <v>93.426466174874733</v>
      </c>
      <c r="BA30">
        <f t="shared" si="25"/>
        <v>23.356616543718683</v>
      </c>
      <c r="BB30">
        <f t="shared" si="26"/>
        <v>5.8391541359296708</v>
      </c>
    </row>
    <row r="31" spans="2:54" x14ac:dyDescent="0.2">
      <c r="B31">
        <v>5.2</v>
      </c>
      <c r="E31">
        <f t="shared" si="2"/>
        <v>5.2</v>
      </c>
      <c r="H31">
        <v>5.2</v>
      </c>
      <c r="K31">
        <f t="shared" si="3"/>
        <v>1</v>
      </c>
      <c r="N31">
        <f t="shared" si="27"/>
        <v>1.4126178380937455</v>
      </c>
      <c r="O31">
        <f t="shared" si="0"/>
        <v>0.45378560551852543</v>
      </c>
      <c r="P31">
        <v>26</v>
      </c>
      <c r="Q31" s="22"/>
      <c r="R31" s="6">
        <f t="shared" si="4"/>
        <v>98.8</v>
      </c>
      <c r="S31" s="7">
        <f t="shared" si="5"/>
        <v>9.8800000000000008</v>
      </c>
      <c r="T31" s="18"/>
      <c r="U31" s="17"/>
      <c r="V31" s="6" t="e">
        <f t="shared" si="6"/>
        <v>#NUM!</v>
      </c>
      <c r="W31" s="2" t="e">
        <f t="shared" si="7"/>
        <v>#NUM!</v>
      </c>
      <c r="X31" s="7">
        <f t="shared" si="8"/>
        <v>0.29108616796427428</v>
      </c>
      <c r="Y31" s="18"/>
      <c r="Z31" s="2"/>
      <c r="AA31" s="17"/>
      <c r="AB31" s="32">
        <v>1.3</v>
      </c>
      <c r="AD31">
        <f t="shared" si="9"/>
        <v>0.58879074329752878</v>
      </c>
      <c r="AE31">
        <f t="shared" si="10"/>
        <v>0.83267585457110072</v>
      </c>
      <c r="AF31">
        <f t="shared" si="11"/>
        <v>1.1775814865950576</v>
      </c>
      <c r="AH31">
        <f t="shared" si="12"/>
        <v>0.25810887335813087</v>
      </c>
      <c r="AI31">
        <f t="shared" si="13"/>
        <v>0.52920161459188009</v>
      </c>
      <c r="AJ31">
        <f t="shared" si="14"/>
        <v>0.36502106927190825</v>
      </c>
      <c r="AK31">
        <f t="shared" si="15"/>
        <v>0.74840410058557649</v>
      </c>
      <c r="AL31">
        <f t="shared" si="16"/>
        <v>0.51621774671626175</v>
      </c>
      <c r="AM31">
        <f t="shared" si="17"/>
        <v>1.0584032291837602</v>
      </c>
      <c r="AO31">
        <f t="shared" si="1"/>
        <v>0.45378560551852543</v>
      </c>
      <c r="AP31">
        <v>26</v>
      </c>
      <c r="AQ31">
        <v>0.5</v>
      </c>
      <c r="AR31">
        <v>1</v>
      </c>
      <c r="AS31">
        <v>2</v>
      </c>
      <c r="AT31">
        <f t="shared" si="18"/>
        <v>0.55630097023759439</v>
      </c>
      <c r="AU31">
        <f t="shared" si="19"/>
        <v>1.1126019404751888</v>
      </c>
      <c r="AV31">
        <f t="shared" si="20"/>
        <v>2.2252038809503776</v>
      </c>
      <c r="AW31">
        <f t="shared" si="21"/>
        <v>0.24386629428293055</v>
      </c>
      <c r="AX31">
        <f t="shared" si="22"/>
        <v>0.4877325885658611</v>
      </c>
      <c r="AY31">
        <f t="shared" si="23"/>
        <v>0.97546517713172221</v>
      </c>
      <c r="AZ31">
        <f t="shared" si="24"/>
        <v>89.61739164372888</v>
      </c>
      <c r="BA31">
        <f t="shared" si="25"/>
        <v>22.40434791093222</v>
      </c>
      <c r="BB31">
        <f t="shared" si="26"/>
        <v>5.601086977733055</v>
      </c>
    </row>
    <row r="32" spans="2:54" x14ac:dyDescent="0.2">
      <c r="B32">
        <v>5.4</v>
      </c>
      <c r="E32">
        <f t="shared" si="2"/>
        <v>5.4</v>
      </c>
      <c r="H32">
        <v>5.4</v>
      </c>
      <c r="K32">
        <f t="shared" si="3"/>
        <v>1</v>
      </c>
      <c r="N32">
        <f t="shared" si="27"/>
        <v>1.3099172270937887</v>
      </c>
      <c r="O32">
        <f t="shared" si="0"/>
        <v>0.47123889803846869</v>
      </c>
      <c r="P32">
        <v>27</v>
      </c>
      <c r="Q32" s="22"/>
      <c r="R32" s="6">
        <f t="shared" si="4"/>
        <v>102.60000000000001</v>
      </c>
      <c r="S32" s="7">
        <f t="shared" si="5"/>
        <v>10.260000000000002</v>
      </c>
      <c r="T32" s="18"/>
      <c r="U32" s="17"/>
      <c r="V32" s="6" t="e">
        <f t="shared" si="6"/>
        <v>#NUM!</v>
      </c>
      <c r="W32" s="2" t="e">
        <f t="shared" si="7"/>
        <v>#NUM!</v>
      </c>
      <c r="X32" s="7">
        <f t="shared" si="8"/>
        <v>0.18561705354112423</v>
      </c>
      <c r="Y32" s="18"/>
      <c r="Z32" s="2"/>
      <c r="AA32" s="17"/>
      <c r="AB32" s="32">
        <v>1.35</v>
      </c>
      <c r="AD32">
        <f t="shared" si="9"/>
        <v>0.58115505439784143</v>
      </c>
      <c r="AE32">
        <f t="shared" si="10"/>
        <v>0.8218773597711011</v>
      </c>
      <c r="AF32">
        <f t="shared" si="11"/>
        <v>1.1623101087956829</v>
      </c>
      <c r="AH32">
        <f t="shared" si="12"/>
        <v>0.2638388735722394</v>
      </c>
      <c r="AI32">
        <f t="shared" si="13"/>
        <v>0.5178129450335226</v>
      </c>
      <c r="AJ32">
        <f t="shared" si="14"/>
        <v>0.37312451328710128</v>
      </c>
      <c r="AK32">
        <f t="shared" si="15"/>
        <v>0.73229808963876164</v>
      </c>
      <c r="AL32">
        <f t="shared" si="16"/>
        <v>0.52767774714447879</v>
      </c>
      <c r="AM32">
        <f t="shared" si="17"/>
        <v>1.0356258900670452</v>
      </c>
      <c r="AO32">
        <f t="shared" si="1"/>
        <v>0.47123889803846869</v>
      </c>
      <c r="AP32">
        <v>27</v>
      </c>
      <c r="AQ32">
        <v>0.5</v>
      </c>
      <c r="AR32">
        <v>1</v>
      </c>
      <c r="AS32">
        <v>2</v>
      </c>
      <c r="AT32">
        <f t="shared" si="18"/>
        <v>0.56116311881718028</v>
      </c>
      <c r="AU32">
        <f t="shared" si="19"/>
        <v>1.1223262376343606</v>
      </c>
      <c r="AV32">
        <f t="shared" si="20"/>
        <v>2.2446524752687211</v>
      </c>
      <c r="AW32">
        <f t="shared" si="21"/>
        <v>0.25476272474721418</v>
      </c>
      <c r="AX32">
        <f t="shared" si="22"/>
        <v>0.50952544949442835</v>
      </c>
      <c r="AY32">
        <f t="shared" si="23"/>
        <v>1.0190508989888567</v>
      </c>
      <c r="AZ32">
        <f t="shared" si="24"/>
        <v>85.801678734172782</v>
      </c>
      <c r="BA32">
        <f t="shared" si="25"/>
        <v>21.450419683543196</v>
      </c>
      <c r="BB32">
        <f t="shared" si="26"/>
        <v>5.3626049208857989</v>
      </c>
    </row>
    <row r="33" spans="2:54" x14ac:dyDescent="0.2">
      <c r="B33">
        <v>5.6</v>
      </c>
      <c r="E33">
        <f t="shared" si="2"/>
        <v>5.6</v>
      </c>
      <c r="H33">
        <v>5.6</v>
      </c>
      <c r="K33">
        <f t="shared" si="3"/>
        <v>1</v>
      </c>
      <c r="N33">
        <f t="shared" si="27"/>
        <v>1.2180225236624647</v>
      </c>
      <c r="O33">
        <f t="shared" si="0"/>
        <v>0.48869219055841201</v>
      </c>
      <c r="P33">
        <v>28</v>
      </c>
      <c r="Q33" s="22"/>
      <c r="R33" s="6">
        <f t="shared" si="4"/>
        <v>106.39999999999999</v>
      </c>
      <c r="S33" s="7">
        <f t="shared" si="5"/>
        <v>10.64</v>
      </c>
      <c r="T33" s="18"/>
      <c r="U33" s="17"/>
      <c r="V33" s="6" t="e">
        <f t="shared" si="6"/>
        <v>#NUM!</v>
      </c>
      <c r="W33" s="2" t="e">
        <f t="shared" si="7"/>
        <v>#NUM!</v>
      </c>
      <c r="X33" s="7" t="e">
        <f t="shared" si="8"/>
        <v>#NUM!</v>
      </c>
      <c r="Y33" s="18"/>
      <c r="Z33" s="2"/>
      <c r="AA33" s="17"/>
      <c r="AB33" s="32">
        <v>1.4</v>
      </c>
      <c r="AD33">
        <f t="shared" si="9"/>
        <v>0.5732883065962181</v>
      </c>
      <c r="AE33">
        <f t="shared" si="10"/>
        <v>0.81075209833827666</v>
      </c>
      <c r="AF33">
        <f t="shared" si="11"/>
        <v>1.1465766131924362</v>
      </c>
      <c r="AH33">
        <f t="shared" si="12"/>
        <v>0.26914255722460328</v>
      </c>
      <c r="AI33">
        <f t="shared" si="13"/>
        <v>0.50618353032330132</v>
      </c>
      <c r="AJ33">
        <f t="shared" si="14"/>
        <v>0.38062505463881074</v>
      </c>
      <c r="AK33">
        <f t="shared" si="15"/>
        <v>0.71585161363310557</v>
      </c>
      <c r="AL33">
        <f t="shared" si="16"/>
        <v>0.53828511444920657</v>
      </c>
      <c r="AM33">
        <f t="shared" si="17"/>
        <v>1.0123670606466026</v>
      </c>
      <c r="AO33">
        <f t="shared" si="1"/>
        <v>0.48869219055841201</v>
      </c>
      <c r="AP33">
        <v>28</v>
      </c>
      <c r="AQ33">
        <v>0.5</v>
      </c>
      <c r="AR33">
        <v>1</v>
      </c>
      <c r="AS33">
        <v>2</v>
      </c>
      <c r="AT33">
        <f t="shared" si="18"/>
        <v>0.56628502534451952</v>
      </c>
      <c r="AU33">
        <f t="shared" si="19"/>
        <v>1.132570050689039</v>
      </c>
      <c r="AV33">
        <f t="shared" si="20"/>
        <v>2.2651401013780781</v>
      </c>
      <c r="AW33">
        <f t="shared" si="21"/>
        <v>0.26585471583073922</v>
      </c>
      <c r="AX33">
        <f t="shared" si="22"/>
        <v>0.53170943166147844</v>
      </c>
      <c r="AY33">
        <f t="shared" si="23"/>
        <v>1.0634188633229569</v>
      </c>
      <c r="AZ33">
        <f t="shared" si="24"/>
        <v>81.990965238579335</v>
      </c>
      <c r="BA33">
        <f t="shared" si="25"/>
        <v>20.497741309644834</v>
      </c>
      <c r="BB33">
        <f t="shared" si="26"/>
        <v>5.1244353274112084</v>
      </c>
    </row>
    <row r="34" spans="2:54" x14ac:dyDescent="0.2">
      <c r="B34">
        <v>5.8</v>
      </c>
      <c r="E34">
        <f t="shared" si="2"/>
        <v>5.8</v>
      </c>
      <c r="H34">
        <v>5.8</v>
      </c>
      <c r="K34">
        <f t="shared" si="3"/>
        <v>1</v>
      </c>
      <c r="N34">
        <f t="shared" si="27"/>
        <v>1.1354692729505018</v>
      </c>
      <c r="O34">
        <f t="shared" si="0"/>
        <v>0.50614548307835527</v>
      </c>
      <c r="P34">
        <v>29</v>
      </c>
      <c r="Q34" s="22"/>
      <c r="R34" s="6">
        <f t="shared" si="4"/>
        <v>110.2</v>
      </c>
      <c r="S34" s="7">
        <f t="shared" si="5"/>
        <v>11.020000000000001</v>
      </c>
      <c r="T34" s="18"/>
      <c r="U34" s="17"/>
      <c r="V34" s="6" t="e">
        <f t="shared" si="6"/>
        <v>#NUM!</v>
      </c>
      <c r="W34" s="2" t="e">
        <f t="shared" si="7"/>
        <v>#NUM!</v>
      </c>
      <c r="X34" s="7" t="e">
        <f t="shared" si="8"/>
        <v>#NUM!</v>
      </c>
      <c r="Y34" s="18"/>
      <c r="Z34" s="2"/>
      <c r="AA34" s="17"/>
      <c r="AB34" s="32">
        <v>1.45</v>
      </c>
      <c r="AD34">
        <f t="shared" si="9"/>
        <v>0.56519665291469667</v>
      </c>
      <c r="AE34">
        <f t="shared" si="10"/>
        <v>0.79930877195984285</v>
      </c>
      <c r="AF34">
        <f t="shared" si="11"/>
        <v>1.1303933058293933</v>
      </c>
      <c r="AH34">
        <f t="shared" si="12"/>
        <v>0.2740127746640747</v>
      </c>
      <c r="AI34">
        <f t="shared" si="13"/>
        <v>0.49433213104841883</v>
      </c>
      <c r="AJ34">
        <f t="shared" si="14"/>
        <v>0.38751258219341722</v>
      </c>
      <c r="AK34">
        <f t="shared" si="15"/>
        <v>0.69909120404546798</v>
      </c>
      <c r="AL34">
        <f t="shared" si="16"/>
        <v>0.5480255493281494</v>
      </c>
      <c r="AM34">
        <f t="shared" si="17"/>
        <v>0.98866426209683766</v>
      </c>
      <c r="AO34">
        <f t="shared" si="1"/>
        <v>0.50614548307835527</v>
      </c>
      <c r="AP34">
        <v>29</v>
      </c>
      <c r="AQ34">
        <v>0.5</v>
      </c>
      <c r="AR34">
        <v>1</v>
      </c>
      <c r="AS34">
        <v>2</v>
      </c>
      <c r="AT34">
        <f t="shared" si="18"/>
        <v>0.57167703393665992</v>
      </c>
      <c r="AU34">
        <f t="shared" si="19"/>
        <v>1.1433540678733198</v>
      </c>
      <c r="AV34">
        <f t="shared" si="20"/>
        <v>2.2867081357466397</v>
      </c>
      <c r="AW34">
        <f t="shared" si="21"/>
        <v>0.27715452572638427</v>
      </c>
      <c r="AX34">
        <f t="shared" si="22"/>
        <v>0.55430905145276854</v>
      </c>
      <c r="AY34">
        <f t="shared" si="23"/>
        <v>1.1086181029055371</v>
      </c>
      <c r="AZ34">
        <f t="shared" si="24"/>
        <v>78.196561851798705</v>
      </c>
      <c r="BA34">
        <f t="shared" si="25"/>
        <v>19.549140462949676</v>
      </c>
      <c r="BB34">
        <f t="shared" si="26"/>
        <v>4.8872851157374191</v>
      </c>
    </row>
    <row r="35" spans="2:54" x14ac:dyDescent="0.2">
      <c r="B35">
        <v>6</v>
      </c>
      <c r="E35">
        <f t="shared" si="2"/>
        <v>6</v>
      </c>
      <c r="H35">
        <v>6</v>
      </c>
      <c r="K35">
        <f t="shared" si="3"/>
        <v>1</v>
      </c>
      <c r="N35">
        <f t="shared" si="27"/>
        <v>1.0610329539459689</v>
      </c>
      <c r="O35">
        <f t="shared" si="0"/>
        <v>0.52359877559829848</v>
      </c>
      <c r="P35">
        <v>30</v>
      </c>
      <c r="Q35" s="22"/>
      <c r="R35" s="6">
        <f t="shared" si="4"/>
        <v>114</v>
      </c>
      <c r="S35" s="7">
        <f t="shared" si="5"/>
        <v>11.4</v>
      </c>
      <c r="T35" s="18"/>
      <c r="U35" s="17"/>
      <c r="V35" s="6" t="e">
        <f t="shared" si="6"/>
        <v>#NUM!</v>
      </c>
      <c r="W35" s="2" t="e">
        <f t="shared" si="7"/>
        <v>#NUM!</v>
      </c>
      <c r="X35" s="7" t="e">
        <f t="shared" si="8"/>
        <v>#NUM!</v>
      </c>
      <c r="Y35" s="18"/>
      <c r="Z35" s="2"/>
      <c r="AA35" s="17"/>
      <c r="AB35" s="32">
        <v>1.5</v>
      </c>
      <c r="AD35">
        <f t="shared" si="9"/>
        <v>0.55688643696426865</v>
      </c>
      <c r="AE35">
        <f t="shared" si="10"/>
        <v>0.7875563518564983</v>
      </c>
      <c r="AF35">
        <f t="shared" si="11"/>
        <v>1.1137728739285373</v>
      </c>
      <c r="AH35">
        <f t="shared" si="12"/>
        <v>0.27844321848213416</v>
      </c>
      <c r="AI35">
        <f t="shared" si="13"/>
        <v>0.48227780143405818</v>
      </c>
      <c r="AJ35">
        <f t="shared" si="14"/>
        <v>0.39377817592824887</v>
      </c>
      <c r="AK35">
        <f t="shared" si="15"/>
        <v>0.68204380761952355</v>
      </c>
      <c r="AL35">
        <f t="shared" si="16"/>
        <v>0.55688643696426832</v>
      </c>
      <c r="AM35">
        <f t="shared" si="17"/>
        <v>0.96455560286811637</v>
      </c>
      <c r="AO35">
        <f t="shared" si="1"/>
        <v>0.52359877559829848</v>
      </c>
      <c r="AP35">
        <v>30</v>
      </c>
      <c r="AQ35">
        <v>0.5</v>
      </c>
      <c r="AR35">
        <v>1</v>
      </c>
      <c r="AS35">
        <v>2</v>
      </c>
      <c r="AT35">
        <f t="shared" si="18"/>
        <v>0.57735026918962562</v>
      </c>
      <c r="AU35">
        <f t="shared" si="19"/>
        <v>1.1547005383792512</v>
      </c>
      <c r="AV35">
        <f t="shared" si="20"/>
        <v>2.3094010767585025</v>
      </c>
      <c r="AW35">
        <f t="shared" si="21"/>
        <v>0.28867513459481264</v>
      </c>
      <c r="AX35">
        <f t="shared" si="22"/>
        <v>0.57735026918962529</v>
      </c>
      <c r="AY35">
        <f t="shared" si="23"/>
        <v>1.1547005383792506</v>
      </c>
      <c r="AZ35">
        <f t="shared" si="24"/>
        <v>74.429400881942044</v>
      </c>
      <c r="BA35">
        <f t="shared" si="25"/>
        <v>18.607350220485511</v>
      </c>
      <c r="BB35">
        <f t="shared" si="26"/>
        <v>4.6518375551213778</v>
      </c>
    </row>
    <row r="36" spans="2:54" x14ac:dyDescent="0.2">
      <c r="B36">
        <v>6.2</v>
      </c>
      <c r="E36">
        <f t="shared" si="2"/>
        <v>6.2</v>
      </c>
      <c r="H36">
        <v>6.2</v>
      </c>
      <c r="K36">
        <f t="shared" si="3"/>
        <v>1</v>
      </c>
      <c r="N36">
        <f t="shared" si="27"/>
        <v>0.99368330754565237</v>
      </c>
      <c r="O36">
        <f t="shared" si="0"/>
        <v>0.5410520681182418</v>
      </c>
      <c r="P36">
        <v>31</v>
      </c>
      <c r="Q36" s="22"/>
      <c r="R36" s="6">
        <f t="shared" si="4"/>
        <v>117.8</v>
      </c>
      <c r="S36" s="7">
        <f t="shared" si="5"/>
        <v>11.780000000000001</v>
      </c>
      <c r="T36" s="18"/>
      <c r="U36" s="17"/>
      <c r="V36" s="6" t="e">
        <f t="shared" si="6"/>
        <v>#NUM!</v>
      </c>
      <c r="W36" s="2" t="e">
        <f t="shared" si="7"/>
        <v>#NUM!</v>
      </c>
      <c r="X36" s="7" t="e">
        <f t="shared" si="8"/>
        <v>#NUM!</v>
      </c>
      <c r="Y36" s="18"/>
      <c r="Z36" s="2"/>
      <c r="AA36" s="17"/>
      <c r="AB36" s="32">
        <v>1.55</v>
      </c>
      <c r="AD36">
        <f t="shared" si="9"/>
        <v>0.54836418971765188</v>
      </c>
      <c r="AE36">
        <f t="shared" si="10"/>
        <v>0.77550407421843626</v>
      </c>
      <c r="AF36">
        <f t="shared" si="11"/>
        <v>1.0967283794353038</v>
      </c>
      <c r="AH36">
        <f t="shared" si="12"/>
        <v>0.28242843662179101</v>
      </c>
      <c r="AI36">
        <f t="shared" si="13"/>
        <v>0.47003985230198075</v>
      </c>
      <c r="AJ36">
        <f t="shared" si="14"/>
        <v>0.39941412547036698</v>
      </c>
      <c r="AK36">
        <f t="shared" si="15"/>
        <v>0.66473673398130773</v>
      </c>
      <c r="AL36">
        <f t="shared" si="16"/>
        <v>0.56485687324358202</v>
      </c>
      <c r="AM36">
        <f t="shared" si="17"/>
        <v>0.94007970460396151</v>
      </c>
      <c r="AO36">
        <f t="shared" si="1"/>
        <v>0.5410520681182418</v>
      </c>
      <c r="AP36">
        <v>31</v>
      </c>
      <c r="AQ36">
        <v>0.5</v>
      </c>
      <c r="AR36">
        <v>1</v>
      </c>
      <c r="AS36">
        <v>2</v>
      </c>
      <c r="AT36">
        <f t="shared" si="18"/>
        <v>0.58331669860766511</v>
      </c>
      <c r="AU36">
        <f t="shared" si="19"/>
        <v>1.1666333972153302</v>
      </c>
      <c r="AV36">
        <f t="shared" si="20"/>
        <v>2.3332667944306604</v>
      </c>
      <c r="AW36">
        <f t="shared" si="21"/>
        <v>0.30043030951377997</v>
      </c>
      <c r="AX36">
        <f t="shared" si="22"/>
        <v>0.60086061902755994</v>
      </c>
      <c r="AY36">
        <f t="shared" si="23"/>
        <v>1.2017212380551199</v>
      </c>
      <c r="AZ36">
        <f t="shared" si="24"/>
        <v>70.69998808066174</v>
      </c>
      <c r="BA36">
        <f t="shared" si="25"/>
        <v>17.674997020165435</v>
      </c>
      <c r="BB36">
        <f t="shared" si="26"/>
        <v>4.4187492550413587</v>
      </c>
    </row>
    <row r="37" spans="2:54" x14ac:dyDescent="0.2">
      <c r="B37">
        <v>6.4</v>
      </c>
      <c r="E37">
        <f t="shared" si="2"/>
        <v>6.4</v>
      </c>
      <c r="H37">
        <v>6.4</v>
      </c>
      <c r="K37">
        <f t="shared" si="3"/>
        <v>1</v>
      </c>
      <c r="N37">
        <f t="shared" si="27"/>
        <v>0.93254849467907419</v>
      </c>
      <c r="O37">
        <f t="shared" si="0"/>
        <v>0.55850536063818512</v>
      </c>
      <c r="P37">
        <v>32</v>
      </c>
      <c r="Q37" s="22"/>
      <c r="R37" s="6">
        <f t="shared" si="4"/>
        <v>121.60000000000001</v>
      </c>
      <c r="S37" s="7">
        <f t="shared" si="5"/>
        <v>12.160000000000002</v>
      </c>
      <c r="T37" s="18"/>
      <c r="U37" s="17"/>
      <c r="V37" s="6" t="e">
        <f t="shared" si="6"/>
        <v>#NUM!</v>
      </c>
      <c r="W37" s="2" t="e">
        <f t="shared" si="7"/>
        <v>#NUM!</v>
      </c>
      <c r="X37" s="7" t="e">
        <f t="shared" si="8"/>
        <v>#NUM!</v>
      </c>
      <c r="Y37" s="18"/>
      <c r="Z37" s="2"/>
      <c r="AA37" s="17"/>
      <c r="AB37" s="32">
        <v>1.6</v>
      </c>
      <c r="AD37">
        <f t="shared" si="9"/>
        <v>0.53963662623059516</v>
      </c>
      <c r="AE37">
        <f t="shared" si="10"/>
        <v>0.7631614355685683</v>
      </c>
      <c r="AF37">
        <f t="shared" si="11"/>
        <v>1.0792732524611903</v>
      </c>
      <c r="AH37">
        <f t="shared" si="12"/>
        <v>0.28596384392540586</v>
      </c>
      <c r="AI37">
        <f t="shared" si="13"/>
        <v>0.45763781349113319</v>
      </c>
      <c r="AJ37">
        <f t="shared" si="14"/>
        <v>0.40441394642765194</v>
      </c>
      <c r="AK37">
        <f t="shared" si="15"/>
        <v>0.64719760249392944</v>
      </c>
      <c r="AL37">
        <f t="shared" si="16"/>
        <v>0.57192768785081172</v>
      </c>
      <c r="AM37">
        <f t="shared" si="17"/>
        <v>0.91527562698226639</v>
      </c>
      <c r="AO37">
        <f t="shared" si="1"/>
        <v>0.55850536063818512</v>
      </c>
      <c r="AP37">
        <v>32</v>
      </c>
      <c r="AQ37">
        <v>0.5</v>
      </c>
      <c r="AR37">
        <v>1</v>
      </c>
      <c r="AS37">
        <v>2</v>
      </c>
      <c r="AT37">
        <f t="shared" si="18"/>
        <v>0.58958920168104811</v>
      </c>
      <c r="AU37">
        <f t="shared" si="19"/>
        <v>1.1791784033620962</v>
      </c>
      <c r="AV37">
        <f t="shared" si="20"/>
        <v>2.3583568067241925</v>
      </c>
      <c r="AW37">
        <f t="shared" si="21"/>
        <v>0.31243467595466357</v>
      </c>
      <c r="AX37">
        <f t="shared" si="22"/>
        <v>0.62486935190932713</v>
      </c>
      <c r="AY37">
        <f t="shared" si="23"/>
        <v>1.2497387038186543</v>
      </c>
      <c r="AZ37">
        <f t="shared" si="24"/>
        <v>67.018357867822459</v>
      </c>
      <c r="BA37">
        <f t="shared" si="25"/>
        <v>16.754589466955615</v>
      </c>
      <c r="BB37">
        <f t="shared" si="26"/>
        <v>4.1886473667389037</v>
      </c>
    </row>
    <row r="38" spans="2:54" x14ac:dyDescent="0.2">
      <c r="B38">
        <v>6.6</v>
      </c>
      <c r="E38">
        <f t="shared" si="2"/>
        <v>6.6</v>
      </c>
      <c r="H38">
        <v>6.6</v>
      </c>
      <c r="K38">
        <f t="shared" si="3"/>
        <v>1</v>
      </c>
      <c r="N38">
        <f t="shared" si="27"/>
        <v>0.87688673879832157</v>
      </c>
      <c r="O38">
        <f t="shared" si="0"/>
        <v>0.57595865315812844</v>
      </c>
      <c r="P38">
        <v>33</v>
      </c>
      <c r="Q38" s="22"/>
      <c r="R38" s="6">
        <f t="shared" si="4"/>
        <v>125.39999999999999</v>
      </c>
      <c r="S38" s="7">
        <f t="shared" si="5"/>
        <v>12.54</v>
      </c>
      <c r="T38" s="18"/>
      <c r="U38" s="17"/>
      <c r="V38" s="6" t="e">
        <f t="shared" si="6"/>
        <v>#NUM!</v>
      </c>
      <c r="W38" s="2" t="e">
        <f t="shared" si="7"/>
        <v>#NUM!</v>
      </c>
      <c r="X38" s="7" t="e">
        <f t="shared" si="8"/>
        <v>#NUM!</v>
      </c>
      <c r="Y38" s="18"/>
      <c r="Z38" s="2"/>
      <c r="AA38" s="17"/>
      <c r="AB38" s="32">
        <v>1.65</v>
      </c>
      <c r="AD38">
        <f t="shared" si="9"/>
        <v>0.53071064231946274</v>
      </c>
      <c r="AE38">
        <f t="shared" si="10"/>
        <v>0.75053818806392092</v>
      </c>
      <c r="AF38">
        <f t="shared" si="11"/>
        <v>1.0614212846389255</v>
      </c>
      <c r="AH38">
        <f t="shared" si="12"/>
        <v>0.28904573210507728</v>
      </c>
      <c r="AI38">
        <f t="shared" si="13"/>
        <v>0.44509139580874468</v>
      </c>
      <c r="AJ38">
        <f t="shared" si="14"/>
        <v>0.40877239448906066</v>
      </c>
      <c r="AK38">
        <f t="shared" si="15"/>
        <v>0.62945428844829809</v>
      </c>
      <c r="AL38">
        <f t="shared" si="16"/>
        <v>0.57809146421015456</v>
      </c>
      <c r="AM38">
        <f t="shared" si="17"/>
        <v>0.89018279161748937</v>
      </c>
      <c r="AO38">
        <f t="shared" si="1"/>
        <v>0.57595865315812844</v>
      </c>
      <c r="AP38">
        <v>33</v>
      </c>
      <c r="AQ38">
        <v>0.5</v>
      </c>
      <c r="AR38">
        <v>1</v>
      </c>
      <c r="AS38">
        <v>2</v>
      </c>
      <c r="AT38">
        <f t="shared" si="18"/>
        <v>0.59618164641797367</v>
      </c>
      <c r="AU38">
        <f t="shared" si="19"/>
        <v>1.1923632928359473</v>
      </c>
      <c r="AV38">
        <f t="shared" si="20"/>
        <v>2.3847265856718947</v>
      </c>
      <c r="AW38">
        <f t="shared" si="21"/>
        <v>0.32470379659875515</v>
      </c>
      <c r="AX38">
        <f t="shared" si="22"/>
        <v>0.64940759319751029</v>
      </c>
      <c r="AY38">
        <f t="shared" si="23"/>
        <v>1.2988151863950206</v>
      </c>
      <c r="AZ38">
        <f t="shared" si="24"/>
        <v>63.394032199352502</v>
      </c>
      <c r="BA38">
        <f t="shared" si="25"/>
        <v>15.848508049838125</v>
      </c>
      <c r="BB38">
        <f t="shared" si="26"/>
        <v>3.9621270124595314</v>
      </c>
    </row>
    <row r="39" spans="2:54" x14ac:dyDescent="0.2">
      <c r="B39">
        <v>6.8</v>
      </c>
      <c r="E39">
        <f t="shared" si="2"/>
        <v>6.8</v>
      </c>
      <c r="H39">
        <v>6.8</v>
      </c>
      <c r="K39">
        <f t="shared" si="3"/>
        <v>1</v>
      </c>
      <c r="N39">
        <f t="shared" si="27"/>
        <v>0.82606371847004523</v>
      </c>
      <c r="O39">
        <f t="shared" si="0"/>
        <v>0.59341194567807176</v>
      </c>
      <c r="P39">
        <v>34</v>
      </c>
      <c r="Q39" s="22"/>
      <c r="R39" s="6">
        <f t="shared" si="4"/>
        <v>129.19999999999999</v>
      </c>
      <c r="S39" s="7">
        <f t="shared" si="5"/>
        <v>12.92</v>
      </c>
      <c r="T39" s="18"/>
      <c r="U39" s="17"/>
      <c r="V39" s="6" t="e">
        <f t="shared" si="6"/>
        <v>#NUM!</v>
      </c>
      <c r="W39" s="2" t="e">
        <f t="shared" si="7"/>
        <v>#NUM!</v>
      </c>
      <c r="X39" s="7" t="e">
        <f t="shared" si="8"/>
        <v>#NUM!</v>
      </c>
      <c r="Y39" s="18"/>
      <c r="Z39" s="2"/>
      <c r="AA39" s="17"/>
      <c r="AB39" s="32">
        <v>1.7</v>
      </c>
      <c r="AD39">
        <f t="shared" si="9"/>
        <v>0.52159331120343333</v>
      </c>
      <c r="AE39">
        <f t="shared" si="10"/>
        <v>0.73764433474698576</v>
      </c>
      <c r="AF39">
        <f t="shared" si="11"/>
        <v>1.0431866224068667</v>
      </c>
      <c r="AH39">
        <f t="shared" si="12"/>
        <v>0.29167127812276855</v>
      </c>
      <c r="AI39">
        <f t="shared" si="13"/>
        <v>0.43242045258104089</v>
      </c>
      <c r="AJ39">
        <f t="shared" si="14"/>
        <v>0.41248547727591428</v>
      </c>
      <c r="AK39">
        <f t="shared" si="15"/>
        <v>0.61153486868761975</v>
      </c>
      <c r="AL39">
        <f t="shared" si="16"/>
        <v>0.5833425562455371</v>
      </c>
      <c r="AM39">
        <f t="shared" si="17"/>
        <v>0.86484090516208179</v>
      </c>
      <c r="AO39">
        <f t="shared" si="1"/>
        <v>0.59341194567807176</v>
      </c>
      <c r="AP39">
        <v>34</v>
      </c>
      <c r="AQ39">
        <v>0.5</v>
      </c>
      <c r="AR39">
        <v>1</v>
      </c>
      <c r="AS39">
        <v>2</v>
      </c>
      <c r="AT39">
        <f t="shared" si="18"/>
        <v>0.60310897425195253</v>
      </c>
      <c r="AU39">
        <f t="shared" si="19"/>
        <v>1.2062179485039051</v>
      </c>
      <c r="AV39">
        <f t="shared" si="20"/>
        <v>2.4124358970078101</v>
      </c>
      <c r="AW39">
        <f t="shared" si="21"/>
        <v>0.33725425842121309</v>
      </c>
      <c r="AX39">
        <f t="shared" si="22"/>
        <v>0.67450851684242619</v>
      </c>
      <c r="AY39">
        <f t="shared" si="23"/>
        <v>1.3490170336848524</v>
      </c>
      <c r="AZ39">
        <f t="shared" si="24"/>
        <v>59.83598329932552</v>
      </c>
      <c r="BA39">
        <f t="shared" si="25"/>
        <v>14.95899582483138</v>
      </c>
      <c r="BB39">
        <f t="shared" si="26"/>
        <v>3.739748956207845</v>
      </c>
    </row>
    <row r="40" spans="2:54" x14ac:dyDescent="0.2">
      <c r="B40">
        <v>7</v>
      </c>
      <c r="E40">
        <f t="shared" si="2"/>
        <v>7</v>
      </c>
      <c r="H40">
        <v>7</v>
      </c>
      <c r="K40">
        <f t="shared" si="3"/>
        <v>1</v>
      </c>
      <c r="N40">
        <f t="shared" si="27"/>
        <v>0.77953441514397726</v>
      </c>
      <c r="O40">
        <f t="shared" si="0"/>
        <v>0.61086523819801508</v>
      </c>
      <c r="P40">
        <v>35</v>
      </c>
      <c r="Q40" s="22"/>
      <c r="R40" s="6">
        <f t="shared" si="4"/>
        <v>133</v>
      </c>
      <c r="S40" s="7">
        <f t="shared" si="5"/>
        <v>13.3</v>
      </c>
      <c r="T40" s="18"/>
      <c r="U40" s="17"/>
      <c r="V40" s="6" t="e">
        <f t="shared" si="6"/>
        <v>#NUM!</v>
      </c>
      <c r="W40" s="2" t="e">
        <f t="shared" si="7"/>
        <v>#NUM!</v>
      </c>
      <c r="X40" s="7" t="e">
        <f t="shared" si="8"/>
        <v>#NUM!</v>
      </c>
      <c r="Y40" s="18"/>
      <c r="Z40" s="2"/>
      <c r="AA40" s="17"/>
      <c r="AB40" s="32">
        <v>1.75</v>
      </c>
      <c r="AD40">
        <f t="shared" si="9"/>
        <v>0.51229188012027072</v>
      </c>
      <c r="AE40">
        <f t="shared" si="10"/>
        <v>0.72449012475969854</v>
      </c>
      <c r="AF40">
        <f t="shared" si="11"/>
        <v>1.0245837602405414</v>
      </c>
      <c r="AH40">
        <f t="shared" si="12"/>
        <v>0.29383855097096206</v>
      </c>
      <c r="AI40">
        <f t="shared" si="13"/>
        <v>0.41964494087317095</v>
      </c>
      <c r="AJ40">
        <f t="shared" si="14"/>
        <v>0.41555046393119249</v>
      </c>
      <c r="AK40">
        <f t="shared" si="15"/>
        <v>0.59346756676409385</v>
      </c>
      <c r="AL40">
        <f t="shared" si="16"/>
        <v>0.58767710194192413</v>
      </c>
      <c r="AM40">
        <f t="shared" si="17"/>
        <v>0.83928988174634189</v>
      </c>
      <c r="AO40">
        <f t="shared" si="1"/>
        <v>0.61086523819801508</v>
      </c>
      <c r="AP40">
        <v>35</v>
      </c>
      <c r="AQ40">
        <v>0.5</v>
      </c>
      <c r="AR40">
        <v>1</v>
      </c>
      <c r="AS40">
        <v>2</v>
      </c>
      <c r="AT40">
        <f t="shared" si="18"/>
        <v>0.61038729438072792</v>
      </c>
      <c r="AU40">
        <f t="shared" si="19"/>
        <v>1.2207745887614558</v>
      </c>
      <c r="AV40">
        <f t="shared" si="20"/>
        <v>2.4415491775229117</v>
      </c>
      <c r="AW40">
        <f t="shared" si="21"/>
        <v>0.35010376910485463</v>
      </c>
      <c r="AX40">
        <f t="shared" si="22"/>
        <v>0.70020753820970927</v>
      </c>
      <c r="AY40">
        <f t="shared" si="23"/>
        <v>1.4004150764194185</v>
      </c>
      <c r="AZ40">
        <f t="shared" si="24"/>
        <v>56.3526004481431</v>
      </c>
      <c r="BA40">
        <f t="shared" si="25"/>
        <v>14.088150112035775</v>
      </c>
      <c r="BB40">
        <f t="shared" si="26"/>
        <v>3.5220375280089438</v>
      </c>
    </row>
    <row r="41" spans="2:54" x14ac:dyDescent="0.2">
      <c r="B41">
        <v>7.2</v>
      </c>
      <c r="E41">
        <f t="shared" si="2"/>
        <v>7.2</v>
      </c>
      <c r="H41">
        <v>7.2</v>
      </c>
      <c r="K41">
        <f t="shared" si="3"/>
        <v>1</v>
      </c>
      <c r="N41">
        <f t="shared" si="27"/>
        <v>0.73682844024025618</v>
      </c>
      <c r="O41">
        <f t="shared" si="0"/>
        <v>0.6283185307179584</v>
      </c>
      <c r="P41">
        <v>36</v>
      </c>
      <c r="Q41" s="22"/>
      <c r="R41" s="6">
        <f t="shared" si="4"/>
        <v>136.80000000000001</v>
      </c>
      <c r="S41" s="7">
        <f t="shared" si="5"/>
        <v>13.680000000000001</v>
      </c>
      <c r="T41" s="18"/>
      <c r="U41" s="17"/>
      <c r="V41" s="6" t="e">
        <f t="shared" si="6"/>
        <v>#NUM!</v>
      </c>
      <c r="W41" s="2" t="e">
        <f t="shared" si="7"/>
        <v>#NUM!</v>
      </c>
      <c r="X41" s="7" t="e">
        <f t="shared" si="8"/>
        <v>#NUM!</v>
      </c>
      <c r="Y41" s="18"/>
      <c r="Z41" s="2"/>
      <c r="AA41" s="17"/>
      <c r="AB41" s="32">
        <v>1.8</v>
      </c>
      <c r="AD41">
        <f t="shared" si="9"/>
        <v>0.5028137669253322</v>
      </c>
      <c r="AE41">
        <f t="shared" si="10"/>
        <v>0.71108604853370916</v>
      </c>
      <c r="AF41">
        <f t="shared" si="11"/>
        <v>1.0056275338506644</v>
      </c>
      <c r="AH41">
        <f t="shared" si="12"/>
        <v>0.29554651684833505</v>
      </c>
      <c r="AI41">
        <f t="shared" si="13"/>
        <v>0.40678488244827765</v>
      </c>
      <c r="AJ41">
        <f t="shared" si="14"/>
        <v>0.41796589243904386</v>
      </c>
      <c r="AK41">
        <f t="shared" si="15"/>
        <v>0.57528069772669943</v>
      </c>
      <c r="AL41">
        <f t="shared" si="16"/>
        <v>0.5910930336966701</v>
      </c>
      <c r="AM41">
        <f t="shared" si="17"/>
        <v>0.8135697648965553</v>
      </c>
      <c r="AO41">
        <f t="shared" si="1"/>
        <v>0.6283185307179584</v>
      </c>
      <c r="AP41">
        <v>36</v>
      </c>
      <c r="AQ41">
        <v>0.5</v>
      </c>
      <c r="AR41">
        <v>1</v>
      </c>
      <c r="AS41">
        <v>2</v>
      </c>
      <c r="AT41">
        <f t="shared" si="18"/>
        <v>0.61803398874989479</v>
      </c>
      <c r="AU41">
        <f t="shared" si="19"/>
        <v>1.2360679774997896</v>
      </c>
      <c r="AV41">
        <f t="shared" si="20"/>
        <v>2.4721359549995792</v>
      </c>
      <c r="AW41">
        <f t="shared" si="21"/>
        <v>0.36327126400268028</v>
      </c>
      <c r="AX41">
        <f t="shared" si="22"/>
        <v>0.72654252800536057</v>
      </c>
      <c r="AY41">
        <f t="shared" si="23"/>
        <v>1.4530850560107211</v>
      </c>
      <c r="AZ41">
        <f t="shared" si="24"/>
        <v>52.951660988306891</v>
      </c>
      <c r="BA41">
        <f t="shared" si="25"/>
        <v>13.237915247076723</v>
      </c>
      <c r="BB41">
        <f t="shared" si="26"/>
        <v>3.3094788117691807</v>
      </c>
    </row>
    <row r="42" spans="2:54" x14ac:dyDescent="0.2">
      <c r="B42">
        <v>7.4</v>
      </c>
      <c r="E42">
        <f t="shared" si="2"/>
        <v>7.4</v>
      </c>
      <c r="H42">
        <v>7.4</v>
      </c>
      <c r="K42">
        <f t="shared" si="3"/>
        <v>1</v>
      </c>
      <c r="N42">
        <f t="shared" si="27"/>
        <v>0.69753809974534109</v>
      </c>
      <c r="O42">
        <f t="shared" si="0"/>
        <v>0.64577182323790172</v>
      </c>
      <c r="P42">
        <v>37</v>
      </c>
      <c r="Q42" s="22"/>
      <c r="R42" s="6">
        <f t="shared" si="4"/>
        <v>140.6</v>
      </c>
      <c r="S42" s="7">
        <f t="shared" si="5"/>
        <v>14.06</v>
      </c>
      <c r="T42" s="18"/>
      <c r="U42" s="17"/>
      <c r="V42" s="6" t="e">
        <f t="shared" si="6"/>
        <v>#NUM!</v>
      </c>
      <c r="W42" s="2" t="e">
        <f t="shared" si="7"/>
        <v>#NUM!</v>
      </c>
      <c r="X42" s="7" t="e">
        <f t="shared" si="8"/>
        <v>#NUM!</v>
      </c>
      <c r="Y42" s="18"/>
      <c r="Z42" s="2"/>
      <c r="AA42" s="17"/>
      <c r="AB42" s="32">
        <v>1.85</v>
      </c>
      <c r="AD42">
        <f t="shared" si="9"/>
        <v>0.49316655668424264</v>
      </c>
      <c r="AE42">
        <f t="shared" si="10"/>
        <v>0.69744283297169574</v>
      </c>
      <c r="AF42">
        <f t="shared" si="11"/>
        <v>0.98633311336848528</v>
      </c>
      <c r="AH42">
        <f t="shared" si="12"/>
        <v>0.29679504272874335</v>
      </c>
      <c r="AI42">
        <f t="shared" si="13"/>
        <v>0.39386032453578734</v>
      </c>
      <c r="AJ42">
        <f t="shared" si="14"/>
        <v>0.4197315746720911</v>
      </c>
      <c r="AK42">
        <f t="shared" si="15"/>
        <v>0.55700261263917916</v>
      </c>
      <c r="AL42">
        <f t="shared" si="16"/>
        <v>0.5935900854574867</v>
      </c>
      <c r="AM42">
        <f t="shared" si="17"/>
        <v>0.78772064907157469</v>
      </c>
      <c r="AO42">
        <f t="shared" si="1"/>
        <v>0.64577182323790172</v>
      </c>
      <c r="AP42">
        <v>37</v>
      </c>
      <c r="AQ42">
        <v>0.5</v>
      </c>
      <c r="AR42">
        <v>1</v>
      </c>
      <c r="AS42">
        <v>2</v>
      </c>
      <c r="AT42">
        <f t="shared" si="18"/>
        <v>0.62606782907811276</v>
      </c>
      <c r="AU42">
        <f t="shared" si="19"/>
        <v>1.2521356581562255</v>
      </c>
      <c r="AV42">
        <f t="shared" si="20"/>
        <v>2.504271316312451</v>
      </c>
      <c r="AW42">
        <f t="shared" si="21"/>
        <v>0.37677702505139699</v>
      </c>
      <c r="AX42">
        <f t="shared" si="22"/>
        <v>0.75355405010279397</v>
      </c>
      <c r="AY42">
        <f t="shared" si="23"/>
        <v>1.5071081002055879</v>
      </c>
      <c r="AZ42">
        <f t="shared" si="24"/>
        <v>49.640305677899434</v>
      </c>
      <c r="BA42">
        <f t="shared" si="25"/>
        <v>12.410076419474859</v>
      </c>
      <c r="BB42">
        <f t="shared" si="26"/>
        <v>3.1025191048687146</v>
      </c>
    </row>
    <row r="43" spans="2:54" x14ac:dyDescent="0.2">
      <c r="B43">
        <v>7.6</v>
      </c>
      <c r="E43">
        <f t="shared" si="2"/>
        <v>7.6</v>
      </c>
      <c r="H43">
        <v>7.6</v>
      </c>
      <c r="K43">
        <f t="shared" si="3"/>
        <v>1</v>
      </c>
      <c r="N43">
        <f t="shared" si="27"/>
        <v>0.66130862780565935</v>
      </c>
      <c r="O43">
        <f t="shared" si="0"/>
        <v>0.66322511575784504</v>
      </c>
      <c r="P43">
        <v>38</v>
      </c>
      <c r="Q43" s="22"/>
      <c r="R43" s="6">
        <f t="shared" si="4"/>
        <v>144.4</v>
      </c>
      <c r="S43" s="7">
        <f t="shared" si="5"/>
        <v>14.440000000000001</v>
      </c>
      <c r="T43" s="18"/>
      <c r="U43" s="17"/>
      <c r="V43" s="6" t="e">
        <f t="shared" si="6"/>
        <v>#NUM!</v>
      </c>
      <c r="W43" s="2" t="e">
        <f t="shared" si="7"/>
        <v>#NUM!</v>
      </c>
      <c r="X43" s="7" t="e">
        <f t="shared" si="8"/>
        <v>#NUM!</v>
      </c>
      <c r="Y43" s="18"/>
      <c r="Z43" s="2"/>
      <c r="AA43" s="17"/>
      <c r="AB43" s="32">
        <v>1.9</v>
      </c>
      <c r="AD43">
        <f t="shared" si="9"/>
        <v>0.48335799827052689</v>
      </c>
      <c r="AE43">
        <f t="shared" si="10"/>
        <v>0.68357143663569009</v>
      </c>
      <c r="AF43">
        <f t="shared" si="11"/>
        <v>0.96671599654105378</v>
      </c>
      <c r="AH43">
        <f t="shared" si="12"/>
        <v>0.29758489832568946</v>
      </c>
      <c r="AI43">
        <f t="shared" si="13"/>
        <v>0.38089130047899461</v>
      </c>
      <c r="AJ43">
        <f t="shared" si="14"/>
        <v>0.42084859916960854</v>
      </c>
      <c r="AK43">
        <f t="shared" si="15"/>
        <v>0.53866164292731988</v>
      </c>
      <c r="AL43">
        <f t="shared" si="16"/>
        <v>0.59516979665137892</v>
      </c>
      <c r="AM43">
        <f t="shared" si="17"/>
        <v>0.76178260095798922</v>
      </c>
      <c r="AO43">
        <f t="shared" si="1"/>
        <v>0.66322511575784504</v>
      </c>
      <c r="AP43">
        <v>38</v>
      </c>
      <c r="AQ43">
        <v>0.5</v>
      </c>
      <c r="AR43">
        <v>1</v>
      </c>
      <c r="AS43">
        <v>2</v>
      </c>
      <c r="AT43">
        <f t="shared" si="18"/>
        <v>0.63450910753628931</v>
      </c>
      <c r="AU43">
        <f t="shared" si="19"/>
        <v>1.2690182150725786</v>
      </c>
      <c r="AV43">
        <f t="shared" si="20"/>
        <v>2.5380364301451572</v>
      </c>
      <c r="AW43">
        <f t="shared" si="21"/>
        <v>0.39064281325335848</v>
      </c>
      <c r="AX43">
        <f t="shared" si="22"/>
        <v>0.78128562650671696</v>
      </c>
      <c r="AY43">
        <f t="shared" si="23"/>
        <v>1.5625712530134339</v>
      </c>
      <c r="AZ43">
        <f t="shared" si="24"/>
        <v>46.425018489785508</v>
      </c>
      <c r="BA43">
        <f t="shared" si="25"/>
        <v>11.606254622446377</v>
      </c>
      <c r="BB43">
        <f t="shared" si="26"/>
        <v>2.9015636556115942</v>
      </c>
    </row>
    <row r="44" spans="2:54" x14ac:dyDescent="0.2">
      <c r="B44">
        <v>7.8</v>
      </c>
      <c r="E44">
        <f t="shared" si="2"/>
        <v>7.8</v>
      </c>
      <c r="H44">
        <v>7.8</v>
      </c>
      <c r="K44">
        <f t="shared" si="3"/>
        <v>1</v>
      </c>
      <c r="N44">
        <f t="shared" si="27"/>
        <v>0.627830150263887</v>
      </c>
      <c r="O44">
        <f t="shared" si="0"/>
        <v>0.68067840827778836</v>
      </c>
      <c r="P44">
        <v>39</v>
      </c>
      <c r="Q44" s="22"/>
      <c r="R44" s="6">
        <f t="shared" si="4"/>
        <v>148.19999999999999</v>
      </c>
      <c r="S44" s="7">
        <f t="shared" si="5"/>
        <v>14.82</v>
      </c>
      <c r="T44" s="18"/>
      <c r="U44" s="17"/>
      <c r="V44" s="6" t="e">
        <f t="shared" si="6"/>
        <v>#NUM!</v>
      </c>
      <c r="W44" s="2" t="e">
        <f t="shared" si="7"/>
        <v>#NUM!</v>
      </c>
      <c r="X44" s="7" t="e">
        <f t="shared" si="8"/>
        <v>#NUM!</v>
      </c>
      <c r="Y44" s="18"/>
      <c r="Z44" s="2"/>
      <c r="AA44" s="17"/>
      <c r="AB44" s="32">
        <v>1.95</v>
      </c>
      <c r="AD44">
        <f t="shared" si="9"/>
        <v>0.47339600098044204</v>
      </c>
      <c r="AE44">
        <f t="shared" si="10"/>
        <v>0.66948304495972821</v>
      </c>
      <c r="AF44">
        <f t="shared" si="11"/>
        <v>0.94679200196088409</v>
      </c>
      <c r="AH44">
        <f t="shared" si="12"/>
        <v>0.29791775645844093</v>
      </c>
      <c r="AI44">
        <f t="shared" si="13"/>
        <v>0.36789779033183084</v>
      </c>
      <c r="AJ44">
        <f t="shared" si="14"/>
        <v>0.42131933165529195</v>
      </c>
      <c r="AK44">
        <f t="shared" si="15"/>
        <v>0.52028604465436856</v>
      </c>
      <c r="AL44">
        <f t="shared" si="16"/>
        <v>0.59583551291688186</v>
      </c>
      <c r="AM44">
        <f t="shared" si="17"/>
        <v>0.73579558066366169</v>
      </c>
      <c r="AO44">
        <f t="shared" si="1"/>
        <v>0.68067840827778836</v>
      </c>
      <c r="AP44">
        <v>39</v>
      </c>
      <c r="AQ44">
        <v>0.5</v>
      </c>
      <c r="AR44">
        <v>1</v>
      </c>
      <c r="AS44">
        <v>2</v>
      </c>
      <c r="AT44">
        <f t="shared" si="18"/>
        <v>0.6433797829465836</v>
      </c>
      <c r="AU44">
        <f t="shared" si="19"/>
        <v>1.2867595658931672</v>
      </c>
      <c r="AV44">
        <f t="shared" si="20"/>
        <v>2.5735191317863344</v>
      </c>
      <c r="AW44">
        <f t="shared" si="21"/>
        <v>0.4048920165975034</v>
      </c>
      <c r="AX44">
        <f t="shared" si="22"/>
        <v>0.8097840331950068</v>
      </c>
      <c r="AY44">
        <f t="shared" si="23"/>
        <v>1.6195680663900136</v>
      </c>
      <c r="AZ44">
        <f t="shared" si="24"/>
        <v>43.311610921933998</v>
      </c>
      <c r="BA44">
        <f t="shared" si="25"/>
        <v>10.827902730483499</v>
      </c>
      <c r="BB44">
        <f t="shared" si="26"/>
        <v>2.7069756826208748</v>
      </c>
    </row>
    <row r="45" spans="2:54" x14ac:dyDescent="0.2">
      <c r="B45">
        <v>8</v>
      </c>
      <c r="E45">
        <f t="shared" si="2"/>
        <v>8</v>
      </c>
      <c r="H45">
        <v>8</v>
      </c>
      <c r="K45">
        <f t="shared" si="3"/>
        <v>1</v>
      </c>
      <c r="N45">
        <f t="shared" si="27"/>
        <v>0.59683103659460757</v>
      </c>
      <c r="O45">
        <f t="shared" si="0"/>
        <v>0.69813170079773168</v>
      </c>
      <c r="P45">
        <v>40</v>
      </c>
      <c r="Q45" s="22"/>
      <c r="R45" s="6">
        <f t="shared" si="4"/>
        <v>152</v>
      </c>
      <c r="S45" s="7">
        <f t="shared" si="5"/>
        <v>15.200000000000001</v>
      </c>
      <c r="T45" s="18"/>
      <c r="U45" s="17"/>
      <c r="V45" s="6" t="e">
        <f t="shared" si="6"/>
        <v>#NUM!</v>
      </c>
      <c r="W45" s="2" t="e">
        <f t="shared" si="7"/>
        <v>#NUM!</v>
      </c>
      <c r="X45" s="7" t="e">
        <f t="shared" si="8"/>
        <v>#NUM!</v>
      </c>
      <c r="Y45" s="18"/>
      <c r="Z45" s="2"/>
      <c r="AA45" s="17"/>
      <c r="AB45" s="32">
        <v>2</v>
      </c>
      <c r="AD45">
        <f t="shared" si="9"/>
        <v>0.46328863117832109</v>
      </c>
      <c r="AE45">
        <f t="shared" si="10"/>
        <v>0.65518906550564837</v>
      </c>
      <c r="AF45">
        <f t="shared" si="11"/>
        <v>0.92657726235664217</v>
      </c>
      <c r="AH45">
        <f t="shared" si="12"/>
        <v>0.29779619183006167</v>
      </c>
      <c r="AI45">
        <f t="shared" si="13"/>
        <v>0.35489968147435064</v>
      </c>
      <c r="AJ45">
        <f t="shared" si="14"/>
        <v>0.42114741330913308</v>
      </c>
      <c r="AK45">
        <f t="shared" si="15"/>
        <v>0.50190394282291806</v>
      </c>
      <c r="AL45">
        <f t="shared" si="16"/>
        <v>0.59559238366012335</v>
      </c>
      <c r="AM45">
        <f t="shared" si="17"/>
        <v>0.70979936294870127</v>
      </c>
      <c r="AO45">
        <f t="shared" si="1"/>
        <v>0.69813170079773168</v>
      </c>
      <c r="AP45">
        <v>40</v>
      </c>
      <c r="AQ45">
        <v>0.5</v>
      </c>
      <c r="AR45">
        <v>1</v>
      </c>
      <c r="AS45">
        <v>2</v>
      </c>
      <c r="AT45">
        <f t="shared" si="18"/>
        <v>0.65270364466613917</v>
      </c>
      <c r="AU45">
        <f t="shared" si="19"/>
        <v>1.3054072893322783</v>
      </c>
      <c r="AV45">
        <f t="shared" si="20"/>
        <v>2.6108145786645567</v>
      </c>
      <c r="AW45">
        <f t="shared" si="21"/>
        <v>0.41954981558863985</v>
      </c>
      <c r="AX45">
        <f t="shared" si="22"/>
        <v>0.8390996311772797</v>
      </c>
      <c r="AY45">
        <f t="shared" si="23"/>
        <v>1.6781992623545594</v>
      </c>
      <c r="AZ45">
        <f t="shared" si="24"/>
        <v>40.305210851390591</v>
      </c>
      <c r="BA45">
        <f t="shared" si="25"/>
        <v>10.076302712847648</v>
      </c>
      <c r="BB45">
        <f t="shared" si="26"/>
        <v>2.5190756782119119</v>
      </c>
    </row>
    <row r="46" spans="2:54" x14ac:dyDescent="0.2">
      <c r="B46">
        <v>8.1999999999999993</v>
      </c>
      <c r="E46">
        <f t="shared" si="2"/>
        <v>8.1999999999999993</v>
      </c>
      <c r="H46">
        <v>8.1999999999999993</v>
      </c>
      <c r="K46">
        <f t="shared" si="3"/>
        <v>1</v>
      </c>
      <c r="N46">
        <f t="shared" si="27"/>
        <v>0.56807237272538502</v>
      </c>
      <c r="O46">
        <f t="shared" si="0"/>
        <v>0.715584993317675</v>
      </c>
      <c r="P46">
        <v>41</v>
      </c>
      <c r="Q46" s="22"/>
      <c r="R46" s="6">
        <f t="shared" si="4"/>
        <v>155.79999999999998</v>
      </c>
      <c r="S46" s="7">
        <f t="shared" si="5"/>
        <v>15.579999999999998</v>
      </c>
      <c r="T46" s="18"/>
      <c r="U46" s="17"/>
      <c r="V46" s="6" t="e">
        <f t="shared" si="6"/>
        <v>#NUM!</v>
      </c>
      <c r="W46" s="2" t="e">
        <f t="shared" si="7"/>
        <v>#NUM!</v>
      </c>
      <c r="X46" s="7" t="e">
        <f t="shared" si="8"/>
        <v>#NUM!</v>
      </c>
      <c r="Y46" s="18"/>
      <c r="Z46" s="2"/>
      <c r="AA46" s="17"/>
      <c r="AB46" s="32">
        <v>2.0499999999999998</v>
      </c>
      <c r="AD46">
        <f t="shared" si="9"/>
        <v>0.4530441089869307</v>
      </c>
      <c r="AE46">
        <f t="shared" si="10"/>
        <v>0.64070112328255202</v>
      </c>
      <c r="AF46">
        <f t="shared" si="11"/>
        <v>0.90608821797386141</v>
      </c>
      <c r="AH46">
        <f t="shared" si="12"/>
        <v>0.29722367823183526</v>
      </c>
      <c r="AI46">
        <f t="shared" si="13"/>
        <v>0.34191672931592632</v>
      </c>
      <c r="AJ46">
        <f t="shared" si="14"/>
        <v>0.4203377568138783</v>
      </c>
      <c r="AK46">
        <f t="shared" si="15"/>
        <v>0.48354327580083339</v>
      </c>
      <c r="AL46">
        <f t="shared" si="16"/>
        <v>0.59444735646367053</v>
      </c>
      <c r="AM46">
        <f t="shared" si="17"/>
        <v>0.68383345863185263</v>
      </c>
      <c r="AO46">
        <f t="shared" si="1"/>
        <v>0.715584993317675</v>
      </c>
      <c r="AP46">
        <v>41</v>
      </c>
      <c r="AQ46">
        <v>0.5</v>
      </c>
      <c r="AR46">
        <v>1</v>
      </c>
      <c r="AS46">
        <v>2</v>
      </c>
      <c r="AT46">
        <f t="shared" si="18"/>
        <v>0.66250649667440553</v>
      </c>
      <c r="AU46">
        <f t="shared" si="19"/>
        <v>1.3250129933488111</v>
      </c>
      <c r="AV46">
        <f t="shared" si="20"/>
        <v>2.6500259866976221</v>
      </c>
      <c r="AW46">
        <f t="shared" si="21"/>
        <v>0.43464336890811317</v>
      </c>
      <c r="AX46">
        <f t="shared" si="22"/>
        <v>0.86928673781622634</v>
      </c>
      <c r="AY46">
        <f t="shared" si="23"/>
        <v>1.7385734756324527</v>
      </c>
      <c r="AZ46">
        <f t="shared" si="24"/>
        <v>37.410255931552136</v>
      </c>
      <c r="BA46">
        <f t="shared" si="25"/>
        <v>9.352563982888034</v>
      </c>
      <c r="BB46">
        <f t="shared" si="26"/>
        <v>2.3381409957220085</v>
      </c>
    </row>
    <row r="47" spans="2:54" x14ac:dyDescent="0.2">
      <c r="B47">
        <v>8.4</v>
      </c>
      <c r="E47">
        <f t="shared" si="2"/>
        <v>8.4</v>
      </c>
      <c r="H47">
        <v>8.4</v>
      </c>
      <c r="K47">
        <f t="shared" si="3"/>
        <v>1</v>
      </c>
      <c r="N47">
        <f t="shared" si="27"/>
        <v>0.54134334384998417</v>
      </c>
      <c r="O47">
        <f t="shared" si="0"/>
        <v>0.73303828583761832</v>
      </c>
      <c r="P47">
        <v>42</v>
      </c>
      <c r="Q47" s="22"/>
      <c r="R47" s="6">
        <f t="shared" si="4"/>
        <v>159.6</v>
      </c>
      <c r="S47" s="7">
        <f t="shared" si="5"/>
        <v>15.96</v>
      </c>
      <c r="T47" s="18"/>
      <c r="U47" s="17"/>
      <c r="V47" s="6" t="e">
        <f t="shared" si="6"/>
        <v>#NUM!</v>
      </c>
      <c r="W47" s="2" t="e">
        <f t="shared" si="7"/>
        <v>#NUM!</v>
      </c>
      <c r="X47" s="7" t="e">
        <f t="shared" si="8"/>
        <v>#NUM!</v>
      </c>
      <c r="Y47" s="18"/>
      <c r="Z47" s="2"/>
      <c r="AA47" s="17"/>
      <c r="AB47" s="32">
        <v>2.1</v>
      </c>
      <c r="AD47">
        <f t="shared" si="9"/>
        <v>0.4426708050386961</v>
      </c>
      <c r="AE47">
        <f t="shared" si="10"/>
        <v>0.62603105615234034</v>
      </c>
      <c r="AF47">
        <f t="shared" si="11"/>
        <v>0.8853416100773922</v>
      </c>
      <c r="AH47">
        <f t="shared" si="12"/>
        <v>0.29620458419290657</v>
      </c>
      <c r="AI47">
        <f t="shared" si="13"/>
        <v>0.32896851815441946</v>
      </c>
      <c r="AJ47">
        <f t="shared" si="14"/>
        <v>0.41889654020269185</v>
      </c>
      <c r="AK47">
        <f t="shared" si="15"/>
        <v>0.46523173996775985</v>
      </c>
      <c r="AL47">
        <f t="shared" si="16"/>
        <v>0.59240916838581315</v>
      </c>
      <c r="AM47">
        <f t="shared" si="17"/>
        <v>0.65793703630883893</v>
      </c>
      <c r="AO47">
        <f t="shared" si="1"/>
        <v>0.73303828583761832</v>
      </c>
      <c r="AP47">
        <v>42</v>
      </c>
      <c r="AQ47">
        <v>0.5</v>
      </c>
      <c r="AR47">
        <v>1</v>
      </c>
      <c r="AS47">
        <v>2</v>
      </c>
      <c r="AT47">
        <f t="shared" si="18"/>
        <v>0.67281636480318796</v>
      </c>
      <c r="AU47">
        <f t="shared" si="19"/>
        <v>1.3456327296063759</v>
      </c>
      <c r="AV47">
        <f t="shared" si="20"/>
        <v>2.6912654592127518</v>
      </c>
      <c r="AW47">
        <f t="shared" si="21"/>
        <v>0.45020202214891986</v>
      </c>
      <c r="AX47">
        <f t="shared" si="22"/>
        <v>0.90040404429783971</v>
      </c>
      <c r="AY47">
        <f t="shared" si="23"/>
        <v>1.8008080885956794</v>
      </c>
      <c r="AZ47">
        <f t="shared" si="24"/>
        <v>34.630491499748679</v>
      </c>
      <c r="BA47">
        <f t="shared" si="25"/>
        <v>8.6576228749371698</v>
      </c>
      <c r="BB47">
        <f t="shared" si="26"/>
        <v>2.1644057187342924</v>
      </c>
    </row>
    <row r="48" spans="2:54" x14ac:dyDescent="0.2">
      <c r="B48">
        <v>8.6</v>
      </c>
      <c r="E48">
        <f t="shared" si="2"/>
        <v>8.6</v>
      </c>
      <c r="H48">
        <v>8.6</v>
      </c>
      <c r="K48">
        <f t="shared" si="3"/>
        <v>1</v>
      </c>
      <c r="N48">
        <f t="shared" si="27"/>
        <v>0.51645735995206721</v>
      </c>
      <c r="O48">
        <f t="shared" si="0"/>
        <v>0.75049157835756164</v>
      </c>
      <c r="P48">
        <v>43</v>
      </c>
      <c r="Q48" s="22"/>
      <c r="R48" s="6">
        <f t="shared" si="4"/>
        <v>163.4</v>
      </c>
      <c r="S48" s="7">
        <f t="shared" si="5"/>
        <v>16.34</v>
      </c>
      <c r="T48" s="18"/>
      <c r="U48" s="17"/>
      <c r="V48" s="6" t="e">
        <f t="shared" si="6"/>
        <v>#NUM!</v>
      </c>
      <c r="W48" s="2" t="e">
        <f t="shared" si="7"/>
        <v>#NUM!</v>
      </c>
      <c r="X48" s="7" t="e">
        <f t="shared" si="8"/>
        <v>#NUM!</v>
      </c>
      <c r="Y48" s="18"/>
      <c r="Z48" s="2"/>
      <c r="AA48" s="17"/>
      <c r="AB48" s="32">
        <v>2.15</v>
      </c>
      <c r="AD48">
        <f t="shared" si="9"/>
        <v>0.43217723730516411</v>
      </c>
      <c r="AE48">
        <f t="shared" si="10"/>
        <v>0.61119091034589867</v>
      </c>
      <c r="AF48">
        <f t="shared" si="11"/>
        <v>0.86435447461032822</v>
      </c>
      <c r="AH48">
        <f t="shared" si="12"/>
        <v>0.29474416709846318</v>
      </c>
      <c r="AI48">
        <f t="shared" si="13"/>
        <v>0.31607442225867849</v>
      </c>
      <c r="AJ48">
        <f t="shared" si="14"/>
        <v>0.41683119854100842</v>
      </c>
      <c r="AK48">
        <f t="shared" si="15"/>
        <v>0.44699673467746359</v>
      </c>
      <c r="AL48">
        <f t="shared" si="16"/>
        <v>0.58948833419692637</v>
      </c>
      <c r="AM48">
        <f t="shared" si="17"/>
        <v>0.63214884451735698</v>
      </c>
      <c r="AO48">
        <f t="shared" si="1"/>
        <v>0.75049157835756164</v>
      </c>
      <c r="AP48">
        <v>43</v>
      </c>
      <c r="AQ48">
        <v>0.5</v>
      </c>
      <c r="AR48">
        <v>1</v>
      </c>
      <c r="AS48">
        <v>2</v>
      </c>
      <c r="AT48">
        <f t="shared" si="18"/>
        <v>0.68366373054929752</v>
      </c>
      <c r="AU48">
        <f t="shared" si="19"/>
        <v>1.367327461098595</v>
      </c>
      <c r="AV48">
        <f t="shared" si="20"/>
        <v>2.7346549221971901</v>
      </c>
      <c r="AW48">
        <f t="shared" si="21"/>
        <v>0.46625754306883077</v>
      </c>
      <c r="AX48">
        <f t="shared" si="22"/>
        <v>0.93251508613766154</v>
      </c>
      <c r="AY48">
        <f t="shared" si="23"/>
        <v>1.8650301722753231</v>
      </c>
      <c r="AZ48">
        <f t="shared" si="24"/>
        <v>31.968972929970363</v>
      </c>
      <c r="BA48">
        <f t="shared" si="25"/>
        <v>7.9922432324925907</v>
      </c>
      <c r="BB48">
        <f t="shared" si="26"/>
        <v>1.9980608081231477</v>
      </c>
    </row>
    <row r="49" spans="2:54" x14ac:dyDescent="0.2">
      <c r="B49">
        <v>8.8000000000000007</v>
      </c>
      <c r="E49">
        <f t="shared" si="2"/>
        <v>8.8000000000000007</v>
      </c>
      <c r="H49">
        <v>8.8000000000000007</v>
      </c>
      <c r="K49">
        <f t="shared" si="3"/>
        <v>1</v>
      </c>
      <c r="N49">
        <f t="shared" si="27"/>
        <v>0.49324879057405574</v>
      </c>
      <c r="O49">
        <f t="shared" si="0"/>
        <v>0.76794487087750496</v>
      </c>
      <c r="P49">
        <v>44</v>
      </c>
      <c r="Q49" s="22"/>
      <c r="R49" s="6">
        <f t="shared" si="4"/>
        <v>167.20000000000002</v>
      </c>
      <c r="S49" s="7">
        <f t="shared" si="5"/>
        <v>16.720000000000002</v>
      </c>
      <c r="T49" s="18"/>
      <c r="U49" s="17"/>
      <c r="V49" s="6" t="e">
        <f t="shared" si="6"/>
        <v>#NUM!</v>
      </c>
      <c r="W49" s="2" t="e">
        <f t="shared" si="7"/>
        <v>#NUM!</v>
      </c>
      <c r="X49" s="7" t="e">
        <f t="shared" si="8"/>
        <v>#NUM!</v>
      </c>
      <c r="Y49" s="18"/>
      <c r="Z49" s="2"/>
      <c r="AA49" s="17"/>
      <c r="AB49" s="32">
        <v>2.2000000000000002</v>
      </c>
      <c r="AD49">
        <f t="shared" si="9"/>
        <v>0.42157206802379354</v>
      </c>
      <c r="AE49">
        <f t="shared" si="10"/>
        <v>0.59619293611692181</v>
      </c>
      <c r="AF49">
        <f t="shared" si="11"/>
        <v>0.84314413604758709</v>
      </c>
      <c r="AH49">
        <f t="shared" si="12"/>
        <v>0.29284856580443797</v>
      </c>
      <c r="AI49">
        <f t="shared" si="13"/>
        <v>0.30325356724058794</v>
      </c>
      <c r="AJ49">
        <f t="shared" si="14"/>
        <v>0.41415041348214593</v>
      </c>
      <c r="AK49">
        <f t="shared" si="15"/>
        <v>0.42886530762966074</v>
      </c>
      <c r="AL49">
        <f t="shared" si="16"/>
        <v>0.58569713160887593</v>
      </c>
      <c r="AM49">
        <f t="shared" si="17"/>
        <v>0.60650713448117588</v>
      </c>
      <c r="AO49">
        <f t="shared" si="1"/>
        <v>0.76794487087750496</v>
      </c>
      <c r="AP49">
        <v>44</v>
      </c>
      <c r="AQ49">
        <v>0.5</v>
      </c>
      <c r="AR49">
        <v>1</v>
      </c>
      <c r="AS49">
        <v>2</v>
      </c>
      <c r="AT49">
        <f t="shared" si="18"/>
        <v>0.69508179550833937</v>
      </c>
      <c r="AU49">
        <f t="shared" si="19"/>
        <v>1.3901635910166787</v>
      </c>
      <c r="AV49">
        <f t="shared" si="20"/>
        <v>2.7803271820333575</v>
      </c>
      <c r="AW49">
        <f t="shared" si="21"/>
        <v>0.48284438740353697</v>
      </c>
      <c r="AX49">
        <f t="shared" si="22"/>
        <v>0.96568877480707394</v>
      </c>
      <c r="AY49">
        <f t="shared" si="23"/>
        <v>1.9313775496141479</v>
      </c>
      <c r="AZ49">
        <f t="shared" si="24"/>
        <v>29.428072334125371</v>
      </c>
      <c r="BA49">
        <f t="shared" si="25"/>
        <v>7.3570180835313428</v>
      </c>
      <c r="BB49">
        <f t="shared" si="26"/>
        <v>1.8392545208828357</v>
      </c>
    </row>
    <row r="50" spans="2:54" x14ac:dyDescent="0.2">
      <c r="B50">
        <v>9</v>
      </c>
      <c r="E50">
        <f t="shared" si="2"/>
        <v>9</v>
      </c>
      <c r="H50">
        <v>9</v>
      </c>
      <c r="K50">
        <f t="shared" si="3"/>
        <v>1</v>
      </c>
      <c r="N50">
        <f t="shared" si="27"/>
        <v>0.47157020175376402</v>
      </c>
      <c r="O50">
        <f t="shared" si="0"/>
        <v>0.78539816339744828</v>
      </c>
      <c r="P50">
        <v>45</v>
      </c>
      <c r="Q50" s="22"/>
      <c r="R50" s="6">
        <f t="shared" si="4"/>
        <v>171</v>
      </c>
      <c r="S50" s="7">
        <f t="shared" si="5"/>
        <v>17.100000000000001</v>
      </c>
      <c r="T50" s="18"/>
      <c r="U50" s="17"/>
      <c r="V50" s="6" t="e">
        <f t="shared" si="6"/>
        <v>#NUM!</v>
      </c>
      <c r="W50" s="2" t="e">
        <f t="shared" si="7"/>
        <v>#NUM!</v>
      </c>
      <c r="X50" s="7" t="e">
        <f t="shared" si="8"/>
        <v>#NUM!</v>
      </c>
      <c r="Y50" s="18"/>
      <c r="Z50" s="2"/>
      <c r="AA50" s="17"/>
      <c r="AB50" s="32">
        <v>2.25</v>
      </c>
      <c r="AD50">
        <f t="shared" si="9"/>
        <v>0.41086410074312579</v>
      </c>
      <c r="AE50">
        <f t="shared" si="10"/>
        <v>0.58104958356315417</v>
      </c>
      <c r="AF50">
        <f t="shared" si="11"/>
        <v>0.82172820148625159</v>
      </c>
      <c r="AH50">
        <f t="shared" si="12"/>
        <v>0.29052479178157703</v>
      </c>
      <c r="AI50">
        <f t="shared" si="13"/>
        <v>0.29052479178157709</v>
      </c>
      <c r="AJ50">
        <f t="shared" si="14"/>
        <v>0.41086410074312579</v>
      </c>
      <c r="AK50">
        <f t="shared" si="15"/>
        <v>0.41086410074312585</v>
      </c>
      <c r="AL50">
        <f t="shared" si="16"/>
        <v>0.58104958356315406</v>
      </c>
      <c r="AM50">
        <f t="shared" si="17"/>
        <v>0.58104958356315417</v>
      </c>
      <c r="AO50">
        <f t="shared" si="1"/>
        <v>0.78539816339744828</v>
      </c>
      <c r="AP50">
        <v>45</v>
      </c>
      <c r="AQ50">
        <v>0.5</v>
      </c>
      <c r="AR50">
        <v>1</v>
      </c>
      <c r="AS50">
        <v>2</v>
      </c>
      <c r="AT50">
        <f t="shared" si="18"/>
        <v>0.70710678118654746</v>
      </c>
      <c r="AU50">
        <f t="shared" si="19"/>
        <v>1.4142135623730949</v>
      </c>
      <c r="AV50">
        <f t="shared" si="20"/>
        <v>2.8284271247461898</v>
      </c>
      <c r="AW50">
        <f t="shared" si="21"/>
        <v>0.49999999999999989</v>
      </c>
      <c r="AX50">
        <f t="shared" si="22"/>
        <v>0.99999999999999978</v>
      </c>
      <c r="AY50">
        <f t="shared" si="23"/>
        <v>1.9999999999999996</v>
      </c>
      <c r="AZ50">
        <f t="shared" si="24"/>
        <v>27.0094894847132</v>
      </c>
      <c r="BA50">
        <f t="shared" si="25"/>
        <v>6.7523723711782999</v>
      </c>
      <c r="BB50">
        <f t="shared" si="26"/>
        <v>1.688093092794575</v>
      </c>
    </row>
    <row r="51" spans="2:54" x14ac:dyDescent="0.2">
      <c r="B51">
        <v>9.1999999999999993</v>
      </c>
      <c r="E51">
        <f t="shared" si="2"/>
        <v>9.1999999999999993</v>
      </c>
      <c r="H51">
        <v>9.1999999999999993</v>
      </c>
      <c r="K51">
        <f t="shared" si="3"/>
        <v>1</v>
      </c>
      <c r="N51">
        <f t="shared" si="27"/>
        <v>0.45129000876718917</v>
      </c>
      <c r="O51">
        <f t="shared" si="0"/>
        <v>0.80285145591739149</v>
      </c>
      <c r="P51">
        <v>46</v>
      </c>
      <c r="Q51" s="22"/>
      <c r="R51" s="6">
        <f t="shared" si="4"/>
        <v>174.79999999999998</v>
      </c>
      <c r="S51" s="7">
        <f t="shared" si="5"/>
        <v>17.48</v>
      </c>
      <c r="T51" s="18"/>
      <c r="U51" s="17"/>
      <c r="V51" s="6" t="e">
        <f t="shared" si="6"/>
        <v>#NUM!</v>
      </c>
      <c r="W51" s="2" t="e">
        <f t="shared" si="7"/>
        <v>#NUM!</v>
      </c>
      <c r="X51" s="7" t="e">
        <f t="shared" si="8"/>
        <v>#NUM!</v>
      </c>
      <c r="Y51" s="18"/>
      <c r="Z51" s="2"/>
      <c r="AA51" s="17"/>
      <c r="AB51" s="32">
        <v>2.2999999999999998</v>
      </c>
      <c r="AD51">
        <f t="shared" si="9"/>
        <v>0.40006227750961504</v>
      </c>
      <c r="AE51">
        <f t="shared" si="10"/>
        <v>0.56577349864796644</v>
      </c>
      <c r="AF51">
        <f t="shared" si="11"/>
        <v>0.80012455501923008</v>
      </c>
      <c r="AH51">
        <f t="shared" si="12"/>
        <v>0.28778071882679251</v>
      </c>
      <c r="AI51">
        <f t="shared" si="13"/>
        <v>0.27790660977694437</v>
      </c>
      <c r="AJ51">
        <f t="shared" si="14"/>
        <v>0.40698339555432828</v>
      </c>
      <c r="AK51">
        <f t="shared" si="15"/>
        <v>0.3930192966196821</v>
      </c>
      <c r="AL51">
        <f t="shared" si="16"/>
        <v>0.57556143765358503</v>
      </c>
      <c r="AM51">
        <f t="shared" si="17"/>
        <v>0.55581321955388874</v>
      </c>
      <c r="AO51">
        <f t="shared" si="1"/>
        <v>0.80285145591739149</v>
      </c>
      <c r="AP51">
        <v>46</v>
      </c>
      <c r="AQ51">
        <v>0.5</v>
      </c>
      <c r="AR51">
        <v>1</v>
      </c>
      <c r="AS51">
        <v>2</v>
      </c>
      <c r="AT51">
        <f t="shared" si="18"/>
        <v>0.71977826981286308</v>
      </c>
      <c r="AU51">
        <f t="shared" si="19"/>
        <v>1.4395565396257262</v>
      </c>
      <c r="AV51">
        <f t="shared" si="20"/>
        <v>2.8791130792514523</v>
      </c>
      <c r="AW51">
        <f t="shared" si="21"/>
        <v>0.51776515689528468</v>
      </c>
      <c r="AX51">
        <f t="shared" si="22"/>
        <v>1.0355303137905694</v>
      </c>
      <c r="AY51">
        <f t="shared" si="23"/>
        <v>2.0710606275811387</v>
      </c>
      <c r="AZ51">
        <f t="shared" si="24"/>
        <v>24.714266802468739</v>
      </c>
      <c r="BA51">
        <f t="shared" si="25"/>
        <v>6.1785667006171847</v>
      </c>
      <c r="BB51">
        <f t="shared" si="26"/>
        <v>1.5446416751542962</v>
      </c>
    </row>
    <row r="52" spans="2:54" x14ac:dyDescent="0.2">
      <c r="B52">
        <v>9.4</v>
      </c>
      <c r="E52">
        <f t="shared" si="2"/>
        <v>9.4</v>
      </c>
      <c r="H52">
        <v>9.4</v>
      </c>
      <c r="K52">
        <f t="shared" si="3"/>
        <v>1</v>
      </c>
      <c r="N52">
        <f t="shared" si="27"/>
        <v>0.43229047467241827</v>
      </c>
      <c r="O52">
        <f t="shared" si="0"/>
        <v>0.82030474843733481</v>
      </c>
      <c r="P52">
        <v>47</v>
      </c>
      <c r="Q52" s="22"/>
      <c r="R52" s="6">
        <f t="shared" si="4"/>
        <v>178.6</v>
      </c>
      <c r="S52" s="7">
        <f t="shared" si="5"/>
        <v>17.86</v>
      </c>
      <c r="T52" s="18"/>
      <c r="U52" s="17"/>
      <c r="V52" s="6" t="e">
        <f t="shared" si="6"/>
        <v>#NUM!</v>
      </c>
      <c r="W52" s="2" t="e">
        <f t="shared" si="7"/>
        <v>#NUM!</v>
      </c>
      <c r="X52" s="7" t="e">
        <f t="shared" si="8"/>
        <v>#NUM!</v>
      </c>
      <c r="Y52" s="18"/>
      <c r="Z52" s="2"/>
      <c r="AA52" s="17"/>
      <c r="AB52" s="32">
        <v>2.35</v>
      </c>
      <c r="AD52">
        <f t="shared" si="9"/>
        <v>0.38917567622195853</v>
      </c>
      <c r="AE52">
        <f t="shared" si="10"/>
        <v>0.55037751945881419</v>
      </c>
      <c r="AF52">
        <f t="shared" si="11"/>
        <v>0.77835135244391707</v>
      </c>
      <c r="AH52">
        <f t="shared" si="12"/>
        <v>0.28462507138507315</v>
      </c>
      <c r="AI52">
        <f t="shared" si="13"/>
        <v>0.26541717295958966</v>
      </c>
      <c r="AJ52">
        <f t="shared" si="14"/>
        <v>0.40252063614418077</v>
      </c>
      <c r="AK52">
        <f t="shared" si="15"/>
        <v>0.3753565656861772</v>
      </c>
      <c r="AL52">
        <f t="shared" si="16"/>
        <v>0.56925014277014629</v>
      </c>
      <c r="AM52">
        <f t="shared" si="17"/>
        <v>0.53083434591917933</v>
      </c>
      <c r="AO52">
        <f t="shared" si="1"/>
        <v>0.82030474843733481</v>
      </c>
      <c r="AP52">
        <v>47</v>
      </c>
      <c r="AQ52">
        <v>0.5</v>
      </c>
      <c r="AR52">
        <v>1</v>
      </c>
      <c r="AS52">
        <v>2</v>
      </c>
      <c r="AT52">
        <f t="shared" si="18"/>
        <v>0.73313959281981234</v>
      </c>
      <c r="AU52">
        <f t="shared" si="19"/>
        <v>1.4662791856396247</v>
      </c>
      <c r="AV52">
        <f t="shared" si="20"/>
        <v>2.9325583712792493</v>
      </c>
      <c r="AW52">
        <f t="shared" si="21"/>
        <v>0.53618435501234119</v>
      </c>
      <c r="AX52">
        <f t="shared" si="22"/>
        <v>1.0723687100246824</v>
      </c>
      <c r="AY52">
        <f t="shared" si="23"/>
        <v>2.1447374200493647</v>
      </c>
      <c r="AZ52">
        <f t="shared" si="24"/>
        <v>22.542808224595444</v>
      </c>
      <c r="BA52">
        <f t="shared" si="25"/>
        <v>5.6357020561488609</v>
      </c>
      <c r="BB52">
        <f t="shared" si="26"/>
        <v>1.4089255140372152</v>
      </c>
    </row>
    <row r="53" spans="2:54" x14ac:dyDescent="0.2">
      <c r="B53">
        <v>9.6</v>
      </c>
      <c r="E53">
        <f t="shared" si="2"/>
        <v>9.6</v>
      </c>
      <c r="H53">
        <v>9.6</v>
      </c>
      <c r="K53">
        <f t="shared" si="3"/>
        <v>1</v>
      </c>
      <c r="N53">
        <f t="shared" si="27"/>
        <v>0.41446599763514408</v>
      </c>
      <c r="O53">
        <f t="shared" si="0"/>
        <v>0.83775804095727813</v>
      </c>
      <c r="P53">
        <v>48</v>
      </c>
      <c r="Q53" s="22"/>
      <c r="R53" s="6">
        <f t="shared" si="4"/>
        <v>182.4</v>
      </c>
      <c r="S53" s="7">
        <f t="shared" si="5"/>
        <v>18.240000000000002</v>
      </c>
      <c r="T53" s="18"/>
      <c r="U53" s="17"/>
      <c r="V53" s="6" t="e">
        <f t="shared" si="6"/>
        <v>#NUM!</v>
      </c>
      <c r="W53" s="2" t="e">
        <f t="shared" si="7"/>
        <v>#NUM!</v>
      </c>
      <c r="X53" s="7" t="e">
        <f t="shared" si="8"/>
        <v>#NUM!</v>
      </c>
      <c r="Y53" s="18"/>
      <c r="Z53" s="2"/>
      <c r="AA53" s="17"/>
      <c r="AB53" s="32">
        <v>2.4</v>
      </c>
      <c r="AD53">
        <f t="shared" si="9"/>
        <v>0.37821350818170241</v>
      </c>
      <c r="AE53">
        <f t="shared" si="10"/>
        <v>0.53487467274327105</v>
      </c>
      <c r="AF53">
        <f t="shared" si="11"/>
        <v>0.75642701636340481</v>
      </c>
      <c r="AH53">
        <f t="shared" si="12"/>
        <v>0.28106741153088421</v>
      </c>
      <c r="AI53">
        <f t="shared" si="13"/>
        <v>0.25307423406273355</v>
      </c>
      <c r="AJ53">
        <f t="shared" si="14"/>
        <v>0.39748934532807645</v>
      </c>
      <c r="AK53">
        <f t="shared" si="15"/>
        <v>0.35790101409870084</v>
      </c>
      <c r="AL53">
        <f t="shared" si="16"/>
        <v>0.56213482306176843</v>
      </c>
      <c r="AM53">
        <f t="shared" si="17"/>
        <v>0.5061484681254671</v>
      </c>
      <c r="AO53">
        <f t="shared" si="1"/>
        <v>0.83775804095727813</v>
      </c>
      <c r="AP53">
        <v>48</v>
      </c>
      <c r="AQ53">
        <v>0.5</v>
      </c>
      <c r="AR53">
        <v>1</v>
      </c>
      <c r="AS53">
        <v>2</v>
      </c>
      <c r="AT53">
        <f t="shared" si="18"/>
        <v>0.74723827493230432</v>
      </c>
      <c r="AU53">
        <f t="shared" si="19"/>
        <v>1.4944765498646086</v>
      </c>
      <c r="AV53">
        <f t="shared" si="20"/>
        <v>2.9889530997292173</v>
      </c>
      <c r="AW53">
        <f t="shared" si="21"/>
        <v>0.55530625741459638</v>
      </c>
      <c r="AX53">
        <f t="shared" si="22"/>
        <v>1.1106125148291928</v>
      </c>
      <c r="AY53">
        <f t="shared" si="23"/>
        <v>2.2212250296583855</v>
      </c>
      <c r="AZ53">
        <f t="shared" si="24"/>
        <v>20.494901742860556</v>
      </c>
      <c r="BA53">
        <f t="shared" si="25"/>
        <v>5.1237254357151389</v>
      </c>
      <c r="BB53">
        <f t="shared" si="26"/>
        <v>1.2809313589287847</v>
      </c>
    </row>
    <row r="54" spans="2:54" x14ac:dyDescent="0.2">
      <c r="B54">
        <v>9.8000000000000007</v>
      </c>
      <c r="E54">
        <f t="shared" si="2"/>
        <v>9.8000000000000007</v>
      </c>
      <c r="H54">
        <v>9.8000000000000007</v>
      </c>
      <c r="K54">
        <f t="shared" si="3"/>
        <v>1</v>
      </c>
      <c r="N54">
        <f t="shared" si="27"/>
        <v>0.39772164037958013</v>
      </c>
      <c r="O54">
        <f t="shared" si="0"/>
        <v>0.85521133347722145</v>
      </c>
      <c r="P54">
        <v>49</v>
      </c>
      <c r="Q54" s="22"/>
      <c r="R54" s="6">
        <f t="shared" si="4"/>
        <v>186.20000000000002</v>
      </c>
      <c r="S54" s="7">
        <f t="shared" si="5"/>
        <v>18.62</v>
      </c>
      <c r="T54" s="18"/>
      <c r="U54" s="17"/>
      <c r="V54" s="6" t="e">
        <f t="shared" si="6"/>
        <v>#NUM!</v>
      </c>
      <c r="W54" s="2" t="e">
        <f t="shared" si="7"/>
        <v>#NUM!</v>
      </c>
      <c r="X54" s="7" t="e">
        <f t="shared" si="8"/>
        <v>#NUM!</v>
      </c>
      <c r="Y54" s="18"/>
      <c r="Z54" s="2"/>
      <c r="AA54" s="17"/>
      <c r="AB54" s="32">
        <v>2.4500000000000002</v>
      </c>
      <c r="AD54">
        <f t="shared" si="9"/>
        <v>0.36718511587228386</v>
      </c>
      <c r="AE54">
        <f t="shared" si="10"/>
        <v>0.51927817076812022</v>
      </c>
      <c r="AF54">
        <f t="shared" si="11"/>
        <v>0.73437023174456773</v>
      </c>
      <c r="AH54">
        <f t="shared" si="12"/>
        <v>0.27711812466402125</v>
      </c>
      <c r="AI54">
        <f t="shared" si="13"/>
        <v>0.24089511057893745</v>
      </c>
      <c r="AJ54">
        <f t="shared" si="14"/>
        <v>0.39190421027925693</v>
      </c>
      <c r="AK54">
        <f t="shared" si="15"/>
        <v>0.34067713249009979</v>
      </c>
      <c r="AL54">
        <f t="shared" si="16"/>
        <v>0.5542362493280425</v>
      </c>
      <c r="AM54">
        <f t="shared" si="17"/>
        <v>0.4817902211578749</v>
      </c>
      <c r="AO54">
        <f t="shared" si="1"/>
        <v>0.85521133347722145</v>
      </c>
      <c r="AP54">
        <v>49</v>
      </c>
      <c r="AQ54">
        <v>0.5</v>
      </c>
      <c r="AR54">
        <v>1</v>
      </c>
      <c r="AS54">
        <v>2</v>
      </c>
      <c r="AT54">
        <f t="shared" si="18"/>
        <v>0.76212654335290708</v>
      </c>
      <c r="AU54">
        <f t="shared" si="19"/>
        <v>1.5242530867058142</v>
      </c>
      <c r="AV54">
        <f t="shared" si="20"/>
        <v>3.0485061734116283</v>
      </c>
      <c r="AW54">
        <f t="shared" si="21"/>
        <v>0.57518420361050471</v>
      </c>
      <c r="AX54">
        <f t="shared" si="22"/>
        <v>1.1503684072210094</v>
      </c>
      <c r="AY54">
        <f t="shared" si="23"/>
        <v>2.3007368144420188</v>
      </c>
      <c r="AZ54">
        <f t="shared" si="24"/>
        <v>18.569745376268326</v>
      </c>
      <c r="BA54">
        <f t="shared" si="25"/>
        <v>4.6424363440670815</v>
      </c>
      <c r="BB54">
        <f t="shared" si="26"/>
        <v>1.1606090860167704</v>
      </c>
    </row>
    <row r="55" spans="2:54" x14ac:dyDescent="0.2">
      <c r="B55">
        <v>10</v>
      </c>
      <c r="E55">
        <f t="shared" si="2"/>
        <v>10</v>
      </c>
      <c r="H55">
        <v>10</v>
      </c>
      <c r="K55">
        <f t="shared" si="3"/>
        <v>1</v>
      </c>
      <c r="N55">
        <f t="shared" si="27"/>
        <v>0.38197186342054879</v>
      </c>
      <c r="O55">
        <f t="shared" si="0"/>
        <v>0.87266462599716466</v>
      </c>
      <c r="P55">
        <v>50</v>
      </c>
      <c r="Q55" s="22"/>
      <c r="R55" s="6">
        <f t="shared" si="4"/>
        <v>190</v>
      </c>
      <c r="S55" s="7">
        <f t="shared" si="5"/>
        <v>19</v>
      </c>
      <c r="T55" s="18"/>
      <c r="U55" s="17"/>
      <c r="V55" s="6" t="e">
        <f t="shared" si="6"/>
        <v>#NUM!</v>
      </c>
      <c r="W55" s="2" t="e">
        <f t="shared" si="7"/>
        <v>#NUM!</v>
      </c>
      <c r="X55" s="7" t="e">
        <f t="shared" si="8"/>
        <v>#NUM!</v>
      </c>
      <c r="Y55" s="18"/>
      <c r="Z55" s="2"/>
      <c r="AA55" s="17"/>
      <c r="AB55" s="32">
        <v>2.5</v>
      </c>
      <c r="AD55">
        <f t="shared" si="9"/>
        <v>0.35609997100259139</v>
      </c>
      <c r="AE55">
        <f t="shared" si="10"/>
        <v>0.50360140855253066</v>
      </c>
      <c r="AF55">
        <f t="shared" si="11"/>
        <v>0.71219994200518277</v>
      </c>
      <c r="AH55">
        <f t="shared" si="12"/>
        <v>0.27278840398136428</v>
      </c>
      <c r="AI55">
        <f t="shared" si="13"/>
        <v>0.22889664917020175</v>
      </c>
      <c r="AJ55">
        <f t="shared" si="14"/>
        <v>0.38578106056855621</v>
      </c>
      <c r="AK55">
        <f t="shared" si="15"/>
        <v>0.32370874563825558</v>
      </c>
      <c r="AL55">
        <f t="shared" si="16"/>
        <v>0.54557680796272856</v>
      </c>
      <c r="AM55">
        <f t="shared" si="17"/>
        <v>0.4577932983404035</v>
      </c>
      <c r="AO55">
        <f t="shared" si="1"/>
        <v>0.87266462599716466</v>
      </c>
      <c r="AP55">
        <v>50</v>
      </c>
      <c r="AQ55">
        <v>0.5</v>
      </c>
      <c r="AR55">
        <v>1</v>
      </c>
      <c r="AS55">
        <v>2</v>
      </c>
      <c r="AT55">
        <f t="shared" si="18"/>
        <v>0.77786191343020594</v>
      </c>
      <c r="AU55">
        <f t="shared" si="19"/>
        <v>1.5557238268604119</v>
      </c>
      <c r="AV55">
        <f t="shared" si="20"/>
        <v>3.1114476537208238</v>
      </c>
      <c r="AW55">
        <f t="shared" si="21"/>
        <v>0.59587679629710466</v>
      </c>
      <c r="AX55">
        <f t="shared" si="22"/>
        <v>1.1917535925942093</v>
      </c>
      <c r="AY55">
        <f t="shared" si="23"/>
        <v>2.3835071851884186</v>
      </c>
      <c r="AZ55">
        <f t="shared" si="24"/>
        <v>16.765976320430855</v>
      </c>
      <c r="BA55">
        <f t="shared" si="25"/>
        <v>4.1914940801077138</v>
      </c>
      <c r="BB55">
        <f t="shared" si="26"/>
        <v>1.0478735200269285</v>
      </c>
    </row>
    <row r="56" spans="2:54" x14ac:dyDescent="0.2">
      <c r="B56">
        <v>10.199999999999999</v>
      </c>
      <c r="E56">
        <f t="shared" si="2"/>
        <v>10.199999999999999</v>
      </c>
      <c r="H56">
        <v>10.199999999999999</v>
      </c>
      <c r="K56">
        <f t="shared" si="3"/>
        <v>1</v>
      </c>
      <c r="N56">
        <f t="shared" si="27"/>
        <v>0.36713943043113118</v>
      </c>
      <c r="O56">
        <f t="shared" si="0"/>
        <v>0.89011791851710798</v>
      </c>
      <c r="P56">
        <v>51</v>
      </c>
      <c r="Q56" s="22"/>
      <c r="R56" s="6">
        <f t="shared" si="4"/>
        <v>193.79999999999998</v>
      </c>
      <c r="S56" s="7">
        <f t="shared" si="5"/>
        <v>19.38</v>
      </c>
      <c r="T56" s="18"/>
      <c r="U56" s="17"/>
      <c r="V56" s="6" t="e">
        <f t="shared" si="6"/>
        <v>#NUM!</v>
      </c>
      <c r="W56" s="2" t="e">
        <f t="shared" si="7"/>
        <v>#NUM!</v>
      </c>
      <c r="X56" s="7" t="e">
        <f t="shared" si="8"/>
        <v>#NUM!</v>
      </c>
      <c r="Y56" s="18"/>
      <c r="Z56" s="2"/>
      <c r="AA56" s="17"/>
      <c r="AB56" s="32">
        <v>2.5499999999999998</v>
      </c>
      <c r="AD56">
        <f t="shared" si="9"/>
        <v>0.34496767285567298</v>
      </c>
      <c r="AE56">
        <f t="shared" si="10"/>
        <v>0.48785796153277772</v>
      </c>
      <c r="AF56">
        <f t="shared" si="11"/>
        <v>0.68993534571134596</v>
      </c>
      <c r="AH56">
        <f t="shared" si="12"/>
        <v>0.26809023379299574</v>
      </c>
      <c r="AI56">
        <f t="shared" si="13"/>
        <v>0.21709519078108452</v>
      </c>
      <c r="AJ56">
        <f t="shared" si="14"/>
        <v>0.37913684456982844</v>
      </c>
      <c r="AK56">
        <f t="shared" si="15"/>
        <v>0.30701896312858423</v>
      </c>
      <c r="AL56">
        <f t="shared" si="16"/>
        <v>0.53618046758599147</v>
      </c>
      <c r="AM56">
        <f t="shared" si="17"/>
        <v>0.43419038156216905</v>
      </c>
      <c r="AO56">
        <f t="shared" si="1"/>
        <v>0.89011791851710798</v>
      </c>
      <c r="AP56">
        <v>51</v>
      </c>
      <c r="AQ56">
        <v>0.5</v>
      </c>
      <c r="AR56">
        <v>1</v>
      </c>
      <c r="AS56">
        <v>2</v>
      </c>
      <c r="AT56">
        <f t="shared" si="18"/>
        <v>0.7945078645328747</v>
      </c>
      <c r="AU56">
        <f t="shared" si="19"/>
        <v>1.5890157290657494</v>
      </c>
      <c r="AV56">
        <f t="shared" si="20"/>
        <v>3.1780314581314988</v>
      </c>
      <c r="AW56">
        <f t="shared" si="21"/>
        <v>0.61744857826752564</v>
      </c>
      <c r="AX56">
        <f t="shared" si="22"/>
        <v>1.2348971565350513</v>
      </c>
      <c r="AY56">
        <f t="shared" si="23"/>
        <v>2.4697943130701026</v>
      </c>
      <c r="AZ56">
        <f t="shared" si="24"/>
        <v>15.081702995288154</v>
      </c>
      <c r="BA56">
        <f t="shared" si="25"/>
        <v>3.7704257488220385</v>
      </c>
      <c r="BB56">
        <f t="shared" si="26"/>
        <v>0.94260643720550963</v>
      </c>
    </row>
    <row r="57" spans="2:54" x14ac:dyDescent="0.2">
      <c r="B57">
        <v>10.4</v>
      </c>
      <c r="E57">
        <f t="shared" si="2"/>
        <v>10.4</v>
      </c>
      <c r="H57">
        <v>10.4</v>
      </c>
      <c r="K57">
        <f t="shared" si="3"/>
        <v>1</v>
      </c>
      <c r="N57">
        <f t="shared" si="27"/>
        <v>0.35315445952343638</v>
      </c>
      <c r="O57">
        <f t="shared" si="0"/>
        <v>0.9075712110370513</v>
      </c>
      <c r="P57">
        <v>52</v>
      </c>
      <c r="Q57" s="22"/>
      <c r="R57" s="6">
        <f t="shared" si="4"/>
        <v>197.6</v>
      </c>
      <c r="S57" s="7">
        <f t="shared" si="5"/>
        <v>19.760000000000002</v>
      </c>
      <c r="T57" s="18"/>
      <c r="U57" s="17"/>
      <c r="V57" s="6" t="e">
        <f t="shared" si="6"/>
        <v>#NUM!</v>
      </c>
      <c r="W57" s="2" t="e">
        <f t="shared" si="7"/>
        <v>#NUM!</v>
      </c>
      <c r="X57" s="7" t="e">
        <f t="shared" si="8"/>
        <v>#NUM!</v>
      </c>
      <c r="Y57" s="18"/>
      <c r="Z57" s="2"/>
      <c r="AA57" s="17"/>
      <c r="AB57" s="32">
        <v>2.6</v>
      </c>
      <c r="AD57">
        <f t="shared" si="9"/>
        <v>0.33379794698853543</v>
      </c>
      <c r="AE57">
        <f t="shared" si="10"/>
        <v>0.47206158372348223</v>
      </c>
      <c r="AF57">
        <f t="shared" si="11"/>
        <v>0.66759589397707086</v>
      </c>
      <c r="AH57">
        <f t="shared" si="12"/>
        <v>0.26303637175881239</v>
      </c>
      <c r="AI57">
        <f t="shared" si="13"/>
        <v>0.20550653650363759</v>
      </c>
      <c r="AJ57">
        <f t="shared" si="14"/>
        <v>0.37198960433872386</v>
      </c>
      <c r="AK57">
        <f t="shared" si="15"/>
        <v>0.29063013107976582</v>
      </c>
      <c r="AL57">
        <f t="shared" si="16"/>
        <v>0.52607274351762479</v>
      </c>
      <c r="AM57">
        <f t="shared" si="17"/>
        <v>0.41101307300727519</v>
      </c>
      <c r="AO57">
        <f t="shared" si="1"/>
        <v>0.9075712110370513</v>
      </c>
      <c r="AP57">
        <v>52</v>
      </c>
      <c r="AQ57">
        <v>0.5</v>
      </c>
      <c r="AR57">
        <v>1</v>
      </c>
      <c r="AS57">
        <v>2</v>
      </c>
      <c r="AT57">
        <f t="shared" si="18"/>
        <v>0.81213462274137205</v>
      </c>
      <c r="AU57">
        <f t="shared" si="19"/>
        <v>1.6242692454827441</v>
      </c>
      <c r="AV57">
        <f t="shared" si="20"/>
        <v>3.2485384909654882</v>
      </c>
      <c r="AW57">
        <f t="shared" si="21"/>
        <v>0.63997081609653939</v>
      </c>
      <c r="AX57">
        <f t="shared" si="22"/>
        <v>1.2799416321930788</v>
      </c>
      <c r="AY57">
        <f t="shared" si="23"/>
        <v>2.5598832643861575</v>
      </c>
      <c r="AZ57">
        <f t="shared" si="24"/>
        <v>13.514539694630693</v>
      </c>
      <c r="BA57">
        <f t="shared" si="25"/>
        <v>3.3786349236576734</v>
      </c>
      <c r="BB57">
        <f t="shared" si="26"/>
        <v>0.84465873091441834</v>
      </c>
    </row>
    <row r="58" spans="2:54" x14ac:dyDescent="0.2">
      <c r="B58">
        <v>10.6</v>
      </c>
      <c r="E58">
        <f t="shared" si="2"/>
        <v>10.6</v>
      </c>
      <c r="H58">
        <v>10.6</v>
      </c>
      <c r="K58">
        <f t="shared" si="3"/>
        <v>1</v>
      </c>
      <c r="N58">
        <f t="shared" si="27"/>
        <v>0.33995359862989394</v>
      </c>
      <c r="O58">
        <f t="shared" si="0"/>
        <v>0.92502450355699462</v>
      </c>
      <c r="P58">
        <v>53</v>
      </c>
      <c r="Q58" s="22"/>
      <c r="R58" s="6">
        <f t="shared" si="4"/>
        <v>201.4</v>
      </c>
      <c r="S58" s="7">
        <f t="shared" si="5"/>
        <v>20.14</v>
      </c>
      <c r="T58" s="18"/>
      <c r="U58" s="17"/>
      <c r="V58" s="6" t="e">
        <f t="shared" si="6"/>
        <v>#NUM!</v>
      </c>
      <c r="W58" s="2" t="e">
        <f t="shared" si="7"/>
        <v>#NUM!</v>
      </c>
      <c r="X58" s="7" t="e">
        <f t="shared" si="8"/>
        <v>#NUM!</v>
      </c>
      <c r="Y58" s="18"/>
      <c r="Z58" s="2"/>
      <c r="AA58" s="17"/>
      <c r="AB58" s="32">
        <v>2.65</v>
      </c>
      <c r="AD58">
        <f t="shared" si="9"/>
        <v>0.32260064433518221</v>
      </c>
      <c r="AE58">
        <f t="shared" si="10"/>
        <v>0.45622620644911382</v>
      </c>
      <c r="AF58">
        <f t="shared" si="11"/>
        <v>0.64520128867036441</v>
      </c>
      <c r="AH58">
        <f t="shared" si="12"/>
        <v>0.25764033013021354</v>
      </c>
      <c r="AI58">
        <f t="shared" si="13"/>
        <v>0.19414591423944341</v>
      </c>
      <c r="AJ58">
        <f t="shared" si="14"/>
        <v>0.36435844908442955</v>
      </c>
      <c r="AK58">
        <f t="shared" si="15"/>
        <v>0.27456378499674466</v>
      </c>
      <c r="AL58">
        <f t="shared" si="16"/>
        <v>0.51528066026042707</v>
      </c>
      <c r="AM58">
        <f t="shared" si="17"/>
        <v>0.38829182847888682</v>
      </c>
      <c r="AO58">
        <f t="shared" si="1"/>
        <v>0.92502450355699462</v>
      </c>
      <c r="AP58">
        <v>53</v>
      </c>
      <c r="AQ58">
        <v>0.5</v>
      </c>
      <c r="AR58">
        <v>1</v>
      </c>
      <c r="AS58">
        <v>2</v>
      </c>
      <c r="AT58">
        <f t="shared" si="18"/>
        <v>0.83082007056124152</v>
      </c>
      <c r="AU58">
        <f t="shared" si="19"/>
        <v>1.661640141122483</v>
      </c>
      <c r="AV58">
        <f t="shared" si="20"/>
        <v>3.3232802822449661</v>
      </c>
      <c r="AW58">
        <f t="shared" si="21"/>
        <v>0.66352241081020491</v>
      </c>
      <c r="AX58">
        <f t="shared" si="22"/>
        <v>1.3270448216204098</v>
      </c>
      <c r="AY58">
        <f t="shared" si="23"/>
        <v>2.6540896432408196</v>
      </c>
      <c r="AZ58">
        <f t="shared" si="24"/>
        <v>12.061643525078177</v>
      </c>
      <c r="BA58">
        <f t="shared" si="25"/>
        <v>3.0154108812695442</v>
      </c>
      <c r="BB58">
        <f t="shared" si="26"/>
        <v>0.75385272031738604</v>
      </c>
    </row>
    <row r="59" spans="2:54" x14ac:dyDescent="0.2">
      <c r="B59">
        <v>10.8</v>
      </c>
      <c r="E59">
        <f t="shared" si="2"/>
        <v>10.8</v>
      </c>
      <c r="H59">
        <v>10.8</v>
      </c>
      <c r="K59">
        <f t="shared" si="3"/>
        <v>1</v>
      </c>
      <c r="N59">
        <f t="shared" si="27"/>
        <v>0.32747930677344717</v>
      </c>
      <c r="O59">
        <f t="shared" si="0"/>
        <v>0.94247779607693793</v>
      </c>
      <c r="P59">
        <v>54</v>
      </c>
      <c r="Q59" s="22"/>
      <c r="R59" s="6">
        <f t="shared" si="4"/>
        <v>205.20000000000002</v>
      </c>
      <c r="S59" s="7">
        <f t="shared" si="5"/>
        <v>20.520000000000003</v>
      </c>
      <c r="T59" s="18"/>
      <c r="U59" s="17"/>
      <c r="V59" s="6" t="e">
        <f t="shared" si="6"/>
        <v>#NUM!</v>
      </c>
      <c r="W59" s="2" t="e">
        <f t="shared" si="7"/>
        <v>#NUM!</v>
      </c>
      <c r="X59" s="7" t="e">
        <f t="shared" si="8"/>
        <v>#NUM!</v>
      </c>
      <c r="Y59" s="18"/>
      <c r="Z59" s="2"/>
      <c r="AA59" s="17"/>
      <c r="AB59" s="32">
        <v>2.7</v>
      </c>
      <c r="AD59">
        <f t="shared" si="9"/>
        <v>0.31138574077235009</v>
      </c>
      <c r="AE59">
        <f t="shared" si="10"/>
        <v>0.44036593772985039</v>
      </c>
      <c r="AF59">
        <f t="shared" si="11"/>
        <v>0.62277148154470019</v>
      </c>
      <c r="AH59">
        <f t="shared" si="12"/>
        <v>0.25191635609086321</v>
      </c>
      <c r="AI59">
        <f t="shared" si="13"/>
        <v>0.18302794620015445</v>
      </c>
      <c r="AJ59">
        <f t="shared" si="14"/>
        <v>0.35626352736730882</v>
      </c>
      <c r="AK59">
        <f t="shared" si="15"/>
        <v>0.25884060380955165</v>
      </c>
      <c r="AL59">
        <f t="shared" si="16"/>
        <v>0.50383271218172643</v>
      </c>
      <c r="AM59">
        <f t="shared" si="17"/>
        <v>0.36605589240030889</v>
      </c>
      <c r="AO59">
        <f t="shared" si="1"/>
        <v>0.94247779607693793</v>
      </c>
      <c r="AP59">
        <v>54</v>
      </c>
      <c r="AQ59">
        <v>0.5</v>
      </c>
      <c r="AR59">
        <v>1</v>
      </c>
      <c r="AS59">
        <v>2</v>
      </c>
      <c r="AT59">
        <f t="shared" si="18"/>
        <v>0.85065080835203988</v>
      </c>
      <c r="AU59">
        <f t="shared" si="19"/>
        <v>1.7013016167040798</v>
      </c>
      <c r="AV59">
        <f t="shared" si="20"/>
        <v>3.4026032334081595</v>
      </c>
      <c r="AW59">
        <f t="shared" si="21"/>
        <v>0.68819096023558679</v>
      </c>
      <c r="AX59">
        <f t="shared" si="22"/>
        <v>1.3763819204711736</v>
      </c>
      <c r="AY59">
        <f t="shared" si="23"/>
        <v>2.7527638409423472</v>
      </c>
      <c r="AZ59">
        <f t="shared" si="24"/>
        <v>10.719753308878929</v>
      </c>
      <c r="BA59">
        <f t="shared" si="25"/>
        <v>2.6799383272197321</v>
      </c>
      <c r="BB59">
        <f t="shared" si="26"/>
        <v>0.66998458180493303</v>
      </c>
    </row>
    <row r="60" spans="2:54" x14ac:dyDescent="0.2">
      <c r="B60">
        <v>11</v>
      </c>
      <c r="E60">
        <f t="shared" si="2"/>
        <v>11</v>
      </c>
      <c r="H60">
        <v>11</v>
      </c>
      <c r="K60">
        <f t="shared" si="3"/>
        <v>1</v>
      </c>
      <c r="N60">
        <f t="shared" si="27"/>
        <v>0.31567922596739573</v>
      </c>
      <c r="O60">
        <f t="shared" si="0"/>
        <v>0.95993108859688125</v>
      </c>
      <c r="P60">
        <v>55</v>
      </c>
      <c r="Q60" s="22"/>
      <c r="R60" s="6">
        <f t="shared" si="4"/>
        <v>209</v>
      </c>
      <c r="S60" s="7">
        <f t="shared" si="5"/>
        <v>20.900000000000002</v>
      </c>
      <c r="T60" s="18"/>
      <c r="U60" s="17"/>
      <c r="V60" s="6" t="e">
        <f t="shared" si="6"/>
        <v>#NUM!</v>
      </c>
      <c r="W60" s="2" t="e">
        <f t="shared" si="7"/>
        <v>#NUM!</v>
      </c>
      <c r="X60" s="7" t="e">
        <f t="shared" si="8"/>
        <v>#NUM!</v>
      </c>
      <c r="Y60" s="18"/>
      <c r="Z60" s="2"/>
      <c r="AA60" s="17"/>
      <c r="AB60" s="32">
        <v>2.75</v>
      </c>
      <c r="AD60">
        <f t="shared" si="9"/>
        <v>0.30016333721602312</v>
      </c>
      <c r="AE60">
        <f t="shared" si="10"/>
        <v>0.42449506241806867</v>
      </c>
      <c r="AF60">
        <f t="shared" si="11"/>
        <v>0.60032667443204624</v>
      </c>
      <c r="AH60">
        <f t="shared" si="12"/>
        <v>0.24587941130111135</v>
      </c>
      <c r="AI60">
        <f t="shared" si="13"/>
        <v>0.17216661728360388</v>
      </c>
      <c r="AJ60">
        <f t="shared" si="14"/>
        <v>0.34772599817034411</v>
      </c>
      <c r="AK60">
        <f t="shared" si="15"/>
        <v>0.24348036515037072</v>
      </c>
      <c r="AL60">
        <f t="shared" si="16"/>
        <v>0.4917588226022227</v>
      </c>
      <c r="AM60">
        <f t="shared" si="17"/>
        <v>0.34433323456720777</v>
      </c>
      <c r="AO60">
        <f t="shared" si="1"/>
        <v>0.95993108859688125</v>
      </c>
      <c r="AP60">
        <v>55</v>
      </c>
      <c r="AQ60">
        <v>0.5</v>
      </c>
      <c r="AR60">
        <v>1</v>
      </c>
      <c r="AS60">
        <v>2</v>
      </c>
      <c r="AT60">
        <f t="shared" si="18"/>
        <v>0.87172339781054886</v>
      </c>
      <c r="AU60">
        <f t="shared" si="19"/>
        <v>1.7434467956210977</v>
      </c>
      <c r="AV60">
        <f t="shared" si="20"/>
        <v>3.4868935912421954</v>
      </c>
      <c r="AW60">
        <f t="shared" si="21"/>
        <v>0.71407400337105709</v>
      </c>
      <c r="AX60">
        <f t="shared" si="22"/>
        <v>1.4281480067421142</v>
      </c>
      <c r="AY60">
        <f t="shared" si="23"/>
        <v>2.8562960134842283</v>
      </c>
      <c r="AZ60">
        <f t="shared" si="24"/>
        <v>9.4852301142012614</v>
      </c>
      <c r="BA60">
        <f t="shared" si="25"/>
        <v>2.3713075285503153</v>
      </c>
      <c r="BB60">
        <f t="shared" si="26"/>
        <v>0.59282688213757884</v>
      </c>
    </row>
    <row r="61" spans="2:54" x14ac:dyDescent="0.2">
      <c r="B61">
        <v>11.2</v>
      </c>
      <c r="E61">
        <f t="shared" si="2"/>
        <v>11.2</v>
      </c>
      <c r="H61">
        <v>11.2</v>
      </c>
      <c r="K61">
        <f t="shared" si="3"/>
        <v>1</v>
      </c>
      <c r="N61">
        <f t="shared" si="27"/>
        <v>0.30450563091561617</v>
      </c>
      <c r="O61">
        <f t="shared" si="0"/>
        <v>0.97738438111682457</v>
      </c>
      <c r="P61">
        <v>56</v>
      </c>
      <c r="Q61" s="22"/>
      <c r="R61" s="6">
        <f t="shared" si="4"/>
        <v>212.79999999999998</v>
      </c>
      <c r="S61" s="7">
        <f t="shared" si="5"/>
        <v>21.28</v>
      </c>
      <c r="T61" s="18"/>
      <c r="U61" s="17"/>
      <c r="V61" s="6" t="e">
        <f t="shared" si="6"/>
        <v>#NUM!</v>
      </c>
      <c r="W61" s="2" t="e">
        <f t="shared" si="7"/>
        <v>#NUM!</v>
      </c>
      <c r="X61" s="7" t="e">
        <f t="shared" si="8"/>
        <v>#NUM!</v>
      </c>
      <c r="Y61" s="18"/>
      <c r="Z61" s="2"/>
      <c r="AA61" s="17"/>
      <c r="AB61" s="32">
        <v>2.8</v>
      </c>
      <c r="AD61">
        <f t="shared" si="9"/>
        <v>0.28894366032702534</v>
      </c>
      <c r="AE61">
        <f t="shared" si="10"/>
        <v>0.40862804319620399</v>
      </c>
      <c r="AF61">
        <f t="shared" si="11"/>
        <v>0.57788732065405068</v>
      </c>
      <c r="AH61">
        <f t="shared" si="12"/>
        <v>0.23954515076268559</v>
      </c>
      <c r="AI61">
        <f t="shared" si="13"/>
        <v>0.16157524435773454</v>
      </c>
      <c r="AJ61">
        <f t="shared" si="14"/>
        <v>0.33876800100929771</v>
      </c>
      <c r="AK61">
        <f t="shared" si="15"/>
        <v>0.22850190191445505</v>
      </c>
      <c r="AL61">
        <f t="shared" si="16"/>
        <v>0.47909030152537119</v>
      </c>
      <c r="AM61">
        <f t="shared" si="17"/>
        <v>0.32315048871546909</v>
      </c>
      <c r="AO61">
        <f t="shared" si="1"/>
        <v>0.97738438111682457</v>
      </c>
      <c r="AP61">
        <v>56</v>
      </c>
      <c r="AQ61">
        <v>0.5</v>
      </c>
      <c r="AR61">
        <v>1</v>
      </c>
      <c r="AS61">
        <v>2</v>
      </c>
      <c r="AT61">
        <f t="shared" si="18"/>
        <v>0.89414582498570039</v>
      </c>
      <c r="AU61">
        <f t="shared" si="19"/>
        <v>1.7882916499714008</v>
      </c>
      <c r="AV61">
        <f t="shared" si="20"/>
        <v>3.5765832999428016</v>
      </c>
      <c r="AW61">
        <f t="shared" si="21"/>
        <v>0.74128048425637028</v>
      </c>
      <c r="AX61">
        <f t="shared" si="22"/>
        <v>1.4825609685127406</v>
      </c>
      <c r="AY61">
        <f t="shared" si="23"/>
        <v>2.9651219370254811</v>
      </c>
      <c r="AZ61">
        <f t="shared" si="24"/>
        <v>8.3540990685637162</v>
      </c>
      <c r="BA61">
        <f t="shared" si="25"/>
        <v>2.0885247671409291</v>
      </c>
      <c r="BB61">
        <f t="shared" si="26"/>
        <v>0.52213119178523226</v>
      </c>
    </row>
    <row r="62" spans="2:54" x14ac:dyDescent="0.2">
      <c r="B62">
        <v>11.4</v>
      </c>
      <c r="E62">
        <f t="shared" si="2"/>
        <v>11.4</v>
      </c>
      <c r="H62">
        <v>11.4</v>
      </c>
      <c r="K62">
        <f t="shared" si="3"/>
        <v>1</v>
      </c>
      <c r="N62">
        <f t="shared" si="27"/>
        <v>0.29391494569140414</v>
      </c>
      <c r="O62">
        <f t="shared" si="0"/>
        <v>0.99483767363676789</v>
      </c>
      <c r="P62">
        <v>57</v>
      </c>
      <c r="Q62" s="22"/>
      <c r="R62" s="6">
        <f t="shared" si="4"/>
        <v>216.6</v>
      </c>
      <c r="S62" s="7">
        <f t="shared" si="5"/>
        <v>21.66</v>
      </c>
      <c r="T62" s="18"/>
      <c r="U62" s="17"/>
      <c r="V62" s="6" t="e">
        <f t="shared" si="6"/>
        <v>#NUM!</v>
      </c>
      <c r="W62" s="2" t="e">
        <f t="shared" si="7"/>
        <v>#NUM!</v>
      </c>
      <c r="X62" s="7" t="e">
        <f t="shared" si="8"/>
        <v>#NUM!</v>
      </c>
      <c r="Y62" s="18"/>
      <c r="Z62" s="2"/>
      <c r="AA62" s="17"/>
      <c r="AB62" s="32">
        <v>2.85</v>
      </c>
      <c r="AD62">
        <f t="shared" si="9"/>
        <v>0.27773706391618397</v>
      </c>
      <c r="AE62">
        <f t="shared" si="10"/>
        <v>0.39277952256395049</v>
      </c>
      <c r="AF62">
        <f t="shared" si="11"/>
        <v>0.55547412783236794</v>
      </c>
      <c r="AH62">
        <f t="shared" si="12"/>
        <v>0.23292990113408055</v>
      </c>
      <c r="AI62">
        <f t="shared" si="13"/>
        <v>0.15126644647921733</v>
      </c>
      <c r="AJ62">
        <f t="shared" si="14"/>
        <v>0.32941262526604087</v>
      </c>
      <c r="AK62">
        <f t="shared" si="15"/>
        <v>0.21392306014289306</v>
      </c>
      <c r="AL62">
        <f t="shared" si="16"/>
        <v>0.46585980226816109</v>
      </c>
      <c r="AM62">
        <f t="shared" si="17"/>
        <v>0.30253289295843466</v>
      </c>
      <c r="AO62">
        <f t="shared" si="1"/>
        <v>0.99483767363676789</v>
      </c>
      <c r="AP62">
        <v>57</v>
      </c>
      <c r="AQ62">
        <v>0.5</v>
      </c>
      <c r="AR62">
        <v>1</v>
      </c>
      <c r="AS62">
        <v>2</v>
      </c>
      <c r="AT62">
        <f t="shared" si="18"/>
        <v>0.9180392293883316</v>
      </c>
      <c r="AU62">
        <f t="shared" si="19"/>
        <v>1.8360784587766632</v>
      </c>
      <c r="AV62">
        <f t="shared" si="20"/>
        <v>3.6721569175533264</v>
      </c>
      <c r="AW62">
        <f t="shared" si="21"/>
        <v>0.76993248190729147</v>
      </c>
      <c r="AX62">
        <f t="shared" si="22"/>
        <v>1.5398649638145829</v>
      </c>
      <c r="AY62">
        <f t="shared" si="23"/>
        <v>3.0797299276291659</v>
      </c>
      <c r="AZ62">
        <f t="shared" si="24"/>
        <v>7.3220921057439741</v>
      </c>
      <c r="BA62">
        <f t="shared" si="25"/>
        <v>1.8305230264359935</v>
      </c>
      <c r="BB62">
        <f t="shared" si="26"/>
        <v>0.45763075660899838</v>
      </c>
    </row>
    <row r="63" spans="2:54" x14ac:dyDescent="0.2">
      <c r="B63">
        <v>11.6</v>
      </c>
      <c r="E63">
        <f t="shared" si="2"/>
        <v>11.6</v>
      </c>
      <c r="H63">
        <v>11.6</v>
      </c>
      <c r="K63">
        <f t="shared" si="3"/>
        <v>1</v>
      </c>
      <c r="N63">
        <f t="shared" si="27"/>
        <v>0.28386731823762545</v>
      </c>
      <c r="O63">
        <f t="shared" si="0"/>
        <v>1.0122909661567112</v>
      </c>
      <c r="P63">
        <v>58</v>
      </c>
      <c r="Q63" s="22"/>
      <c r="R63" s="6">
        <f t="shared" si="4"/>
        <v>220.4</v>
      </c>
      <c r="S63" s="7">
        <f t="shared" si="5"/>
        <v>22.040000000000003</v>
      </c>
      <c r="T63" s="18"/>
      <c r="U63" s="17"/>
      <c r="V63" s="6" t="e">
        <f t="shared" si="6"/>
        <v>#NUM!</v>
      </c>
      <c r="W63" s="2" t="e">
        <f t="shared" si="7"/>
        <v>#NUM!</v>
      </c>
      <c r="X63" s="7" t="e">
        <f t="shared" si="8"/>
        <v>#NUM!</v>
      </c>
      <c r="Y63" s="18"/>
      <c r="Z63" s="2"/>
      <c r="AA63" s="17"/>
      <c r="AB63" s="32">
        <v>2.9</v>
      </c>
      <c r="AD63">
        <f t="shared" si="9"/>
        <v>0.26655403115413051</v>
      </c>
      <c r="AE63">
        <f t="shared" si="10"/>
        <v>0.37696432596339186</v>
      </c>
      <c r="AF63">
        <f t="shared" si="11"/>
        <v>0.53310806230826102</v>
      </c>
      <c r="AH63">
        <f t="shared" si="12"/>
        <v>0.22605063864308103</v>
      </c>
      <c r="AI63">
        <f t="shared" si="13"/>
        <v>0.14125211606759161</v>
      </c>
      <c r="AJ63">
        <f t="shared" si="14"/>
        <v>0.31968387895214484</v>
      </c>
      <c r="AK63">
        <f t="shared" si="15"/>
        <v>0.19976065825668662</v>
      </c>
      <c r="AL63">
        <f t="shared" si="16"/>
        <v>0.45210127728616206</v>
      </c>
      <c r="AM63">
        <f t="shared" si="17"/>
        <v>0.28250423213518322</v>
      </c>
      <c r="AO63">
        <f t="shared" si="1"/>
        <v>1.0122909661567112</v>
      </c>
      <c r="AP63">
        <v>58</v>
      </c>
      <c r="AQ63">
        <v>0.5</v>
      </c>
      <c r="AR63">
        <v>1</v>
      </c>
      <c r="AS63">
        <v>2</v>
      </c>
      <c r="AT63">
        <f t="shared" si="18"/>
        <v>0.94353995739992924</v>
      </c>
      <c r="AU63">
        <f t="shared" si="19"/>
        <v>1.8870799147998585</v>
      </c>
      <c r="AV63">
        <f t="shared" si="20"/>
        <v>3.774159829599717</v>
      </c>
      <c r="AW63">
        <f t="shared" si="21"/>
        <v>0.80016726452052522</v>
      </c>
      <c r="AX63">
        <f t="shared" si="22"/>
        <v>1.6003345290410504</v>
      </c>
      <c r="AY63">
        <f t="shared" si="23"/>
        <v>3.2006690580821009</v>
      </c>
      <c r="AZ63">
        <f t="shared" si="24"/>
        <v>6.3846912939431597</v>
      </c>
      <c r="BA63">
        <f t="shared" si="25"/>
        <v>1.5961728234857899</v>
      </c>
      <c r="BB63">
        <f t="shared" si="26"/>
        <v>0.39904320587144748</v>
      </c>
    </row>
    <row r="64" spans="2:54" x14ac:dyDescent="0.2">
      <c r="B64">
        <v>11.8</v>
      </c>
      <c r="E64">
        <f t="shared" si="2"/>
        <v>11.8</v>
      </c>
      <c r="H64">
        <v>11.8</v>
      </c>
      <c r="K64">
        <f t="shared" si="3"/>
        <v>1</v>
      </c>
      <c r="N64">
        <f t="shared" si="27"/>
        <v>0.27432624491564839</v>
      </c>
      <c r="O64">
        <f t="shared" si="0"/>
        <v>1.0297442586766545</v>
      </c>
      <c r="P64">
        <v>59</v>
      </c>
      <c r="Q64" s="22"/>
      <c r="R64" s="6">
        <f t="shared" si="4"/>
        <v>224.20000000000002</v>
      </c>
      <c r="S64" s="7">
        <f t="shared" si="5"/>
        <v>22.42</v>
      </c>
      <c r="T64" s="18"/>
      <c r="U64" s="17"/>
      <c r="V64" s="6" t="e">
        <f t="shared" si="6"/>
        <v>#NUM!</v>
      </c>
      <c r="W64" s="2" t="e">
        <f t="shared" si="7"/>
        <v>#NUM!</v>
      </c>
      <c r="X64" s="7" t="e">
        <f t="shared" si="8"/>
        <v>#NUM!</v>
      </c>
      <c r="Y64" s="18"/>
      <c r="Z64" s="2"/>
      <c r="AA64" s="17"/>
      <c r="AB64" s="32">
        <v>2.95</v>
      </c>
      <c r="AD64">
        <f t="shared" si="9"/>
        <v>0.25540517770836724</v>
      </c>
      <c r="AE64">
        <f t="shared" si="10"/>
        <v>0.36119746621548343</v>
      </c>
      <c r="AF64">
        <f t="shared" si="11"/>
        <v>0.51081035541673447</v>
      </c>
      <c r="AH64">
        <f t="shared" si="12"/>
        <v>0.21892496676162446</v>
      </c>
      <c r="AI64">
        <f t="shared" si="13"/>
        <v>0.13154339104897775</v>
      </c>
      <c r="AJ64">
        <f t="shared" si="14"/>
        <v>0.30960665713636837</v>
      </c>
      <c r="AK64">
        <f t="shared" si="15"/>
        <v>0.18603044766201191</v>
      </c>
      <c r="AL64">
        <f t="shared" si="16"/>
        <v>0.43784993352324891</v>
      </c>
      <c r="AM64">
        <f t="shared" si="17"/>
        <v>0.2630867820979555</v>
      </c>
      <c r="AO64">
        <f t="shared" si="1"/>
        <v>1.0297442586766545</v>
      </c>
      <c r="AP64">
        <v>59</v>
      </c>
      <c r="AQ64">
        <v>0.5</v>
      </c>
      <c r="AR64">
        <v>1</v>
      </c>
      <c r="AS64">
        <v>2</v>
      </c>
      <c r="AT64">
        <f t="shared" si="18"/>
        <v>0.97080201320517834</v>
      </c>
      <c r="AU64">
        <f t="shared" si="19"/>
        <v>1.9416040264103567</v>
      </c>
      <c r="AV64">
        <f t="shared" si="20"/>
        <v>3.8832080528207134</v>
      </c>
      <c r="AW64">
        <f t="shared" si="21"/>
        <v>0.83213974117525913</v>
      </c>
      <c r="AX64">
        <f t="shared" si="22"/>
        <v>1.6642794823505183</v>
      </c>
      <c r="AY64">
        <f t="shared" si="23"/>
        <v>3.3285589647010365</v>
      </c>
      <c r="AZ64">
        <f t="shared" si="24"/>
        <v>5.5371723931725674</v>
      </c>
      <c r="BA64">
        <f t="shared" si="25"/>
        <v>1.3842930982931418</v>
      </c>
      <c r="BB64">
        <f t="shared" si="26"/>
        <v>0.34607327457328546</v>
      </c>
    </row>
    <row r="65" spans="2:54" x14ac:dyDescent="0.2">
      <c r="B65">
        <v>12</v>
      </c>
      <c r="E65">
        <f t="shared" si="2"/>
        <v>12</v>
      </c>
      <c r="H65">
        <v>12</v>
      </c>
      <c r="K65">
        <f t="shared" si="3"/>
        <v>1</v>
      </c>
      <c r="N65">
        <f t="shared" si="27"/>
        <v>0.26525823848649221</v>
      </c>
      <c r="O65">
        <f t="shared" si="0"/>
        <v>1.0471975511965979</v>
      </c>
      <c r="P65">
        <v>60</v>
      </c>
      <c r="Q65" s="22"/>
      <c r="R65" s="6">
        <f t="shared" si="4"/>
        <v>228</v>
      </c>
      <c r="S65" s="7">
        <f t="shared" si="5"/>
        <v>22.8</v>
      </c>
      <c r="T65" s="18"/>
      <c r="U65" s="17"/>
      <c r="V65" s="6" t="e">
        <f t="shared" si="6"/>
        <v>#NUM!</v>
      </c>
      <c r="W65" s="2" t="e">
        <f t="shared" si="7"/>
        <v>#NUM!</v>
      </c>
      <c r="X65" s="7" t="e">
        <f t="shared" si="8"/>
        <v>#NUM!</v>
      </c>
      <c r="Y65" s="18"/>
      <c r="Z65" s="2"/>
      <c r="AA65" s="17"/>
      <c r="AB65" s="32">
        <v>3</v>
      </c>
      <c r="AD65">
        <f t="shared" si="9"/>
        <v>0.24430125595145988</v>
      </c>
      <c r="AE65">
        <f t="shared" si="10"/>
        <v>0.34549414947133533</v>
      </c>
      <c r="AF65">
        <f t="shared" si="11"/>
        <v>0.48860251190291976</v>
      </c>
      <c r="AH65">
        <f t="shared" si="12"/>
        <v>0.21157109383040856</v>
      </c>
      <c r="AI65">
        <f t="shared" si="13"/>
        <v>0.12215062797572991</v>
      </c>
      <c r="AJ65">
        <f t="shared" si="14"/>
        <v>0.29920671030107437</v>
      </c>
      <c r="AK65">
        <f t="shared" si="15"/>
        <v>0.17274707473566764</v>
      </c>
      <c r="AL65">
        <f t="shared" si="16"/>
        <v>0.42314218766081713</v>
      </c>
      <c r="AM65">
        <f t="shared" si="17"/>
        <v>0.24430125595145982</v>
      </c>
      <c r="AO65">
        <f t="shared" si="1"/>
        <v>1.0471975511965979</v>
      </c>
      <c r="AP65">
        <v>60</v>
      </c>
      <c r="AQ65">
        <v>0.5</v>
      </c>
      <c r="AR65">
        <v>1</v>
      </c>
      <c r="AS65">
        <v>2</v>
      </c>
      <c r="AT65">
        <f t="shared" si="18"/>
        <v>1.0000000000000002</v>
      </c>
      <c r="AU65">
        <f t="shared" si="19"/>
        <v>2.0000000000000004</v>
      </c>
      <c r="AV65">
        <f t="shared" si="20"/>
        <v>4.0000000000000009</v>
      </c>
      <c r="AW65">
        <f t="shared" si="21"/>
        <v>0.86602540378443893</v>
      </c>
      <c r="AX65">
        <f t="shared" si="22"/>
        <v>1.7320508075688779</v>
      </c>
      <c r="AY65">
        <f t="shared" si="23"/>
        <v>3.4641016151377557</v>
      </c>
      <c r="AZ65">
        <f t="shared" si="24"/>
        <v>4.7746482927568552</v>
      </c>
      <c r="BA65">
        <f t="shared" si="25"/>
        <v>1.1936620731892138</v>
      </c>
      <c r="BB65">
        <f t="shared" si="26"/>
        <v>0.29841551829730345</v>
      </c>
    </row>
    <row r="66" spans="2:54" x14ac:dyDescent="0.2">
      <c r="B66">
        <v>12.2</v>
      </c>
      <c r="E66">
        <f t="shared" si="2"/>
        <v>12.2</v>
      </c>
      <c r="H66">
        <v>12.2</v>
      </c>
      <c r="K66">
        <f t="shared" si="3"/>
        <v>1</v>
      </c>
      <c r="N66">
        <f t="shared" si="27"/>
        <v>0.25663253387567109</v>
      </c>
      <c r="O66">
        <f t="shared" si="0"/>
        <v>1.0646508437165412</v>
      </c>
      <c r="P66">
        <v>61</v>
      </c>
      <c r="Q66" s="22"/>
      <c r="R66" s="6">
        <f t="shared" si="4"/>
        <v>231.79999999999998</v>
      </c>
      <c r="S66" s="7">
        <f t="shared" si="5"/>
        <v>23.18</v>
      </c>
      <c r="T66" s="18"/>
      <c r="U66" s="17"/>
      <c r="V66" s="6" t="e">
        <f t="shared" si="6"/>
        <v>#NUM!</v>
      </c>
      <c r="W66" s="2" t="e">
        <f t="shared" si="7"/>
        <v>#NUM!</v>
      </c>
      <c r="X66" s="7" t="e">
        <f t="shared" si="8"/>
        <v>#NUM!</v>
      </c>
      <c r="Y66" s="18"/>
      <c r="Z66" s="2"/>
      <c r="AA66" s="17"/>
      <c r="AB66" s="32">
        <v>3.05</v>
      </c>
      <c r="AD66">
        <f t="shared" si="9"/>
        <v>0.23325316041006383</v>
      </c>
      <c r="AE66">
        <f t="shared" si="10"/>
        <v>0.32986978291829938</v>
      </c>
      <c r="AF66">
        <f t="shared" si="11"/>
        <v>0.46650632082012766</v>
      </c>
      <c r="AH66">
        <f t="shared" si="12"/>
        <v>0.20400781084718855</v>
      </c>
      <c r="AI66">
        <f t="shared" si="13"/>
        <v>0.11308337611966095</v>
      </c>
      <c r="AJ66">
        <f t="shared" si="14"/>
        <v>0.28851061293013908</v>
      </c>
      <c r="AK66">
        <f t="shared" si="15"/>
        <v>0.15992404418736231</v>
      </c>
      <c r="AL66">
        <f t="shared" si="16"/>
        <v>0.40801562169437711</v>
      </c>
      <c r="AM66">
        <f t="shared" si="17"/>
        <v>0.22616675223932189</v>
      </c>
      <c r="AO66">
        <f t="shared" si="1"/>
        <v>1.0646508437165412</v>
      </c>
      <c r="AP66">
        <v>61</v>
      </c>
      <c r="AQ66">
        <v>0.5</v>
      </c>
      <c r="AR66">
        <v>1</v>
      </c>
      <c r="AS66">
        <v>2</v>
      </c>
      <c r="AT66">
        <f t="shared" si="18"/>
        <v>1.0313326698136573</v>
      </c>
      <c r="AU66">
        <f t="shared" si="19"/>
        <v>2.0626653396273147</v>
      </c>
      <c r="AV66">
        <f t="shared" si="20"/>
        <v>4.1253306792546294</v>
      </c>
      <c r="AW66">
        <f t="shared" si="21"/>
        <v>0.90202387763571223</v>
      </c>
      <c r="AX66">
        <f t="shared" si="22"/>
        <v>1.8040477552714245</v>
      </c>
      <c r="AY66">
        <f t="shared" si="23"/>
        <v>3.6080955105428489</v>
      </c>
      <c r="AZ66">
        <f t="shared" si="24"/>
        <v>4.0921119854786276</v>
      </c>
      <c r="BA66">
        <f t="shared" si="25"/>
        <v>1.0230279963696569</v>
      </c>
      <c r="BB66">
        <f t="shared" si="26"/>
        <v>0.25575699909241423</v>
      </c>
    </row>
    <row r="67" spans="2:54" x14ac:dyDescent="0.2">
      <c r="B67">
        <v>12.4</v>
      </c>
      <c r="E67">
        <f t="shared" si="2"/>
        <v>12.4</v>
      </c>
      <c r="H67">
        <v>12.4</v>
      </c>
      <c r="K67">
        <f t="shared" si="3"/>
        <v>1</v>
      </c>
      <c r="N67">
        <f t="shared" si="27"/>
        <v>0.24842082688641309</v>
      </c>
      <c r="O67">
        <f t="shared" si="0"/>
        <v>1.0821041362364845</v>
      </c>
      <c r="P67">
        <v>62</v>
      </c>
      <c r="Q67" s="22"/>
      <c r="R67" s="6">
        <f t="shared" si="4"/>
        <v>235.6</v>
      </c>
      <c r="S67" s="7">
        <f t="shared" si="5"/>
        <v>23.560000000000002</v>
      </c>
      <c r="T67" s="18"/>
      <c r="U67" s="17"/>
      <c r="V67" s="6" t="e">
        <f t="shared" si="6"/>
        <v>#NUM!</v>
      </c>
      <c r="W67" s="2" t="e">
        <f t="shared" si="7"/>
        <v>#NUM!</v>
      </c>
      <c r="X67" s="7" t="e">
        <f t="shared" si="8"/>
        <v>#NUM!</v>
      </c>
      <c r="Y67" s="18"/>
      <c r="Z67" s="2"/>
      <c r="AA67" s="17"/>
      <c r="AB67" s="32">
        <v>3.1</v>
      </c>
      <c r="AD67">
        <f t="shared" si="9"/>
        <v>0.22227193465613246</v>
      </c>
      <c r="AE67">
        <f t="shared" si="10"/>
        <v>0.31433998452560891</v>
      </c>
      <c r="AF67">
        <f t="shared" si="11"/>
        <v>0.44454386931226492</v>
      </c>
      <c r="AH67">
        <f t="shared" si="12"/>
        <v>0.19625446966472887</v>
      </c>
      <c r="AI67">
        <f t="shared" si="13"/>
        <v>0.10435035252645787</v>
      </c>
      <c r="AJ67">
        <f t="shared" si="14"/>
        <v>0.27754573267619875</v>
      </c>
      <c r="AK67">
        <f t="shared" si="15"/>
        <v>0.14757368378133029</v>
      </c>
      <c r="AL67">
        <f t="shared" si="16"/>
        <v>0.39250893932945774</v>
      </c>
      <c r="AM67">
        <f t="shared" si="17"/>
        <v>0.20870070505291574</v>
      </c>
      <c r="AO67">
        <f t="shared" si="1"/>
        <v>1.0821041362364845</v>
      </c>
      <c r="AP67">
        <v>62</v>
      </c>
      <c r="AQ67">
        <v>0.5</v>
      </c>
      <c r="AR67">
        <v>1</v>
      </c>
      <c r="AS67">
        <v>2</v>
      </c>
      <c r="AT67">
        <f t="shared" si="18"/>
        <v>1.0650272340947566</v>
      </c>
      <c r="AU67">
        <f t="shared" si="19"/>
        <v>2.1300544681895133</v>
      </c>
      <c r="AV67">
        <f t="shared" si="20"/>
        <v>4.2601089363790265</v>
      </c>
      <c r="AW67">
        <f t="shared" si="21"/>
        <v>0.94036323267316635</v>
      </c>
      <c r="AX67">
        <f t="shared" si="22"/>
        <v>1.8807264653463327</v>
      </c>
      <c r="AY67">
        <f t="shared" si="23"/>
        <v>3.7614529306926654</v>
      </c>
      <c r="AZ67">
        <f t="shared" si="24"/>
        <v>3.4844787431667306</v>
      </c>
      <c r="BA67">
        <f t="shared" si="25"/>
        <v>0.87111968579168264</v>
      </c>
      <c r="BB67">
        <f t="shared" si="26"/>
        <v>0.21777992144792066</v>
      </c>
    </row>
    <row r="68" spans="2:54" x14ac:dyDescent="0.2">
      <c r="B68">
        <v>12.6</v>
      </c>
      <c r="E68">
        <f t="shared" si="2"/>
        <v>12.6</v>
      </c>
      <c r="H68">
        <v>12.6</v>
      </c>
      <c r="K68">
        <f t="shared" si="3"/>
        <v>1</v>
      </c>
      <c r="N68">
        <f t="shared" si="27"/>
        <v>0.24059704171110408</v>
      </c>
      <c r="O68">
        <f t="shared" si="0"/>
        <v>1.0995574287564278</v>
      </c>
      <c r="P68">
        <v>63</v>
      </c>
      <c r="Q68" s="22"/>
      <c r="R68" s="6">
        <f t="shared" si="4"/>
        <v>239.4</v>
      </c>
      <c r="S68" s="7">
        <f t="shared" si="5"/>
        <v>23.94</v>
      </c>
      <c r="T68" s="18"/>
      <c r="U68" s="17"/>
      <c r="V68" s="6" t="e">
        <f t="shared" si="6"/>
        <v>#NUM!</v>
      </c>
      <c r="W68" s="2" t="e">
        <f t="shared" si="7"/>
        <v>#NUM!</v>
      </c>
      <c r="X68" s="7" t="e">
        <f t="shared" si="8"/>
        <v>#NUM!</v>
      </c>
      <c r="Y68" s="18"/>
      <c r="Z68" s="2"/>
      <c r="AA68" s="17"/>
      <c r="AB68" s="32">
        <v>3.15</v>
      </c>
      <c r="AD68">
        <f t="shared" si="9"/>
        <v>0.21136877988064784</v>
      </c>
      <c r="AE68">
        <f t="shared" si="10"/>
        <v>0.29892059516946556</v>
      </c>
      <c r="AF68">
        <f t="shared" si="11"/>
        <v>0.42273755976129568</v>
      </c>
      <c r="AH68">
        <f t="shared" si="12"/>
        <v>0.18833096188339227</v>
      </c>
      <c r="AI68">
        <f t="shared" si="13"/>
        <v>9.5959418007353539E-2</v>
      </c>
      <c r="AJ68">
        <f t="shared" si="14"/>
        <v>0.26634020051026375</v>
      </c>
      <c r="AK68">
        <f t="shared" si="15"/>
        <v>0.13570711038342839</v>
      </c>
      <c r="AL68">
        <f t="shared" si="16"/>
        <v>0.37666192376678453</v>
      </c>
      <c r="AM68">
        <f t="shared" si="17"/>
        <v>0.19191883601470708</v>
      </c>
      <c r="AO68">
        <f t="shared" si="1"/>
        <v>1.0995574287564278</v>
      </c>
      <c r="AP68">
        <v>63</v>
      </c>
      <c r="AQ68">
        <v>0.5</v>
      </c>
      <c r="AR68">
        <v>1</v>
      </c>
      <c r="AS68">
        <v>2</v>
      </c>
      <c r="AT68">
        <f t="shared" si="18"/>
        <v>1.1013446322926337</v>
      </c>
      <c r="AU68">
        <f t="shared" si="19"/>
        <v>2.2026892645852674</v>
      </c>
      <c r="AV68">
        <f t="shared" si="20"/>
        <v>4.4053785291705347</v>
      </c>
      <c r="AW68">
        <f t="shared" si="21"/>
        <v>0.98130525275257563</v>
      </c>
      <c r="AX68">
        <f t="shared" si="22"/>
        <v>1.9626105055051513</v>
      </c>
      <c r="AY68">
        <f t="shared" si="23"/>
        <v>3.9252210110103025</v>
      </c>
      <c r="AZ68">
        <f t="shared" si="24"/>
        <v>2.9466271693792017</v>
      </c>
      <c r="BA68">
        <f t="shared" si="25"/>
        <v>0.73665679234480042</v>
      </c>
      <c r="BB68">
        <f t="shared" si="26"/>
        <v>0.1841641980862001</v>
      </c>
    </row>
    <row r="69" spans="2:54" x14ac:dyDescent="0.2">
      <c r="B69">
        <v>12.8</v>
      </c>
      <c r="E69">
        <f t="shared" si="2"/>
        <v>12.8</v>
      </c>
      <c r="H69">
        <v>12.8</v>
      </c>
      <c r="K69">
        <f t="shared" si="3"/>
        <v>1</v>
      </c>
      <c r="N69">
        <f t="shared" si="27"/>
        <v>0.23313712366976855</v>
      </c>
      <c r="O69">
        <f t="shared" ref="O69:O92" si="28">P69*O70/P70</f>
        <v>1.1170107212763711</v>
      </c>
      <c r="P69">
        <v>64</v>
      </c>
      <c r="Q69" s="22"/>
      <c r="R69" s="6">
        <f t="shared" si="4"/>
        <v>243.20000000000002</v>
      </c>
      <c r="S69" s="7">
        <f t="shared" si="5"/>
        <v>24.320000000000004</v>
      </c>
      <c r="T69" s="18"/>
      <c r="U69" s="17"/>
      <c r="V69" s="6" t="e">
        <f t="shared" si="6"/>
        <v>#NUM!</v>
      </c>
      <c r="W69" s="2" t="e">
        <f t="shared" si="7"/>
        <v>#NUM!</v>
      </c>
      <c r="X69" s="7" t="e">
        <f t="shared" si="8"/>
        <v>#NUM!</v>
      </c>
      <c r="Y69" s="18"/>
      <c r="Z69" s="2"/>
      <c r="AA69" s="17"/>
      <c r="AB69" s="32">
        <v>3.2</v>
      </c>
      <c r="AD69">
        <f t="shared" si="9"/>
        <v>0.20055506543859225</v>
      </c>
      <c r="AE69">
        <f t="shared" si="10"/>
        <v>0.28362769354588074</v>
      </c>
      <c r="AF69">
        <f t="shared" si="11"/>
        <v>0.4011101308771845</v>
      </c>
      <c r="AH69">
        <f t="shared" si="12"/>
        <v>0.18025769877134656</v>
      </c>
      <c r="AI69">
        <f t="shared" si="13"/>
        <v>8.7917554030674111E-2</v>
      </c>
      <c r="AJ69">
        <f t="shared" si="14"/>
        <v>0.25492288232460231</v>
      </c>
      <c r="AK69">
        <f t="shared" si="15"/>
        <v>0.1243341972808487</v>
      </c>
      <c r="AL69">
        <f t="shared" si="16"/>
        <v>0.36051539754269313</v>
      </c>
      <c r="AM69">
        <f t="shared" si="17"/>
        <v>0.17583510806134822</v>
      </c>
      <c r="AO69">
        <f t="shared" ref="AO69:AO92" si="29">AP69*AO70/AP70</f>
        <v>1.1170107212763711</v>
      </c>
      <c r="AP69">
        <v>64</v>
      </c>
      <c r="AQ69">
        <v>0.5</v>
      </c>
      <c r="AR69">
        <v>1</v>
      </c>
      <c r="AS69">
        <v>2</v>
      </c>
      <c r="AT69">
        <f t="shared" si="18"/>
        <v>1.1405860163524302</v>
      </c>
      <c r="AU69">
        <f t="shared" si="19"/>
        <v>2.2811720327048604</v>
      </c>
      <c r="AV69">
        <f t="shared" si="20"/>
        <v>4.5623440654097207</v>
      </c>
      <c r="AW69">
        <f t="shared" si="21"/>
        <v>1.0251519207896487</v>
      </c>
      <c r="AX69">
        <f t="shared" si="22"/>
        <v>2.0503038415792973</v>
      </c>
      <c r="AY69">
        <f t="shared" si="23"/>
        <v>4.1006076831585947</v>
      </c>
      <c r="AZ69">
        <f t="shared" si="24"/>
        <v>2.4734388181556799</v>
      </c>
      <c r="BA69">
        <f t="shared" si="25"/>
        <v>0.61835970453891997</v>
      </c>
      <c r="BB69">
        <f t="shared" si="26"/>
        <v>0.15458992613472999</v>
      </c>
    </row>
    <row r="70" spans="2:54" x14ac:dyDescent="0.2">
      <c r="B70">
        <v>13</v>
      </c>
      <c r="E70">
        <f t="shared" ref="E70:E105" si="30">SQRT(B70^2)</f>
        <v>13</v>
      </c>
      <c r="H70">
        <v>13</v>
      </c>
      <c r="K70">
        <f t="shared" ref="K70:K105" si="31">B70/E70</f>
        <v>1</v>
      </c>
      <c r="N70">
        <f t="shared" ref="N70:N105" si="32">(3*$B$2*(K70^5))/(2*$S$4*(B70^2))</f>
        <v>0.22601885409499931</v>
      </c>
      <c r="O70">
        <f t="shared" si="28"/>
        <v>1.1344640137963145</v>
      </c>
      <c r="P70">
        <v>65</v>
      </c>
      <c r="Q70" s="22"/>
      <c r="R70" s="6">
        <f t="shared" ref="R70:R105" si="33">19*B70</f>
        <v>247</v>
      </c>
      <c r="S70" s="7">
        <f t="shared" ref="S70:S105" si="34">0.1*R70</f>
        <v>24.700000000000003</v>
      </c>
      <c r="T70" s="18"/>
      <c r="U70" s="17"/>
      <c r="V70" s="6" t="e">
        <f t="shared" ref="V70:V105" si="35">SQRT(((((3*$B$2)/(2*$S$4))*((AB70^3)/($V$4)))^(2/5))-AB70^2)</f>
        <v>#NUM!</v>
      </c>
      <c r="W70" s="2" t="e">
        <f t="shared" ref="W70:W105" si="36">SQRT(((((3*$B$2)/(2*$S$4))*((AB70^3)/($W$4)))^(2/5))-AB70^2)</f>
        <v>#NUM!</v>
      </c>
      <c r="X70" s="7" t="e">
        <f t="shared" ref="X70:X105" si="37">SQRT(((((3*$B$2)/(2*$S$4))*((AB70^3)/($X$4)))^(2/5))-AB70^2)</f>
        <v>#NUM!</v>
      </c>
      <c r="Y70" s="18"/>
      <c r="Z70" s="2"/>
      <c r="AA70" s="17"/>
      <c r="AB70" s="32">
        <v>3.25</v>
      </c>
      <c r="AD70">
        <f t="shared" ref="AD70:AD95" si="38">SQRT(((3*$B$2*((COS(O70))^3))/(2*$V$4*$S$4)))</f>
        <v>0.18984234171434503</v>
      </c>
      <c r="AE70">
        <f t="shared" ref="AE70:AE95" si="39">SQRT(((3*$B$2*((COS(O70))^3))/(2*$W$4*$S$4)))</f>
        <v>0.26847761436509432</v>
      </c>
      <c r="AF70">
        <f t="shared" ref="AF70:AF95" si="40">SQRT(((3*$B$2*((COS(O70))^3))/(2*$X$4*$S$4)))</f>
        <v>0.37968468342869005</v>
      </c>
      <c r="AH70">
        <f t="shared" ref="AH70:AH95" si="41">AD70*SIN(O70)</f>
        <v>0.17205559260498357</v>
      </c>
      <c r="AI70">
        <f t="shared" ref="AI70:AI95" si="42">AD70*COS(O70)</f>
        <v>8.0230840460100331E-2</v>
      </c>
      <c r="AJ70">
        <f t="shared" ref="AJ70:AJ95" si="43">AE70*SIN(O70)</f>
        <v>0.24332335254410775</v>
      </c>
      <c r="AK70">
        <f t="shared" ref="AK70:AK95" si="44">AE70*COS(O70)</f>
        <v>0.11346354269926594</v>
      </c>
      <c r="AL70">
        <f t="shared" ref="AL70:AL95" si="45">AF70*SIN(O70)</f>
        <v>0.34411118520996714</v>
      </c>
      <c r="AM70">
        <f t="shared" ref="AM70:AM95" si="46">AF70*COS(O70)</f>
        <v>0.16046168092020066</v>
      </c>
      <c r="AO70">
        <f t="shared" si="29"/>
        <v>1.1344640137963145</v>
      </c>
      <c r="AP70">
        <v>65</v>
      </c>
      <c r="AQ70">
        <v>0.5</v>
      </c>
      <c r="AR70">
        <v>1</v>
      </c>
      <c r="AS70">
        <v>2</v>
      </c>
      <c r="AT70">
        <f t="shared" ref="AT70:AT95" si="47">AQ70/COS(AO70)</f>
        <v>1.1831007915762499</v>
      </c>
      <c r="AU70">
        <f t="shared" ref="AU70:AU95" si="48">AR70/COS(AO70)</f>
        <v>2.3662015831524998</v>
      </c>
      <c r="AV70">
        <f t="shared" ref="AV70:AV95" si="49">AS70/COS(AO70)</f>
        <v>4.7324031663049997</v>
      </c>
      <c r="AW70">
        <f t="shared" ref="AW70:AW95" si="50">SIN(AO70)*AT70</f>
        <v>1.07225346025478</v>
      </c>
      <c r="AX70">
        <f t="shared" ref="AX70:AX95" si="51">SIN(AO70)*AU70</f>
        <v>2.1445069205095599</v>
      </c>
      <c r="AY70">
        <f t="shared" ref="AY70:AY95" si="52">SIN(AO70)*AV70</f>
        <v>4.2890138410191199</v>
      </c>
      <c r="AZ70">
        <f t="shared" ref="AZ70:AZ95" si="53">((3*$B$2)/(2*$S$4))*((AQ70^3)/(AT70^5))</f>
        <v>2.0598360834989022</v>
      </c>
      <c r="BA70">
        <f t="shared" ref="BA70:BA95" si="54">((3*$B$2)/(2*$S$4))*((AR70^3)/(AU70^5))</f>
        <v>0.51495902087472556</v>
      </c>
      <c r="BB70">
        <f t="shared" ref="BB70:BB95" si="55">((3*$B$2)/(2*$S$4))*((AS70^3)/(AV70^5))</f>
        <v>0.12873975521868139</v>
      </c>
    </row>
    <row r="71" spans="2:54" x14ac:dyDescent="0.2">
      <c r="B71">
        <v>13.2</v>
      </c>
      <c r="E71">
        <f t="shared" si="30"/>
        <v>13.2</v>
      </c>
      <c r="H71">
        <v>13.2</v>
      </c>
      <c r="K71">
        <f t="shared" si="31"/>
        <v>1</v>
      </c>
      <c r="N71">
        <f t="shared" si="32"/>
        <v>0.21922168469958039</v>
      </c>
      <c r="O71">
        <f t="shared" si="28"/>
        <v>1.1519173063162575</v>
      </c>
      <c r="P71">
        <v>66</v>
      </c>
      <c r="Q71" s="22"/>
      <c r="R71" s="6">
        <f t="shared" si="33"/>
        <v>250.79999999999998</v>
      </c>
      <c r="S71" s="7">
        <f t="shared" si="34"/>
        <v>25.08</v>
      </c>
      <c r="T71" s="18"/>
      <c r="U71" s="17"/>
      <c r="V71" s="6" t="e">
        <f t="shared" si="35"/>
        <v>#NUM!</v>
      </c>
      <c r="W71" s="2" t="e">
        <f t="shared" si="36"/>
        <v>#NUM!</v>
      </c>
      <c r="X71" s="7" t="e">
        <f t="shared" si="37"/>
        <v>#NUM!</v>
      </c>
      <c r="Y71" s="18"/>
      <c r="Z71" s="2"/>
      <c r="AA71" s="17"/>
      <c r="AB71" s="32">
        <v>3.3</v>
      </c>
      <c r="AD71">
        <f t="shared" si="38"/>
        <v>0.17924235573286212</v>
      </c>
      <c r="AE71">
        <f t="shared" si="39"/>
        <v>0.2534869704291165</v>
      </c>
      <c r="AF71">
        <f t="shared" si="40"/>
        <v>0.35848471146572425</v>
      </c>
      <c r="AH71">
        <f t="shared" si="41"/>
        <v>0.16374603989691539</v>
      </c>
      <c r="AI71">
        <f t="shared" si="42"/>
        <v>7.2904434067782756E-2</v>
      </c>
      <c r="AJ71">
        <f t="shared" si="43"/>
        <v>0.23157187040710367</v>
      </c>
      <c r="AK71">
        <f t="shared" si="44"/>
        <v>0.10310243941579347</v>
      </c>
      <c r="AL71">
        <f t="shared" si="45"/>
        <v>0.32749207979383077</v>
      </c>
      <c r="AM71">
        <f t="shared" si="46"/>
        <v>0.14580886813556551</v>
      </c>
      <c r="AO71">
        <f t="shared" si="29"/>
        <v>1.1519173063162575</v>
      </c>
      <c r="AP71">
        <v>66</v>
      </c>
      <c r="AQ71">
        <v>0.5</v>
      </c>
      <c r="AR71">
        <v>1</v>
      </c>
      <c r="AS71">
        <v>2</v>
      </c>
      <c r="AT71">
        <f t="shared" si="47"/>
        <v>1.2292966677871191</v>
      </c>
      <c r="AU71">
        <f t="shared" si="48"/>
        <v>2.4585933355742382</v>
      </c>
      <c r="AV71">
        <f t="shared" si="49"/>
        <v>4.9171866711484764</v>
      </c>
      <c r="AW71">
        <f t="shared" si="50"/>
        <v>1.123018386952108</v>
      </c>
      <c r="AX71">
        <f t="shared" si="51"/>
        <v>2.246036773904216</v>
      </c>
      <c r="AY71">
        <f t="shared" si="52"/>
        <v>4.4920735478084319</v>
      </c>
      <c r="AZ71">
        <f t="shared" si="53"/>
        <v>1.7008180821579781</v>
      </c>
      <c r="BA71">
        <f t="shared" si="54"/>
        <v>0.42520452053949453</v>
      </c>
      <c r="BB71">
        <f t="shared" si="55"/>
        <v>0.10630113013487363</v>
      </c>
    </row>
    <row r="72" spans="2:54" x14ac:dyDescent="0.2">
      <c r="B72">
        <v>13.4</v>
      </c>
      <c r="E72">
        <f t="shared" si="30"/>
        <v>13.4</v>
      </c>
      <c r="H72">
        <v>13.4</v>
      </c>
      <c r="K72">
        <f t="shared" si="31"/>
        <v>1</v>
      </c>
      <c r="N72">
        <f t="shared" si="32"/>
        <v>0.21272658911814926</v>
      </c>
      <c r="O72">
        <f t="shared" si="28"/>
        <v>1.1693705988362009</v>
      </c>
      <c r="P72">
        <v>67</v>
      </c>
      <c r="Q72" s="22"/>
      <c r="R72" s="6">
        <f t="shared" si="33"/>
        <v>254.6</v>
      </c>
      <c r="S72" s="7">
        <f t="shared" si="34"/>
        <v>25.46</v>
      </c>
      <c r="T72" s="18"/>
      <c r="U72" s="17"/>
      <c r="V72" s="6" t="e">
        <f t="shared" si="35"/>
        <v>#NUM!</v>
      </c>
      <c r="W72" s="2" t="e">
        <f t="shared" si="36"/>
        <v>#NUM!</v>
      </c>
      <c r="X72" s="7" t="e">
        <f t="shared" si="37"/>
        <v>#NUM!</v>
      </c>
      <c r="Y72" s="18"/>
      <c r="Z72" s="2"/>
      <c r="AA72" s="17"/>
      <c r="AB72" s="32">
        <v>3.35</v>
      </c>
      <c r="AD72">
        <f t="shared" si="38"/>
        <v>0.16876707003876162</v>
      </c>
      <c r="AE72">
        <f t="shared" si="39"/>
        <v>0.2386726793307867</v>
      </c>
      <c r="AF72">
        <f t="shared" si="40"/>
        <v>0.33753414007752325</v>
      </c>
      <c r="AH72">
        <f t="shared" si="41"/>
        <v>0.155350907073628</v>
      </c>
      <c r="AI72">
        <f t="shared" si="42"/>
        <v>6.5942547728073619E-2</v>
      </c>
      <c r="AJ72">
        <f t="shared" si="43"/>
        <v>0.2196993597104871</v>
      </c>
      <c r="AK72">
        <f t="shared" si="44"/>
        <v>9.325684533447684E-2</v>
      </c>
      <c r="AL72">
        <f t="shared" si="45"/>
        <v>0.31070181414725601</v>
      </c>
      <c r="AM72">
        <f t="shared" si="46"/>
        <v>0.13188509545614724</v>
      </c>
      <c r="AO72">
        <f t="shared" si="29"/>
        <v>1.1693705988362009</v>
      </c>
      <c r="AP72">
        <v>67</v>
      </c>
      <c r="AQ72">
        <v>0.5</v>
      </c>
      <c r="AR72">
        <v>1</v>
      </c>
      <c r="AS72">
        <v>2</v>
      </c>
      <c r="AT72">
        <f t="shared" si="47"/>
        <v>1.2796523326237261</v>
      </c>
      <c r="AU72">
        <f t="shared" si="48"/>
        <v>2.5593046652474523</v>
      </c>
      <c r="AV72">
        <f t="shared" si="49"/>
        <v>5.1186093304949045</v>
      </c>
      <c r="AW72">
        <f t="shared" si="50"/>
        <v>1.1779261829118766</v>
      </c>
      <c r="AX72">
        <f t="shared" si="51"/>
        <v>2.3558523658237531</v>
      </c>
      <c r="AY72">
        <f t="shared" si="52"/>
        <v>4.7117047316475063</v>
      </c>
      <c r="AZ72">
        <f t="shared" si="53"/>
        <v>1.3914942722781665</v>
      </c>
      <c r="BA72">
        <f t="shared" si="54"/>
        <v>0.34787356806954162</v>
      </c>
      <c r="BB72">
        <f t="shared" si="55"/>
        <v>8.6968392017385404E-2</v>
      </c>
    </row>
    <row r="73" spans="2:54" x14ac:dyDescent="0.2">
      <c r="B73">
        <v>13.6</v>
      </c>
      <c r="E73">
        <f t="shared" si="30"/>
        <v>13.6</v>
      </c>
      <c r="H73">
        <v>13.6</v>
      </c>
      <c r="K73">
        <f t="shared" si="31"/>
        <v>1</v>
      </c>
      <c r="N73">
        <f t="shared" si="32"/>
        <v>0.20651592961751131</v>
      </c>
      <c r="O73">
        <f t="shared" si="28"/>
        <v>1.186823891356144</v>
      </c>
      <c r="P73">
        <v>68</v>
      </c>
      <c r="Q73" s="22"/>
      <c r="R73" s="6">
        <f t="shared" si="33"/>
        <v>258.39999999999998</v>
      </c>
      <c r="S73" s="7">
        <f t="shared" si="34"/>
        <v>25.84</v>
      </c>
      <c r="T73" s="18"/>
      <c r="U73" s="17"/>
      <c r="V73" s="6" t="e">
        <f t="shared" si="35"/>
        <v>#NUM!</v>
      </c>
      <c r="W73" s="2" t="e">
        <f t="shared" si="36"/>
        <v>#NUM!</v>
      </c>
      <c r="X73" s="7" t="e">
        <f t="shared" si="37"/>
        <v>#NUM!</v>
      </c>
      <c r="Y73" s="18"/>
      <c r="Z73" s="2"/>
      <c r="AA73" s="17"/>
      <c r="AB73" s="32">
        <v>3.4</v>
      </c>
      <c r="AD73">
        <f t="shared" si="38"/>
        <v>0.15842868548949834</v>
      </c>
      <c r="AE73">
        <f t="shared" si="39"/>
        <v>0.22405199568819012</v>
      </c>
      <c r="AF73">
        <f t="shared" si="40"/>
        <v>0.31685737097899669</v>
      </c>
      <c r="AH73">
        <f t="shared" si="41"/>
        <v>0.14689251928610231</v>
      </c>
      <c r="AI73">
        <f t="shared" si="42"/>
        <v>5.9348430170581931E-2</v>
      </c>
      <c r="AJ73">
        <f t="shared" si="43"/>
        <v>0.20773739298555732</v>
      </c>
      <c r="AK73">
        <f t="shared" si="44"/>
        <v>8.3931354852789547E-2</v>
      </c>
      <c r="AL73">
        <f t="shared" si="45"/>
        <v>0.29378503857220462</v>
      </c>
      <c r="AM73">
        <f t="shared" si="46"/>
        <v>0.11869686034116386</v>
      </c>
      <c r="AO73">
        <f t="shared" si="29"/>
        <v>1.186823891356144</v>
      </c>
      <c r="AP73">
        <v>68</v>
      </c>
      <c r="AQ73">
        <v>0.5</v>
      </c>
      <c r="AR73">
        <v>1</v>
      </c>
      <c r="AS73">
        <v>2</v>
      </c>
      <c r="AT73">
        <f t="shared" si="47"/>
        <v>1.3347335812770067</v>
      </c>
      <c r="AU73">
        <f t="shared" si="48"/>
        <v>2.6694671625540134</v>
      </c>
      <c r="AV73">
        <f t="shared" si="49"/>
        <v>5.3389343251080268</v>
      </c>
      <c r="AW73">
        <f t="shared" si="50"/>
        <v>1.2375434267081473</v>
      </c>
      <c r="AX73">
        <f t="shared" si="51"/>
        <v>2.4750868534162946</v>
      </c>
      <c r="AY73">
        <f t="shared" si="52"/>
        <v>4.9501737068325893</v>
      </c>
      <c r="AZ73">
        <f t="shared" si="53"/>
        <v>1.1271155723879807</v>
      </c>
      <c r="BA73">
        <f t="shared" si="54"/>
        <v>0.28177889309699516</v>
      </c>
      <c r="BB73">
        <f t="shared" si="55"/>
        <v>7.0444723274248791E-2</v>
      </c>
    </row>
    <row r="74" spans="2:54" x14ac:dyDescent="0.2">
      <c r="B74">
        <v>13.8</v>
      </c>
      <c r="E74">
        <f t="shared" si="30"/>
        <v>13.8</v>
      </c>
      <c r="H74">
        <v>13.8</v>
      </c>
      <c r="K74">
        <f t="shared" si="31"/>
        <v>1</v>
      </c>
      <c r="N74">
        <f t="shared" si="32"/>
        <v>0.20057333722986179</v>
      </c>
      <c r="O74">
        <f t="shared" si="28"/>
        <v>1.2042771838760873</v>
      </c>
      <c r="P74">
        <v>69</v>
      </c>
      <c r="Q74" s="22"/>
      <c r="R74" s="6">
        <f t="shared" si="33"/>
        <v>262.2</v>
      </c>
      <c r="S74" s="7">
        <f t="shared" si="34"/>
        <v>26.22</v>
      </c>
      <c r="T74" s="18"/>
      <c r="U74" s="17"/>
      <c r="V74" s="6" t="e">
        <f t="shared" si="35"/>
        <v>#NUM!</v>
      </c>
      <c r="W74" s="2" t="e">
        <f t="shared" si="36"/>
        <v>#NUM!</v>
      </c>
      <c r="X74" s="7" t="e">
        <f t="shared" si="37"/>
        <v>#NUM!</v>
      </c>
      <c r="Y74" s="18"/>
      <c r="Z74" s="2"/>
      <c r="AA74" s="17"/>
      <c r="AB74" s="32">
        <v>3.45</v>
      </c>
      <c r="AD74">
        <f t="shared" si="38"/>
        <v>0.14823966876940531</v>
      </c>
      <c r="AE74">
        <f t="shared" si="39"/>
        <v>0.20964255005538832</v>
      </c>
      <c r="AF74">
        <f t="shared" si="40"/>
        <v>0.29647933753881062</v>
      </c>
      <c r="AH74">
        <f t="shared" si="41"/>
        <v>0.13839365319354532</v>
      </c>
      <c r="AI74">
        <f t="shared" si="42"/>
        <v>5.312434613816628E-2</v>
      </c>
      <c r="AJ74">
        <f t="shared" si="43"/>
        <v>0.19571818129267038</v>
      </c>
      <c r="AK74">
        <f t="shared" si="44"/>
        <v>7.5129170800797507E-2</v>
      </c>
      <c r="AL74">
        <f t="shared" si="45"/>
        <v>0.27678730638709065</v>
      </c>
      <c r="AM74">
        <f t="shared" si="46"/>
        <v>0.10624869227633256</v>
      </c>
      <c r="AO74">
        <f t="shared" si="29"/>
        <v>1.2042771838760873</v>
      </c>
      <c r="AP74">
        <v>69</v>
      </c>
      <c r="AQ74">
        <v>0.5</v>
      </c>
      <c r="AR74">
        <v>1</v>
      </c>
      <c r="AS74">
        <v>2</v>
      </c>
      <c r="AT74">
        <f t="shared" si="47"/>
        <v>1.3952140548126675</v>
      </c>
      <c r="AU74">
        <f t="shared" si="48"/>
        <v>2.7904281096253349</v>
      </c>
      <c r="AV74">
        <f t="shared" si="49"/>
        <v>5.5808562192506699</v>
      </c>
      <c r="AW74">
        <f t="shared" si="50"/>
        <v>1.3025445323469003</v>
      </c>
      <c r="AX74">
        <f t="shared" si="51"/>
        <v>2.6050890646938005</v>
      </c>
      <c r="AY74">
        <f t="shared" si="52"/>
        <v>5.2101781293876011</v>
      </c>
      <c r="AZ74">
        <f t="shared" si="53"/>
        <v>0.90310276883446483</v>
      </c>
      <c r="BA74">
        <f t="shared" si="54"/>
        <v>0.22577569220861621</v>
      </c>
      <c r="BB74">
        <f t="shared" si="55"/>
        <v>5.6443923052154052E-2</v>
      </c>
    </row>
    <row r="75" spans="2:54" x14ac:dyDescent="0.2">
      <c r="B75">
        <v>14</v>
      </c>
      <c r="E75">
        <f t="shared" si="30"/>
        <v>14</v>
      </c>
      <c r="H75">
        <v>14</v>
      </c>
      <c r="K75">
        <f t="shared" si="31"/>
        <v>1</v>
      </c>
      <c r="N75">
        <f t="shared" si="32"/>
        <v>0.19488360378599431</v>
      </c>
      <c r="O75">
        <f t="shared" si="28"/>
        <v>1.2217304763960306</v>
      </c>
      <c r="P75">
        <v>70</v>
      </c>
      <c r="Q75" s="22"/>
      <c r="R75" s="6">
        <f t="shared" si="33"/>
        <v>266</v>
      </c>
      <c r="S75" s="7">
        <f t="shared" si="34"/>
        <v>26.6</v>
      </c>
      <c r="T75" s="18"/>
      <c r="U75" s="17"/>
      <c r="V75" s="6" t="e">
        <f t="shared" si="35"/>
        <v>#NUM!</v>
      </c>
      <c r="W75" s="2" t="e">
        <f t="shared" si="36"/>
        <v>#NUM!</v>
      </c>
      <c r="X75" s="7" t="e">
        <f t="shared" si="37"/>
        <v>#NUM!</v>
      </c>
      <c r="Y75" s="18"/>
      <c r="Z75" s="2"/>
      <c r="AA75" s="17"/>
      <c r="AB75" s="32">
        <v>3.5</v>
      </c>
      <c r="AD75">
        <f t="shared" si="38"/>
        <v>0.13821278564152836</v>
      </c>
      <c r="AE75">
        <f t="shared" si="39"/>
        <v>0.19546239594761478</v>
      </c>
      <c r="AF75">
        <f t="shared" si="40"/>
        <v>0.27642557128305673</v>
      </c>
      <c r="AH75">
        <f t="shared" si="41"/>
        <v>0.12987753476560873</v>
      </c>
      <c r="AI75">
        <f t="shared" si="42"/>
        <v>4.7271556754555473E-2</v>
      </c>
      <c r="AJ75">
        <f t="shared" si="43"/>
        <v>0.18367457111310703</v>
      </c>
      <c r="AK75">
        <f t="shared" si="44"/>
        <v>6.6852076676781835E-2</v>
      </c>
      <c r="AL75">
        <f t="shared" si="45"/>
        <v>0.25975506953121746</v>
      </c>
      <c r="AM75">
        <f t="shared" si="46"/>
        <v>9.4543113509110946E-2</v>
      </c>
      <c r="AO75">
        <f t="shared" si="29"/>
        <v>1.2217304763960306</v>
      </c>
      <c r="AP75">
        <v>70</v>
      </c>
      <c r="AQ75">
        <v>0.5</v>
      </c>
      <c r="AR75">
        <v>1</v>
      </c>
      <c r="AS75">
        <v>2</v>
      </c>
      <c r="AT75">
        <f t="shared" si="47"/>
        <v>1.4619022000815431</v>
      </c>
      <c r="AU75">
        <f t="shared" si="48"/>
        <v>2.9238044001630863</v>
      </c>
      <c r="AV75">
        <f t="shared" si="49"/>
        <v>5.8476088003261726</v>
      </c>
      <c r="AW75">
        <f t="shared" si="50"/>
        <v>1.3737387097273106</v>
      </c>
      <c r="AX75">
        <f t="shared" si="51"/>
        <v>2.7474774194546212</v>
      </c>
      <c r="AY75">
        <f t="shared" si="52"/>
        <v>5.4949548389092424</v>
      </c>
      <c r="AZ75">
        <f t="shared" si="53"/>
        <v>0.71507202495973099</v>
      </c>
      <c r="BA75">
        <f t="shared" si="54"/>
        <v>0.17876800623993275</v>
      </c>
      <c r="BB75">
        <f t="shared" si="55"/>
        <v>4.4692001559983187E-2</v>
      </c>
    </row>
    <row r="76" spans="2:54" x14ac:dyDescent="0.2">
      <c r="B76">
        <v>14.2</v>
      </c>
      <c r="E76">
        <f t="shared" si="30"/>
        <v>14.2</v>
      </c>
      <c r="H76">
        <v>14.2</v>
      </c>
      <c r="K76">
        <f t="shared" si="31"/>
        <v>1</v>
      </c>
      <c r="N76">
        <f t="shared" si="32"/>
        <v>0.1894325845172331</v>
      </c>
      <c r="O76">
        <f t="shared" si="28"/>
        <v>1.2391837689159739</v>
      </c>
      <c r="P76">
        <v>71</v>
      </c>
      <c r="Q76" s="22"/>
      <c r="R76" s="6">
        <f t="shared" si="33"/>
        <v>269.8</v>
      </c>
      <c r="S76" s="7">
        <f t="shared" si="34"/>
        <v>26.980000000000004</v>
      </c>
      <c r="T76" s="18"/>
      <c r="U76" s="17"/>
      <c r="V76" s="6" t="e">
        <f t="shared" si="35"/>
        <v>#NUM!</v>
      </c>
      <c r="W76" s="2" t="e">
        <f t="shared" si="36"/>
        <v>#NUM!</v>
      </c>
      <c r="X76" s="7" t="e">
        <f t="shared" si="37"/>
        <v>#NUM!</v>
      </c>
      <c r="Y76" s="18"/>
      <c r="Z76" s="2"/>
      <c r="AA76" s="17"/>
      <c r="AB76" s="32">
        <v>3.55</v>
      </c>
      <c r="AD76">
        <f t="shared" si="38"/>
        <v>0.12836114123232056</v>
      </c>
      <c r="AE76">
        <f t="shared" si="39"/>
        <v>0.18153006681243603</v>
      </c>
      <c r="AF76">
        <f t="shared" si="40"/>
        <v>0.25672228246464113</v>
      </c>
      <c r="AH76">
        <f t="shared" si="41"/>
        <v>0.12136784342028646</v>
      </c>
      <c r="AI76">
        <f t="shared" si="42"/>
        <v>4.1790299855021057E-2</v>
      </c>
      <c r="AJ76">
        <f t="shared" si="43"/>
        <v>0.17164005020094331</v>
      </c>
      <c r="AK76">
        <f t="shared" si="44"/>
        <v>5.9100408830609158E-2</v>
      </c>
      <c r="AL76">
        <f t="shared" si="45"/>
        <v>0.24273568684057292</v>
      </c>
      <c r="AM76">
        <f t="shared" si="46"/>
        <v>8.3580599710042114E-2</v>
      </c>
      <c r="AO76">
        <f t="shared" si="29"/>
        <v>1.2391837689159739</v>
      </c>
      <c r="AP76">
        <v>71</v>
      </c>
      <c r="AQ76">
        <v>0.5</v>
      </c>
      <c r="AR76">
        <v>1</v>
      </c>
      <c r="AS76">
        <v>2</v>
      </c>
      <c r="AT76">
        <f t="shared" si="47"/>
        <v>1.5357767433786207</v>
      </c>
      <c r="AU76">
        <f t="shared" si="48"/>
        <v>3.0715534867572414</v>
      </c>
      <c r="AV76">
        <f t="shared" si="49"/>
        <v>6.1431069735144828</v>
      </c>
      <c r="AW76">
        <f t="shared" si="50"/>
        <v>1.4521054388379109</v>
      </c>
      <c r="AX76">
        <f t="shared" si="51"/>
        <v>2.9042108776758218</v>
      </c>
      <c r="AY76">
        <f t="shared" si="52"/>
        <v>5.8084217553516435</v>
      </c>
      <c r="AZ76">
        <f t="shared" si="53"/>
        <v>0.55885733183122355</v>
      </c>
      <c r="BA76">
        <f t="shared" si="54"/>
        <v>0.13971433295780589</v>
      </c>
      <c r="BB76">
        <f t="shared" si="55"/>
        <v>3.4928583239451472E-2</v>
      </c>
    </row>
    <row r="77" spans="2:54" x14ac:dyDescent="0.2">
      <c r="B77">
        <v>14.4</v>
      </c>
      <c r="E77">
        <f t="shared" si="30"/>
        <v>14.4</v>
      </c>
      <c r="H77">
        <v>14.4</v>
      </c>
      <c r="K77">
        <f t="shared" si="31"/>
        <v>1</v>
      </c>
      <c r="N77">
        <f t="shared" si="32"/>
        <v>0.18420711006006404</v>
      </c>
      <c r="O77">
        <f t="shared" si="28"/>
        <v>1.2566370614359172</v>
      </c>
      <c r="P77">
        <v>72</v>
      </c>
      <c r="Q77" s="22"/>
      <c r="R77" s="6">
        <f t="shared" si="33"/>
        <v>273.60000000000002</v>
      </c>
      <c r="S77" s="7">
        <f t="shared" si="34"/>
        <v>27.360000000000003</v>
      </c>
      <c r="T77" s="18"/>
      <c r="U77" s="17"/>
      <c r="V77" s="6" t="e">
        <f t="shared" si="35"/>
        <v>#NUM!</v>
      </c>
      <c r="W77" s="2" t="e">
        <f t="shared" si="36"/>
        <v>#NUM!</v>
      </c>
      <c r="X77" s="7" t="e">
        <f t="shared" si="37"/>
        <v>#NUM!</v>
      </c>
      <c r="Y77" s="18"/>
      <c r="Z77" s="2"/>
      <c r="AA77" s="17"/>
      <c r="AB77" s="32">
        <v>3.6</v>
      </c>
      <c r="AD77">
        <f t="shared" si="38"/>
        <v>0.11869822901711381</v>
      </c>
      <c r="AE77">
        <f t="shared" si="39"/>
        <v>0.16786464530567</v>
      </c>
      <c r="AF77">
        <f t="shared" si="40"/>
        <v>0.23739645803422763</v>
      </c>
      <c r="AH77">
        <f t="shared" si="41"/>
        <v>0.11288872417942057</v>
      </c>
      <c r="AI77">
        <f t="shared" si="42"/>
        <v>3.6679769968497686E-2</v>
      </c>
      <c r="AJ77">
        <f t="shared" si="43"/>
        <v>0.1596487647735321</v>
      </c>
      <c r="AK77">
        <f t="shared" si="44"/>
        <v>5.1873028154174772E-2</v>
      </c>
      <c r="AL77">
        <f t="shared" si="45"/>
        <v>0.22577744835884114</v>
      </c>
      <c r="AM77">
        <f t="shared" si="46"/>
        <v>7.3359539936995372E-2</v>
      </c>
      <c r="AO77">
        <f t="shared" si="29"/>
        <v>1.2566370614359172</v>
      </c>
      <c r="AP77">
        <v>72</v>
      </c>
      <c r="AQ77">
        <v>0.5</v>
      </c>
      <c r="AR77">
        <v>1</v>
      </c>
      <c r="AS77">
        <v>2</v>
      </c>
      <c r="AT77">
        <f t="shared" si="47"/>
        <v>1.6180339887498947</v>
      </c>
      <c r="AU77">
        <f t="shared" si="48"/>
        <v>3.2360679774997894</v>
      </c>
      <c r="AV77">
        <f t="shared" si="49"/>
        <v>6.4721359549995787</v>
      </c>
      <c r="AW77">
        <f t="shared" si="50"/>
        <v>1.5388417685876266</v>
      </c>
      <c r="AX77">
        <f t="shared" si="51"/>
        <v>3.0776835371752531</v>
      </c>
      <c r="AY77">
        <f t="shared" si="52"/>
        <v>6.1553670743505062</v>
      </c>
      <c r="AZ77">
        <f t="shared" si="53"/>
        <v>0.43052976798140946</v>
      </c>
      <c r="BA77">
        <f t="shared" si="54"/>
        <v>0.10763244199535237</v>
      </c>
      <c r="BB77">
        <f t="shared" si="55"/>
        <v>2.6908110498838091E-2</v>
      </c>
    </row>
    <row r="78" spans="2:54" x14ac:dyDescent="0.2">
      <c r="B78">
        <v>14.6</v>
      </c>
      <c r="E78">
        <f t="shared" si="30"/>
        <v>14.6</v>
      </c>
      <c r="H78">
        <v>14.6</v>
      </c>
      <c r="K78">
        <f t="shared" si="31"/>
        <v>1</v>
      </c>
      <c r="N78">
        <f t="shared" si="32"/>
        <v>0.1791949068401899</v>
      </c>
      <c r="O78">
        <f t="shared" si="28"/>
        <v>1.2740903539558606</v>
      </c>
      <c r="P78">
        <v>73</v>
      </c>
      <c r="Q78" s="22"/>
      <c r="R78" s="6">
        <f t="shared" si="33"/>
        <v>277.39999999999998</v>
      </c>
      <c r="S78" s="7">
        <f t="shared" si="34"/>
        <v>27.74</v>
      </c>
      <c r="T78" s="18"/>
      <c r="U78" s="17"/>
      <c r="V78" s="6" t="e">
        <f t="shared" si="35"/>
        <v>#NUM!</v>
      </c>
      <c r="W78" s="2" t="e">
        <f t="shared" si="36"/>
        <v>#NUM!</v>
      </c>
      <c r="X78" s="7" t="e">
        <f t="shared" si="37"/>
        <v>#NUM!</v>
      </c>
      <c r="Y78" s="18"/>
      <c r="Z78" s="2"/>
      <c r="AA78" s="17"/>
      <c r="AB78" s="32">
        <v>3.65</v>
      </c>
      <c r="AD78">
        <f t="shared" si="38"/>
        <v>0.10923799068102048</v>
      </c>
      <c r="AE78">
        <f t="shared" si="39"/>
        <v>0.15448584794748493</v>
      </c>
      <c r="AF78">
        <f t="shared" si="40"/>
        <v>0.21847598136204097</v>
      </c>
      <c r="AH78">
        <f t="shared" si="41"/>
        <v>0.10446481002010563</v>
      </c>
      <c r="AI78">
        <f t="shared" si="42"/>
        <v>3.193809755589639E-2</v>
      </c>
      <c r="AJ78">
        <f t="shared" si="43"/>
        <v>0.14773555112116218</v>
      </c>
      <c r="AK78">
        <f t="shared" si="44"/>
        <v>4.5167290719943673E-2</v>
      </c>
      <c r="AL78">
        <f t="shared" si="45"/>
        <v>0.20892962004021126</v>
      </c>
      <c r="AM78">
        <f t="shared" si="46"/>
        <v>6.387619511179278E-2</v>
      </c>
      <c r="AO78">
        <f t="shared" si="29"/>
        <v>1.2740903539558606</v>
      </c>
      <c r="AP78">
        <v>73</v>
      </c>
      <c r="AQ78">
        <v>0.5</v>
      </c>
      <c r="AR78">
        <v>1</v>
      </c>
      <c r="AS78">
        <v>2</v>
      </c>
      <c r="AT78">
        <f t="shared" si="47"/>
        <v>1.7101518099166342</v>
      </c>
      <c r="AU78">
        <f t="shared" si="48"/>
        <v>3.4203036198332684</v>
      </c>
      <c r="AV78">
        <f t="shared" si="49"/>
        <v>6.8406072396665367</v>
      </c>
      <c r="AW78">
        <f t="shared" si="50"/>
        <v>1.6354263092420702</v>
      </c>
      <c r="AX78">
        <f t="shared" si="51"/>
        <v>3.2708526184841404</v>
      </c>
      <c r="AY78">
        <f t="shared" si="52"/>
        <v>6.5417052369682809</v>
      </c>
      <c r="AZ78">
        <f t="shared" si="53"/>
        <v>0.32641346415678563</v>
      </c>
      <c r="BA78">
        <f t="shared" si="54"/>
        <v>8.1603366039196407E-2</v>
      </c>
      <c r="BB78">
        <f t="shared" si="55"/>
        <v>2.0400841509799102E-2</v>
      </c>
    </row>
    <row r="79" spans="2:54" x14ac:dyDescent="0.2">
      <c r="B79">
        <v>14.8</v>
      </c>
      <c r="E79">
        <f t="shared" si="30"/>
        <v>14.8</v>
      </c>
      <c r="H79">
        <v>14.8</v>
      </c>
      <c r="K79">
        <f t="shared" si="31"/>
        <v>1</v>
      </c>
      <c r="N79">
        <f t="shared" si="32"/>
        <v>0.17438452493633527</v>
      </c>
      <c r="O79">
        <f t="shared" si="28"/>
        <v>1.2915436464758039</v>
      </c>
      <c r="P79">
        <v>74</v>
      </c>
      <c r="Q79" s="22"/>
      <c r="R79" s="6">
        <f t="shared" si="33"/>
        <v>281.2</v>
      </c>
      <c r="S79" s="7">
        <f t="shared" si="34"/>
        <v>28.12</v>
      </c>
      <c r="T79" s="18"/>
      <c r="U79" s="17"/>
      <c r="V79" s="6" t="e">
        <f t="shared" si="35"/>
        <v>#NUM!</v>
      </c>
      <c r="W79" s="2" t="e">
        <f t="shared" si="36"/>
        <v>#NUM!</v>
      </c>
      <c r="X79" s="7" t="e">
        <f t="shared" si="37"/>
        <v>#NUM!</v>
      </c>
      <c r="Y79" s="18"/>
      <c r="Z79" s="2"/>
      <c r="AA79" s="17"/>
      <c r="AB79" s="32">
        <v>3.7</v>
      </c>
      <c r="AD79">
        <f t="shared" si="38"/>
        <v>9.9994889729202646E-2</v>
      </c>
      <c r="AE79">
        <f t="shared" si="39"/>
        <v>0.14141412922304047</v>
      </c>
      <c r="AF79">
        <f t="shared" si="40"/>
        <v>0.19998977945840529</v>
      </c>
      <c r="AH79">
        <f t="shared" si="41"/>
        <v>9.6121257286258519E-2</v>
      </c>
      <c r="AI79">
        <f t="shared" si="42"/>
        <v>2.7562327000169824E-2</v>
      </c>
      <c r="AJ79">
        <f t="shared" si="43"/>
        <v>0.13593598568658047</v>
      </c>
      <c r="AK79">
        <f t="shared" si="44"/>
        <v>3.8979016654202309E-2</v>
      </c>
      <c r="AL79">
        <f t="shared" si="45"/>
        <v>0.19224251457251704</v>
      </c>
      <c r="AM79">
        <f t="shared" si="46"/>
        <v>5.5124654000339647E-2</v>
      </c>
      <c r="AO79">
        <f t="shared" si="29"/>
        <v>1.2915436464758039</v>
      </c>
      <c r="AP79">
        <v>74</v>
      </c>
      <c r="AQ79">
        <v>0.5</v>
      </c>
      <c r="AR79">
        <v>1</v>
      </c>
      <c r="AS79">
        <v>2</v>
      </c>
      <c r="AT79">
        <f t="shared" si="47"/>
        <v>1.8139776392716502</v>
      </c>
      <c r="AU79">
        <f t="shared" si="48"/>
        <v>3.6279552785433005</v>
      </c>
      <c r="AV79">
        <f t="shared" si="49"/>
        <v>7.2559105570866009</v>
      </c>
      <c r="AW79">
        <f t="shared" si="50"/>
        <v>1.7437072219204546</v>
      </c>
      <c r="AX79">
        <f t="shared" si="51"/>
        <v>3.4874144438409092</v>
      </c>
      <c r="AY79">
        <f t="shared" si="52"/>
        <v>6.9748288876818183</v>
      </c>
      <c r="AZ79">
        <f t="shared" si="53"/>
        <v>0.24309819829257295</v>
      </c>
      <c r="BA79">
        <f t="shared" si="54"/>
        <v>6.0774549573143238E-2</v>
      </c>
      <c r="BB79">
        <f t="shared" si="55"/>
        <v>1.519363739328581E-2</v>
      </c>
    </row>
    <row r="80" spans="2:54" x14ac:dyDescent="0.2">
      <c r="B80">
        <v>15</v>
      </c>
      <c r="E80">
        <f t="shared" si="30"/>
        <v>15</v>
      </c>
      <c r="H80">
        <v>15</v>
      </c>
      <c r="K80">
        <f t="shared" si="31"/>
        <v>1</v>
      </c>
      <c r="N80">
        <f t="shared" si="32"/>
        <v>0.16976527263135505</v>
      </c>
      <c r="O80">
        <f t="shared" si="28"/>
        <v>1.3089969389957472</v>
      </c>
      <c r="P80">
        <v>75</v>
      </c>
      <c r="Q80" s="22"/>
      <c r="R80" s="6">
        <f t="shared" si="33"/>
        <v>285</v>
      </c>
      <c r="S80" s="7">
        <f t="shared" si="34"/>
        <v>28.5</v>
      </c>
      <c r="T80" s="18"/>
      <c r="U80" s="17"/>
      <c r="V80" s="6" t="e">
        <f t="shared" si="35"/>
        <v>#NUM!</v>
      </c>
      <c r="W80" s="2" t="e">
        <f t="shared" si="36"/>
        <v>#NUM!</v>
      </c>
      <c r="X80" s="7" t="e">
        <f t="shared" si="37"/>
        <v>#NUM!</v>
      </c>
      <c r="Y80" s="18"/>
      <c r="Z80" s="2"/>
      <c r="AA80" s="17"/>
      <c r="AB80" s="32">
        <v>3.75</v>
      </c>
      <c r="AD80">
        <f t="shared" si="38"/>
        <v>9.0984002701846811E-2</v>
      </c>
      <c r="AE80">
        <f t="shared" si="39"/>
        <v>0.12867081057994209</v>
      </c>
      <c r="AF80">
        <f t="shared" si="40"/>
        <v>0.18196800540369362</v>
      </c>
      <c r="AH80">
        <f t="shared" si="41"/>
        <v>8.7883797988868209E-2</v>
      </c>
      <c r="AI80">
        <f t="shared" si="42"/>
        <v>2.354839269889716E-2</v>
      </c>
      <c r="AJ80">
        <f t="shared" si="43"/>
        <v>0.12428645902871475</v>
      </c>
      <c r="AK80">
        <f t="shared" si="44"/>
        <v>3.3302456326867937E-2</v>
      </c>
      <c r="AL80">
        <f t="shared" si="45"/>
        <v>0.17576759597773642</v>
      </c>
      <c r="AM80">
        <f t="shared" si="46"/>
        <v>4.709678539779432E-2</v>
      </c>
      <c r="AO80">
        <f t="shared" si="29"/>
        <v>1.3089969389957472</v>
      </c>
      <c r="AP80">
        <v>75</v>
      </c>
      <c r="AQ80">
        <v>0.5</v>
      </c>
      <c r="AR80">
        <v>1</v>
      </c>
      <c r="AS80">
        <v>2</v>
      </c>
      <c r="AT80">
        <f t="shared" si="47"/>
        <v>1.9318516525781368</v>
      </c>
      <c r="AU80">
        <f t="shared" si="48"/>
        <v>3.8637033051562737</v>
      </c>
      <c r="AV80">
        <f t="shared" si="49"/>
        <v>7.7274066103125474</v>
      </c>
      <c r="AW80">
        <f t="shared" si="50"/>
        <v>1.866025403784439</v>
      </c>
      <c r="AX80">
        <f t="shared" si="51"/>
        <v>3.7320508075688781</v>
      </c>
      <c r="AY80">
        <f t="shared" si="52"/>
        <v>7.4641016151377562</v>
      </c>
      <c r="AZ80">
        <f t="shared" si="53"/>
        <v>0.17744857558447133</v>
      </c>
      <c r="BA80">
        <f t="shared" si="54"/>
        <v>4.4362143896117832E-2</v>
      </c>
      <c r="BB80">
        <f t="shared" si="55"/>
        <v>1.1090535974029458E-2</v>
      </c>
    </row>
    <row r="81" spans="2:54" x14ac:dyDescent="0.2">
      <c r="B81">
        <v>15.2</v>
      </c>
      <c r="E81">
        <f t="shared" si="30"/>
        <v>15.2</v>
      </c>
      <c r="H81">
        <v>15.2</v>
      </c>
      <c r="K81">
        <f t="shared" si="31"/>
        <v>1</v>
      </c>
      <c r="N81">
        <f t="shared" si="32"/>
        <v>0.16532715695141484</v>
      </c>
      <c r="O81">
        <f t="shared" si="28"/>
        <v>1.3264502315156905</v>
      </c>
      <c r="P81">
        <v>76</v>
      </c>
      <c r="Q81" s="22"/>
      <c r="R81" s="6">
        <f t="shared" si="33"/>
        <v>288.8</v>
      </c>
      <c r="S81" s="7">
        <f t="shared" si="34"/>
        <v>28.880000000000003</v>
      </c>
      <c r="T81" s="18"/>
      <c r="U81" s="17"/>
      <c r="V81" s="6" t="e">
        <f t="shared" si="35"/>
        <v>#NUM!</v>
      </c>
      <c r="W81" s="2" t="e">
        <f t="shared" si="36"/>
        <v>#NUM!</v>
      </c>
      <c r="X81" s="7" t="e">
        <f t="shared" si="37"/>
        <v>#NUM!</v>
      </c>
      <c r="Y81" s="18"/>
      <c r="Z81" s="2"/>
      <c r="AA81" s="17"/>
      <c r="AB81" s="32">
        <v>3.8</v>
      </c>
      <c r="AD81">
        <f t="shared" si="38"/>
        <v>8.2221133252602011E-2</v>
      </c>
      <c r="AE81">
        <f t="shared" si="39"/>
        <v>0.11627824175951522</v>
      </c>
      <c r="AF81">
        <f t="shared" si="40"/>
        <v>0.16444226650520402</v>
      </c>
      <c r="AH81">
        <f t="shared" si="41"/>
        <v>7.9778814204568949E-2</v>
      </c>
      <c r="AI81">
        <f t="shared" si="42"/>
        <v>1.9891092414822349E-2</v>
      </c>
      <c r="AJ81">
        <f t="shared" si="43"/>
        <v>0.11282428103814472</v>
      </c>
      <c r="AK81">
        <f t="shared" si="44"/>
        <v>2.8130252663458359E-2</v>
      </c>
      <c r="AL81">
        <f t="shared" si="45"/>
        <v>0.1595576284091379</v>
      </c>
      <c r="AM81">
        <f t="shared" si="46"/>
        <v>3.9782184829644698E-2</v>
      </c>
      <c r="AO81">
        <f t="shared" si="29"/>
        <v>1.3264502315156905</v>
      </c>
      <c r="AP81">
        <v>76</v>
      </c>
      <c r="AQ81">
        <v>0.5</v>
      </c>
      <c r="AR81">
        <v>1</v>
      </c>
      <c r="AS81">
        <v>2</v>
      </c>
      <c r="AT81">
        <f t="shared" si="47"/>
        <v>2.0667827472193752</v>
      </c>
      <c r="AU81">
        <f t="shared" si="48"/>
        <v>4.1335654944387503</v>
      </c>
      <c r="AV81">
        <f t="shared" si="49"/>
        <v>8.2671309888775006</v>
      </c>
      <c r="AW81">
        <f t="shared" si="50"/>
        <v>2.0053904667679228</v>
      </c>
      <c r="AX81">
        <f t="shared" si="51"/>
        <v>4.0107809335358455</v>
      </c>
      <c r="AY81">
        <f t="shared" si="52"/>
        <v>8.0215618670716911</v>
      </c>
      <c r="AZ81">
        <f t="shared" si="53"/>
        <v>0.12660977838560095</v>
      </c>
      <c r="BA81">
        <f t="shared" si="54"/>
        <v>3.1652444596400237E-2</v>
      </c>
      <c r="BB81">
        <f t="shared" si="55"/>
        <v>7.9131111491000591E-3</v>
      </c>
    </row>
    <row r="82" spans="2:54" x14ac:dyDescent="0.2">
      <c r="B82">
        <v>15.4</v>
      </c>
      <c r="E82">
        <f t="shared" si="30"/>
        <v>15.4</v>
      </c>
      <c r="H82">
        <v>15.4</v>
      </c>
      <c r="K82">
        <f t="shared" si="31"/>
        <v>1</v>
      </c>
      <c r="N82">
        <f t="shared" si="32"/>
        <v>0.16106082957520187</v>
      </c>
      <c r="O82">
        <f t="shared" si="28"/>
        <v>1.3439035240356336</v>
      </c>
      <c r="P82">
        <v>77</v>
      </c>
      <c r="Q82" s="22"/>
      <c r="R82" s="6">
        <f t="shared" si="33"/>
        <v>292.60000000000002</v>
      </c>
      <c r="S82" s="7">
        <f t="shared" si="34"/>
        <v>29.260000000000005</v>
      </c>
      <c r="T82" s="18"/>
      <c r="U82" s="17"/>
      <c r="V82" s="6" t="e">
        <f t="shared" si="35"/>
        <v>#NUM!</v>
      </c>
      <c r="W82" s="2" t="e">
        <f t="shared" si="36"/>
        <v>#NUM!</v>
      </c>
      <c r="X82" s="7" t="e">
        <f t="shared" si="37"/>
        <v>#NUM!</v>
      </c>
      <c r="Y82" s="18"/>
      <c r="Z82" s="2"/>
      <c r="AA82" s="17"/>
      <c r="AB82" s="32">
        <v>3.85</v>
      </c>
      <c r="AD82">
        <f t="shared" si="38"/>
        <v>7.3722956398802011E-2</v>
      </c>
      <c r="AE82">
        <f t="shared" si="39"/>
        <v>0.10426000479742616</v>
      </c>
      <c r="AF82">
        <f t="shared" si="40"/>
        <v>0.14744591279760402</v>
      </c>
      <c r="AH82">
        <f t="shared" si="41"/>
        <v>7.1833441802459791E-2</v>
      </c>
      <c r="AI82">
        <f t="shared" si="42"/>
        <v>1.6584056771257311E-2</v>
      </c>
      <c r="AJ82">
        <f t="shared" si="43"/>
        <v>0.10158782762897706</v>
      </c>
      <c r="AK82">
        <f t="shared" si="44"/>
        <v>2.3453398005077453E-2</v>
      </c>
      <c r="AL82">
        <f t="shared" si="45"/>
        <v>0.14366688360491958</v>
      </c>
      <c r="AM82">
        <f t="shared" si="46"/>
        <v>3.3168113542514623E-2</v>
      </c>
      <c r="AO82">
        <f t="shared" si="29"/>
        <v>1.3439035240356336</v>
      </c>
      <c r="AP82">
        <v>77</v>
      </c>
      <c r="AQ82">
        <v>0.5</v>
      </c>
      <c r="AR82">
        <v>1</v>
      </c>
      <c r="AS82">
        <v>2</v>
      </c>
      <c r="AT82">
        <f t="shared" si="47"/>
        <v>2.222705741292899</v>
      </c>
      <c r="AU82">
        <f t="shared" si="48"/>
        <v>4.445411482585798</v>
      </c>
      <c r="AV82">
        <f t="shared" si="49"/>
        <v>8.890822965171596</v>
      </c>
      <c r="AW82">
        <f t="shared" si="50"/>
        <v>2.1657379371420764</v>
      </c>
      <c r="AX82">
        <f t="shared" si="51"/>
        <v>4.3314758742841528</v>
      </c>
      <c r="AY82">
        <f t="shared" si="52"/>
        <v>8.6629517485683056</v>
      </c>
      <c r="AZ82">
        <f t="shared" si="53"/>
        <v>8.8009900477531378E-2</v>
      </c>
      <c r="BA82">
        <f t="shared" si="54"/>
        <v>2.2002475119382844E-2</v>
      </c>
      <c r="BB82">
        <f t="shared" si="55"/>
        <v>5.5006187798457111E-3</v>
      </c>
    </row>
    <row r="83" spans="2:54" x14ac:dyDescent="0.2">
      <c r="B83">
        <v>15.6</v>
      </c>
      <c r="E83">
        <f t="shared" si="30"/>
        <v>15.6</v>
      </c>
      <c r="H83">
        <v>15.6</v>
      </c>
      <c r="K83">
        <f t="shared" si="31"/>
        <v>1</v>
      </c>
      <c r="N83">
        <f t="shared" si="32"/>
        <v>0.15695753756597175</v>
      </c>
      <c r="O83">
        <f t="shared" si="28"/>
        <v>1.3613568165555769</v>
      </c>
      <c r="P83">
        <v>78</v>
      </c>
      <c r="Q83" s="22"/>
      <c r="R83" s="6">
        <f t="shared" si="33"/>
        <v>296.39999999999998</v>
      </c>
      <c r="S83" s="7">
        <f t="shared" si="34"/>
        <v>29.64</v>
      </c>
      <c r="T83" s="18"/>
      <c r="U83" s="17"/>
      <c r="V83" s="6" t="e">
        <f t="shared" si="35"/>
        <v>#NUM!</v>
      </c>
      <c r="W83" s="2" t="e">
        <f t="shared" si="36"/>
        <v>#NUM!</v>
      </c>
      <c r="X83" s="7" t="e">
        <f t="shared" si="37"/>
        <v>#NUM!</v>
      </c>
      <c r="Y83" s="18"/>
      <c r="Z83" s="2"/>
      <c r="AA83" s="17"/>
      <c r="AB83" s="32">
        <v>3.9</v>
      </c>
      <c r="AD83">
        <f t="shared" si="38"/>
        <v>6.5507203316830645E-2</v>
      </c>
      <c r="AE83">
        <f t="shared" si="39"/>
        <v>9.2641175363793682E-2</v>
      </c>
      <c r="AF83">
        <f t="shared" si="40"/>
        <v>0.13101440663366129</v>
      </c>
      <c r="AH83">
        <f t="shared" si="41"/>
        <v>6.4075713755139485E-2</v>
      </c>
      <c r="AI83">
        <f t="shared" si="42"/>
        <v>1.3619713402345E-2</v>
      </c>
      <c r="AJ83">
        <f t="shared" si="43"/>
        <v>9.061674341125453E-2</v>
      </c>
      <c r="AK83">
        <f t="shared" si="44"/>
        <v>1.9261183409230907E-2</v>
      </c>
      <c r="AL83">
        <f t="shared" si="45"/>
        <v>0.12815142751027897</v>
      </c>
      <c r="AM83">
        <f t="shared" si="46"/>
        <v>2.7239426804689999E-2</v>
      </c>
      <c r="AO83">
        <f t="shared" si="29"/>
        <v>1.3613568165555769</v>
      </c>
      <c r="AP83">
        <v>78</v>
      </c>
      <c r="AQ83">
        <v>0.5</v>
      </c>
      <c r="AR83">
        <v>1</v>
      </c>
      <c r="AS83">
        <v>2</v>
      </c>
      <c r="AT83">
        <f t="shared" si="47"/>
        <v>2.404867172372064</v>
      </c>
      <c r="AU83">
        <f t="shared" si="48"/>
        <v>4.8097343447441281</v>
      </c>
      <c r="AV83">
        <f t="shared" si="49"/>
        <v>9.6194686894882562</v>
      </c>
      <c r="AW83">
        <f t="shared" si="50"/>
        <v>2.3523150547392255</v>
      </c>
      <c r="AX83">
        <f t="shared" si="51"/>
        <v>4.7046301094784511</v>
      </c>
      <c r="AY83">
        <f t="shared" si="52"/>
        <v>9.4092602189569021</v>
      </c>
      <c r="AZ83">
        <f t="shared" si="53"/>
        <v>5.9358909811845106E-2</v>
      </c>
      <c r="BA83">
        <f t="shared" si="54"/>
        <v>1.4839727452961277E-2</v>
      </c>
      <c r="BB83">
        <f t="shared" si="55"/>
        <v>3.7099318632403191E-3</v>
      </c>
    </row>
    <row r="84" spans="2:54" x14ac:dyDescent="0.2">
      <c r="B84">
        <v>15.8</v>
      </c>
      <c r="E84">
        <f t="shared" si="30"/>
        <v>15.8</v>
      </c>
      <c r="H84">
        <v>15.8</v>
      </c>
      <c r="K84">
        <f t="shared" si="31"/>
        <v>1</v>
      </c>
      <c r="N84">
        <f t="shared" si="32"/>
        <v>0.15300907844117481</v>
      </c>
      <c r="O84">
        <f t="shared" si="28"/>
        <v>1.3788101090755203</v>
      </c>
      <c r="P84">
        <v>79</v>
      </c>
      <c r="Q84" s="22"/>
      <c r="R84" s="6">
        <f t="shared" si="33"/>
        <v>300.2</v>
      </c>
      <c r="S84" s="7">
        <f t="shared" si="34"/>
        <v>30.02</v>
      </c>
      <c r="T84" s="18"/>
      <c r="U84" s="17"/>
      <c r="V84" s="6" t="e">
        <f t="shared" si="35"/>
        <v>#NUM!</v>
      </c>
      <c r="W84" s="2" t="e">
        <f t="shared" si="36"/>
        <v>#NUM!</v>
      </c>
      <c r="X84" s="7" t="e">
        <f t="shared" si="37"/>
        <v>#NUM!</v>
      </c>
      <c r="Y84" s="18"/>
      <c r="Z84" s="2"/>
      <c r="AA84" s="17"/>
      <c r="AB84" s="32">
        <v>3.95</v>
      </c>
      <c r="AD84">
        <f t="shared" si="38"/>
        <v>5.7592901765011653E-2</v>
      </c>
      <c r="AE84">
        <f t="shared" si="39"/>
        <v>8.1448662772500846E-2</v>
      </c>
      <c r="AF84">
        <f t="shared" si="40"/>
        <v>0.11518580353002331</v>
      </c>
      <c r="AH84">
        <f t="shared" si="41"/>
        <v>5.6534757946166386E-2</v>
      </c>
      <c r="AI84">
        <f t="shared" si="42"/>
        <v>1.0989243726601913E-2</v>
      </c>
      <c r="AJ84">
        <f t="shared" si="43"/>
        <v>7.9952221432948611E-2</v>
      </c>
      <c r="AK84">
        <f t="shared" si="44"/>
        <v>1.5541137518383879E-2</v>
      </c>
      <c r="AL84">
        <f t="shared" si="45"/>
        <v>0.11306951589233277</v>
      </c>
      <c r="AM84">
        <f t="shared" si="46"/>
        <v>2.1978487453203827E-2</v>
      </c>
      <c r="AO84">
        <f t="shared" si="29"/>
        <v>1.3788101090755203</v>
      </c>
      <c r="AP84">
        <v>79</v>
      </c>
      <c r="AQ84">
        <v>0.5</v>
      </c>
      <c r="AR84">
        <v>1</v>
      </c>
      <c r="AS84">
        <v>2</v>
      </c>
      <c r="AT84">
        <f t="shared" si="47"/>
        <v>2.620421532083923</v>
      </c>
      <c r="AU84">
        <f t="shared" si="48"/>
        <v>5.2408430641678461</v>
      </c>
      <c r="AV84">
        <f t="shared" si="49"/>
        <v>10.481686128335692</v>
      </c>
      <c r="AW84">
        <f t="shared" si="50"/>
        <v>2.572277007985154</v>
      </c>
      <c r="AX84">
        <f t="shared" si="51"/>
        <v>5.144554015970308</v>
      </c>
      <c r="AY84">
        <f t="shared" si="52"/>
        <v>10.289108031940616</v>
      </c>
      <c r="AZ84">
        <f t="shared" si="53"/>
        <v>3.8644312858451053E-2</v>
      </c>
      <c r="BA84">
        <f t="shared" si="54"/>
        <v>9.6610782146127634E-3</v>
      </c>
      <c r="BB84">
        <f t="shared" si="55"/>
        <v>2.4152695536531908E-3</v>
      </c>
    </row>
    <row r="85" spans="2:54" x14ac:dyDescent="0.2">
      <c r="B85">
        <v>16</v>
      </c>
      <c r="E85">
        <f t="shared" si="30"/>
        <v>16</v>
      </c>
      <c r="H85">
        <v>16</v>
      </c>
      <c r="K85">
        <f t="shared" si="31"/>
        <v>1</v>
      </c>
      <c r="N85">
        <f t="shared" si="32"/>
        <v>0.14920775914865189</v>
      </c>
      <c r="O85">
        <f t="shared" si="28"/>
        <v>1.3962634015954636</v>
      </c>
      <c r="P85">
        <v>80</v>
      </c>
      <c r="Q85" s="22"/>
      <c r="R85" s="6">
        <f t="shared" si="33"/>
        <v>304</v>
      </c>
      <c r="S85" s="7">
        <f t="shared" si="34"/>
        <v>30.400000000000002</v>
      </c>
      <c r="T85" s="18"/>
      <c r="U85" s="17"/>
      <c r="V85" s="6" t="e">
        <f t="shared" si="35"/>
        <v>#NUM!</v>
      </c>
      <c r="W85" s="2" t="e">
        <f t="shared" si="36"/>
        <v>#NUM!</v>
      </c>
      <c r="X85" s="7" t="e">
        <f t="shared" si="37"/>
        <v>#NUM!</v>
      </c>
      <c r="Y85" s="18"/>
      <c r="Z85" s="2"/>
      <c r="AA85" s="17"/>
      <c r="AB85" s="32">
        <v>4</v>
      </c>
      <c r="AD85">
        <f t="shared" si="38"/>
        <v>5.000069467887841E-2</v>
      </c>
      <c r="AE85">
        <f t="shared" si="39"/>
        <v>7.07116605429461E-2</v>
      </c>
      <c r="AF85">
        <f t="shared" si="40"/>
        <v>0.10000138935775682</v>
      </c>
      <c r="AH85">
        <f t="shared" si="41"/>
        <v>4.9241071775755714E-2</v>
      </c>
      <c r="AI85">
        <f t="shared" si="42"/>
        <v>8.6825295130678205E-3</v>
      </c>
      <c r="AJ85">
        <f t="shared" si="43"/>
        <v>6.9637391531060758E-2</v>
      </c>
      <c r="AK85">
        <f t="shared" si="44"/>
        <v>1.2278950993085177E-2</v>
      </c>
      <c r="AL85">
        <f t="shared" si="45"/>
        <v>9.8482143551511428E-2</v>
      </c>
      <c r="AM85">
        <f t="shared" si="46"/>
        <v>1.7365059026135641E-2</v>
      </c>
      <c r="AO85">
        <f t="shared" si="29"/>
        <v>1.3962634015954636</v>
      </c>
      <c r="AP85">
        <v>80</v>
      </c>
      <c r="AQ85">
        <v>0.5</v>
      </c>
      <c r="AR85">
        <v>1</v>
      </c>
      <c r="AS85">
        <v>2</v>
      </c>
      <c r="AT85">
        <f t="shared" si="47"/>
        <v>2.8793852415718155</v>
      </c>
      <c r="AU85">
        <f t="shared" si="48"/>
        <v>5.758770483143631</v>
      </c>
      <c r="AV85">
        <f t="shared" si="49"/>
        <v>11.517540966287262</v>
      </c>
      <c r="AW85">
        <f t="shared" si="50"/>
        <v>2.8356409098088533</v>
      </c>
      <c r="AX85">
        <f t="shared" si="51"/>
        <v>5.6712818196177066</v>
      </c>
      <c r="AY85">
        <f t="shared" si="52"/>
        <v>11.342563639235413</v>
      </c>
      <c r="AZ85">
        <f t="shared" si="53"/>
        <v>2.4123621998494001E-2</v>
      </c>
      <c r="BA85">
        <f t="shared" si="54"/>
        <v>6.0309054996235002E-3</v>
      </c>
      <c r="BB85">
        <f t="shared" si="55"/>
        <v>1.507726374905875E-3</v>
      </c>
    </row>
    <row r="86" spans="2:54" x14ac:dyDescent="0.2">
      <c r="B86">
        <v>16.2</v>
      </c>
      <c r="E86">
        <f t="shared" si="30"/>
        <v>16.2</v>
      </c>
      <c r="H86">
        <v>16.2</v>
      </c>
      <c r="K86">
        <f t="shared" si="31"/>
        <v>1</v>
      </c>
      <c r="N86">
        <f t="shared" si="32"/>
        <v>0.14554635856597656</v>
      </c>
      <c r="O86">
        <f t="shared" si="28"/>
        <v>1.4137166941154069</v>
      </c>
      <c r="P86">
        <v>81</v>
      </c>
      <c r="Q86" s="22"/>
      <c r="R86" s="6">
        <f t="shared" si="33"/>
        <v>307.8</v>
      </c>
      <c r="S86" s="7">
        <f t="shared" si="34"/>
        <v>30.78</v>
      </c>
      <c r="T86" s="18"/>
      <c r="U86" s="17"/>
      <c r="V86" s="6" t="e">
        <f t="shared" si="35"/>
        <v>#NUM!</v>
      </c>
      <c r="W86" s="2" t="e">
        <f t="shared" si="36"/>
        <v>#NUM!</v>
      </c>
      <c r="X86" s="7" t="e">
        <f t="shared" si="37"/>
        <v>#NUM!</v>
      </c>
      <c r="Y86" s="18"/>
      <c r="Z86" s="2"/>
      <c r="AA86" s="17"/>
      <c r="AB86" s="32">
        <v>4.05</v>
      </c>
      <c r="AD86">
        <f t="shared" si="38"/>
        <v>4.2753271742859734E-2</v>
      </c>
      <c r="AE86">
        <f t="shared" si="39"/>
        <v>6.046225673457465E-2</v>
      </c>
      <c r="AF86">
        <f t="shared" si="40"/>
        <v>8.5506543485719469E-2</v>
      </c>
      <c r="AH86">
        <f t="shared" si="41"/>
        <v>4.2226908022718126E-2</v>
      </c>
      <c r="AI86">
        <f t="shared" si="42"/>
        <v>6.6880851938138841E-3</v>
      </c>
      <c r="AJ86">
        <f t="shared" si="43"/>
        <v>5.9717866022809228E-2</v>
      </c>
      <c r="AK86">
        <f t="shared" si="44"/>
        <v>9.4583807873982843E-3</v>
      </c>
      <c r="AL86">
        <f t="shared" si="45"/>
        <v>8.4453816045436253E-2</v>
      </c>
      <c r="AM86">
        <f t="shared" si="46"/>
        <v>1.3376170387627768E-2</v>
      </c>
      <c r="AO86">
        <f t="shared" si="29"/>
        <v>1.4137166941154069</v>
      </c>
      <c r="AP86">
        <v>81</v>
      </c>
      <c r="AQ86">
        <v>0.5</v>
      </c>
      <c r="AR86">
        <v>1</v>
      </c>
      <c r="AS86">
        <v>2</v>
      </c>
      <c r="AT86">
        <f t="shared" si="47"/>
        <v>3.1962266107498296</v>
      </c>
      <c r="AU86">
        <f t="shared" si="48"/>
        <v>6.3924532214996592</v>
      </c>
      <c r="AV86">
        <f t="shared" si="49"/>
        <v>12.784906442999318</v>
      </c>
      <c r="AW86">
        <f t="shared" si="50"/>
        <v>3.1568757573375206</v>
      </c>
      <c r="AX86">
        <f t="shared" si="51"/>
        <v>6.3137515146750411</v>
      </c>
      <c r="AY86">
        <f t="shared" si="52"/>
        <v>12.627503029350082</v>
      </c>
      <c r="AZ86">
        <f t="shared" si="53"/>
        <v>1.4313754739108004E-2</v>
      </c>
      <c r="BA86">
        <f t="shared" si="54"/>
        <v>3.5784386847770009E-3</v>
      </c>
      <c r="BB86">
        <f t="shared" si="55"/>
        <v>8.9460967119425023E-4</v>
      </c>
    </row>
    <row r="87" spans="2:54" x14ac:dyDescent="0.2">
      <c r="B87">
        <v>16.399999999999999</v>
      </c>
      <c r="E87">
        <f t="shared" si="30"/>
        <v>16.399999999999999</v>
      </c>
      <c r="H87">
        <v>16.399999999999999</v>
      </c>
      <c r="K87">
        <f t="shared" si="31"/>
        <v>1</v>
      </c>
      <c r="N87">
        <f t="shared" si="32"/>
        <v>0.14201809318134626</v>
      </c>
      <c r="O87">
        <f t="shared" si="28"/>
        <v>1.4311699866353502</v>
      </c>
      <c r="P87">
        <v>82</v>
      </c>
      <c r="Q87" s="22"/>
      <c r="R87" s="6">
        <f t="shared" si="33"/>
        <v>311.59999999999997</v>
      </c>
      <c r="S87" s="7">
        <f t="shared" si="34"/>
        <v>31.159999999999997</v>
      </c>
      <c r="T87" s="18"/>
      <c r="U87" s="17"/>
      <c r="V87" s="6" t="e">
        <f t="shared" si="35"/>
        <v>#NUM!</v>
      </c>
      <c r="W87" s="2" t="e">
        <f t="shared" si="36"/>
        <v>#NUM!</v>
      </c>
      <c r="X87" s="7" t="e">
        <f t="shared" si="37"/>
        <v>#NUM!</v>
      </c>
      <c r="Y87" s="18"/>
      <c r="Z87" s="2"/>
      <c r="AA87" s="17"/>
      <c r="AB87" s="32">
        <v>4.0999999999999996</v>
      </c>
      <c r="AD87">
        <f t="shared" si="38"/>
        <v>3.5875969752202516E-2</v>
      </c>
      <c r="AE87">
        <f t="shared" si="39"/>
        <v>5.0736282986851726E-2</v>
      </c>
      <c r="AF87">
        <f t="shared" si="40"/>
        <v>7.1751939504405032E-2</v>
      </c>
      <c r="AH87">
        <f t="shared" si="41"/>
        <v>3.5526827280744577E-2</v>
      </c>
      <c r="AI87">
        <f t="shared" si="42"/>
        <v>4.992969960363536E-3</v>
      </c>
      <c r="AJ87">
        <f t="shared" si="43"/>
        <v>5.0242520968515454E-2</v>
      </c>
      <c r="AK87">
        <f t="shared" si="44"/>
        <v>7.0611258344675668E-3</v>
      </c>
      <c r="AL87">
        <f t="shared" si="45"/>
        <v>7.1053654561489155E-2</v>
      </c>
      <c r="AM87">
        <f t="shared" si="46"/>
        <v>9.9859399207270719E-3</v>
      </c>
      <c r="AO87">
        <f t="shared" si="29"/>
        <v>1.4311699866353502</v>
      </c>
      <c r="AP87">
        <v>82</v>
      </c>
      <c r="AQ87">
        <v>0.5</v>
      </c>
      <c r="AR87">
        <v>1</v>
      </c>
      <c r="AS87">
        <v>2</v>
      </c>
      <c r="AT87">
        <f t="shared" si="47"/>
        <v>3.5926482671638591</v>
      </c>
      <c r="AU87">
        <f t="shared" si="48"/>
        <v>7.1852965343277182</v>
      </c>
      <c r="AV87">
        <f t="shared" si="49"/>
        <v>14.370593068655436</v>
      </c>
      <c r="AW87">
        <f t="shared" si="50"/>
        <v>3.5576848611921039</v>
      </c>
      <c r="AX87">
        <f t="shared" si="51"/>
        <v>7.1153697223842078</v>
      </c>
      <c r="AY87">
        <f t="shared" si="52"/>
        <v>14.230739444768416</v>
      </c>
      <c r="AZ87">
        <f t="shared" si="53"/>
        <v>7.977519688029646E-3</v>
      </c>
      <c r="BA87">
        <f t="shared" si="54"/>
        <v>1.9943799220074115E-3</v>
      </c>
      <c r="BB87">
        <f t="shared" si="55"/>
        <v>4.9859498050185288E-4</v>
      </c>
    </row>
    <row r="88" spans="2:54" x14ac:dyDescent="0.2">
      <c r="B88">
        <v>16.600000000000001</v>
      </c>
      <c r="E88">
        <f t="shared" si="30"/>
        <v>16.600000000000001</v>
      </c>
      <c r="H88">
        <v>16.600000000000001</v>
      </c>
      <c r="K88">
        <f t="shared" si="31"/>
        <v>1</v>
      </c>
      <c r="N88">
        <f t="shared" si="32"/>
        <v>0.13861658565123702</v>
      </c>
      <c r="O88">
        <f t="shared" si="28"/>
        <v>1.4486232791552935</v>
      </c>
      <c r="P88">
        <v>83</v>
      </c>
      <c r="Q88" s="22"/>
      <c r="R88" s="6">
        <f t="shared" si="33"/>
        <v>315.40000000000003</v>
      </c>
      <c r="S88" s="7">
        <f t="shared" si="34"/>
        <v>31.540000000000006</v>
      </c>
      <c r="T88" s="18"/>
      <c r="U88" s="17"/>
      <c r="V88" s="6" t="e">
        <f t="shared" si="35"/>
        <v>#NUM!</v>
      </c>
      <c r="W88" s="2" t="e">
        <f t="shared" si="36"/>
        <v>#NUM!</v>
      </c>
      <c r="X88" s="7" t="e">
        <f t="shared" si="37"/>
        <v>#NUM!</v>
      </c>
      <c r="Y88" s="18"/>
      <c r="Z88" s="2"/>
      <c r="AA88" s="17"/>
      <c r="AB88" s="32">
        <v>4.1500000000000004</v>
      </c>
      <c r="AD88">
        <f t="shared" si="38"/>
        <v>2.939763545385762E-2</v>
      </c>
      <c r="AE88">
        <f t="shared" si="39"/>
        <v>4.1574534760545588E-2</v>
      </c>
      <c r="AF88">
        <f t="shared" si="40"/>
        <v>5.879527090771524E-2</v>
      </c>
      <c r="AH88">
        <f t="shared" si="41"/>
        <v>2.917850993708087E-2</v>
      </c>
      <c r="AI88">
        <f t="shared" si="42"/>
        <v>3.582670530425513E-3</v>
      </c>
      <c r="AJ88">
        <f t="shared" si="43"/>
        <v>4.1264644482857896E-2</v>
      </c>
      <c r="AK88">
        <f t="shared" si="44"/>
        <v>5.0666612536421716E-3</v>
      </c>
      <c r="AL88">
        <f t="shared" si="45"/>
        <v>5.8357019874161739E-2</v>
      </c>
      <c r="AM88">
        <f t="shared" si="46"/>
        <v>7.165341060851026E-3</v>
      </c>
      <c r="AO88">
        <f t="shared" si="29"/>
        <v>1.4486232791552935</v>
      </c>
      <c r="AP88">
        <v>83</v>
      </c>
      <c r="AQ88">
        <v>0.5</v>
      </c>
      <c r="AR88">
        <v>1</v>
      </c>
      <c r="AS88">
        <v>2</v>
      </c>
      <c r="AT88">
        <f t="shared" si="47"/>
        <v>4.1027545240625392</v>
      </c>
      <c r="AU88">
        <f t="shared" si="48"/>
        <v>8.2055090481250783</v>
      </c>
      <c r="AV88">
        <f t="shared" si="49"/>
        <v>16.411018096250157</v>
      </c>
      <c r="AW88">
        <f t="shared" si="50"/>
        <v>4.0721732139872966</v>
      </c>
      <c r="AX88">
        <f t="shared" si="51"/>
        <v>8.1443464279745932</v>
      </c>
      <c r="AY88">
        <f t="shared" si="52"/>
        <v>16.288692855949186</v>
      </c>
      <c r="AZ88">
        <f t="shared" si="53"/>
        <v>4.1073690014654151E-3</v>
      </c>
      <c r="BA88">
        <f t="shared" si="54"/>
        <v>1.0268422503663538E-3</v>
      </c>
      <c r="BB88">
        <f t="shared" si="55"/>
        <v>2.5671056259158844E-4</v>
      </c>
    </row>
    <row r="89" spans="2:54" x14ac:dyDescent="0.2">
      <c r="B89">
        <v>16.8</v>
      </c>
      <c r="E89">
        <f t="shared" si="30"/>
        <v>16.8</v>
      </c>
      <c r="H89">
        <v>16.8</v>
      </c>
      <c r="K89">
        <f t="shared" si="31"/>
        <v>1</v>
      </c>
      <c r="N89">
        <f t="shared" si="32"/>
        <v>0.13533583596249604</v>
      </c>
      <c r="O89">
        <f t="shared" si="28"/>
        <v>1.4660765716752369</v>
      </c>
      <c r="P89">
        <v>84</v>
      </c>
      <c r="Q89" s="22"/>
      <c r="R89" s="6">
        <f t="shared" si="33"/>
        <v>319.2</v>
      </c>
      <c r="S89" s="7">
        <f t="shared" si="34"/>
        <v>31.92</v>
      </c>
      <c r="T89" s="18"/>
      <c r="U89" s="17"/>
      <c r="V89" s="6" t="e">
        <f t="shared" si="35"/>
        <v>#NUM!</v>
      </c>
      <c r="W89" s="2" t="e">
        <f t="shared" si="36"/>
        <v>#NUM!</v>
      </c>
      <c r="X89" s="7" t="e">
        <f t="shared" si="37"/>
        <v>#NUM!</v>
      </c>
      <c r="Y89" s="18"/>
      <c r="Z89" s="2"/>
      <c r="AA89" s="17"/>
      <c r="AB89" s="32">
        <v>4.2</v>
      </c>
      <c r="AD89">
        <f t="shared" si="38"/>
        <v>2.3351917175577074E-2</v>
      </c>
      <c r="AE89">
        <f t="shared" si="39"/>
        <v>3.3024597977114316E-2</v>
      </c>
      <c r="AF89">
        <f t="shared" si="40"/>
        <v>4.6703834351154147E-2</v>
      </c>
      <c r="AH89">
        <f t="shared" si="41"/>
        <v>2.3223992929937848E-2</v>
      </c>
      <c r="AI89">
        <f t="shared" si="42"/>
        <v>2.4409400167165942E-3</v>
      </c>
      <c r="AJ89">
        <f t="shared" si="43"/>
        <v>3.2843685773974972E-2</v>
      </c>
      <c r="AK89">
        <f t="shared" si="44"/>
        <v>3.4520104765798166E-3</v>
      </c>
      <c r="AL89">
        <f t="shared" si="45"/>
        <v>4.6447985859875696E-2</v>
      </c>
      <c r="AM89">
        <f t="shared" si="46"/>
        <v>4.8818800334331884E-3</v>
      </c>
      <c r="AO89">
        <f t="shared" si="29"/>
        <v>1.4660765716752369</v>
      </c>
      <c r="AP89">
        <v>84</v>
      </c>
      <c r="AQ89">
        <v>0.5</v>
      </c>
      <c r="AR89">
        <v>1</v>
      </c>
      <c r="AS89">
        <v>2</v>
      </c>
      <c r="AT89">
        <f t="shared" si="47"/>
        <v>4.7833861167528138</v>
      </c>
      <c r="AU89">
        <f t="shared" si="48"/>
        <v>9.5667722335056276</v>
      </c>
      <c r="AV89">
        <f t="shared" si="49"/>
        <v>19.133544467011255</v>
      </c>
      <c r="AW89">
        <f t="shared" si="50"/>
        <v>4.7571822271112927</v>
      </c>
      <c r="AX89">
        <f t="shared" si="51"/>
        <v>9.5143644542225854</v>
      </c>
      <c r="AY89">
        <f t="shared" si="52"/>
        <v>19.028728908445171</v>
      </c>
      <c r="AZ89">
        <f t="shared" si="53"/>
        <v>1.9066202128666899E-3</v>
      </c>
      <c r="BA89">
        <f t="shared" si="54"/>
        <v>4.7665505321667248E-4</v>
      </c>
      <c r="BB89">
        <f t="shared" si="55"/>
        <v>1.1916376330416812E-4</v>
      </c>
    </row>
    <row r="90" spans="2:54" x14ac:dyDescent="0.2">
      <c r="B90">
        <v>17</v>
      </c>
      <c r="E90">
        <f t="shared" si="30"/>
        <v>17</v>
      </c>
      <c r="H90">
        <v>17</v>
      </c>
      <c r="K90">
        <f t="shared" si="31"/>
        <v>1</v>
      </c>
      <c r="N90">
        <f t="shared" si="32"/>
        <v>0.13217019495520721</v>
      </c>
      <c r="O90">
        <f t="shared" si="28"/>
        <v>1.4835298641951802</v>
      </c>
      <c r="P90">
        <v>85</v>
      </c>
      <c r="Q90" s="22"/>
      <c r="R90" s="6">
        <f t="shared" si="33"/>
        <v>323</v>
      </c>
      <c r="S90" s="7">
        <f t="shared" si="34"/>
        <v>32.300000000000004</v>
      </c>
      <c r="T90" s="18"/>
      <c r="U90" s="17"/>
      <c r="V90" s="6" t="e">
        <f t="shared" si="35"/>
        <v>#NUM!</v>
      </c>
      <c r="W90" s="2" t="e">
        <f t="shared" si="36"/>
        <v>#NUM!</v>
      </c>
      <c r="X90" s="7" t="e">
        <f t="shared" si="37"/>
        <v>#NUM!</v>
      </c>
      <c r="Y90" s="18"/>
      <c r="Z90" s="2"/>
      <c r="AA90" s="17"/>
      <c r="AB90" s="32">
        <v>4.25</v>
      </c>
      <c r="AD90">
        <f t="shared" si="38"/>
        <v>1.7779301948104585E-2</v>
      </c>
      <c r="AE90">
        <f t="shared" si="39"/>
        <v>2.5143729944535894E-2</v>
      </c>
      <c r="AF90">
        <f t="shared" si="40"/>
        <v>3.5558603896209171E-2</v>
      </c>
      <c r="AH90">
        <f t="shared" si="41"/>
        <v>1.771164633647403E-2</v>
      </c>
      <c r="AI90">
        <f t="shared" si="42"/>
        <v>1.5495682668219405E-3</v>
      </c>
      <c r="AJ90">
        <f t="shared" si="43"/>
        <v>2.5048050460997315E-2</v>
      </c>
      <c r="AK90">
        <f t="shared" si="44"/>
        <v>2.1914204587625591E-3</v>
      </c>
      <c r="AL90">
        <f t="shared" si="45"/>
        <v>3.542329267294806E-2</v>
      </c>
      <c r="AM90">
        <f t="shared" si="46"/>
        <v>3.099136533643881E-3</v>
      </c>
      <c r="AO90">
        <f t="shared" si="29"/>
        <v>1.4835298641951802</v>
      </c>
      <c r="AP90">
        <v>85</v>
      </c>
      <c r="AQ90">
        <v>0.5</v>
      </c>
      <c r="AR90">
        <v>1</v>
      </c>
      <c r="AS90">
        <v>2</v>
      </c>
      <c r="AT90">
        <f t="shared" si="47"/>
        <v>5.7368566228349298</v>
      </c>
      <c r="AU90">
        <f t="shared" si="48"/>
        <v>11.47371324566986</v>
      </c>
      <c r="AV90">
        <f t="shared" si="49"/>
        <v>22.947426491339719</v>
      </c>
      <c r="AW90">
        <f t="shared" si="50"/>
        <v>5.7150261513806742</v>
      </c>
      <c r="AX90">
        <f t="shared" si="51"/>
        <v>11.430052302761348</v>
      </c>
      <c r="AY90">
        <f t="shared" si="52"/>
        <v>22.860104605522697</v>
      </c>
      <c r="AZ90">
        <f t="shared" si="53"/>
        <v>7.6837178033329701E-4</v>
      </c>
      <c r="BA90">
        <f t="shared" si="54"/>
        <v>1.9209294508332425E-4</v>
      </c>
      <c r="BB90">
        <f t="shared" si="55"/>
        <v>4.8023236270831063E-5</v>
      </c>
    </row>
    <row r="91" spans="2:54" x14ac:dyDescent="0.2">
      <c r="B91">
        <v>17.2</v>
      </c>
      <c r="E91">
        <f t="shared" si="30"/>
        <v>17.2</v>
      </c>
      <c r="H91">
        <v>17.2</v>
      </c>
      <c r="K91">
        <f t="shared" si="31"/>
        <v>1</v>
      </c>
      <c r="N91">
        <f t="shared" si="32"/>
        <v>0.1291143399880168</v>
      </c>
      <c r="O91">
        <f t="shared" si="28"/>
        <v>1.5009831567151235</v>
      </c>
      <c r="P91">
        <v>86</v>
      </c>
      <c r="Q91" s="22"/>
      <c r="R91" s="6">
        <f t="shared" si="33"/>
        <v>326.8</v>
      </c>
      <c r="S91" s="7">
        <f t="shared" si="34"/>
        <v>32.68</v>
      </c>
      <c r="T91" s="18"/>
      <c r="U91" s="17"/>
      <c r="V91" s="6" t="e">
        <f t="shared" si="35"/>
        <v>#NUM!</v>
      </c>
      <c r="W91" s="2" t="e">
        <f t="shared" si="36"/>
        <v>#NUM!</v>
      </c>
      <c r="X91" s="7" t="e">
        <f t="shared" si="37"/>
        <v>#NUM!</v>
      </c>
      <c r="Y91" s="18"/>
      <c r="Z91" s="2"/>
      <c r="AA91" s="17"/>
      <c r="AB91" s="32">
        <v>4.3</v>
      </c>
      <c r="AD91">
        <f t="shared" si="38"/>
        <v>1.2730558909738635E-2</v>
      </c>
      <c r="AE91">
        <f t="shared" si="39"/>
        <v>1.8003729066742018E-2</v>
      </c>
      <c r="AF91">
        <f t="shared" si="40"/>
        <v>2.5461117819477269E-2</v>
      </c>
      <c r="AH91">
        <f t="shared" si="41"/>
        <v>1.2699547908070164E-2</v>
      </c>
      <c r="AI91">
        <f t="shared" si="42"/>
        <v>8.8803889833522257E-4</v>
      </c>
      <c r="AJ91">
        <f t="shared" si="43"/>
        <v>1.7959872887599693E-2</v>
      </c>
      <c r="AK91">
        <f t="shared" si="44"/>
        <v>1.2558766539405338E-3</v>
      </c>
      <c r="AL91">
        <f t="shared" si="45"/>
        <v>2.5399095816140329E-2</v>
      </c>
      <c r="AM91">
        <f t="shared" si="46"/>
        <v>1.7760777966704451E-3</v>
      </c>
      <c r="AO91">
        <f t="shared" si="29"/>
        <v>1.5009831567151235</v>
      </c>
      <c r="AP91">
        <v>86</v>
      </c>
      <c r="AQ91">
        <v>0.5</v>
      </c>
      <c r="AR91">
        <v>1</v>
      </c>
      <c r="AS91">
        <v>2</v>
      </c>
      <c r="AT91">
        <f t="shared" si="47"/>
        <v>7.1677935131018451</v>
      </c>
      <c r="AU91">
        <f t="shared" si="48"/>
        <v>14.33558702620369</v>
      </c>
      <c r="AV91">
        <f t="shared" si="49"/>
        <v>28.67117405240738</v>
      </c>
      <c r="AW91">
        <f t="shared" si="50"/>
        <v>7.150333128355971</v>
      </c>
      <c r="AX91">
        <f t="shared" si="51"/>
        <v>14.300666256711942</v>
      </c>
      <c r="AY91">
        <f t="shared" si="52"/>
        <v>28.601332513423884</v>
      </c>
      <c r="AZ91">
        <f t="shared" si="53"/>
        <v>2.5235618718605937E-4</v>
      </c>
      <c r="BA91">
        <f t="shared" si="54"/>
        <v>6.3089046796514843E-5</v>
      </c>
      <c r="BB91">
        <f t="shared" si="55"/>
        <v>1.5772261699128711E-5</v>
      </c>
    </row>
    <row r="92" spans="2:54" x14ac:dyDescent="0.2">
      <c r="B92">
        <v>17.399999999999999</v>
      </c>
      <c r="E92">
        <f t="shared" si="30"/>
        <v>17.399999999999999</v>
      </c>
      <c r="H92">
        <v>17.399999999999999</v>
      </c>
      <c r="K92">
        <f t="shared" si="31"/>
        <v>1</v>
      </c>
      <c r="N92">
        <f t="shared" si="32"/>
        <v>0.12616325255005578</v>
      </c>
      <c r="O92">
        <f t="shared" si="28"/>
        <v>1.5184364492350668</v>
      </c>
      <c r="P92">
        <v>87</v>
      </c>
      <c r="Q92" s="22"/>
      <c r="R92" s="6">
        <f t="shared" si="33"/>
        <v>330.59999999999997</v>
      </c>
      <c r="S92" s="7">
        <f t="shared" si="34"/>
        <v>33.059999999999995</v>
      </c>
      <c r="T92" s="18"/>
      <c r="U92" s="17"/>
      <c r="V92" s="6" t="e">
        <f t="shared" si="35"/>
        <v>#NUM!</v>
      </c>
      <c r="W92" s="2" t="e">
        <f t="shared" si="36"/>
        <v>#NUM!</v>
      </c>
      <c r="X92" s="7" t="e">
        <f t="shared" si="37"/>
        <v>#NUM!</v>
      </c>
      <c r="Y92" s="18"/>
      <c r="Z92" s="2"/>
      <c r="AA92" s="17"/>
      <c r="AB92" s="32">
        <v>4.3499999999999996</v>
      </c>
      <c r="AD92">
        <f t="shared" si="38"/>
        <v>8.2731507644268551E-3</v>
      </c>
      <c r="AE92">
        <f t="shared" si="39"/>
        <v>1.1700002014609797E-2</v>
      </c>
      <c r="AF92">
        <f t="shared" si="40"/>
        <v>1.654630152885371E-2</v>
      </c>
      <c r="AH92">
        <f t="shared" si="41"/>
        <v>8.2618126988340378E-3</v>
      </c>
      <c r="AI92">
        <f t="shared" si="42"/>
        <v>4.329832563983205E-4</v>
      </c>
      <c r="AJ92">
        <f t="shared" si="43"/>
        <v>1.1683967568477359E-2</v>
      </c>
      <c r="AK92">
        <f t="shared" si="44"/>
        <v>6.1233079347897199E-4</v>
      </c>
      <c r="AL92">
        <f t="shared" si="45"/>
        <v>1.6523625397668076E-2</v>
      </c>
      <c r="AM92">
        <f t="shared" si="46"/>
        <v>8.65966512796641E-4</v>
      </c>
      <c r="AO92">
        <f t="shared" si="29"/>
        <v>1.5184364492350668</v>
      </c>
      <c r="AP92">
        <v>87</v>
      </c>
      <c r="AQ92">
        <v>0.5</v>
      </c>
      <c r="AR92">
        <v>1</v>
      </c>
      <c r="AS92">
        <v>2</v>
      </c>
      <c r="AT92">
        <f t="shared" si="47"/>
        <v>9.5536613046487151</v>
      </c>
      <c r="AU92">
        <f t="shared" si="48"/>
        <v>19.10732260929743</v>
      </c>
      <c r="AV92">
        <f t="shared" si="49"/>
        <v>38.21464521859486</v>
      </c>
      <c r="AW92">
        <f t="shared" si="50"/>
        <v>9.5405683438641216</v>
      </c>
      <c r="AX92">
        <f t="shared" si="51"/>
        <v>19.081136687728243</v>
      </c>
      <c r="AY92">
        <f t="shared" si="52"/>
        <v>38.162273375456486</v>
      </c>
      <c r="AZ92">
        <f t="shared" si="53"/>
        <v>5.9991840102813991E-5</v>
      </c>
      <c r="BA92">
        <f t="shared" si="54"/>
        <v>1.4997960025703498E-5</v>
      </c>
      <c r="BB92">
        <f t="shared" si="55"/>
        <v>3.7494900064258744E-6</v>
      </c>
    </row>
    <row r="93" spans="2:54" x14ac:dyDescent="0.2">
      <c r="B93">
        <v>17.600000000000001</v>
      </c>
      <c r="E93">
        <f t="shared" si="30"/>
        <v>17.600000000000001</v>
      </c>
      <c r="H93">
        <v>17.600000000000001</v>
      </c>
      <c r="K93">
        <f t="shared" si="31"/>
        <v>1</v>
      </c>
      <c r="N93">
        <f t="shared" si="32"/>
        <v>0.12331219764351393</v>
      </c>
      <c r="O93">
        <f>P93*O94/P94</f>
        <v>1.5358897417550101</v>
      </c>
      <c r="P93">
        <v>88</v>
      </c>
      <c r="Q93" s="22"/>
      <c r="R93" s="6">
        <f t="shared" si="33"/>
        <v>334.40000000000003</v>
      </c>
      <c r="S93" s="7">
        <f t="shared" si="34"/>
        <v>33.440000000000005</v>
      </c>
      <c r="T93" s="18"/>
      <c r="U93" s="17"/>
      <c r="V93" s="6" t="e">
        <f t="shared" si="35"/>
        <v>#NUM!</v>
      </c>
      <c r="W93" s="2" t="e">
        <f t="shared" si="36"/>
        <v>#NUM!</v>
      </c>
      <c r="X93" s="7" t="e">
        <f t="shared" si="37"/>
        <v>#NUM!</v>
      </c>
      <c r="Y93" s="18"/>
      <c r="Z93" s="2"/>
      <c r="AA93" s="17"/>
      <c r="AB93" s="32">
        <v>4.4000000000000004</v>
      </c>
      <c r="AD93">
        <f t="shared" si="38"/>
        <v>4.5050481701364243E-3</v>
      </c>
      <c r="AE93">
        <f t="shared" si="39"/>
        <v>6.3711002213510254E-3</v>
      </c>
      <c r="AF93">
        <f t="shared" si="40"/>
        <v>9.0100963402728485E-3</v>
      </c>
      <c r="AH93">
        <f t="shared" si="41"/>
        <v>4.5023038165135053E-3</v>
      </c>
      <c r="AI93">
        <f t="shared" si="42"/>
        <v>1.5722391375828367E-4</v>
      </c>
      <c r="AJ93">
        <f t="shared" si="43"/>
        <v>6.3672191192375455E-3</v>
      </c>
      <c r="AK93">
        <f t="shared" si="44"/>
        <v>2.2234819116634261E-4</v>
      </c>
      <c r="AL93">
        <f t="shared" si="45"/>
        <v>9.0046076330270106E-3</v>
      </c>
      <c r="AM93">
        <f t="shared" si="46"/>
        <v>3.1444782751656735E-4</v>
      </c>
      <c r="AO93">
        <f>AP93*AO94/AP94</f>
        <v>1.5358897417550101</v>
      </c>
      <c r="AP93">
        <v>88</v>
      </c>
      <c r="AQ93">
        <v>0.5</v>
      </c>
      <c r="AR93">
        <v>1</v>
      </c>
      <c r="AS93">
        <v>2</v>
      </c>
      <c r="AT93">
        <f t="shared" si="47"/>
        <v>14.326854173921957</v>
      </c>
      <c r="AU93">
        <f t="shared" si="48"/>
        <v>28.653708347843914</v>
      </c>
      <c r="AV93">
        <f t="shared" si="49"/>
        <v>57.307416695687827</v>
      </c>
      <c r="AW93">
        <f t="shared" si="50"/>
        <v>14.318126641457848</v>
      </c>
      <c r="AX93">
        <f t="shared" si="51"/>
        <v>28.636253282915696</v>
      </c>
      <c r="AY93">
        <f t="shared" si="52"/>
        <v>57.272506565831392</v>
      </c>
      <c r="AZ93">
        <f t="shared" si="53"/>
        <v>7.9101948983911107E-6</v>
      </c>
      <c r="BA93">
        <f t="shared" si="54"/>
        <v>1.9775487245977777E-6</v>
      </c>
      <c r="BB93">
        <f t="shared" si="55"/>
        <v>4.9438718114944442E-7</v>
      </c>
    </row>
    <row r="94" spans="2:54" x14ac:dyDescent="0.2">
      <c r="B94">
        <v>17.8</v>
      </c>
      <c r="E94">
        <f t="shared" si="30"/>
        <v>17.8</v>
      </c>
      <c r="H94">
        <v>17.8</v>
      </c>
      <c r="K94">
        <f t="shared" si="31"/>
        <v>1</v>
      </c>
      <c r="N94">
        <f t="shared" si="32"/>
        <v>0.12055670477861027</v>
      </c>
      <c r="O94">
        <f>O95*P94/P95</f>
        <v>1.5533430342749535</v>
      </c>
      <c r="P94">
        <v>89</v>
      </c>
      <c r="Q94" s="22"/>
      <c r="R94" s="6">
        <f t="shared" si="33"/>
        <v>338.2</v>
      </c>
      <c r="S94" s="7">
        <f t="shared" si="34"/>
        <v>33.82</v>
      </c>
      <c r="T94" s="18"/>
      <c r="U94" s="17"/>
      <c r="V94" s="6" t="e">
        <f t="shared" si="35"/>
        <v>#NUM!</v>
      </c>
      <c r="W94" s="2" t="e">
        <f t="shared" si="36"/>
        <v>#NUM!</v>
      </c>
      <c r="X94" s="7" t="e">
        <f t="shared" si="37"/>
        <v>#NUM!</v>
      </c>
      <c r="Y94" s="18"/>
      <c r="Z94" s="2"/>
      <c r="AA94" s="17"/>
      <c r="AB94" s="32">
        <v>4.45</v>
      </c>
      <c r="AD94">
        <f t="shared" si="38"/>
        <v>1.5931390056596725E-3</v>
      </c>
      <c r="AE94">
        <f t="shared" si="39"/>
        <v>2.2530387885494958E-3</v>
      </c>
      <c r="AF94">
        <f t="shared" si="40"/>
        <v>3.1862780113193451E-3</v>
      </c>
      <c r="AH94">
        <f t="shared" si="41"/>
        <v>1.5928963628725685E-3</v>
      </c>
      <c r="AI94">
        <f t="shared" si="42"/>
        <v>2.7804109437862106E-5</v>
      </c>
      <c r="AJ94">
        <f t="shared" si="43"/>
        <v>2.2526956398291613E-3</v>
      </c>
      <c r="AK94">
        <f t="shared" si="44"/>
        <v>3.9320948656730363E-5</v>
      </c>
      <c r="AL94">
        <f t="shared" si="45"/>
        <v>3.185792725745137E-3</v>
      </c>
      <c r="AM94">
        <f t="shared" si="46"/>
        <v>5.5608218875724213E-5</v>
      </c>
      <c r="AO94">
        <f>AO95*AP94/AP95</f>
        <v>1.5533430342749535</v>
      </c>
      <c r="AP94">
        <v>89</v>
      </c>
      <c r="AQ94">
        <v>0.5</v>
      </c>
      <c r="AR94">
        <v>1</v>
      </c>
      <c r="AS94">
        <v>2</v>
      </c>
      <c r="AT94">
        <f t="shared" si="47"/>
        <v>28.649344249275316</v>
      </c>
      <c r="AU94">
        <f t="shared" si="48"/>
        <v>57.298688498550632</v>
      </c>
      <c r="AV94">
        <f t="shared" si="49"/>
        <v>114.59737699710126</v>
      </c>
      <c r="AW94">
        <f t="shared" si="50"/>
        <v>28.644980815379938</v>
      </c>
      <c r="AX94">
        <f t="shared" si="51"/>
        <v>57.289961630759876</v>
      </c>
      <c r="AY94">
        <f t="shared" si="52"/>
        <v>114.57992326151975</v>
      </c>
      <c r="AZ94">
        <f t="shared" si="53"/>
        <v>2.4738192052243617E-7</v>
      </c>
      <c r="BA94">
        <f t="shared" si="54"/>
        <v>6.1845480130609042E-8</v>
      </c>
      <c r="BB94">
        <f t="shared" si="55"/>
        <v>1.5461370032652261E-8</v>
      </c>
    </row>
    <row r="95" spans="2:54" x14ac:dyDescent="0.2">
      <c r="B95">
        <v>18</v>
      </c>
      <c r="E95">
        <f t="shared" si="30"/>
        <v>18</v>
      </c>
      <c r="H95">
        <v>18</v>
      </c>
      <c r="K95">
        <f t="shared" si="31"/>
        <v>1</v>
      </c>
      <c r="N95">
        <f t="shared" si="32"/>
        <v>0.117892550438441</v>
      </c>
      <c r="O95">
        <f>PI()/2</f>
        <v>1.5707963267948966</v>
      </c>
      <c r="P95">
        <v>90</v>
      </c>
      <c r="Q95" s="22"/>
      <c r="R95" s="6">
        <f t="shared" si="33"/>
        <v>342</v>
      </c>
      <c r="S95" s="7">
        <f t="shared" si="34"/>
        <v>34.200000000000003</v>
      </c>
      <c r="T95" s="18"/>
      <c r="U95" s="17"/>
      <c r="V95" s="6" t="e">
        <f t="shared" si="35"/>
        <v>#NUM!</v>
      </c>
      <c r="W95" s="2" t="e">
        <f t="shared" si="36"/>
        <v>#NUM!</v>
      </c>
      <c r="X95" s="7" t="e">
        <f t="shared" si="37"/>
        <v>#NUM!</v>
      </c>
      <c r="Y95" s="18"/>
      <c r="Z95" s="2"/>
      <c r="AA95" s="17"/>
      <c r="AB95" s="32">
        <v>4.5</v>
      </c>
      <c r="AD95">
        <f t="shared" si="38"/>
        <v>3.3129034157550354E-25</v>
      </c>
      <c r="AE95">
        <f t="shared" si="39"/>
        <v>4.6851529413929236E-25</v>
      </c>
      <c r="AF95">
        <f t="shared" si="40"/>
        <v>6.6258068315100709E-25</v>
      </c>
      <c r="AH95">
        <f t="shared" si="41"/>
        <v>3.3129034157550354E-25</v>
      </c>
      <c r="AI95">
        <f t="shared" si="42"/>
        <v>2.0293992505368855E-41</v>
      </c>
      <c r="AJ95">
        <f t="shared" si="43"/>
        <v>4.6851529413929236E-25</v>
      </c>
      <c r="AK95">
        <f t="shared" si="44"/>
        <v>2.8700039435790581E-41</v>
      </c>
      <c r="AL95">
        <f t="shared" si="45"/>
        <v>6.6258068315100709E-25</v>
      </c>
      <c r="AM95">
        <f t="shared" si="46"/>
        <v>4.0587985010737711E-41</v>
      </c>
      <c r="AO95">
        <f>PI()/2</f>
        <v>1.5707963267948966</v>
      </c>
      <c r="AP95">
        <v>90</v>
      </c>
      <c r="AQ95">
        <v>0.5</v>
      </c>
      <c r="AR95">
        <v>1</v>
      </c>
      <c r="AS95">
        <v>2</v>
      </c>
      <c r="AT95">
        <f t="shared" si="47"/>
        <v>8162276138809536</v>
      </c>
      <c r="AU95">
        <f t="shared" si="48"/>
        <v>1.6324552277619072E+16</v>
      </c>
      <c r="AV95">
        <f t="shared" si="49"/>
        <v>3.2649104555238144E+16</v>
      </c>
      <c r="AW95">
        <f t="shared" si="50"/>
        <v>8162276138809536</v>
      </c>
      <c r="AX95">
        <f t="shared" si="51"/>
        <v>1.6324552277619072E+16</v>
      </c>
      <c r="AY95">
        <f t="shared" si="52"/>
        <v>3.2649104555238144E+16</v>
      </c>
      <c r="AZ95">
        <f t="shared" si="53"/>
        <v>1.3179076217854955E-79</v>
      </c>
      <c r="BA95">
        <f t="shared" si="54"/>
        <v>3.2947690544637387E-80</v>
      </c>
      <c r="BB95">
        <f t="shared" si="55"/>
        <v>8.2369226361593468E-81</v>
      </c>
    </row>
    <row r="96" spans="2:54" x14ac:dyDescent="0.2">
      <c r="B96">
        <v>18.2</v>
      </c>
      <c r="E96">
        <f t="shared" si="30"/>
        <v>18.2</v>
      </c>
      <c r="H96">
        <v>18.2</v>
      </c>
      <c r="K96">
        <f t="shared" si="31"/>
        <v>1</v>
      </c>
      <c r="N96">
        <f t="shared" si="32"/>
        <v>0.11531574188520373</v>
      </c>
      <c r="Q96" s="22"/>
      <c r="R96" s="6">
        <f t="shared" si="33"/>
        <v>345.8</v>
      </c>
      <c r="S96" s="7">
        <f t="shared" si="34"/>
        <v>34.580000000000005</v>
      </c>
      <c r="T96" s="18"/>
      <c r="U96" s="17"/>
      <c r="V96" s="6" t="e">
        <f t="shared" si="35"/>
        <v>#NUM!</v>
      </c>
      <c r="W96" s="2" t="e">
        <f t="shared" si="36"/>
        <v>#NUM!</v>
      </c>
      <c r="X96" s="7" t="e">
        <f t="shared" si="37"/>
        <v>#NUM!</v>
      </c>
      <c r="Y96" s="18"/>
      <c r="Z96" s="2"/>
      <c r="AA96" s="17"/>
      <c r="AB96" s="32">
        <v>4.55</v>
      </c>
    </row>
    <row r="97" spans="2:28" x14ac:dyDescent="0.2">
      <c r="B97">
        <v>18.399999999999999</v>
      </c>
      <c r="E97">
        <f t="shared" si="30"/>
        <v>18.399999999999999</v>
      </c>
      <c r="H97">
        <v>18.399999999999999</v>
      </c>
      <c r="K97">
        <f t="shared" si="31"/>
        <v>1</v>
      </c>
      <c r="N97">
        <f t="shared" si="32"/>
        <v>0.11282250219179729</v>
      </c>
      <c r="Q97" s="22"/>
      <c r="R97" s="6">
        <f t="shared" si="33"/>
        <v>349.59999999999997</v>
      </c>
      <c r="S97" s="7">
        <f t="shared" si="34"/>
        <v>34.96</v>
      </c>
      <c r="T97" s="18"/>
      <c r="U97" s="17"/>
      <c r="V97" s="6" t="e">
        <f t="shared" si="35"/>
        <v>#NUM!</v>
      </c>
      <c r="W97" s="2" t="e">
        <f t="shared" si="36"/>
        <v>#NUM!</v>
      </c>
      <c r="X97" s="7" t="e">
        <f t="shared" si="37"/>
        <v>#NUM!</v>
      </c>
      <c r="Y97" s="18"/>
      <c r="Z97" s="2"/>
      <c r="AA97" s="17"/>
      <c r="AB97" s="32">
        <v>4.5999999999999996</v>
      </c>
    </row>
    <row r="98" spans="2:28" x14ac:dyDescent="0.2">
      <c r="B98">
        <v>18.600000000000001</v>
      </c>
      <c r="E98">
        <f t="shared" si="30"/>
        <v>18.600000000000001</v>
      </c>
      <c r="H98">
        <v>18.600000000000001</v>
      </c>
      <c r="K98">
        <f t="shared" si="31"/>
        <v>1</v>
      </c>
      <c r="N98">
        <f t="shared" si="32"/>
        <v>0.11040925639396139</v>
      </c>
      <c r="Q98" s="22"/>
      <c r="R98" s="6">
        <f t="shared" si="33"/>
        <v>353.40000000000003</v>
      </c>
      <c r="S98" s="7">
        <f t="shared" si="34"/>
        <v>35.340000000000003</v>
      </c>
      <c r="T98" s="18"/>
      <c r="U98" s="17"/>
      <c r="V98" s="6" t="e">
        <f t="shared" si="35"/>
        <v>#NUM!</v>
      </c>
      <c r="W98" s="2" t="e">
        <f t="shared" si="36"/>
        <v>#NUM!</v>
      </c>
      <c r="X98" s="7" t="e">
        <f t="shared" si="37"/>
        <v>#NUM!</v>
      </c>
      <c r="Y98" s="18"/>
      <c r="Z98" s="2"/>
      <c r="AA98" s="17"/>
      <c r="AB98" s="32">
        <v>4.6500000000000004</v>
      </c>
    </row>
    <row r="99" spans="2:28" x14ac:dyDescent="0.2">
      <c r="B99">
        <v>18.8</v>
      </c>
      <c r="E99">
        <f t="shared" si="30"/>
        <v>18.8</v>
      </c>
      <c r="H99">
        <v>18.8</v>
      </c>
      <c r="K99">
        <f t="shared" si="31"/>
        <v>1</v>
      </c>
      <c r="N99">
        <f t="shared" si="32"/>
        <v>0.10807261866810457</v>
      </c>
      <c r="Q99" s="22"/>
      <c r="R99" s="6">
        <f t="shared" si="33"/>
        <v>357.2</v>
      </c>
      <c r="S99" s="7">
        <f t="shared" si="34"/>
        <v>35.72</v>
      </c>
      <c r="T99" s="18"/>
      <c r="U99" s="17"/>
      <c r="V99" s="6" t="e">
        <f t="shared" si="35"/>
        <v>#NUM!</v>
      </c>
      <c r="W99" s="2" t="e">
        <f t="shared" si="36"/>
        <v>#NUM!</v>
      </c>
      <c r="X99" s="7" t="e">
        <f t="shared" si="37"/>
        <v>#NUM!</v>
      </c>
      <c r="Y99" s="18"/>
      <c r="Z99" s="2"/>
      <c r="AA99" s="17"/>
      <c r="AB99" s="32">
        <v>4.7</v>
      </c>
    </row>
    <row r="100" spans="2:28" x14ac:dyDescent="0.2">
      <c r="B100">
        <v>19</v>
      </c>
      <c r="E100">
        <f t="shared" si="30"/>
        <v>19</v>
      </c>
      <c r="H100">
        <v>19</v>
      </c>
      <c r="K100">
        <f t="shared" si="31"/>
        <v>1</v>
      </c>
      <c r="N100">
        <f t="shared" si="32"/>
        <v>0.1058093804489055</v>
      </c>
      <c r="Q100" s="22"/>
      <c r="R100" s="6">
        <f t="shared" si="33"/>
        <v>361</v>
      </c>
      <c r="S100" s="7">
        <f t="shared" si="34"/>
        <v>36.1</v>
      </c>
      <c r="T100" s="18"/>
      <c r="U100" s="17"/>
      <c r="V100" s="6" t="e">
        <f t="shared" si="35"/>
        <v>#NUM!</v>
      </c>
      <c r="W100" s="2" t="e">
        <f t="shared" si="36"/>
        <v>#NUM!</v>
      </c>
      <c r="X100" s="7" t="e">
        <f t="shared" si="37"/>
        <v>#NUM!</v>
      </c>
      <c r="Y100" s="18"/>
      <c r="Z100" s="2"/>
      <c r="AA100" s="17"/>
      <c r="AB100" s="32">
        <v>4.75</v>
      </c>
    </row>
    <row r="101" spans="2:28" x14ac:dyDescent="0.2">
      <c r="B101">
        <v>19.2</v>
      </c>
      <c r="E101">
        <f t="shared" si="30"/>
        <v>19.2</v>
      </c>
      <c r="H101">
        <v>19.2</v>
      </c>
      <c r="K101">
        <f t="shared" si="31"/>
        <v>1</v>
      </c>
      <c r="N101">
        <f t="shared" si="32"/>
        <v>0.10361649940878602</v>
      </c>
      <c r="Q101" s="22"/>
      <c r="R101" s="6">
        <f t="shared" si="33"/>
        <v>364.8</v>
      </c>
      <c r="S101" s="7">
        <f t="shared" si="34"/>
        <v>36.480000000000004</v>
      </c>
      <c r="T101" s="18"/>
      <c r="U101" s="17"/>
      <c r="V101" s="6" t="e">
        <f t="shared" si="35"/>
        <v>#NUM!</v>
      </c>
      <c r="W101" s="2" t="e">
        <f t="shared" si="36"/>
        <v>#NUM!</v>
      </c>
      <c r="X101" s="7" t="e">
        <f t="shared" si="37"/>
        <v>#NUM!</v>
      </c>
      <c r="Y101" s="18"/>
      <c r="Z101" s="2"/>
      <c r="AA101" s="17"/>
      <c r="AB101" s="32">
        <v>4.8</v>
      </c>
    </row>
    <row r="102" spans="2:28" x14ac:dyDescent="0.2">
      <c r="B102">
        <v>19.399999999999999</v>
      </c>
      <c r="E102">
        <f t="shared" si="30"/>
        <v>19.399999999999999</v>
      </c>
      <c r="H102">
        <v>19.399999999999999</v>
      </c>
      <c r="K102">
        <f t="shared" si="31"/>
        <v>1</v>
      </c>
      <c r="N102">
        <f t="shared" si="32"/>
        <v>0.10149108922854418</v>
      </c>
      <c r="Q102" s="22"/>
      <c r="R102" s="6">
        <f t="shared" si="33"/>
        <v>368.59999999999997</v>
      </c>
      <c r="S102" s="7">
        <f t="shared" si="34"/>
        <v>36.86</v>
      </c>
      <c r="T102" s="18"/>
      <c r="U102" s="17"/>
      <c r="V102" s="6" t="e">
        <f t="shared" si="35"/>
        <v>#NUM!</v>
      </c>
      <c r="W102" s="2" t="e">
        <f t="shared" si="36"/>
        <v>#NUM!</v>
      </c>
      <c r="X102" s="7" t="e">
        <f t="shared" si="37"/>
        <v>#NUM!</v>
      </c>
      <c r="Y102" s="18"/>
      <c r="Z102" s="2"/>
      <c r="AA102" s="17"/>
      <c r="AB102" s="32">
        <v>4.8499999999999996</v>
      </c>
    </row>
    <row r="103" spans="2:28" x14ac:dyDescent="0.2">
      <c r="B103">
        <v>19.600000000000001</v>
      </c>
      <c r="E103">
        <f t="shared" si="30"/>
        <v>19.600000000000001</v>
      </c>
      <c r="H103">
        <v>19.600000000000001</v>
      </c>
      <c r="K103">
        <f t="shared" si="31"/>
        <v>1</v>
      </c>
      <c r="N103">
        <f t="shared" si="32"/>
        <v>9.9430410094895033E-2</v>
      </c>
      <c r="Q103" s="22"/>
      <c r="R103" s="6">
        <f t="shared" si="33"/>
        <v>372.40000000000003</v>
      </c>
      <c r="S103" s="7">
        <f t="shared" si="34"/>
        <v>37.24</v>
      </c>
      <c r="T103" s="18"/>
      <c r="U103" s="17"/>
      <c r="V103" s="6" t="e">
        <f t="shared" si="35"/>
        <v>#NUM!</v>
      </c>
      <c r="W103" s="2" t="e">
        <f t="shared" si="36"/>
        <v>#NUM!</v>
      </c>
      <c r="X103" s="7" t="e">
        <f t="shared" si="37"/>
        <v>#NUM!</v>
      </c>
      <c r="Y103" s="18"/>
      <c r="Z103" s="2"/>
      <c r="AA103" s="17"/>
      <c r="AB103" s="32">
        <v>4.9000000000000004</v>
      </c>
    </row>
    <row r="104" spans="2:28" x14ac:dyDescent="0.2">
      <c r="B104">
        <v>19.8</v>
      </c>
      <c r="E104">
        <f t="shared" si="30"/>
        <v>19.8</v>
      </c>
      <c r="H104">
        <v>19.8</v>
      </c>
      <c r="K104">
        <f t="shared" si="31"/>
        <v>1</v>
      </c>
      <c r="N104">
        <f t="shared" si="32"/>
        <v>9.7431859866480147E-2</v>
      </c>
      <c r="Q104" s="22"/>
      <c r="R104" s="6">
        <f t="shared" si="33"/>
        <v>376.2</v>
      </c>
      <c r="S104" s="7">
        <f t="shared" si="34"/>
        <v>37.619999999999997</v>
      </c>
      <c r="T104" s="18"/>
      <c r="U104" s="17"/>
      <c r="V104" s="6" t="e">
        <f t="shared" si="35"/>
        <v>#NUM!</v>
      </c>
      <c r="W104" s="2" t="e">
        <f t="shared" si="36"/>
        <v>#NUM!</v>
      </c>
      <c r="X104" s="7" t="e">
        <f t="shared" si="37"/>
        <v>#NUM!</v>
      </c>
      <c r="Y104" s="18"/>
      <c r="Z104" s="2"/>
      <c r="AA104" s="17"/>
      <c r="AB104" s="32">
        <v>4.95</v>
      </c>
    </row>
    <row r="105" spans="2:28" ht="16" thickBot="1" x14ac:dyDescent="0.25">
      <c r="B105">
        <v>20</v>
      </c>
      <c r="E105">
        <f t="shared" si="30"/>
        <v>20</v>
      </c>
      <c r="H105">
        <v>20</v>
      </c>
      <c r="K105">
        <f t="shared" si="31"/>
        <v>1</v>
      </c>
      <c r="N105">
        <f t="shared" si="32"/>
        <v>9.5492965855137196E-2</v>
      </c>
      <c r="Q105" s="23"/>
      <c r="R105" s="9">
        <f t="shared" si="33"/>
        <v>380</v>
      </c>
      <c r="S105" s="11">
        <f t="shared" si="34"/>
        <v>38</v>
      </c>
      <c r="T105" s="25"/>
      <c r="U105" s="29"/>
      <c r="V105" s="9" t="e">
        <f t="shared" si="35"/>
        <v>#NUM!</v>
      </c>
      <c r="W105" s="10" t="e">
        <f t="shared" si="36"/>
        <v>#NUM!</v>
      </c>
      <c r="X105" s="11" t="e">
        <f t="shared" si="37"/>
        <v>#NUM!</v>
      </c>
      <c r="Y105" s="25"/>
      <c r="Z105" s="10"/>
      <c r="AA105" s="29"/>
      <c r="AB105" s="33">
        <v>5</v>
      </c>
    </row>
  </sheetData>
  <mergeCells count="3">
    <mergeCell ref="AH3:AI3"/>
    <mergeCell ref="AJ3:AK3"/>
    <mergeCell ref="AL3:AM3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CO130"/>
  <sheetViews>
    <sheetView tabSelected="1" topLeftCell="BL91" zoomScaleNormal="70" zoomScalePageLayoutView="70" workbookViewId="0">
      <selection activeCell="BY106" sqref="BY106"/>
    </sheetView>
  </sheetViews>
  <sheetFormatPr baseColWidth="10" defaultRowHeight="15" x14ac:dyDescent="0.2"/>
  <cols>
    <col min="2" max="2" width="13.33203125" bestFit="1" customWidth="1"/>
    <col min="5" max="5" width="12" bestFit="1" customWidth="1"/>
    <col min="6" max="7" width="12" customWidth="1"/>
    <col min="8" max="8" width="12" bestFit="1" customWidth="1"/>
    <col min="13" max="13" width="14.5" bestFit="1" customWidth="1"/>
    <col min="14" max="14" width="14.5" customWidth="1"/>
    <col min="22" max="22" width="12" bestFit="1" customWidth="1"/>
  </cols>
  <sheetData>
    <row r="11" spans="2:14" x14ac:dyDescent="0.2">
      <c r="B11" s="49"/>
      <c r="C11" s="82"/>
      <c r="D11" s="82"/>
      <c r="E11" s="82"/>
      <c r="F11" s="50"/>
      <c r="G11" s="50"/>
      <c r="H11" s="49"/>
      <c r="I11" s="49"/>
      <c r="J11" s="51"/>
      <c r="K11" s="51"/>
      <c r="L11" s="51"/>
      <c r="M11" s="52"/>
      <c r="N11" s="52"/>
    </row>
    <row r="12" spans="2:14" x14ac:dyDescent="0.2">
      <c r="B12" s="48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</row>
    <row r="13" spans="2:14" x14ac:dyDescent="0.2">
      <c r="B13" s="54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53"/>
      <c r="N13" s="53"/>
    </row>
    <row r="14" spans="2:14" x14ac:dyDescent="0.2">
      <c r="B14" s="54"/>
      <c r="C14" s="48"/>
      <c r="D14" s="48"/>
      <c r="E14" s="48"/>
      <c r="F14" s="48"/>
      <c r="G14" s="48"/>
      <c r="H14" s="48"/>
      <c r="I14" s="48"/>
      <c r="J14" s="48"/>
      <c r="K14" s="48"/>
      <c r="L14" s="48"/>
      <c r="M14" s="53"/>
      <c r="N14" s="53"/>
    </row>
    <row r="15" spans="2:14" x14ac:dyDescent="0.2">
      <c r="B15" s="54"/>
      <c r="C15" s="48"/>
      <c r="D15" s="48"/>
      <c r="E15" s="48"/>
      <c r="F15" s="48"/>
      <c r="G15" s="48"/>
      <c r="H15" s="48"/>
      <c r="I15" s="48"/>
      <c r="J15" s="48"/>
      <c r="K15" s="48"/>
      <c r="L15" s="48"/>
      <c r="M15" s="53"/>
      <c r="N15" s="53"/>
    </row>
    <row r="16" spans="2:14" x14ac:dyDescent="0.2">
      <c r="B16" s="54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53"/>
      <c r="N16" s="53"/>
    </row>
    <row r="17" spans="2:14" x14ac:dyDescent="0.2">
      <c r="B17" s="54"/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53"/>
      <c r="N17" s="53"/>
    </row>
    <row r="18" spans="2:14" x14ac:dyDescent="0.2">
      <c r="B18" s="54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53"/>
      <c r="N18" s="53"/>
    </row>
    <row r="19" spans="2:14" x14ac:dyDescent="0.2">
      <c r="B19" s="54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53"/>
      <c r="N19" s="53"/>
    </row>
    <row r="20" spans="2:14" x14ac:dyDescent="0.2">
      <c r="B20" s="54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53"/>
      <c r="N20" s="53"/>
    </row>
    <row r="21" spans="2:14" x14ac:dyDescent="0.2">
      <c r="B21" s="54"/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53"/>
      <c r="N21" s="53"/>
    </row>
    <row r="22" spans="2:14" x14ac:dyDescent="0.2">
      <c r="B22" s="54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53"/>
      <c r="N22" s="53"/>
    </row>
    <row r="23" spans="2:14" x14ac:dyDescent="0.2"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53"/>
      <c r="N23" s="53"/>
    </row>
    <row r="24" spans="2:14" x14ac:dyDescent="0.2"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53"/>
      <c r="N24" s="53"/>
    </row>
    <row r="25" spans="2:14" x14ac:dyDescent="0.2"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53"/>
      <c r="N25" s="53"/>
    </row>
    <row r="26" spans="2:14" x14ac:dyDescent="0.2"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53"/>
      <c r="N26" s="53"/>
    </row>
    <row r="27" spans="2:14" x14ac:dyDescent="0.2">
      <c r="B27" s="48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53"/>
      <c r="N27" s="53"/>
    </row>
    <row r="28" spans="2:14" x14ac:dyDescent="0.2">
      <c r="B28" s="48"/>
      <c r="C28" s="48"/>
      <c r="D28" s="48"/>
      <c r="E28" s="48"/>
      <c r="F28" s="48"/>
      <c r="G28" s="48"/>
      <c r="H28" s="48"/>
      <c r="I28" s="48"/>
      <c r="J28" s="48"/>
      <c r="K28" s="48"/>
      <c r="L28" s="48"/>
      <c r="M28" s="53"/>
      <c r="N28" s="53"/>
    </row>
    <row r="29" spans="2:14" x14ac:dyDescent="0.2">
      <c r="B29" s="48"/>
      <c r="C29" s="48"/>
      <c r="D29" s="48"/>
      <c r="E29" s="48"/>
      <c r="F29" s="48"/>
      <c r="G29" s="48"/>
      <c r="H29" s="48"/>
      <c r="I29" s="48"/>
      <c r="J29" s="48"/>
      <c r="K29" s="48"/>
      <c r="L29" s="48"/>
      <c r="M29" s="53"/>
      <c r="N29" s="53"/>
    </row>
    <row r="30" spans="2:14" x14ac:dyDescent="0.2"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53"/>
      <c r="N30" s="53"/>
    </row>
    <row r="31" spans="2:14" x14ac:dyDescent="0.2">
      <c r="B31" s="48"/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53"/>
      <c r="N31" s="53"/>
    </row>
    <row r="32" spans="2:14" x14ac:dyDescent="0.2">
      <c r="B32" s="48"/>
      <c r="C32" s="48"/>
      <c r="D32" s="48"/>
      <c r="E32" s="48"/>
      <c r="F32" s="48"/>
      <c r="G32" s="48"/>
      <c r="H32" s="48"/>
      <c r="I32" s="48"/>
      <c r="J32" s="48"/>
      <c r="K32" s="48"/>
      <c r="L32" s="48"/>
      <c r="M32" s="53"/>
      <c r="N32" s="53"/>
    </row>
    <row r="33" spans="2:93" x14ac:dyDescent="0.2">
      <c r="B33" s="48"/>
      <c r="C33" s="48"/>
      <c r="D33" s="48"/>
      <c r="E33" s="48"/>
      <c r="F33" s="48"/>
      <c r="G33" s="48"/>
      <c r="H33" s="48"/>
      <c r="I33" s="48"/>
      <c r="J33" s="48"/>
      <c r="K33" s="48"/>
      <c r="L33" s="48"/>
      <c r="M33" s="53"/>
      <c r="N33" s="53"/>
      <c r="Y33" t="s">
        <v>41</v>
      </c>
    </row>
    <row r="34" spans="2:93" x14ac:dyDescent="0.2">
      <c r="B34" s="48"/>
      <c r="C34" s="48"/>
      <c r="D34" s="48"/>
      <c r="E34" s="48"/>
      <c r="F34" s="48"/>
      <c r="G34" s="48"/>
      <c r="H34" s="48"/>
      <c r="I34" s="48"/>
      <c r="J34" s="48"/>
      <c r="K34" s="48"/>
      <c r="L34" s="48"/>
      <c r="M34" s="53"/>
      <c r="N34" s="53"/>
    </row>
    <row r="35" spans="2:93" x14ac:dyDescent="0.2"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53"/>
      <c r="N35" s="53"/>
    </row>
    <row r="36" spans="2:93" ht="16" thickBot="1" x14ac:dyDescent="0.25">
      <c r="B36" s="84" t="s">
        <v>42</v>
      </c>
      <c r="C36" s="84"/>
      <c r="D36" s="84"/>
      <c r="E36" s="48"/>
      <c r="F36" s="48"/>
      <c r="G36" s="48"/>
      <c r="H36" s="48"/>
      <c r="I36" s="48"/>
      <c r="J36" s="48"/>
      <c r="K36" s="48"/>
      <c r="L36" s="48"/>
      <c r="M36" s="53"/>
      <c r="N36" s="53"/>
    </row>
    <row r="37" spans="2:93" x14ac:dyDescent="0.2">
      <c r="B37" s="66" t="s">
        <v>38</v>
      </c>
      <c r="C37" s="59">
        <f>C39/C41</f>
        <v>1.0499999999999999E-2</v>
      </c>
      <c r="D37" s="60"/>
      <c r="I37" s="48"/>
      <c r="J37" s="48"/>
      <c r="K37" s="48"/>
      <c r="L37" s="48"/>
      <c r="M37" s="53"/>
      <c r="N37" s="53"/>
    </row>
    <row r="38" spans="2:93" x14ac:dyDescent="0.2">
      <c r="B38" s="64" t="s">
        <v>32</v>
      </c>
      <c r="C38" s="44">
        <v>80</v>
      </c>
      <c r="D38" s="61" t="s">
        <v>1</v>
      </c>
      <c r="E38" s="44"/>
      <c r="F38" s="44"/>
      <c r="G38" s="44"/>
      <c r="I38" s="48"/>
      <c r="J38" s="48"/>
      <c r="K38" s="48"/>
      <c r="L38" s="48"/>
      <c r="M38" s="53"/>
      <c r="N38" s="53"/>
    </row>
    <row r="39" spans="2:93" x14ac:dyDescent="0.2">
      <c r="B39" s="64" t="s">
        <v>25</v>
      </c>
      <c r="C39" s="44">
        <v>0.105</v>
      </c>
      <c r="D39" s="61" t="s">
        <v>26</v>
      </c>
      <c r="E39" s="44"/>
      <c r="F39" s="44"/>
      <c r="G39" s="44"/>
      <c r="I39" s="48"/>
      <c r="J39" s="48"/>
      <c r="K39" s="48"/>
      <c r="L39" s="48"/>
      <c r="M39" s="53"/>
      <c r="N39" s="53"/>
    </row>
    <row r="40" spans="2:93" x14ac:dyDescent="0.2">
      <c r="B40" s="64" t="s">
        <v>24</v>
      </c>
      <c r="C40" s="44">
        <f>C38/(C39^2*PI())</f>
        <v>2309.731600426599</v>
      </c>
      <c r="D40" s="61" t="s">
        <v>27</v>
      </c>
      <c r="E40" s="44"/>
      <c r="F40" s="44"/>
      <c r="G40" s="44"/>
      <c r="I40" s="48"/>
      <c r="J40" s="48"/>
      <c r="K40" s="48"/>
      <c r="L40" s="48"/>
      <c r="M40" s="53"/>
      <c r="N40" s="53"/>
    </row>
    <row r="41" spans="2:93" ht="16" thickBot="1" x14ac:dyDescent="0.25">
      <c r="B41" s="65" t="s">
        <v>39</v>
      </c>
      <c r="C41" s="62">
        <v>10</v>
      </c>
      <c r="D41" s="63"/>
      <c r="E41" s="48"/>
      <c r="F41" s="48"/>
      <c r="G41" s="48"/>
      <c r="H41" s="48"/>
      <c r="I41" s="48"/>
      <c r="J41" s="48"/>
      <c r="K41" s="48"/>
      <c r="L41" s="48"/>
      <c r="M41" s="53"/>
      <c r="N41" s="53"/>
    </row>
    <row r="42" spans="2:93" x14ac:dyDescent="0.2">
      <c r="B42" s="48"/>
      <c r="C42" s="48"/>
      <c r="D42" s="48"/>
      <c r="E42" s="48"/>
      <c r="F42" s="48"/>
      <c r="G42" s="48"/>
      <c r="H42" s="48"/>
      <c r="I42" s="48"/>
      <c r="J42" s="48"/>
      <c r="K42" s="48"/>
      <c r="L42" s="48"/>
      <c r="M42" s="53"/>
      <c r="N42" s="53"/>
    </row>
    <row r="43" spans="2:93" x14ac:dyDescent="0.2">
      <c r="B43" s="48"/>
      <c r="C43" s="48"/>
      <c r="D43" s="48"/>
      <c r="E43" s="53"/>
      <c r="F43" s="53"/>
      <c r="G43" s="53"/>
      <c r="H43" s="48"/>
      <c r="I43" s="48"/>
      <c r="J43" s="48"/>
      <c r="K43" s="48"/>
      <c r="L43" s="53"/>
      <c r="M43" s="48"/>
      <c r="N43" s="48"/>
    </row>
    <row r="44" spans="2:93" ht="16" thickBot="1" x14ac:dyDescent="0.25">
      <c r="L44" s="83" t="s">
        <v>40</v>
      </c>
      <c r="M44" s="83"/>
      <c r="N44" s="83"/>
      <c r="O44" s="83"/>
      <c r="P44" s="83"/>
      <c r="Q44" s="83"/>
      <c r="R44" s="83"/>
      <c r="S44" s="83"/>
      <c r="T44" s="83" t="s">
        <v>40</v>
      </c>
      <c r="U44" s="83"/>
      <c r="V44" s="83"/>
      <c r="W44" s="83"/>
      <c r="X44" s="83"/>
      <c r="Y44" s="83"/>
      <c r="Z44" s="83"/>
      <c r="AA44" s="83"/>
      <c r="AB44" s="83" t="s">
        <v>40</v>
      </c>
      <c r="AC44" s="83"/>
      <c r="AD44" s="83"/>
      <c r="AE44" s="83"/>
      <c r="AF44" s="83"/>
      <c r="AG44" s="83"/>
      <c r="AH44" s="83"/>
      <c r="AI44" s="83"/>
      <c r="AJ44" s="83" t="s">
        <v>40</v>
      </c>
      <c r="AK44" s="83"/>
      <c r="AL44" s="83"/>
      <c r="AM44" s="83"/>
      <c r="AN44" s="83"/>
      <c r="AO44" s="83"/>
      <c r="AP44" s="83"/>
      <c r="AQ44" s="83"/>
      <c r="AR44" s="83" t="s">
        <v>40</v>
      </c>
      <c r="AS44" s="83"/>
      <c r="AT44" s="83"/>
      <c r="AU44" s="83"/>
      <c r="AV44" s="83"/>
      <c r="AW44" s="83"/>
      <c r="AX44" s="83"/>
      <c r="AY44" s="83"/>
      <c r="AZ44" s="83" t="s">
        <v>40</v>
      </c>
      <c r="BA44" s="83"/>
      <c r="BB44" s="83"/>
      <c r="BC44" s="83"/>
      <c r="BD44" s="83"/>
      <c r="BE44" s="83"/>
      <c r="BF44" s="83"/>
      <c r="BG44" s="83"/>
      <c r="BH44" s="83" t="s">
        <v>40</v>
      </c>
      <c r="BI44" s="83"/>
      <c r="BJ44" s="83"/>
      <c r="BK44" s="83"/>
      <c r="BL44" s="83"/>
      <c r="BM44" s="83"/>
      <c r="BN44" s="83"/>
      <c r="BO44" s="83"/>
      <c r="BP44" s="83" t="s">
        <v>40</v>
      </c>
      <c r="BQ44" s="83"/>
      <c r="BR44" s="83"/>
      <c r="BS44" s="83"/>
      <c r="BT44" s="83"/>
      <c r="BU44" s="83"/>
      <c r="BV44" s="83"/>
      <c r="BW44" s="83"/>
      <c r="BX44" s="83" t="s">
        <v>40</v>
      </c>
      <c r="BY44" s="83"/>
      <c r="BZ44" s="83"/>
      <c r="CA44" s="83"/>
      <c r="CB44" s="83"/>
      <c r="CC44" s="83"/>
      <c r="CD44" s="83"/>
      <c r="CE44" s="83"/>
      <c r="CF44" s="83" t="s">
        <v>40</v>
      </c>
      <c r="CG44" s="83"/>
      <c r="CH44" s="83"/>
      <c r="CI44" s="83"/>
      <c r="CJ44" s="83"/>
      <c r="CK44" s="83"/>
      <c r="CL44" s="83"/>
      <c r="CM44" s="83"/>
    </row>
    <row r="45" spans="2:93" ht="16" thickBot="1" x14ac:dyDescent="0.25">
      <c r="B45" s="55"/>
      <c r="C45" s="55"/>
      <c r="D45" s="55"/>
      <c r="E45" s="55"/>
      <c r="F45" s="55"/>
      <c r="G45" s="55"/>
      <c r="H45" s="81" t="s">
        <v>33</v>
      </c>
      <c r="I45" s="81"/>
      <c r="J45" s="55"/>
      <c r="K45" s="55"/>
      <c r="L45" s="78">
        <f>C37</f>
        <v>1.0499999999999999E-2</v>
      </c>
      <c r="M45" s="79"/>
      <c r="N45" s="79"/>
      <c r="O45" s="79"/>
      <c r="P45" s="79"/>
      <c r="Q45" s="79"/>
      <c r="R45" s="79"/>
      <c r="S45" s="80"/>
      <c r="T45" s="78">
        <f>L45+C37</f>
        <v>2.0999999999999998E-2</v>
      </c>
      <c r="U45" s="79"/>
      <c r="V45" s="79"/>
      <c r="W45" s="79"/>
      <c r="X45" s="79"/>
      <c r="Y45" s="79"/>
      <c r="Z45" s="79"/>
      <c r="AA45" s="80"/>
      <c r="AB45" s="78">
        <f>T45+C37</f>
        <v>3.15E-2</v>
      </c>
      <c r="AC45" s="79"/>
      <c r="AD45" s="79"/>
      <c r="AE45" s="79"/>
      <c r="AF45" s="79"/>
      <c r="AG45" s="79"/>
      <c r="AH45" s="79"/>
      <c r="AI45" s="80"/>
      <c r="AJ45" s="78">
        <f>AB45+C37</f>
        <v>4.1999999999999996E-2</v>
      </c>
      <c r="AK45" s="79"/>
      <c r="AL45" s="79"/>
      <c r="AM45" s="79"/>
      <c r="AN45" s="79"/>
      <c r="AO45" s="79"/>
      <c r="AP45" s="79"/>
      <c r="AQ45" s="80"/>
      <c r="AR45" s="78">
        <f>AJ45+C37</f>
        <v>5.2499999999999991E-2</v>
      </c>
      <c r="AS45" s="79"/>
      <c r="AT45" s="79"/>
      <c r="AU45" s="79"/>
      <c r="AV45" s="79"/>
      <c r="AW45" s="79"/>
      <c r="AX45" s="79"/>
      <c r="AY45" s="80"/>
      <c r="AZ45" s="78">
        <f>AR45+C37</f>
        <v>6.2999999999999987E-2</v>
      </c>
      <c r="BA45" s="79"/>
      <c r="BB45" s="79"/>
      <c r="BC45" s="79"/>
      <c r="BD45" s="79"/>
      <c r="BE45" s="79"/>
      <c r="BF45" s="79"/>
      <c r="BG45" s="80"/>
      <c r="BH45" s="78">
        <f>AZ45+C37</f>
        <v>7.3499999999999982E-2</v>
      </c>
      <c r="BI45" s="79"/>
      <c r="BJ45" s="79"/>
      <c r="BK45" s="79"/>
      <c r="BL45" s="79"/>
      <c r="BM45" s="79"/>
      <c r="BN45" s="79"/>
      <c r="BO45" s="80"/>
      <c r="BP45" s="78">
        <f>BH45+C37</f>
        <v>8.3999999999999977E-2</v>
      </c>
      <c r="BQ45" s="79"/>
      <c r="BR45" s="79"/>
      <c r="BS45" s="79"/>
      <c r="BT45" s="79"/>
      <c r="BU45" s="79"/>
      <c r="BV45" s="79"/>
      <c r="BW45" s="80"/>
      <c r="BX45" s="78">
        <f>BP45+C37</f>
        <v>9.4499999999999973E-2</v>
      </c>
      <c r="BY45" s="79"/>
      <c r="BZ45" s="79"/>
      <c r="CA45" s="79"/>
      <c r="CB45" s="79"/>
      <c r="CC45" s="79"/>
      <c r="CD45" s="79"/>
      <c r="CE45" s="80"/>
      <c r="CF45" s="78">
        <f>BX45+C37</f>
        <v>0.10499999999999997</v>
      </c>
      <c r="CG45" s="79"/>
      <c r="CH45" s="79"/>
      <c r="CI45" s="79"/>
      <c r="CJ45" s="79"/>
      <c r="CK45" s="79"/>
      <c r="CL45" s="79"/>
      <c r="CM45" s="80"/>
    </row>
    <row r="46" spans="2:93" ht="16" thickBot="1" x14ac:dyDescent="0.25">
      <c r="B46" s="44"/>
      <c r="C46" s="44"/>
      <c r="D46" s="44"/>
      <c r="E46" s="44"/>
      <c r="F46" s="44"/>
      <c r="G46" s="44"/>
      <c r="H46" s="58" t="s">
        <v>37</v>
      </c>
      <c r="I46" s="58" t="s">
        <v>34</v>
      </c>
      <c r="J46" s="44"/>
      <c r="K46" s="44"/>
      <c r="L46" s="20" t="s">
        <v>28</v>
      </c>
      <c r="M46" s="56" t="s">
        <v>28</v>
      </c>
      <c r="N46" s="56" t="s">
        <v>37</v>
      </c>
      <c r="O46" s="56" t="s">
        <v>29</v>
      </c>
      <c r="P46" s="56" t="s">
        <v>30</v>
      </c>
      <c r="Q46" s="56" t="s">
        <v>35</v>
      </c>
      <c r="R46" s="56" t="s">
        <v>36</v>
      </c>
      <c r="S46" s="57" t="s">
        <v>31</v>
      </c>
      <c r="T46" s="47" t="s">
        <v>28</v>
      </c>
      <c r="U46" s="46" t="s">
        <v>28</v>
      </c>
      <c r="V46" s="46" t="s">
        <v>37</v>
      </c>
      <c r="W46" s="46" t="s">
        <v>29</v>
      </c>
      <c r="X46" s="46" t="s">
        <v>30</v>
      </c>
      <c r="Y46" s="46" t="s">
        <v>35</v>
      </c>
      <c r="Z46" s="46" t="s">
        <v>36</v>
      </c>
      <c r="AA46" s="45" t="s">
        <v>31</v>
      </c>
      <c r="AB46" s="47" t="s">
        <v>28</v>
      </c>
      <c r="AC46" s="46" t="s">
        <v>28</v>
      </c>
      <c r="AD46" s="46" t="s">
        <v>37</v>
      </c>
      <c r="AE46" s="46" t="s">
        <v>29</v>
      </c>
      <c r="AF46" s="46" t="s">
        <v>30</v>
      </c>
      <c r="AG46" s="46" t="s">
        <v>35</v>
      </c>
      <c r="AH46" s="46" t="s">
        <v>36</v>
      </c>
      <c r="AI46" s="45" t="s">
        <v>31</v>
      </c>
      <c r="AJ46" s="47" t="s">
        <v>28</v>
      </c>
      <c r="AK46" s="46" t="s">
        <v>28</v>
      </c>
      <c r="AL46" s="46" t="s">
        <v>37</v>
      </c>
      <c r="AM46" s="46" t="s">
        <v>29</v>
      </c>
      <c r="AN46" s="46" t="s">
        <v>30</v>
      </c>
      <c r="AO46" s="46" t="s">
        <v>35</v>
      </c>
      <c r="AP46" s="46" t="s">
        <v>36</v>
      </c>
      <c r="AQ46" s="45" t="s">
        <v>31</v>
      </c>
      <c r="AR46" s="47" t="s">
        <v>28</v>
      </c>
      <c r="AS46" s="46" t="s">
        <v>28</v>
      </c>
      <c r="AT46" s="46" t="s">
        <v>37</v>
      </c>
      <c r="AU46" s="46" t="s">
        <v>29</v>
      </c>
      <c r="AV46" s="46" t="s">
        <v>30</v>
      </c>
      <c r="AW46" s="46" t="s">
        <v>35</v>
      </c>
      <c r="AX46" s="46" t="s">
        <v>36</v>
      </c>
      <c r="AY46" s="45" t="s">
        <v>31</v>
      </c>
      <c r="AZ46" s="47" t="s">
        <v>28</v>
      </c>
      <c r="BA46" s="46" t="s">
        <v>28</v>
      </c>
      <c r="BB46" s="46" t="s">
        <v>37</v>
      </c>
      <c r="BC46" s="46" t="s">
        <v>29</v>
      </c>
      <c r="BD46" s="46" t="s">
        <v>30</v>
      </c>
      <c r="BE46" s="46" t="s">
        <v>35</v>
      </c>
      <c r="BF46" s="46" t="s">
        <v>36</v>
      </c>
      <c r="BG46" s="45" t="s">
        <v>31</v>
      </c>
      <c r="BH46" s="47" t="s">
        <v>28</v>
      </c>
      <c r="BI46" s="46" t="s">
        <v>28</v>
      </c>
      <c r="BJ46" s="46" t="s">
        <v>37</v>
      </c>
      <c r="BK46" s="46" t="s">
        <v>29</v>
      </c>
      <c r="BL46" s="46" t="s">
        <v>30</v>
      </c>
      <c r="BM46" s="46" t="s">
        <v>35</v>
      </c>
      <c r="BN46" s="46" t="s">
        <v>36</v>
      </c>
      <c r="BO46" s="45" t="s">
        <v>31</v>
      </c>
      <c r="BP46" s="47" t="s">
        <v>28</v>
      </c>
      <c r="BQ46" s="46" t="s">
        <v>28</v>
      </c>
      <c r="BR46" s="46" t="s">
        <v>37</v>
      </c>
      <c r="BS46" s="46" t="s">
        <v>29</v>
      </c>
      <c r="BT46" s="46" t="s">
        <v>30</v>
      </c>
      <c r="BU46" s="46" t="s">
        <v>35</v>
      </c>
      <c r="BV46" s="46" t="s">
        <v>36</v>
      </c>
      <c r="BW46" s="45" t="s">
        <v>31</v>
      </c>
      <c r="BX46" s="47" t="s">
        <v>28</v>
      </c>
      <c r="BY46" s="46" t="s">
        <v>28</v>
      </c>
      <c r="BZ46" s="46" t="s">
        <v>37</v>
      </c>
      <c r="CA46" s="46" t="s">
        <v>29</v>
      </c>
      <c r="CB46" s="46" t="s">
        <v>30</v>
      </c>
      <c r="CC46" s="46" t="s">
        <v>35</v>
      </c>
      <c r="CD46" s="46" t="s">
        <v>36</v>
      </c>
      <c r="CE46" s="45" t="s">
        <v>31</v>
      </c>
      <c r="CF46" s="47" t="s">
        <v>28</v>
      </c>
      <c r="CG46" s="46" t="s">
        <v>28</v>
      </c>
      <c r="CH46" s="46" t="s">
        <v>37</v>
      </c>
      <c r="CI46" s="46" t="s">
        <v>29</v>
      </c>
      <c r="CJ46" s="46" t="s">
        <v>30</v>
      </c>
      <c r="CK46" s="46" t="s">
        <v>35</v>
      </c>
      <c r="CL46" s="46" t="s">
        <v>36</v>
      </c>
      <c r="CM46" s="45" t="s">
        <v>31</v>
      </c>
      <c r="CN46" s="48"/>
      <c r="CO46" s="48"/>
    </row>
    <row r="47" spans="2:93" x14ac:dyDescent="0.2">
      <c r="B47" s="44"/>
      <c r="C47" s="44"/>
      <c r="D47" s="44"/>
      <c r="E47" s="44"/>
      <c r="F47" s="44"/>
      <c r="G47" s="44"/>
      <c r="H47" s="58">
        <f>SUM(N47,V47,AD47,AL47,AT47,BB47,BJ47,BR47,BZ47,CH47)</f>
        <v>79.999999999999943</v>
      </c>
      <c r="I47" s="58" t="e">
        <f>SUM(S47,AA47,AI47,AQ47,AY47,BG47,BO47,BW47,CE47,CM47)</f>
        <v>#DIV/0!</v>
      </c>
      <c r="J47" s="44"/>
      <c r="K47" s="44"/>
      <c r="L47">
        <f>PI()*L45^2</f>
        <v>3.4636059005827463E-4</v>
      </c>
      <c r="M47">
        <f>L47-C47</f>
        <v>3.4636059005827463E-4</v>
      </c>
      <c r="N47">
        <f>$C$40*M47</f>
        <v>0.79999999999999982</v>
      </c>
      <c r="O47">
        <f>$C$37/2</f>
        <v>5.2499999999999995E-3</v>
      </c>
      <c r="P47">
        <v>0</v>
      </c>
      <c r="Q47" t="e">
        <f>ATAN(O47/P47)</f>
        <v>#DIV/0!</v>
      </c>
      <c r="R47" t="e">
        <f>O47/(SIN(Q47))</f>
        <v>#DIV/0!</v>
      </c>
      <c r="S47" t="e">
        <f>((3*$N$47)/(2*PI()))*((P47^3)/(R47^5))</f>
        <v>#DIV/0!</v>
      </c>
      <c r="T47">
        <f>PI()*T45^2</f>
        <v>1.3854423602330985E-3</v>
      </c>
      <c r="U47">
        <f>T47-L47</f>
        <v>1.0390817701748239E-3</v>
      </c>
      <c r="V47">
        <f>$C$40*U47</f>
        <v>2.3999999999999995</v>
      </c>
      <c r="W47">
        <f>O47+$C$37</f>
        <v>1.575E-2</v>
      </c>
      <c r="X47">
        <f t="shared" ref="X47:X57" si="0">P47</f>
        <v>0</v>
      </c>
      <c r="Y47" t="e">
        <f>ATAN(W47/X47)</f>
        <v>#DIV/0!</v>
      </c>
      <c r="Z47" t="e">
        <f>W47/(SIN(Y47))</f>
        <v>#DIV/0!</v>
      </c>
      <c r="AA47" t="e">
        <f>((3*$V$47)/(2*PI()))*((X47^3)/(Z47^5))</f>
        <v>#DIV/0!</v>
      </c>
      <c r="AB47">
        <f>PI()*AB45^2</f>
        <v>3.1172453105244723E-3</v>
      </c>
      <c r="AC47">
        <f>AB47-T47</f>
        <v>1.7318029502913738E-3</v>
      </c>
      <c r="AD47">
        <f>$C$40*AC47</f>
        <v>4.0000000000000009</v>
      </c>
      <c r="AE47">
        <f>W47+$C$37</f>
        <v>2.6249999999999999E-2</v>
      </c>
      <c r="AF47">
        <f t="shared" ref="AF47:AF57" si="1">P47</f>
        <v>0</v>
      </c>
      <c r="AG47" t="e">
        <f>ATAN(AE47/AF47)</f>
        <v>#DIV/0!</v>
      </c>
      <c r="AH47" t="e">
        <f>AE47/(SIN(AG47))</f>
        <v>#DIV/0!</v>
      </c>
      <c r="AI47" t="e">
        <f>((3*$AD$47)/(2*PI()))*((AF47^3)/(AH47^5))</f>
        <v>#DIV/0!</v>
      </c>
      <c r="AJ47">
        <f>PI()*AJ45^2</f>
        <v>5.5417694409323941E-3</v>
      </c>
      <c r="AK47">
        <f>AJ47-AB47</f>
        <v>2.4245241304079218E-3</v>
      </c>
      <c r="AL47">
        <f>$C$40*AK47</f>
        <v>5.5999999999999979</v>
      </c>
      <c r="AM47">
        <f>$C$37+AE47</f>
        <v>3.6749999999999998E-2</v>
      </c>
      <c r="AN47">
        <f t="shared" ref="AN47:AN57" si="2">P47</f>
        <v>0</v>
      </c>
      <c r="AO47" t="e">
        <f>ATAN(AM47/AN47)</f>
        <v>#DIV/0!</v>
      </c>
      <c r="AP47" t="e">
        <f>AM47/(SIN(AO47))</f>
        <v>#DIV/0!</v>
      </c>
      <c r="AQ47" t="e">
        <f>((3*$AL$47)/(2*PI()))*((AN47^3)/(AP47^5))</f>
        <v>#DIV/0!</v>
      </c>
      <c r="AR47">
        <f>PI()*AR45^2</f>
        <v>8.6590147514568651E-3</v>
      </c>
      <c r="AS47">
        <f>AR47-AJ47</f>
        <v>3.117245310524471E-3</v>
      </c>
      <c r="AT47">
        <f>$C$40*AS47</f>
        <v>7.1999999999999966</v>
      </c>
      <c r="AU47">
        <f>AM47+$C$37</f>
        <v>4.725E-2</v>
      </c>
      <c r="AV47">
        <f t="shared" ref="AV47:AV57" si="3">P47</f>
        <v>0</v>
      </c>
      <c r="AW47" t="e">
        <f>ATAN(AU47/AV47)</f>
        <v>#DIV/0!</v>
      </c>
      <c r="AX47" t="e">
        <f>AU47/(SIN(AW47))</f>
        <v>#DIV/0!</v>
      </c>
      <c r="AY47" t="e">
        <f>((3*$AT$47)/(2*PI()))*((AV47^3)/(AX47^5))</f>
        <v>#DIV/0!</v>
      </c>
      <c r="AZ47">
        <f>PI()*AZ45^2</f>
        <v>1.2468981242097884E-2</v>
      </c>
      <c r="BA47">
        <f>AZ47-AR47</f>
        <v>3.8099664906410188E-3</v>
      </c>
      <c r="BB47">
        <f>$C$40*BA47</f>
        <v>8.7999999999999936</v>
      </c>
      <c r="BC47">
        <f>AU47+$C$37</f>
        <v>5.7749999999999996E-2</v>
      </c>
      <c r="BD47">
        <f t="shared" ref="BD47:BD57" si="4">P47</f>
        <v>0</v>
      </c>
      <c r="BE47" t="e">
        <f>ATAN(BC47/BD47)</f>
        <v>#DIV/0!</v>
      </c>
      <c r="BF47" t="e">
        <f>BC47/(SIN(BE47))</f>
        <v>#DIV/0!</v>
      </c>
      <c r="BG47" t="e">
        <f>((3*$BB$47)/(2*PI()))*((BD47^3)/(BF47^5))</f>
        <v>#DIV/0!</v>
      </c>
      <c r="BH47">
        <f>PI()*BH45^2</f>
        <v>1.6971668912855453E-2</v>
      </c>
      <c r="BI47">
        <f>BH47-AZ47</f>
        <v>4.5026876707575693E-3</v>
      </c>
      <c r="BJ47">
        <f>$C$40*BI47</f>
        <v>10.399999999999995</v>
      </c>
      <c r="BK47">
        <f>BC47+$C$37</f>
        <v>6.8249999999999991E-2</v>
      </c>
      <c r="BL47">
        <f t="shared" ref="BL47:BL57" si="5">P47</f>
        <v>0</v>
      </c>
      <c r="BM47" t="e">
        <f>ATAN(BK47/BL47)</f>
        <v>#DIV/0!</v>
      </c>
      <c r="BN47" t="e">
        <f>BK47/(SIN(BM47))</f>
        <v>#DIV/0!</v>
      </c>
      <c r="BO47" t="e">
        <f>((3*$BJ$47)/(2*PI()))*((BL47^3)/(BN47^5))</f>
        <v>#DIV/0!</v>
      </c>
      <c r="BP47">
        <f>PI()*BP45^2</f>
        <v>2.2167077763729569E-2</v>
      </c>
      <c r="BQ47">
        <f>BP47-BH47</f>
        <v>5.1954088508741163E-3</v>
      </c>
      <c r="BR47">
        <f>$C$40*BQ47</f>
        <v>11.999999999999991</v>
      </c>
      <c r="BS47">
        <f>BK47+$C$37</f>
        <v>7.8749999999999987E-2</v>
      </c>
      <c r="BT47">
        <f t="shared" ref="BT47:BT57" si="6">P47</f>
        <v>0</v>
      </c>
      <c r="BU47" t="e">
        <f>ATAN(BS47/BT47)</f>
        <v>#DIV/0!</v>
      </c>
      <c r="BV47" t="e">
        <f>BS47/(SIN(BU47))</f>
        <v>#DIV/0!</v>
      </c>
      <c r="BW47" t="e">
        <f>((3*$BR$47)/(2*PI()))*((BT47^3)/(BV47^5))</f>
        <v>#DIV/0!</v>
      </c>
      <c r="BX47">
        <f>PI()*BX45^2</f>
        <v>2.8055207794720236E-2</v>
      </c>
      <c r="BY47">
        <f>BX47-BP47</f>
        <v>5.8881300309906667E-3</v>
      </c>
      <c r="BZ47">
        <f>$C$40*BY47</f>
        <v>13.599999999999993</v>
      </c>
      <c r="CA47">
        <f>BS47+$C$37</f>
        <v>8.9249999999999982E-2</v>
      </c>
      <c r="CB47">
        <f t="shared" ref="CB47:CB57" si="7">P47</f>
        <v>0</v>
      </c>
      <c r="CC47" t="e">
        <f>ATAN(CA47/CB47)</f>
        <v>#DIV/0!</v>
      </c>
      <c r="CD47" t="e">
        <f>CA47/(SIN(CC47))</f>
        <v>#DIV/0!</v>
      </c>
      <c r="CE47" t="e">
        <f>((3*$BZ$47)/(2*PI()))*((CB47^3)/(CD47^5))</f>
        <v>#DIV/0!</v>
      </c>
      <c r="CF47">
        <f>PI()*CF45^2</f>
        <v>3.4636059005827446E-2</v>
      </c>
      <c r="CG47">
        <f>CF47-BX47</f>
        <v>6.5808512111072102E-3</v>
      </c>
      <c r="CH47">
        <f>$C$40*CG47</f>
        <v>15.19999999999998</v>
      </c>
      <c r="CI47">
        <f>$CA$47+$C$37</f>
        <v>9.9749999999999978E-2</v>
      </c>
      <c r="CJ47">
        <f t="shared" ref="CJ47:CJ57" si="8">P47</f>
        <v>0</v>
      </c>
      <c r="CK47" t="e">
        <f>ATAN(CI47/CJ47)</f>
        <v>#DIV/0!</v>
      </c>
      <c r="CL47" t="e">
        <f>CI47/(SIN(CK47))</f>
        <v>#DIV/0!</v>
      </c>
      <c r="CM47" t="e">
        <f>((3*$CH$47)/(2*PI()))*((CJ47^3)/(CL47^5))</f>
        <v>#DIV/0!</v>
      </c>
    </row>
    <row r="48" spans="2:93" x14ac:dyDescent="0.2">
      <c r="B48" s="44"/>
      <c r="C48" s="44"/>
      <c r="D48" s="44"/>
      <c r="E48" s="44"/>
      <c r="F48" s="44"/>
      <c r="G48" s="44"/>
      <c r="H48" s="58"/>
      <c r="I48" s="58">
        <f>SUM(S48,AA48,AI48,AQ48,AY48,BG48,BO48,BW48,CE48,CM48)</f>
        <v>1556.1056754797039</v>
      </c>
      <c r="J48" s="44"/>
      <c r="K48" s="44"/>
      <c r="O48">
        <f t="shared" ref="O48:O57" si="9">$C$37/2</f>
        <v>5.2499999999999995E-3</v>
      </c>
      <c r="P48">
        <v>0.1</v>
      </c>
      <c r="Q48">
        <f t="shared" ref="Q48:Q57" si="10">ATAN(O48/P48)</f>
        <v>5.2451845235891095E-2</v>
      </c>
      <c r="R48">
        <f t="shared" ref="R48:R57" si="11">O48/(SIN(Q48))</f>
        <v>0.10013771766921792</v>
      </c>
      <c r="S48">
        <f>((3*$N$47)/(2*PI()))*((P48^3)/(R48^5))</f>
        <v>37.935248166726652</v>
      </c>
      <c r="W48">
        <f t="shared" ref="W48:W57" si="12">O48+$C$37</f>
        <v>1.575E-2</v>
      </c>
      <c r="X48">
        <f t="shared" si="0"/>
        <v>0.1</v>
      </c>
      <c r="Y48">
        <f t="shared" ref="Y48:Y57" si="13">ATAN(W48/X48)</f>
        <v>0.1562167184441218</v>
      </c>
      <c r="Z48">
        <f t="shared" ref="Z48:Z57" si="14">W48/(SIN(Y48))</f>
        <v>0.10123271457389652</v>
      </c>
      <c r="AA48">
        <f t="shared" ref="AA48:AA57" si="15">((3*$V$47)/(2*PI()))*((X48^3)/(Z48^5))</f>
        <v>107.78249052963352</v>
      </c>
      <c r="AE48">
        <f t="shared" ref="AE48:AE57" si="16">W48+$C$37</f>
        <v>2.6249999999999999E-2</v>
      </c>
      <c r="AF48">
        <f t="shared" si="1"/>
        <v>0.1</v>
      </c>
      <c r="AG48">
        <f t="shared" ref="AG48:AG57" si="17">ATAN(AE48/AF48)</f>
        <v>0.25670833043338565</v>
      </c>
      <c r="AH48">
        <f t="shared" ref="AH48:AH57" si="18">AE48/(SIN(AG48))</f>
        <v>0.10338792240876109</v>
      </c>
      <c r="AI48">
        <f t="shared" ref="AI48:AI57" si="19">((3*$AD$47)/(2*PI()))*((AF48^3)/(AH48^5))</f>
        <v>161.67852431106184</v>
      </c>
      <c r="AM48">
        <f t="shared" ref="AM48:AM57" si="20">$C$37+AE48</f>
        <v>3.6749999999999998E-2</v>
      </c>
      <c r="AN48">
        <f t="shared" si="2"/>
        <v>0.1</v>
      </c>
      <c r="AO48">
        <f t="shared" ref="AO48:AO57" si="21">ATAN(AM48/AN48)</f>
        <v>0.35217917001899601</v>
      </c>
      <c r="AP48">
        <f t="shared" ref="AP48:AP57" si="22">AM48/(SIN(AO48))</f>
        <v>0.10653901867391123</v>
      </c>
      <c r="AQ48">
        <f t="shared" ref="AQ48:AQ57" si="23">((3*$AL$47)/(2*PI()))*((AN48^3)/(AP48^5))</f>
        <v>194.79865429464556</v>
      </c>
      <c r="AU48">
        <f t="shared" ref="AU48:AU57" si="24">$AR$45-(($AZ$45-$AR$45)/2)</f>
        <v>4.7249999999999993E-2</v>
      </c>
      <c r="AV48">
        <f t="shared" si="3"/>
        <v>0.1</v>
      </c>
      <c r="AW48">
        <f t="shared" ref="AW48:AW57" si="25">ATAN(AU48/AV48)</f>
        <v>0.44140658539035282</v>
      </c>
      <c r="AX48">
        <f t="shared" ref="AX48:AX57" si="26">AU48/(SIN(AW48))</f>
        <v>0.11060091545733246</v>
      </c>
      <c r="AY48">
        <f t="shared" ref="AY48:AY57" si="27">((3*$AT$47)/(2*PI()))*((AV48^3)/(AX48^5))</f>
        <v>207.72093765184869</v>
      </c>
      <c r="BC48">
        <f t="shared" ref="BC48:BC57" si="28">AU48+$C$37</f>
        <v>5.7749999999999996E-2</v>
      </c>
      <c r="BD48">
        <f t="shared" si="4"/>
        <v>0.1</v>
      </c>
      <c r="BE48">
        <f t="shared" ref="BE48:BE57" si="29">ATAN(BC48/BD48)</f>
        <v>0.52371106642519327</v>
      </c>
      <c r="BF48">
        <f t="shared" ref="BF48:BF57" si="30">BC48/(SIN(BE48))</f>
        <v>0.1154775411064853</v>
      </c>
      <c r="BG48">
        <f t="shared" ref="BG48:BG57" si="31">((3*$BB$47)/(2*PI()))*((BD48^3)/(BF48^5))</f>
        <v>204.6145061132089</v>
      </c>
      <c r="BK48">
        <f t="shared" ref="BK48:BK57" si="32">BC48+$C$37</f>
        <v>6.8249999999999991E-2</v>
      </c>
      <c r="BL48">
        <f t="shared" si="5"/>
        <v>0.1</v>
      </c>
      <c r="BM48">
        <f t="shared" ref="BM48:BM57" si="33">ATAN(BK48/BL48)</f>
        <v>0.59888419007155758</v>
      </c>
      <c r="BN48">
        <f>BK48/(SIN(BM48))</f>
        <v>0.12107048566847331</v>
      </c>
      <c r="BO48">
        <f t="shared" ref="BO48:BO57" si="34">((3*$BJ$47)/(2*PI()))*((BL48^3)/(BN48^5))</f>
        <v>190.89005488509326</v>
      </c>
      <c r="BS48">
        <f t="shared" ref="BS48:BS57" si="35">BK48+$C$37</f>
        <v>7.8749999999999987E-2</v>
      </c>
      <c r="BT48">
        <f t="shared" si="6"/>
        <v>0.1</v>
      </c>
      <c r="BU48">
        <f t="shared" ref="BU48:BU57" si="36">ATAN(BS48/BT48)</f>
        <v>0.66707238089191523</v>
      </c>
      <c r="BV48">
        <f t="shared" ref="BV48:BV57" si="37">BS48/(SIN(BU48))</f>
        <v>0.12728535854527809</v>
      </c>
      <c r="BW48">
        <f t="shared" ref="BW48:BW57" si="38">((3*$BR$47)/(2*PI()))*((BT48^3)/(BV48^5))</f>
        <v>171.48667555118024</v>
      </c>
      <c r="CA48">
        <f t="shared" ref="CA48:CA57" si="39">BS48+$C$37</f>
        <v>8.9249999999999982E-2</v>
      </c>
      <c r="CB48">
        <f t="shared" si="7"/>
        <v>0.1</v>
      </c>
      <c r="CC48">
        <f t="shared" ref="CC48:CC57" si="40">ATAN(CA48/CB48)</f>
        <v>0.72865596869127292</v>
      </c>
      <c r="CD48">
        <f t="shared" ref="CD48:CD57" si="41">CA48/(SIN(CC48))</f>
        <v>0.13403567622092261</v>
      </c>
      <c r="CE48">
        <f>((3*$BZ$47)/(2*PI()))*((CB48^3)/(CD48^5))</f>
        <v>150.09915455521744</v>
      </c>
      <c r="CI48">
        <f t="shared" ref="CI48:CI57" si="42">$CA$47+$C$37</f>
        <v>9.9749999999999978E-2</v>
      </c>
      <c r="CJ48">
        <f t="shared" si="8"/>
        <v>0.1</v>
      </c>
      <c r="CK48">
        <f t="shared" ref="CK48:CK57" si="43">ATAN(CI48/CJ48)</f>
        <v>0.78414659959536726</v>
      </c>
      <c r="CL48">
        <f t="shared" ref="CL48:CL57" si="44">CI48/(SIN(CK48))</f>
        <v>0.14124469016568375</v>
      </c>
      <c r="CM48">
        <f t="shared" ref="CM48:CM57" si="45">((3*$CH$47)/(2*PI()))*((CJ48^3)/(CL48^5))</f>
        <v>129.09942942108788</v>
      </c>
    </row>
    <row r="49" spans="2:91" x14ac:dyDescent="0.2">
      <c r="B49" s="44"/>
      <c r="C49" s="44"/>
      <c r="D49" s="44"/>
      <c r="E49" s="44"/>
      <c r="F49" s="44"/>
      <c r="G49" s="44"/>
      <c r="H49" s="58"/>
      <c r="I49" s="58">
        <f t="shared" ref="I49:I57" si="46">SUM(S49,AA49,AI49,AQ49,AY49,BG49,BO49,BW49,CE49,CM49)</f>
        <v>707.40313451674638</v>
      </c>
      <c r="J49" s="44"/>
      <c r="K49" s="44"/>
      <c r="O49">
        <f t="shared" si="9"/>
        <v>5.2499999999999995E-3</v>
      </c>
      <c r="P49">
        <v>0.2</v>
      </c>
      <c r="Q49">
        <f t="shared" si="10"/>
        <v>2.6243973194636186E-2</v>
      </c>
      <c r="R49">
        <f t="shared" si="11"/>
        <v>0.20006889438390968</v>
      </c>
      <c r="S49">
        <f t="shared" ref="S49:S57" si="47">((3*$N$47)/(2*PI()))*((P49^3)/(R49^5))</f>
        <v>9.532866246158191</v>
      </c>
      <c r="W49">
        <f t="shared" si="12"/>
        <v>1.575E-2</v>
      </c>
      <c r="X49">
        <f t="shared" si="0"/>
        <v>0.2</v>
      </c>
      <c r="Y49">
        <f t="shared" si="13"/>
        <v>7.8587812049229086E-2</v>
      </c>
      <c r="Z49">
        <f t="shared" si="14"/>
        <v>0.20061919773541115</v>
      </c>
      <c r="AA49">
        <f t="shared" si="15"/>
        <v>28.208511386344224</v>
      </c>
      <c r="AE49">
        <f t="shared" si="16"/>
        <v>2.6249999999999999E-2</v>
      </c>
      <c r="AF49">
        <f t="shared" si="1"/>
        <v>0.2</v>
      </c>
      <c r="AG49">
        <f t="shared" si="17"/>
        <v>0.13050403311038822</v>
      </c>
      <c r="AH49">
        <f t="shared" si="18"/>
        <v>0.20171530060954726</v>
      </c>
      <c r="AI49">
        <f t="shared" si="19"/>
        <v>45.750638106564004</v>
      </c>
      <c r="AM49">
        <f t="shared" si="20"/>
        <v>3.6749999999999998E-2</v>
      </c>
      <c r="AN49">
        <f t="shared" si="2"/>
        <v>0.2</v>
      </c>
      <c r="AO49">
        <f t="shared" si="21"/>
        <v>0.18172286203106883</v>
      </c>
      <c r="AP49">
        <f t="shared" si="22"/>
        <v>0.20334837717572277</v>
      </c>
      <c r="AQ49">
        <f t="shared" si="23"/>
        <v>61.519931900366252</v>
      </c>
      <c r="AU49">
        <f t="shared" si="24"/>
        <v>4.7249999999999993E-2</v>
      </c>
      <c r="AV49">
        <f t="shared" si="3"/>
        <v>0.2</v>
      </c>
      <c r="AW49">
        <f t="shared" si="25"/>
        <v>0.23199621166835593</v>
      </c>
      <c r="AX49">
        <f t="shared" si="26"/>
        <v>0.20550562644365725</v>
      </c>
      <c r="AY49">
        <f t="shared" si="27"/>
        <v>75.031786341863707</v>
      </c>
      <c r="BC49">
        <f t="shared" si="28"/>
        <v>5.7749999999999996E-2</v>
      </c>
      <c r="BD49">
        <f t="shared" si="4"/>
        <v>0.2</v>
      </c>
      <c r="BE49">
        <f t="shared" si="29"/>
        <v>0.28110400665196672</v>
      </c>
      <c r="BF49">
        <f t="shared" si="30"/>
        <v>0.20817075322917006</v>
      </c>
      <c r="BG49">
        <f t="shared" si="31"/>
        <v>85.98357088666873</v>
      </c>
      <c r="BK49">
        <f t="shared" si="32"/>
        <v>6.8249999999999991E-2</v>
      </c>
      <c r="BL49">
        <f t="shared" si="5"/>
        <v>0.2</v>
      </c>
      <c r="BM49">
        <f t="shared" si="33"/>
        <v>0.32885855290612626</v>
      </c>
      <c r="BN49">
        <f t="shared" ref="BN49:BN57" si="48">BK49/(SIN(BM49))</f>
        <v>0.21132454306114093</v>
      </c>
      <c r="BO49">
        <f t="shared" si="34"/>
        <v>94.257305308963211</v>
      </c>
      <c r="BS49">
        <f t="shared" si="35"/>
        <v>7.8749999999999987E-2</v>
      </c>
      <c r="BT49">
        <f t="shared" si="6"/>
        <v>0.2</v>
      </c>
      <c r="BU49">
        <f t="shared" si="36"/>
        <v>0.37510686155229456</v>
      </c>
      <c r="BV49">
        <f t="shared" si="37"/>
        <v>0.21494548727526241</v>
      </c>
      <c r="BW49">
        <f t="shared" si="38"/>
        <v>99.901258936743659</v>
      </c>
      <c r="CA49">
        <f t="shared" si="39"/>
        <v>8.9249999999999982E-2</v>
      </c>
      <c r="CB49">
        <f t="shared" si="7"/>
        <v>0.2</v>
      </c>
      <c r="CC49">
        <f t="shared" si="40"/>
        <v>0.41973105073852751</v>
      </c>
      <c r="CD49">
        <f>CA49/(SIN(CC49))</f>
        <v>0.2190104164189457</v>
      </c>
      <c r="CE49">
        <f t="shared" ref="CE49:CE57" si="49">((3*$BZ$47)/(2*PI()))*((CB49^3)/(CD49^5))</f>
        <v>103.09709472161178</v>
      </c>
      <c r="CI49">
        <f t="shared" si="42"/>
        <v>9.9749999999999978E-2</v>
      </c>
      <c r="CJ49">
        <f t="shared" si="8"/>
        <v>0.2</v>
      </c>
      <c r="CK49">
        <f t="shared" si="43"/>
        <v>0.46264710908451456</v>
      </c>
      <c r="CL49">
        <f t="shared" si="44"/>
        <v>0.22349510621040455</v>
      </c>
      <c r="CM49">
        <f t="shared" si="45"/>
        <v>104.12017068146255</v>
      </c>
    </row>
    <row r="50" spans="2:91" x14ac:dyDescent="0.2">
      <c r="B50" s="44"/>
      <c r="C50" s="44"/>
      <c r="D50" s="44"/>
      <c r="E50" s="44"/>
      <c r="F50" s="44"/>
      <c r="G50" s="44"/>
      <c r="H50" s="58"/>
      <c r="I50" s="58">
        <f t="shared" si="46"/>
        <v>367.81860809751942</v>
      </c>
      <c r="J50" s="44"/>
      <c r="K50" s="44"/>
      <c r="O50">
        <f t="shared" si="9"/>
        <v>5.2499999999999995E-3</v>
      </c>
      <c r="P50">
        <v>0.3</v>
      </c>
      <c r="Q50">
        <f t="shared" si="10"/>
        <v>1.7498213869856595E-2</v>
      </c>
      <c r="R50">
        <f t="shared" si="11"/>
        <v>0.30004593398344859</v>
      </c>
      <c r="S50">
        <f t="shared" si="47"/>
        <v>4.2408841430452657</v>
      </c>
      <c r="W50">
        <f t="shared" si="12"/>
        <v>1.575E-2</v>
      </c>
      <c r="X50">
        <f t="shared" si="0"/>
        <v>0.3</v>
      </c>
      <c r="Y50">
        <f t="shared" si="13"/>
        <v>5.2451845235891109E-2</v>
      </c>
      <c r="Z50">
        <f t="shared" si="14"/>
        <v>0.3004131530076537</v>
      </c>
      <c r="AA50">
        <f t="shared" si="15"/>
        <v>12.645082722242224</v>
      </c>
      <c r="AE50">
        <f t="shared" si="16"/>
        <v>2.6249999999999999E-2</v>
      </c>
      <c r="AF50">
        <f t="shared" si="1"/>
        <v>0.3</v>
      </c>
      <c r="AG50">
        <f t="shared" si="17"/>
        <v>8.7277712949461447E-2</v>
      </c>
      <c r="AH50">
        <f t="shared" si="18"/>
        <v>0.30114624769370779</v>
      </c>
      <c r="AI50">
        <f t="shared" si="19"/>
        <v>20.81986268603967</v>
      </c>
      <c r="AM50">
        <f t="shared" si="20"/>
        <v>3.6749999999999998E-2</v>
      </c>
      <c r="AN50">
        <f t="shared" si="2"/>
        <v>0.3</v>
      </c>
      <c r="AO50">
        <f t="shared" si="21"/>
        <v>0.12189270343185837</v>
      </c>
      <c r="AP50">
        <f t="shared" si="22"/>
        <v>0.30224255573959136</v>
      </c>
      <c r="AQ50">
        <f t="shared" si="23"/>
        <v>28.622997508032217</v>
      </c>
      <c r="AU50">
        <f t="shared" si="24"/>
        <v>4.7249999999999993E-2</v>
      </c>
      <c r="AV50">
        <f t="shared" si="3"/>
        <v>0.3</v>
      </c>
      <c r="AW50">
        <f t="shared" si="25"/>
        <v>0.15621671844412177</v>
      </c>
      <c r="AX50">
        <f t="shared" si="26"/>
        <v>0.30369814372168957</v>
      </c>
      <c r="AY50">
        <f t="shared" si="27"/>
        <v>35.927496843211145</v>
      </c>
      <c r="BC50">
        <f t="shared" si="28"/>
        <v>5.7749999999999996E-2</v>
      </c>
      <c r="BD50">
        <f t="shared" si="4"/>
        <v>0.3</v>
      </c>
      <c r="BE50">
        <f t="shared" si="29"/>
        <v>0.19017373066114263</v>
      </c>
      <c r="BF50">
        <f t="shared" si="30"/>
        <v>0.30550787633054566</v>
      </c>
      <c r="BG50">
        <f t="shared" si="31"/>
        <v>42.626116356066433</v>
      </c>
      <c r="BK50">
        <f t="shared" si="32"/>
        <v>6.8249999999999991E-2</v>
      </c>
      <c r="BL50">
        <f t="shared" si="5"/>
        <v>0.3</v>
      </c>
      <c r="BM50">
        <f t="shared" si="33"/>
        <v>0.22369270054299575</v>
      </c>
      <c r="BN50">
        <f t="shared" si="48"/>
        <v>0.30766550424121325</v>
      </c>
      <c r="BO50">
        <f t="shared" si="34"/>
        <v>48.634500806473191</v>
      </c>
      <c r="BS50">
        <f t="shared" si="35"/>
        <v>7.8749999999999987E-2</v>
      </c>
      <c r="BT50">
        <f t="shared" si="6"/>
        <v>0.3</v>
      </c>
      <c r="BU50">
        <f t="shared" si="36"/>
        <v>0.25670833043338565</v>
      </c>
      <c r="BV50">
        <f t="shared" si="37"/>
        <v>0.31016376722628319</v>
      </c>
      <c r="BW50">
        <f t="shared" si="38"/>
        <v>53.892841437020586</v>
      </c>
      <c r="CA50">
        <f t="shared" si="39"/>
        <v>8.9249999999999982E-2</v>
      </c>
      <c r="CB50">
        <f t="shared" si="7"/>
        <v>0.3</v>
      </c>
      <c r="CC50">
        <f t="shared" si="40"/>
        <v>0.28916164128968708</v>
      </c>
      <c r="CD50">
        <f t="shared" si="41"/>
        <v>0.31299450873777324</v>
      </c>
      <c r="CE50">
        <f t="shared" si="49"/>
        <v>58.3660721598172</v>
      </c>
      <c r="CI50">
        <f t="shared" si="42"/>
        <v>9.9749999999999978E-2</v>
      </c>
      <c r="CJ50">
        <f t="shared" si="8"/>
        <v>0.3</v>
      </c>
      <c r="CK50">
        <f t="shared" si="43"/>
        <v>0.3210003669904859</v>
      </c>
      <c r="CL50">
        <f t="shared" si="44"/>
        <v>0.31614879803662072</v>
      </c>
      <c r="CM50">
        <f t="shared" si="45"/>
        <v>62.042753435571449</v>
      </c>
    </row>
    <row r="51" spans="2:91" x14ac:dyDescent="0.2">
      <c r="B51" s="44"/>
      <c r="C51" s="44"/>
      <c r="D51" s="44"/>
      <c r="E51" s="44"/>
      <c r="F51" s="44"/>
      <c r="G51" s="44"/>
      <c r="H51" s="58"/>
      <c r="I51" s="58">
        <f t="shared" si="46"/>
        <v>219.78852596330341</v>
      </c>
      <c r="J51" s="44"/>
      <c r="K51" s="44"/>
      <c r="O51">
        <f t="shared" si="9"/>
        <v>5.2499999999999995E-3</v>
      </c>
      <c r="P51">
        <v>0.4</v>
      </c>
      <c r="Q51">
        <f t="shared" si="10"/>
        <v>1.3124246415779084E-2</v>
      </c>
      <c r="R51">
        <f t="shared" si="11"/>
        <v>0.40003445164135554</v>
      </c>
      <c r="S51">
        <f t="shared" si="47"/>
        <v>2.3862963215294459</v>
      </c>
      <c r="W51">
        <f t="shared" si="12"/>
        <v>1.575E-2</v>
      </c>
      <c r="X51">
        <f t="shared" si="0"/>
        <v>0.4</v>
      </c>
      <c r="Y51">
        <f t="shared" si="13"/>
        <v>3.9354670031334318E-2</v>
      </c>
      <c r="Z51">
        <f t="shared" si="14"/>
        <v>0.40030995803252262</v>
      </c>
      <c r="AA51">
        <f t="shared" si="15"/>
        <v>7.1342879440289684</v>
      </c>
      <c r="AE51">
        <f t="shared" si="16"/>
        <v>2.6249999999999999E-2</v>
      </c>
      <c r="AF51">
        <f t="shared" si="1"/>
        <v>0.4</v>
      </c>
      <c r="AG51">
        <f t="shared" si="17"/>
        <v>6.5531034921380155E-2</v>
      </c>
      <c r="AH51">
        <f t="shared" si="18"/>
        <v>0.4008604027588657</v>
      </c>
      <c r="AI51">
        <f t="shared" si="19"/>
        <v>11.809066255030888</v>
      </c>
      <c r="AM51">
        <f t="shared" si="20"/>
        <v>3.6749999999999998E-2</v>
      </c>
      <c r="AN51">
        <f t="shared" si="2"/>
        <v>0.4</v>
      </c>
      <c r="AO51">
        <f t="shared" si="21"/>
        <v>9.1617795286637632E-2</v>
      </c>
      <c r="AP51">
        <f t="shared" si="22"/>
        <v>0.40168465554462002</v>
      </c>
      <c r="AQ51">
        <f t="shared" si="23"/>
        <v>16.363762887531369</v>
      </c>
      <c r="AU51">
        <f t="shared" si="24"/>
        <v>4.7249999999999993E-2</v>
      </c>
      <c r="AV51">
        <f t="shared" si="3"/>
        <v>0.4</v>
      </c>
      <c r="AW51">
        <f t="shared" si="25"/>
        <v>0.11758013477054458</v>
      </c>
      <c r="AX51">
        <f t="shared" si="26"/>
        <v>0.40278103542743915</v>
      </c>
      <c r="AY51">
        <f t="shared" si="27"/>
        <v>20.754333291115774</v>
      </c>
      <c r="BC51">
        <f t="shared" si="28"/>
        <v>5.7749999999999996E-2</v>
      </c>
      <c r="BD51">
        <f t="shared" si="4"/>
        <v>0.4</v>
      </c>
      <c r="BE51">
        <f t="shared" si="29"/>
        <v>0.14338423748116139</v>
      </c>
      <c r="BF51">
        <f t="shared" si="30"/>
        <v>0.40414732771601997</v>
      </c>
      <c r="BG51">
        <f t="shared" si="31"/>
        <v>24.940518321830531</v>
      </c>
      <c r="BK51">
        <f t="shared" si="32"/>
        <v>6.8249999999999991E-2</v>
      </c>
      <c r="BL51">
        <f t="shared" si="5"/>
        <v>0.4</v>
      </c>
      <c r="BM51">
        <f t="shared" si="33"/>
        <v>0.16899753919515409</v>
      </c>
      <c r="BN51">
        <f t="shared" si="48"/>
        <v>0.40578080597780875</v>
      </c>
      <c r="BO51">
        <f t="shared" si="34"/>
        <v>28.886651205644952</v>
      </c>
      <c r="BS51">
        <f t="shared" si="35"/>
        <v>7.8749999999999987E-2</v>
      </c>
      <c r="BT51">
        <f t="shared" si="6"/>
        <v>0.4</v>
      </c>
      <c r="BU51">
        <f t="shared" si="36"/>
        <v>0.19438895435747947</v>
      </c>
      <c r="BV51">
        <f t="shared" si="37"/>
        <v>0.40767825855691642</v>
      </c>
      <c r="BW51">
        <f t="shared" si="38"/>
        <v>32.562283300992455</v>
      </c>
      <c r="CA51">
        <f t="shared" si="39"/>
        <v>8.9249999999999982E-2</v>
      </c>
      <c r="CB51">
        <f t="shared" si="7"/>
        <v>0.4</v>
      </c>
      <c r="CC51">
        <f t="shared" si="40"/>
        <v>0.21952907534291777</v>
      </c>
      <c r="CD51">
        <f t="shared" si="41"/>
        <v>0.40983601903688266</v>
      </c>
      <c r="CE51">
        <f t="shared" si="49"/>
        <v>35.942613015593352</v>
      </c>
      <c r="CI51">
        <f t="shared" si="42"/>
        <v>9.9749999999999978E-2</v>
      </c>
      <c r="CJ51">
        <f t="shared" si="8"/>
        <v>0.4</v>
      </c>
      <c r="CK51">
        <f t="shared" si="43"/>
        <v>0.24439034138271004</v>
      </c>
      <c r="CL51">
        <f t="shared" si="44"/>
        <v>0.41225000000000001</v>
      </c>
      <c r="CM51">
        <f t="shared" si="45"/>
        <v>39.00871342000567</v>
      </c>
    </row>
    <row r="52" spans="2:91" x14ac:dyDescent="0.2">
      <c r="B52" s="44"/>
      <c r="C52" s="44"/>
      <c r="D52" s="44"/>
      <c r="E52" s="44"/>
      <c r="F52" s="44"/>
      <c r="G52" s="44"/>
      <c r="H52" s="58"/>
      <c r="I52" s="58">
        <f t="shared" si="46"/>
        <v>144.81627472679219</v>
      </c>
      <c r="J52" s="44"/>
      <c r="K52" s="44"/>
      <c r="O52">
        <f t="shared" si="9"/>
        <v>5.2499999999999995E-3</v>
      </c>
      <c r="P52">
        <v>0.5</v>
      </c>
      <c r="Q52">
        <f t="shared" si="10"/>
        <v>1.049961415052362E-2</v>
      </c>
      <c r="R52">
        <f t="shared" si="11"/>
        <v>0.50002756174035046</v>
      </c>
      <c r="S52">
        <f t="shared" si="47"/>
        <v>1.5274664109399472</v>
      </c>
      <c r="W52">
        <f t="shared" si="12"/>
        <v>1.575E-2</v>
      </c>
      <c r="X52">
        <f t="shared" si="0"/>
        <v>0.5</v>
      </c>
      <c r="Y52">
        <f t="shared" si="13"/>
        <v>3.1489587573335601E-2</v>
      </c>
      <c r="Z52">
        <f t="shared" si="14"/>
        <v>0.50024800099550626</v>
      </c>
      <c r="AA52">
        <f t="shared" si="15"/>
        <v>4.5723117281536192</v>
      </c>
      <c r="AE52">
        <f t="shared" si="16"/>
        <v>2.6249999999999999E-2</v>
      </c>
      <c r="AF52">
        <f t="shared" si="1"/>
        <v>0.5</v>
      </c>
      <c r="AG52">
        <f t="shared" si="17"/>
        <v>5.2451845235891102E-2</v>
      </c>
      <c r="AH52">
        <f t="shared" si="18"/>
        <v>0.50068858834608954</v>
      </c>
      <c r="AI52">
        <f t="shared" si="19"/>
        <v>7.5870496333453366</v>
      </c>
      <c r="AM52">
        <f t="shared" si="20"/>
        <v>3.6749999999999998E-2</v>
      </c>
      <c r="AN52">
        <f t="shared" si="2"/>
        <v>0.5</v>
      </c>
      <c r="AO52">
        <f t="shared" si="21"/>
        <v>7.3368072235769979E-2</v>
      </c>
      <c r="AP52">
        <f t="shared" si="22"/>
        <v>0.50134874339126445</v>
      </c>
      <c r="AQ52">
        <f t="shared" si="23"/>
        <v>10.552121245624811</v>
      </c>
      <c r="AU52">
        <f t="shared" si="24"/>
        <v>4.7249999999999993E-2</v>
      </c>
      <c r="AV52">
        <f t="shared" si="3"/>
        <v>0.5</v>
      </c>
      <c r="AW52">
        <f t="shared" si="25"/>
        <v>9.4220194839841134E-2</v>
      </c>
      <c r="AX52">
        <f t="shared" si="26"/>
        <v>0.50222760029691715</v>
      </c>
      <c r="AY52">
        <f t="shared" si="27"/>
        <v>13.448721981481622</v>
      </c>
      <c r="BC52">
        <f t="shared" si="28"/>
        <v>5.7749999999999996E-2</v>
      </c>
      <c r="BD52">
        <f t="shared" si="4"/>
        <v>0.5</v>
      </c>
      <c r="BE52">
        <f t="shared" si="29"/>
        <v>0.11499047253348138</v>
      </c>
      <c r="BF52">
        <f t="shared" si="30"/>
        <v>0.50332401343468602</v>
      </c>
      <c r="BG52">
        <f t="shared" si="31"/>
        <v>16.259074340998033</v>
      </c>
      <c r="BK52">
        <f t="shared" si="32"/>
        <v>6.8249999999999991E-2</v>
      </c>
      <c r="BL52">
        <f t="shared" si="5"/>
        <v>0.5</v>
      </c>
      <c r="BM52">
        <f t="shared" si="33"/>
        <v>0.13566158578014487</v>
      </c>
      <c r="BN52">
        <f t="shared" si="48"/>
        <v>0.50463656476716001</v>
      </c>
      <c r="BO52">
        <f t="shared" si="34"/>
        <v>18.96667324592385</v>
      </c>
      <c r="BS52">
        <f t="shared" si="35"/>
        <v>7.8749999999999987E-2</v>
      </c>
      <c r="BT52">
        <f t="shared" si="6"/>
        <v>0.5</v>
      </c>
      <c r="BU52">
        <f t="shared" si="36"/>
        <v>0.15621671844412177</v>
      </c>
      <c r="BV52">
        <f t="shared" si="37"/>
        <v>0.50616357286948266</v>
      </c>
      <c r="BW52">
        <f t="shared" si="38"/>
        <v>21.556498105926668</v>
      </c>
      <c r="CA52">
        <f t="shared" si="39"/>
        <v>8.9249999999999982E-2</v>
      </c>
      <c r="CB52">
        <f t="shared" si="7"/>
        <v>0.5</v>
      </c>
      <c r="CC52">
        <f t="shared" si="40"/>
        <v>0.17663963395368093</v>
      </c>
      <c r="CD52">
        <f t="shared" si="41"/>
        <v>0.50790310345576739</v>
      </c>
      <c r="CE52">
        <f t="shared" si="49"/>
        <v>24.015187133619364</v>
      </c>
      <c r="CI52">
        <f t="shared" si="42"/>
        <v>9.9749999999999978E-2</v>
      </c>
      <c r="CJ52">
        <f t="shared" si="8"/>
        <v>0.5</v>
      </c>
      <c r="CK52">
        <f t="shared" si="43"/>
        <v>0.19691474442390763</v>
      </c>
      <c r="CL52">
        <f t="shared" si="44"/>
        <v>0.50985298126028444</v>
      </c>
      <c r="CM52">
        <f t="shared" si="45"/>
        <v>26.331170900778947</v>
      </c>
    </row>
    <row r="53" spans="2:91" x14ac:dyDescent="0.2">
      <c r="B53" s="44"/>
      <c r="C53" s="44"/>
      <c r="D53" s="44"/>
      <c r="E53" s="44"/>
      <c r="F53" s="44"/>
      <c r="G53" s="44"/>
      <c r="H53" s="44"/>
      <c r="I53" s="58">
        <f t="shared" si="46"/>
        <v>102.20042608531801</v>
      </c>
      <c r="J53" s="44"/>
      <c r="K53" s="44"/>
      <c r="O53">
        <f t="shared" si="9"/>
        <v>5.2499999999999995E-3</v>
      </c>
      <c r="P53">
        <v>0.6</v>
      </c>
      <c r="Q53">
        <f t="shared" si="10"/>
        <v>8.7497767029659501E-3</v>
      </c>
      <c r="R53">
        <f t="shared" si="11"/>
        <v>0.6000229683103806</v>
      </c>
      <c r="S53">
        <f t="shared" si="47"/>
        <v>1.0608298928146671</v>
      </c>
      <c r="W53">
        <f t="shared" si="12"/>
        <v>1.575E-2</v>
      </c>
      <c r="X53">
        <f t="shared" si="0"/>
        <v>0.6</v>
      </c>
      <c r="Y53">
        <f t="shared" si="13"/>
        <v>2.6243973194636193E-2</v>
      </c>
      <c r="Z53">
        <f t="shared" si="14"/>
        <v>0.60020668315172887</v>
      </c>
      <c r="AA53">
        <f t="shared" si="15"/>
        <v>3.1776220820527348</v>
      </c>
      <c r="AE53">
        <f t="shared" si="16"/>
        <v>2.6249999999999999E-2</v>
      </c>
      <c r="AF53">
        <f t="shared" si="1"/>
        <v>0.6</v>
      </c>
      <c r="AG53">
        <f t="shared" si="17"/>
        <v>4.372211860158761E-2</v>
      </c>
      <c r="AH53">
        <f t="shared" si="18"/>
        <v>0.60057394424000787</v>
      </c>
      <c r="AI53">
        <f t="shared" si="19"/>
        <v>5.279863517202446</v>
      </c>
      <c r="AM53">
        <f t="shared" si="20"/>
        <v>3.6749999999999998E-2</v>
      </c>
      <c r="AN53">
        <f t="shared" si="2"/>
        <v>0.6</v>
      </c>
      <c r="AO53">
        <f t="shared" si="21"/>
        <v>6.1173577547509066E-2</v>
      </c>
      <c r="AP53">
        <f t="shared" si="22"/>
        <v>0.60112441515879222</v>
      </c>
      <c r="AQ53">
        <f t="shared" si="23"/>
        <v>7.3580261466915147</v>
      </c>
      <c r="AU53">
        <f t="shared" si="24"/>
        <v>4.7249999999999993E-2</v>
      </c>
      <c r="AV53">
        <f t="shared" si="3"/>
        <v>0.6</v>
      </c>
      <c r="AW53">
        <f t="shared" si="25"/>
        <v>7.8587812049229072E-2</v>
      </c>
      <c r="AX53">
        <f t="shared" si="26"/>
        <v>0.60185759320623344</v>
      </c>
      <c r="AY53">
        <f t="shared" si="27"/>
        <v>9.4028371287814068</v>
      </c>
      <c r="BC53">
        <f t="shared" si="28"/>
        <v>5.7749999999999996E-2</v>
      </c>
      <c r="BD53">
        <f t="shared" si="4"/>
        <v>0.6</v>
      </c>
      <c r="BE53">
        <f t="shared" si="29"/>
        <v>9.5954419230720525E-2</v>
      </c>
      <c r="BF53">
        <f t="shared" si="30"/>
        <v>0.6027728116794917</v>
      </c>
      <c r="BG53">
        <f t="shared" si="31"/>
        <v>11.405374088638396</v>
      </c>
      <c r="BK53">
        <f t="shared" si="32"/>
        <v>6.8249999999999991E-2</v>
      </c>
      <c r="BL53">
        <f t="shared" si="5"/>
        <v>0.6</v>
      </c>
      <c r="BM53">
        <f t="shared" si="33"/>
        <v>0.11326316781915423</v>
      </c>
      <c r="BN53">
        <f t="shared" si="48"/>
        <v>0.60386924288292732</v>
      </c>
      <c r="BO53">
        <f t="shared" si="34"/>
        <v>13.357153793346146</v>
      </c>
      <c r="BS53">
        <f t="shared" si="35"/>
        <v>7.8749999999999987E-2</v>
      </c>
      <c r="BT53">
        <f t="shared" si="6"/>
        <v>0.6</v>
      </c>
      <c r="BU53">
        <f t="shared" si="36"/>
        <v>0.13050403311038822</v>
      </c>
      <c r="BV53">
        <f t="shared" si="37"/>
        <v>0.6051459018286417</v>
      </c>
      <c r="BW53">
        <f t="shared" si="38"/>
        <v>15.250212702187989</v>
      </c>
      <c r="CA53">
        <f t="shared" si="39"/>
        <v>8.9249999999999982E-2</v>
      </c>
      <c r="CB53">
        <f t="shared" si="7"/>
        <v>0.6</v>
      </c>
      <c r="CC53">
        <f t="shared" si="40"/>
        <v>0.14766723011649246</v>
      </c>
      <c r="CD53">
        <f t="shared" si="41"/>
        <v>0.60660165059122617</v>
      </c>
      <c r="CE53">
        <f t="shared" si="49"/>
        <v>17.077178083053365</v>
      </c>
      <c r="CI53">
        <f t="shared" si="42"/>
        <v>9.9749999999999978E-2</v>
      </c>
      <c r="CJ53">
        <f t="shared" si="8"/>
        <v>0.6</v>
      </c>
      <c r="CK53">
        <f t="shared" si="43"/>
        <v>0.16474324463732778</v>
      </c>
      <c r="CL53">
        <f t="shared" si="44"/>
        <v>0.60823520327254976</v>
      </c>
      <c r="CM53">
        <f t="shared" si="45"/>
        <v>18.831328650549334</v>
      </c>
    </row>
    <row r="54" spans="2:91" x14ac:dyDescent="0.2">
      <c r="B54" s="44"/>
      <c r="C54" s="44"/>
      <c r="D54" s="44"/>
      <c r="E54" s="44"/>
      <c r="F54" s="44"/>
      <c r="G54" s="44"/>
      <c r="H54" s="44"/>
      <c r="I54" s="58">
        <f t="shared" si="46"/>
        <v>75.827408695459013</v>
      </c>
      <c r="J54" s="44"/>
      <c r="K54" s="44"/>
      <c r="O54">
        <f t="shared" si="9"/>
        <v>5.2499999999999995E-3</v>
      </c>
      <c r="P54">
        <v>0.7</v>
      </c>
      <c r="Q54">
        <f t="shared" si="10"/>
        <v>7.4998593797459025E-3</v>
      </c>
      <c r="R54">
        <f t="shared" si="11"/>
        <v>0.70001968722315222</v>
      </c>
      <c r="S54">
        <f t="shared" si="47"/>
        <v>0.77942480390685565</v>
      </c>
      <c r="W54">
        <f t="shared" si="12"/>
        <v>1.575E-2</v>
      </c>
      <c r="X54">
        <f t="shared" si="0"/>
        <v>0.7</v>
      </c>
      <c r="Y54">
        <f t="shared" si="13"/>
        <v>2.2496204277883906E-2</v>
      </c>
      <c r="Z54">
        <f t="shared" si="14"/>
        <v>0.70017716508038164</v>
      </c>
      <c r="AA54">
        <f t="shared" si="15"/>
        <v>2.335646070902734</v>
      </c>
      <c r="AE54">
        <f t="shared" si="16"/>
        <v>2.6249999999999999E-2</v>
      </c>
      <c r="AF54">
        <f t="shared" si="1"/>
        <v>0.7</v>
      </c>
      <c r="AG54">
        <f t="shared" si="17"/>
        <v>3.7482436691661486E-2</v>
      </c>
      <c r="AH54">
        <f t="shared" si="18"/>
        <v>0.70049201458689025</v>
      </c>
      <c r="AI54">
        <f t="shared" si="19"/>
        <v>3.8840029729541028</v>
      </c>
      <c r="AM54">
        <f t="shared" si="20"/>
        <v>3.6749999999999998E-2</v>
      </c>
      <c r="AN54">
        <f t="shared" si="2"/>
        <v>0.7</v>
      </c>
      <c r="AO54">
        <f t="shared" si="21"/>
        <v>5.2451845235891102E-2</v>
      </c>
      <c r="AP54">
        <f t="shared" si="22"/>
        <v>0.70096402368452537</v>
      </c>
      <c r="AQ54">
        <f t="shared" si="23"/>
        <v>5.4193211666752337</v>
      </c>
      <c r="AU54">
        <f t="shared" si="24"/>
        <v>4.7249999999999993E-2</v>
      </c>
      <c r="AV54">
        <f t="shared" si="3"/>
        <v>0.7</v>
      </c>
      <c r="AW54">
        <f t="shared" si="25"/>
        <v>6.7397763718239564E-2</v>
      </c>
      <c r="AX54">
        <f t="shared" si="26"/>
        <v>0.70159287517762048</v>
      </c>
      <c r="AY54">
        <f t="shared" si="27"/>
        <v>6.9365281437588218</v>
      </c>
      <c r="BC54">
        <f t="shared" si="28"/>
        <v>5.7749999999999996E-2</v>
      </c>
      <c r="BD54">
        <f t="shared" si="4"/>
        <v>0.7</v>
      </c>
      <c r="BE54">
        <f t="shared" si="29"/>
        <v>8.2313588791674039E-2</v>
      </c>
      <c r="BF54">
        <f t="shared" si="30"/>
        <v>0.70237814779504637</v>
      </c>
      <c r="BG54">
        <f t="shared" si="31"/>
        <v>8.4306919584948723</v>
      </c>
      <c r="BK54">
        <f t="shared" si="32"/>
        <v>6.8249999999999991E-2</v>
      </c>
      <c r="BL54">
        <f t="shared" si="5"/>
        <v>0.7</v>
      </c>
      <c r="BM54">
        <f t="shared" si="33"/>
        <v>9.719279718858051E-2</v>
      </c>
      <c r="BN54">
        <f t="shared" si="48"/>
        <v>0.7033193175933673</v>
      </c>
      <c r="BO54">
        <f t="shared" si="34"/>
        <v>9.8970580018417209</v>
      </c>
      <c r="BS54">
        <f t="shared" si="35"/>
        <v>7.8749999999999987E-2</v>
      </c>
      <c r="BT54">
        <f t="shared" si="6"/>
        <v>0.7</v>
      </c>
      <c r="BU54">
        <f t="shared" si="36"/>
        <v>0.11202896242598787</v>
      </c>
      <c r="BV54">
        <f t="shared" si="37"/>
        <v>0.70441575969025561</v>
      </c>
      <c r="BW54">
        <f t="shared" si="38"/>
        <v>11.331083337838935</v>
      </c>
      <c r="CA54">
        <f t="shared" si="39"/>
        <v>8.9249999999999982E-2</v>
      </c>
      <c r="CB54">
        <f t="shared" si="7"/>
        <v>0.7</v>
      </c>
      <c r="CC54">
        <f t="shared" si="40"/>
        <v>0.12681577087779999</v>
      </c>
      <c r="CD54">
        <f t="shared" si="41"/>
        <v>0.70566675031490611</v>
      </c>
      <c r="CE54">
        <f t="shared" si="49"/>
        <v>12.72846817037151</v>
      </c>
      <c r="CI54">
        <f t="shared" si="42"/>
        <v>9.9749999999999978E-2</v>
      </c>
      <c r="CJ54">
        <f t="shared" si="8"/>
        <v>0.7</v>
      </c>
      <c r="CK54">
        <f t="shared" si="43"/>
        <v>0.14154703711758268</v>
      </c>
      <c r="CL54">
        <f t="shared" si="44"/>
        <v>0.70707146915994268</v>
      </c>
      <c r="CM54">
        <f t="shared" si="45"/>
        <v>14.085184068714231</v>
      </c>
    </row>
    <row r="55" spans="2:91" x14ac:dyDescent="0.2">
      <c r="B55" s="44"/>
      <c r="C55" s="44"/>
      <c r="D55" s="44"/>
      <c r="E55" s="44"/>
      <c r="F55" s="44"/>
      <c r="G55" s="44"/>
      <c r="H55" s="44"/>
      <c r="I55" s="58">
        <f t="shared" si="46"/>
        <v>58.429388237008794</v>
      </c>
      <c r="J55" s="44"/>
      <c r="K55" s="44"/>
      <c r="O55">
        <f t="shared" si="9"/>
        <v>5.2499999999999995E-3</v>
      </c>
      <c r="P55">
        <v>0.8</v>
      </c>
      <c r="Q55">
        <f t="shared" si="10"/>
        <v>6.5624057946705658E-3</v>
      </c>
      <c r="R55">
        <f t="shared" si="11"/>
        <v>0.80001722637703254</v>
      </c>
      <c r="S55">
        <f t="shared" si="47"/>
        <v>0.59676678301749653</v>
      </c>
      <c r="W55">
        <f t="shared" si="12"/>
        <v>1.575E-2</v>
      </c>
      <c r="X55">
        <f t="shared" si="0"/>
        <v>0.8</v>
      </c>
      <c r="Y55">
        <f t="shared" si="13"/>
        <v>1.9684956981755413E-2</v>
      </c>
      <c r="Z55">
        <f t="shared" si="14"/>
        <v>0.8001550240422165</v>
      </c>
      <c r="AA55">
        <f t="shared" si="15"/>
        <v>1.7887593085957814</v>
      </c>
      <c r="AE55">
        <f t="shared" si="16"/>
        <v>2.6249999999999999E-2</v>
      </c>
      <c r="AF55">
        <f t="shared" si="1"/>
        <v>0.8</v>
      </c>
      <c r="AG55">
        <f t="shared" si="17"/>
        <v>3.2800731630926533E-2</v>
      </c>
      <c r="AH55">
        <f t="shared" si="18"/>
        <v>0.80043054820515203</v>
      </c>
      <c r="AI55">
        <f t="shared" si="19"/>
        <v>2.9761379902088474</v>
      </c>
      <c r="AM55">
        <f t="shared" si="20"/>
        <v>3.6749999999999998E-2</v>
      </c>
      <c r="AN55">
        <f t="shared" si="2"/>
        <v>0.8</v>
      </c>
      <c r="AO55">
        <f t="shared" si="21"/>
        <v>4.5905227589005261E-2</v>
      </c>
      <c r="AP55">
        <f t="shared" si="22"/>
        <v>0.80084365671459257</v>
      </c>
      <c r="AQ55">
        <f t="shared" si="23"/>
        <v>4.1558577561501719</v>
      </c>
      <c r="AU55">
        <f t="shared" si="24"/>
        <v>4.7249999999999993E-2</v>
      </c>
      <c r="AV55">
        <f t="shared" si="3"/>
        <v>0.8</v>
      </c>
      <c r="AW55">
        <f t="shared" si="25"/>
        <v>5.8993965926886965E-2</v>
      </c>
      <c r="AX55">
        <f t="shared" si="26"/>
        <v>0.80139413680161153</v>
      </c>
      <c r="AY55">
        <f t="shared" si="27"/>
        <v>5.3249194213792821</v>
      </c>
      <c r="BC55">
        <f t="shared" si="28"/>
        <v>5.7749999999999996E-2</v>
      </c>
      <c r="BD55">
        <f t="shared" si="4"/>
        <v>0.8</v>
      </c>
      <c r="BE55">
        <f t="shared" si="29"/>
        <v>7.2062500061857854E-2</v>
      </c>
      <c r="BF55">
        <f t="shared" si="30"/>
        <v>0.80208170562605408</v>
      </c>
      <c r="BG55">
        <f t="shared" si="31"/>
        <v>6.4803873488063486</v>
      </c>
      <c r="BK55">
        <f t="shared" si="32"/>
        <v>6.8249999999999991E-2</v>
      </c>
      <c r="BL55">
        <f t="shared" si="5"/>
        <v>0.8</v>
      </c>
      <c r="BM55">
        <f t="shared" si="33"/>
        <v>8.5106424714523399E-2</v>
      </c>
      <c r="BN55">
        <f t="shared" si="48"/>
        <v>0.80290601100004222</v>
      </c>
      <c r="BO55">
        <f t="shared" si="34"/>
        <v>7.619406431269554</v>
      </c>
      <c r="BS55">
        <f t="shared" si="35"/>
        <v>7.8749999999999987E-2</v>
      </c>
      <c r="BT55">
        <f t="shared" si="6"/>
        <v>0.8</v>
      </c>
      <c r="BU55">
        <f t="shared" si="36"/>
        <v>9.8121384655811106E-2</v>
      </c>
      <c r="BV55">
        <f t="shared" si="37"/>
        <v>0.8038666322842366</v>
      </c>
      <c r="BW55">
        <f t="shared" si="38"/>
        <v>8.7392182198389108</v>
      </c>
      <c r="CA55">
        <f t="shared" si="39"/>
        <v>8.9249999999999982E-2</v>
      </c>
      <c r="CB55">
        <f t="shared" si="7"/>
        <v>0.8</v>
      </c>
      <c r="CC55">
        <f t="shared" si="40"/>
        <v>0.1111030832014898</v>
      </c>
      <c r="CD55">
        <f t="shared" si="41"/>
        <v>0.80496308145156581</v>
      </c>
      <c r="CE55">
        <f t="shared" si="49"/>
        <v>9.8371760382118101</v>
      </c>
      <c r="CI55">
        <f t="shared" si="42"/>
        <v>9.9749999999999978E-2</v>
      </c>
      <c r="CJ55">
        <f t="shared" si="8"/>
        <v>0.8</v>
      </c>
      <c r="CK55">
        <f t="shared" si="43"/>
        <v>0.12404729041400571</v>
      </c>
      <c r="CL55">
        <f t="shared" si="44"/>
        <v>0.80619480431220847</v>
      </c>
      <c r="CM55">
        <f t="shared" si="45"/>
        <v>10.910758939530599</v>
      </c>
    </row>
    <row r="56" spans="2:91" x14ac:dyDescent="0.2">
      <c r="B56" s="44"/>
      <c r="C56" s="44"/>
      <c r="D56" s="44"/>
      <c r="E56" s="44"/>
      <c r="F56" s="44"/>
      <c r="G56" s="44"/>
      <c r="H56" s="44"/>
      <c r="I56" s="58">
        <f t="shared" si="46"/>
        <v>46.3711016025524</v>
      </c>
      <c r="J56" s="44"/>
      <c r="K56" s="44"/>
      <c r="O56">
        <f t="shared" si="9"/>
        <v>5.2499999999999995E-3</v>
      </c>
      <c r="P56">
        <v>0.9</v>
      </c>
      <c r="Q56">
        <f t="shared" si="10"/>
        <v>5.833267169560714E-3</v>
      </c>
      <c r="R56">
        <f t="shared" si="11"/>
        <v>0.90001531236973975</v>
      </c>
      <c r="S56">
        <f t="shared" si="47"/>
        <v>0.4715300879274269</v>
      </c>
      <c r="W56">
        <f t="shared" si="12"/>
        <v>1.575E-2</v>
      </c>
      <c r="X56">
        <f t="shared" si="0"/>
        <v>0.9</v>
      </c>
      <c r="Y56">
        <f t="shared" si="13"/>
        <v>1.7498213869856595E-2</v>
      </c>
      <c r="Z56">
        <f t="shared" si="14"/>
        <v>0.90013780195034587</v>
      </c>
      <c r="AA56">
        <f t="shared" si="15"/>
        <v>1.413628047681754</v>
      </c>
      <c r="AE56">
        <f t="shared" si="16"/>
        <v>2.6249999999999999E-2</v>
      </c>
      <c r="AF56">
        <f t="shared" si="1"/>
        <v>0.9</v>
      </c>
      <c r="AG56">
        <f t="shared" si="17"/>
        <v>2.9158400245143851E-2</v>
      </c>
      <c r="AH56">
        <f t="shared" si="18"/>
        <v>0.90038273112049416</v>
      </c>
      <c r="AI56">
        <f t="shared" si="19"/>
        <v>2.3528439375718571</v>
      </c>
      <c r="AM56">
        <f t="shared" si="20"/>
        <v>3.6749999999999998E-2</v>
      </c>
      <c r="AN56">
        <f t="shared" si="2"/>
        <v>0.9</v>
      </c>
      <c r="AO56">
        <f t="shared" si="21"/>
        <v>4.0810661373076172E-2</v>
      </c>
      <c r="AP56">
        <f t="shared" si="22"/>
        <v>0.90074999999999994</v>
      </c>
      <c r="AQ56">
        <f t="shared" si="23"/>
        <v>3.2872715999699831</v>
      </c>
      <c r="AU56">
        <f t="shared" si="24"/>
        <v>4.7249999999999993E-2</v>
      </c>
      <c r="AV56">
        <f t="shared" si="3"/>
        <v>0.9</v>
      </c>
      <c r="AW56">
        <f t="shared" si="25"/>
        <v>5.2451845235891095E-2</v>
      </c>
      <c r="AX56">
        <f t="shared" si="26"/>
        <v>0.90123945902296132</v>
      </c>
      <c r="AY56">
        <f t="shared" si="27"/>
        <v>4.2150275740807359</v>
      </c>
      <c r="BC56">
        <f t="shared" si="28"/>
        <v>5.7749999999999996E-2</v>
      </c>
      <c r="BD56">
        <f t="shared" si="4"/>
        <v>0.9</v>
      </c>
      <c r="BE56">
        <f t="shared" si="29"/>
        <v>6.4078817808721322E-2</v>
      </c>
      <c r="BF56">
        <f t="shared" si="30"/>
        <v>0.90185090924165523</v>
      </c>
      <c r="BG56">
        <f t="shared" si="31"/>
        <v>5.1342599033773606</v>
      </c>
      <c r="BK56">
        <f t="shared" si="32"/>
        <v>6.8249999999999991E-2</v>
      </c>
      <c r="BL56">
        <f t="shared" si="5"/>
        <v>0.9</v>
      </c>
      <c r="BM56">
        <f t="shared" si="33"/>
        <v>7.568846807505282E-2</v>
      </c>
      <c r="BN56">
        <f t="shared" si="48"/>
        <v>0.90258410272949086</v>
      </c>
      <c r="BO56">
        <f t="shared" si="34"/>
        <v>6.0431566760999917</v>
      </c>
      <c r="BS56">
        <f t="shared" si="35"/>
        <v>7.8749999999999987E-2</v>
      </c>
      <c r="BT56">
        <f t="shared" si="6"/>
        <v>0.9</v>
      </c>
      <c r="BU56">
        <f t="shared" si="36"/>
        <v>8.7277712949461433E-2</v>
      </c>
      <c r="BV56">
        <f t="shared" si="37"/>
        <v>0.90343874308112337</v>
      </c>
      <c r="BW56">
        <f t="shared" si="38"/>
        <v>6.9399542286798823</v>
      </c>
      <c r="CA56">
        <f t="shared" si="39"/>
        <v>8.9249999999999982E-2</v>
      </c>
      <c r="CB56">
        <f t="shared" si="7"/>
        <v>0.9</v>
      </c>
      <c r="CC56">
        <f t="shared" si="40"/>
        <v>9.8843502088453647E-2</v>
      </c>
      <c r="CD56">
        <f t="shared" si="41"/>
        <v>0.90441448600738372</v>
      </c>
      <c r="CE56">
        <f t="shared" si="49"/>
        <v>7.8229449463904697</v>
      </c>
      <c r="CI56">
        <f t="shared" si="42"/>
        <v>9.9749999999999978E-2</v>
      </c>
      <c r="CJ56">
        <f t="shared" si="8"/>
        <v>0.9</v>
      </c>
      <c r="CK56">
        <f t="shared" si="43"/>
        <v>0.11038282257106882</v>
      </c>
      <c r="CL56">
        <f t="shared" si="44"/>
        <v>0.90551094002226162</v>
      </c>
      <c r="CM56">
        <f t="shared" si="45"/>
        <v>8.6904846007729368</v>
      </c>
    </row>
    <row r="57" spans="2:91" x14ac:dyDescent="0.2">
      <c r="B57" s="44"/>
      <c r="C57" s="44"/>
      <c r="D57" s="44"/>
      <c r="E57" s="44"/>
      <c r="F57" s="44"/>
      <c r="G57" s="44"/>
      <c r="H57" s="44"/>
      <c r="I57" s="58">
        <f t="shared" si="46"/>
        <v>37.680018868646208</v>
      </c>
      <c r="J57" s="44"/>
      <c r="K57" s="44"/>
      <c r="O57">
        <f t="shared" si="9"/>
        <v>5.2499999999999995E-3</v>
      </c>
      <c r="P57">
        <v>1</v>
      </c>
      <c r="Q57">
        <f t="shared" si="10"/>
        <v>5.2499517664226598E-3</v>
      </c>
      <c r="R57">
        <f t="shared" si="11"/>
        <v>1.0000137811550398</v>
      </c>
      <c r="S57">
        <f t="shared" si="47"/>
        <v>0.38194554444132323</v>
      </c>
      <c r="W57">
        <f t="shared" si="12"/>
        <v>1.575E-2</v>
      </c>
      <c r="X57">
        <f t="shared" si="0"/>
        <v>1</v>
      </c>
      <c r="Y57">
        <f t="shared" si="13"/>
        <v>1.5748697865675922E-2</v>
      </c>
      <c r="Z57">
        <f t="shared" si="14"/>
        <v>1.0001240235590785</v>
      </c>
      <c r="AA57">
        <f t="shared" si="15"/>
        <v>1.1452052519300229</v>
      </c>
      <c r="AE57">
        <f t="shared" si="16"/>
        <v>2.6249999999999999E-2</v>
      </c>
      <c r="AF57">
        <f t="shared" si="1"/>
        <v>1</v>
      </c>
      <c r="AG57">
        <f t="shared" si="17"/>
        <v>2.6243973194636189E-2</v>
      </c>
      <c r="AH57">
        <f t="shared" si="18"/>
        <v>1.0003444719195482</v>
      </c>
      <c r="AI57">
        <f t="shared" si="19"/>
        <v>1.906573249231641</v>
      </c>
      <c r="AM57">
        <f t="shared" si="20"/>
        <v>3.6749999999999998E-2</v>
      </c>
      <c r="AN57">
        <f t="shared" si="2"/>
        <v>1</v>
      </c>
      <c r="AO57">
        <f t="shared" si="21"/>
        <v>3.6733469002995588E-2</v>
      </c>
      <c r="AP57">
        <f t="shared" si="22"/>
        <v>1.0006750534014526</v>
      </c>
      <c r="AQ57">
        <f t="shared" si="23"/>
        <v>2.6647964926606829</v>
      </c>
      <c r="AU57">
        <f t="shared" si="24"/>
        <v>4.7249999999999993E-2</v>
      </c>
      <c r="AV57">
        <f t="shared" si="3"/>
        <v>1</v>
      </c>
      <c r="AW57">
        <f t="shared" si="25"/>
        <v>4.7214884167611007E-2</v>
      </c>
      <c r="AX57">
        <f t="shared" si="26"/>
        <v>1.0011156589026065</v>
      </c>
      <c r="AY57">
        <f t="shared" si="27"/>
        <v>3.4186340243060851</v>
      </c>
      <c r="BC57">
        <f t="shared" si="28"/>
        <v>5.7749999999999996E-2</v>
      </c>
      <c r="BD57">
        <f t="shared" si="4"/>
        <v>1</v>
      </c>
      <c r="BE57">
        <f t="shared" si="29"/>
        <v>5.7685928208149037E-2</v>
      </c>
      <c r="BF57">
        <f t="shared" si="30"/>
        <v>1.0016661432333629</v>
      </c>
      <c r="BG57">
        <f t="shared" si="31"/>
        <v>4.1668616892305286</v>
      </c>
      <c r="BK57">
        <f t="shared" si="32"/>
        <v>6.8249999999999991E-2</v>
      </c>
      <c r="BL57">
        <f t="shared" si="5"/>
        <v>1</v>
      </c>
      <c r="BM57">
        <f t="shared" si="33"/>
        <v>6.8144324267769785E-2</v>
      </c>
      <c r="BN57">
        <f t="shared" si="48"/>
        <v>1.0023263253551709</v>
      </c>
      <c r="BO57">
        <f t="shared" si="34"/>
        <v>4.9082767370852123</v>
      </c>
      <c r="BS57">
        <f t="shared" si="35"/>
        <v>7.8749999999999987E-2</v>
      </c>
      <c r="BT57">
        <f t="shared" si="6"/>
        <v>1</v>
      </c>
      <c r="BU57">
        <f t="shared" si="36"/>
        <v>7.8587812049229072E-2</v>
      </c>
      <c r="BV57">
        <f t="shared" si="37"/>
        <v>1.0030959886770558</v>
      </c>
      <c r="BW57">
        <f t="shared" si="38"/>
        <v>5.6417022772688359</v>
      </c>
      <c r="CA57">
        <f t="shared" si="39"/>
        <v>8.9249999999999982E-2</v>
      </c>
      <c r="CB57">
        <f t="shared" si="7"/>
        <v>1</v>
      </c>
      <c r="CC57">
        <f t="shared" si="40"/>
        <v>8.9014150697049974E-2</v>
      </c>
      <c r="CD57">
        <f t="shared" si="41"/>
        <v>1.0039748814088925</v>
      </c>
      <c r="CE57">
        <f t="shared" si="49"/>
        <v>6.3659915583281359</v>
      </c>
      <c r="CI57">
        <f t="shared" si="42"/>
        <v>9.9749999999999978E-2</v>
      </c>
      <c r="CJ57">
        <f t="shared" si="8"/>
        <v>1</v>
      </c>
      <c r="CK57">
        <f t="shared" si="43"/>
        <v>9.9421121616740327E-2</v>
      </c>
      <c r="CL57">
        <f t="shared" si="44"/>
        <v>1.0049627169701369</v>
      </c>
      <c r="CM57">
        <f t="shared" si="45"/>
        <v>7.080032044163743</v>
      </c>
    </row>
    <row r="61" spans="2:91" ht="16" thickBot="1" x14ac:dyDescent="0.25">
      <c r="B61" s="68" t="s">
        <v>42</v>
      </c>
      <c r="C61" s="68"/>
      <c r="D61" s="68"/>
    </row>
    <row r="74" spans="5:73" x14ac:dyDescent="0.2">
      <c r="E74" s="2" t="s">
        <v>46</v>
      </c>
      <c r="F74" s="2"/>
      <c r="G74" s="2"/>
      <c r="H74" s="95" t="s">
        <v>43</v>
      </c>
      <c r="I74" s="95"/>
      <c r="J74" s="95"/>
      <c r="K74" s="95"/>
      <c r="L74" s="95"/>
      <c r="M74" s="95"/>
      <c r="N74" s="95"/>
      <c r="O74" s="95"/>
      <c r="P74" s="95"/>
      <c r="Q74" s="95"/>
      <c r="S74" s="2" t="s">
        <v>44</v>
      </c>
      <c r="T74" s="2"/>
      <c r="U74" s="2"/>
      <c r="V74" s="85" t="str">
        <f t="shared" ref="V74:V75" si="50">H74</f>
        <v>R</v>
      </c>
      <c r="W74" s="86"/>
      <c r="X74" s="86"/>
      <c r="Y74" s="86"/>
      <c r="Z74" s="86"/>
      <c r="AA74" s="86"/>
      <c r="AB74" s="86"/>
      <c r="AC74" s="86"/>
      <c r="AD74" s="86"/>
      <c r="AE74" s="87"/>
      <c r="AF74" s="55"/>
      <c r="AG74" s="2" t="s">
        <v>47</v>
      </c>
      <c r="AH74" s="2"/>
      <c r="AI74" s="2"/>
      <c r="AJ74" s="85" t="str">
        <f t="shared" ref="AJ74:AJ75" si="51">H74</f>
        <v>R</v>
      </c>
      <c r="AK74" s="86"/>
      <c r="AL74" s="86"/>
      <c r="AM74" s="86"/>
      <c r="AN74" s="86"/>
      <c r="AO74" s="86"/>
      <c r="AP74" s="86"/>
      <c r="AQ74" s="86"/>
      <c r="AR74" s="86"/>
      <c r="AS74" s="87"/>
      <c r="AT74" s="55"/>
      <c r="AU74" s="2" t="s">
        <v>36</v>
      </c>
      <c r="AV74" s="2"/>
      <c r="AW74" s="2"/>
      <c r="AX74" s="85" t="str">
        <f t="shared" ref="AX74:AX75" si="52">V74</f>
        <v>R</v>
      </c>
      <c r="AY74" s="86"/>
      <c r="AZ74" s="86"/>
      <c r="BA74" s="86"/>
      <c r="BB74" s="86"/>
      <c r="BC74" s="86"/>
      <c r="BD74" s="86"/>
      <c r="BE74" s="86"/>
      <c r="BF74" s="86"/>
      <c r="BG74" s="87"/>
      <c r="BI74" s="2" t="s">
        <v>51</v>
      </c>
      <c r="BJ74" s="2"/>
      <c r="BK74" s="2"/>
      <c r="BL74" s="85" t="str">
        <f t="shared" ref="BL74:BL75" si="53">AJ74</f>
        <v>R</v>
      </c>
      <c r="BM74" s="86"/>
      <c r="BN74" s="86"/>
      <c r="BO74" s="86"/>
      <c r="BP74" s="86"/>
      <c r="BQ74" s="86"/>
      <c r="BR74" s="86"/>
      <c r="BS74" s="86"/>
      <c r="BT74" s="86"/>
      <c r="BU74" s="87"/>
    </row>
    <row r="75" spans="5:73" x14ac:dyDescent="0.2">
      <c r="E75" s="96" t="s">
        <v>13</v>
      </c>
      <c r="F75" s="67" t="s">
        <v>48</v>
      </c>
      <c r="G75" s="67">
        <v>0</v>
      </c>
      <c r="H75" s="2">
        <f>BX88/2</f>
        <v>5.2499999999999995E-3</v>
      </c>
      <c r="I75" s="2">
        <f t="shared" ref="I75:Q75" si="54">H75+$BX$88</f>
        <v>1.575E-2</v>
      </c>
      <c r="J75" s="2">
        <f t="shared" si="54"/>
        <v>2.6249999999999999E-2</v>
      </c>
      <c r="K75" s="2">
        <f t="shared" si="54"/>
        <v>3.6749999999999998E-2</v>
      </c>
      <c r="L75" s="2">
        <f t="shared" si="54"/>
        <v>4.725E-2</v>
      </c>
      <c r="M75" s="2">
        <f t="shared" si="54"/>
        <v>5.7749999999999996E-2</v>
      </c>
      <c r="N75" s="2">
        <f t="shared" si="54"/>
        <v>6.8249999999999991E-2</v>
      </c>
      <c r="O75" s="2">
        <f t="shared" si="54"/>
        <v>7.8749999999999987E-2</v>
      </c>
      <c r="P75" s="2">
        <f t="shared" si="54"/>
        <v>8.9249999999999982E-2</v>
      </c>
      <c r="Q75" s="2">
        <f t="shared" si="54"/>
        <v>9.9749999999999978E-2</v>
      </c>
      <c r="S75" s="88" t="str">
        <f t="shared" ref="S75" si="55">E75</f>
        <v>Teta</v>
      </c>
      <c r="T75" s="67" t="str">
        <f t="shared" ref="T75:T100" si="56">F75</f>
        <v>données</v>
      </c>
      <c r="U75" s="67">
        <f t="shared" ref="U75" si="57">G75</f>
        <v>0</v>
      </c>
      <c r="V75" s="2">
        <f t="shared" si="50"/>
        <v>5.2499999999999995E-3</v>
      </c>
      <c r="W75" s="2">
        <f t="shared" ref="W75" si="58">I75</f>
        <v>1.575E-2</v>
      </c>
      <c r="X75" s="2">
        <f t="shared" ref="X75" si="59">J75</f>
        <v>2.6249999999999999E-2</v>
      </c>
      <c r="Y75" s="2">
        <f t="shared" ref="Y75" si="60">K75</f>
        <v>3.6749999999999998E-2</v>
      </c>
      <c r="Z75" s="2">
        <f t="shared" ref="Z75" si="61">L75</f>
        <v>4.725E-2</v>
      </c>
      <c r="AA75" s="2">
        <f t="shared" ref="AA75" si="62">M75</f>
        <v>5.7749999999999996E-2</v>
      </c>
      <c r="AB75" s="2">
        <f t="shared" ref="AB75" si="63">N75</f>
        <v>6.8249999999999991E-2</v>
      </c>
      <c r="AC75" s="2">
        <f t="shared" ref="AC75" si="64">O75</f>
        <v>7.8749999999999987E-2</v>
      </c>
      <c r="AD75" s="2">
        <f t="shared" ref="AD75" si="65">P75</f>
        <v>8.9249999999999982E-2</v>
      </c>
      <c r="AE75" s="2">
        <f t="shared" ref="AE75" si="66">Q75</f>
        <v>9.9749999999999978E-2</v>
      </c>
      <c r="AF75" s="44"/>
      <c r="AG75" s="88" t="str">
        <f t="shared" ref="AG75" si="67">E75</f>
        <v>Teta</v>
      </c>
      <c r="AH75" s="67" t="str">
        <f t="shared" ref="AH75:AH100" si="68">F75</f>
        <v>données</v>
      </c>
      <c r="AI75" s="67">
        <f t="shared" ref="AI75" si="69">G75</f>
        <v>0</v>
      </c>
      <c r="AJ75" s="2">
        <f t="shared" si="51"/>
        <v>5.2499999999999995E-3</v>
      </c>
      <c r="AK75" s="2">
        <f t="shared" ref="AK75" si="70">I75</f>
        <v>1.575E-2</v>
      </c>
      <c r="AL75" s="2">
        <f t="shared" ref="AL75" si="71">J75</f>
        <v>2.6249999999999999E-2</v>
      </c>
      <c r="AM75" s="2">
        <f t="shared" ref="AM75" si="72">K75</f>
        <v>3.6749999999999998E-2</v>
      </c>
      <c r="AN75" s="2">
        <f t="shared" ref="AN75" si="73">L75</f>
        <v>4.725E-2</v>
      </c>
      <c r="AO75" s="2">
        <f t="shared" ref="AO75" si="74">M75</f>
        <v>5.7749999999999996E-2</v>
      </c>
      <c r="AP75" s="2">
        <f t="shared" ref="AP75" si="75">N75</f>
        <v>6.8249999999999991E-2</v>
      </c>
      <c r="AQ75" s="2">
        <f t="shared" ref="AQ75" si="76">O75</f>
        <v>7.8749999999999987E-2</v>
      </c>
      <c r="AR75" s="2">
        <f t="shared" ref="AR75" si="77">P75</f>
        <v>8.9249999999999982E-2</v>
      </c>
      <c r="AS75" s="2">
        <f t="shared" ref="AS75" si="78">Q75</f>
        <v>9.9749999999999978E-2</v>
      </c>
      <c r="AT75" s="44"/>
      <c r="AU75" s="88" t="str">
        <f t="shared" ref="AU75" si="79">S75</f>
        <v>Teta</v>
      </c>
      <c r="AV75" s="67" t="str">
        <f t="shared" ref="AV75:AV100" si="80">T75</f>
        <v>données</v>
      </c>
      <c r="AW75" s="67">
        <f t="shared" ref="AW75" si="81">U75</f>
        <v>0</v>
      </c>
      <c r="AX75" s="2">
        <f t="shared" si="52"/>
        <v>5.2499999999999995E-3</v>
      </c>
      <c r="AY75" s="2">
        <f t="shared" ref="AY75" si="82">W75</f>
        <v>1.575E-2</v>
      </c>
      <c r="AZ75" s="2">
        <f t="shared" ref="AZ75" si="83">X75</f>
        <v>2.6249999999999999E-2</v>
      </c>
      <c r="BA75" s="2">
        <f t="shared" ref="BA75" si="84">Y75</f>
        <v>3.6749999999999998E-2</v>
      </c>
      <c r="BB75" s="2">
        <f t="shared" ref="BB75" si="85">Z75</f>
        <v>4.725E-2</v>
      </c>
      <c r="BC75" s="2">
        <f t="shared" ref="BC75" si="86">AA75</f>
        <v>5.7749999999999996E-2</v>
      </c>
      <c r="BD75" s="2">
        <f t="shared" ref="BD75" si="87">AB75</f>
        <v>6.8249999999999991E-2</v>
      </c>
      <c r="BE75" s="2">
        <f t="shared" ref="BE75" si="88">AC75</f>
        <v>7.8749999999999987E-2</v>
      </c>
      <c r="BF75" s="2">
        <f t="shared" ref="BF75" si="89">AD75</f>
        <v>8.9249999999999982E-2</v>
      </c>
      <c r="BG75" s="2">
        <f t="shared" ref="BG75" si="90">AE75</f>
        <v>9.9749999999999978E-2</v>
      </c>
      <c r="BI75" s="88" t="str">
        <f t="shared" ref="BI75" si="91">AG75</f>
        <v>Teta</v>
      </c>
      <c r="BJ75" s="67" t="str">
        <f t="shared" ref="BJ75:BJ100" si="92">AH75</f>
        <v>données</v>
      </c>
      <c r="BK75" s="67">
        <f t="shared" ref="BK75" si="93">AI75</f>
        <v>0</v>
      </c>
      <c r="BL75" s="2">
        <f t="shared" si="53"/>
        <v>5.2499999999999995E-3</v>
      </c>
      <c r="BM75" s="2">
        <f t="shared" ref="BM75" si="94">AK75</f>
        <v>1.575E-2</v>
      </c>
      <c r="BN75" s="2">
        <f t="shared" ref="BN75" si="95">AL75</f>
        <v>2.6249999999999999E-2</v>
      </c>
      <c r="BO75" s="2">
        <f t="shared" ref="BO75" si="96">AM75</f>
        <v>3.6749999999999998E-2</v>
      </c>
      <c r="BP75" s="2">
        <f t="shared" ref="BP75" si="97">AN75</f>
        <v>4.725E-2</v>
      </c>
      <c r="BQ75" s="2">
        <f t="shared" ref="BQ75" si="98">AO75</f>
        <v>5.7749999999999996E-2</v>
      </c>
      <c r="BR75" s="2">
        <f t="shared" ref="BR75" si="99">AP75</f>
        <v>6.8249999999999991E-2</v>
      </c>
      <c r="BS75" s="2">
        <f t="shared" ref="BS75" si="100">AQ75</f>
        <v>7.8749999999999987E-2</v>
      </c>
      <c r="BT75" s="2">
        <f t="shared" ref="BT75" si="101">AR75</f>
        <v>8.9249999999999982E-2</v>
      </c>
      <c r="BU75" s="2">
        <f t="shared" ref="BU75" si="102">AS75</f>
        <v>9.9749999999999978E-2</v>
      </c>
    </row>
    <row r="76" spans="5:73" x14ac:dyDescent="0.2">
      <c r="E76" s="96"/>
      <c r="F76" s="67">
        <f>0</f>
        <v>0</v>
      </c>
      <c r="G76" s="70"/>
      <c r="H76" s="70"/>
      <c r="I76" s="70"/>
      <c r="J76" s="70"/>
      <c r="K76" s="70"/>
      <c r="L76" s="70"/>
      <c r="M76" s="70"/>
      <c r="N76" s="70"/>
      <c r="O76" s="70"/>
      <c r="P76" s="70"/>
      <c r="Q76" s="70"/>
      <c r="R76">
        <f>SUM(H76:Q76)</f>
        <v>0</v>
      </c>
      <c r="S76" s="89"/>
      <c r="T76" s="67">
        <f t="shared" si="56"/>
        <v>0</v>
      </c>
      <c r="U76" s="70"/>
      <c r="V76" s="71"/>
      <c r="W76" s="71"/>
      <c r="X76" s="71"/>
      <c r="Y76" s="71"/>
      <c r="Z76" s="71"/>
      <c r="AA76" s="71"/>
      <c r="AB76" s="71"/>
      <c r="AC76" s="71"/>
      <c r="AD76" s="71"/>
      <c r="AE76" s="71"/>
      <c r="AF76" s="44"/>
      <c r="AG76" s="89"/>
      <c r="AH76" s="67">
        <f t="shared" si="68"/>
        <v>0</v>
      </c>
      <c r="AI76" s="70"/>
      <c r="AJ76" s="71"/>
      <c r="AK76" s="71"/>
      <c r="AL76" s="71"/>
      <c r="AM76" s="71"/>
      <c r="AN76" s="71"/>
      <c r="AO76" s="71"/>
      <c r="AP76" s="71"/>
      <c r="AQ76" s="71"/>
      <c r="AR76" s="71"/>
      <c r="AS76" s="71"/>
      <c r="AT76" s="44"/>
      <c r="AU76" s="89"/>
      <c r="AV76" s="67">
        <f t="shared" si="80"/>
        <v>0</v>
      </c>
      <c r="AW76" s="70"/>
      <c r="AX76" s="71"/>
      <c r="AY76" s="71"/>
      <c r="AZ76" s="71"/>
      <c r="BA76" s="71"/>
      <c r="BB76" s="71"/>
      <c r="BC76" s="71"/>
      <c r="BD76" s="71"/>
      <c r="BE76" s="71"/>
      <c r="BF76" s="71"/>
      <c r="BG76" s="71"/>
      <c r="BI76" s="89"/>
      <c r="BJ76" s="67">
        <f t="shared" si="92"/>
        <v>0</v>
      </c>
      <c r="BK76" s="70"/>
      <c r="BL76" s="71"/>
      <c r="BM76" s="71"/>
      <c r="BN76" s="71"/>
      <c r="BO76" s="71"/>
      <c r="BP76" s="71"/>
      <c r="BQ76" s="71"/>
      <c r="BR76" s="71"/>
      <c r="BS76" s="71"/>
      <c r="BT76" s="71"/>
      <c r="BU76" s="71"/>
    </row>
    <row r="77" spans="5:73" x14ac:dyDescent="0.2">
      <c r="E77" s="96"/>
      <c r="F77" s="67">
        <f>BX96/2</f>
        <v>0.1308996938995747</v>
      </c>
      <c r="G77" s="70"/>
      <c r="H77" s="67">
        <f t="shared" ref="H77:Q86" si="103">H$75*$BX$88*$BX$96</f>
        <v>1.4431691252428109E-5</v>
      </c>
      <c r="I77" s="67">
        <f t="shared" si="103"/>
        <v>4.3295073757284329E-5</v>
      </c>
      <c r="J77" s="67">
        <f t="shared" si="103"/>
        <v>7.2158456262140532E-5</v>
      </c>
      <c r="K77" s="67">
        <f t="shared" si="103"/>
        <v>1.0102183876699676E-4</v>
      </c>
      <c r="L77" s="67">
        <f t="shared" si="103"/>
        <v>1.2988522127185299E-4</v>
      </c>
      <c r="M77" s="67">
        <f t="shared" si="103"/>
        <v>1.5874860377670919E-4</v>
      </c>
      <c r="N77" s="67">
        <f t="shared" si="103"/>
        <v>1.8761198628156539E-4</v>
      </c>
      <c r="O77" s="67">
        <f t="shared" si="103"/>
        <v>2.1647536878642161E-4</v>
      </c>
      <c r="P77" s="67">
        <f t="shared" si="103"/>
        <v>2.4533875129127783E-4</v>
      </c>
      <c r="Q77" s="67">
        <f t="shared" si="103"/>
        <v>2.7420213379613403E-4</v>
      </c>
      <c r="R77">
        <f t="shared" ref="R77:R100" si="104">SUM(H77:Q77)</f>
        <v>1.4431691252428107E-3</v>
      </c>
      <c r="S77" s="89"/>
      <c r="T77" s="67">
        <f t="shared" si="56"/>
        <v>0.1308996938995747</v>
      </c>
      <c r="U77" s="70"/>
      <c r="V77" s="2">
        <f t="shared" ref="V77:V100" si="105">H77*$BX$93</f>
        <v>3.3333333333333326E-2</v>
      </c>
      <c r="W77" s="2">
        <f t="shared" ref="W77:W100" si="106">I77*$BX$93</f>
        <v>9.9999999999999978E-2</v>
      </c>
      <c r="X77" s="2">
        <f t="shared" ref="X77:X100" si="107">J77*$BX$93</f>
        <v>0.1666666666666666</v>
      </c>
      <c r="Y77" s="2">
        <f t="shared" ref="Y77:Y100" si="108">K77*$BX$93</f>
        <v>0.23333333333333325</v>
      </c>
      <c r="Z77" s="2">
        <f t="shared" ref="Z77:Z100" si="109">L77*$BX$93</f>
        <v>0.29999999999999993</v>
      </c>
      <c r="AA77" s="2">
        <f t="shared" ref="AA77:AA100" si="110">M77*$BX$93</f>
        <v>0.36666666666666659</v>
      </c>
      <c r="AB77" s="2">
        <f t="shared" ref="AB77:AB100" si="111">N77*$BX$93</f>
        <v>0.43333333333333318</v>
      </c>
      <c r="AC77" s="2">
        <f t="shared" ref="AC77:AC100" si="112">O77*$BX$93</f>
        <v>0.49999999999999983</v>
      </c>
      <c r="AD77" s="2">
        <f t="shared" ref="AD77:AD100" si="113">P77*$BX$93</f>
        <v>0.56666666666666654</v>
      </c>
      <c r="AE77" s="2">
        <f t="shared" ref="AE77:AE100" si="114">Q77*$BX$93</f>
        <v>0.63333333333333308</v>
      </c>
      <c r="AF77" s="44"/>
      <c r="AG77" s="89"/>
      <c r="AH77" s="67">
        <f t="shared" si="68"/>
        <v>0.1308996938995747</v>
      </c>
      <c r="AI77" s="70"/>
      <c r="AJ77" s="2">
        <f t="shared" ref="AJ77:AS86" si="115">SQRT(((AJ$75*SIN($AH77))^2)+($BX$89-(AJ$75*COS($AH77)))^2)</f>
        <v>5.2499999999999995E-3</v>
      </c>
      <c r="AK77" s="2">
        <f t="shared" si="115"/>
        <v>1.575E-2</v>
      </c>
      <c r="AL77" s="2">
        <f t="shared" si="115"/>
        <v>2.6249999999999999E-2</v>
      </c>
      <c r="AM77" s="2">
        <f t="shared" si="115"/>
        <v>3.6749999999999998E-2</v>
      </c>
      <c r="AN77" s="2">
        <f t="shared" si="115"/>
        <v>4.725E-2</v>
      </c>
      <c r="AO77" s="2">
        <f t="shared" si="115"/>
        <v>5.7749999999999996E-2</v>
      </c>
      <c r="AP77" s="2">
        <f t="shared" si="115"/>
        <v>6.8249999999999991E-2</v>
      </c>
      <c r="AQ77" s="2">
        <f t="shared" si="115"/>
        <v>7.8749999999999987E-2</v>
      </c>
      <c r="AR77" s="2">
        <f t="shared" si="115"/>
        <v>8.9249999999999968E-2</v>
      </c>
      <c r="AS77" s="2">
        <f t="shared" si="115"/>
        <v>9.9749999999999964E-2</v>
      </c>
      <c r="AT77" s="44"/>
      <c r="AU77" s="89"/>
      <c r="AV77" s="67">
        <f t="shared" si="80"/>
        <v>0.1308996938995747</v>
      </c>
      <c r="AW77" s="70"/>
      <c r="AX77" s="2">
        <f t="shared" ref="AX77:AX100" si="116">SQRT(AJ77^2+$BX$90^2)</f>
        <v>0.21006561474929683</v>
      </c>
      <c r="AY77" s="2">
        <f t="shared" ref="AY77:AY100" si="117">SQRT(AK77^2+$BX$90^2)</f>
        <v>0.21058979676138156</v>
      </c>
      <c r="AZ77" s="2">
        <f t="shared" ref="AZ77:AZ100" si="118">SQRT(AL77^2+$BX$90^2)</f>
        <v>0.2116342658928369</v>
      </c>
      <c r="BA77" s="2">
        <f t="shared" ref="BA77:BA100" si="119">SQRT(AM77^2+$BX$90^2)</f>
        <v>0.21319137529459298</v>
      </c>
      <c r="BB77" s="2">
        <f t="shared" ref="BB77:BB100" si="120">SQRT(AN77^2+$BX$90^2)</f>
        <v>0.21525</v>
      </c>
      <c r="BC77" s="2">
        <f t="shared" ref="BC77:BC100" si="121">SQRT(AO77^2+$BX$90^2)</f>
        <v>0.21779591938326115</v>
      </c>
      <c r="BD77" s="2">
        <f t="shared" ref="BD77:BD100" si="122">SQRT(AP77^2+$BX$90^2)</f>
        <v>0.22081227887053742</v>
      </c>
      <c r="BE77" s="2">
        <f t="shared" ref="BE77:BE100" si="123">SQRT(AQ77^2+$BX$90^2)</f>
        <v>0.22428009831458517</v>
      </c>
      <c r="BF77" s="2">
        <f t="shared" ref="BF77:BF100" si="124">SQRT(AR77^2+$BX$90^2)</f>
        <v>0.22817879502705765</v>
      </c>
      <c r="BG77" s="2">
        <f t="shared" ref="BG77:BG100" si="125">SQRT(AS77^2+$BX$90^2)</f>
        <v>0.23248669316758752</v>
      </c>
      <c r="BI77" s="89"/>
      <c r="BJ77" s="67">
        <f t="shared" si="92"/>
        <v>0.1308996938995747</v>
      </c>
      <c r="BK77" s="70"/>
      <c r="BL77" s="2">
        <f t="shared" ref="BL77:BL100" si="126">((3*V77)/(2*PI()))*(($BX$90^3)/(AX77^5))</f>
        <v>0.36033227943730251</v>
      </c>
      <c r="BM77" s="2">
        <f t="shared" ref="BM77:BM100" si="127">((3*W77)/(2*PI()))*(($BX$90^3)/(AY77^5))</f>
        <v>1.0676100251682319</v>
      </c>
      <c r="BN77" s="2">
        <f t="shared" ref="BN77:BN100" si="128">((3*X77)/(2*PI()))*(($BX$90^3)/(AZ77^5))</f>
        <v>1.7358735664850307</v>
      </c>
      <c r="BO77" s="2">
        <f t="shared" ref="BO77:BO100" si="129">((3*Y77)/(2*PI()))*(($BX$90^3)/(BA77^5))</f>
        <v>2.3427605361438952</v>
      </c>
      <c r="BP77" s="2">
        <f t="shared" ref="BP77:BP100" si="130">((3*Z77)/(2*PI()))*(($BX$90^3)/(BB77^5))</f>
        <v>2.8708118131840878</v>
      </c>
      <c r="BQ77" s="2">
        <f t="shared" ref="BQ77:BQ100" si="131">((3*AA77)/(2*PI()))*(($BX$90^3)/(BC77^5))</f>
        <v>3.3084304411569985</v>
      </c>
      <c r="BR77" s="2">
        <f t="shared" ref="BR77:BR100" si="132">((3*AB77)/(2*PI()))*(($BX$90^3)/(BD77^5))</f>
        <v>3.6501042533848924</v>
      </c>
      <c r="BS77" s="2">
        <f t="shared" ref="BS77:BS100" si="133">((3*AC77)/(2*PI()))*(($BX$90^3)/(BE77^5))</f>
        <v>3.8959698371915237</v>
      </c>
      <c r="BT77" s="2">
        <f t="shared" ref="BT77:BT100" si="134">((3*AD77)/(2*PI()))*(($BX$90^3)/(BF77^5))</f>
        <v>4.0508907005422401</v>
      </c>
      <c r="BU77" s="2">
        <f t="shared" ref="BU77:BU100" si="135">((3*AE77)/(2*PI()))*(($BX$90^3)/(BG77^5))</f>
        <v>4.1232637470418174</v>
      </c>
    </row>
    <row r="78" spans="5:73" x14ac:dyDescent="0.2">
      <c r="E78" s="96"/>
      <c r="F78" s="67">
        <f t="shared" ref="F78:F100" si="136">F77+$BX$96</f>
        <v>0.39269908169872414</v>
      </c>
      <c r="G78" s="70"/>
      <c r="H78" s="67">
        <f t="shared" si="103"/>
        <v>1.4431691252428109E-5</v>
      </c>
      <c r="I78" s="67">
        <f t="shared" si="103"/>
        <v>4.3295073757284329E-5</v>
      </c>
      <c r="J78" s="67">
        <f t="shared" si="103"/>
        <v>7.2158456262140532E-5</v>
      </c>
      <c r="K78" s="67">
        <f t="shared" si="103"/>
        <v>1.0102183876699676E-4</v>
      </c>
      <c r="L78" s="67">
        <f t="shared" si="103"/>
        <v>1.2988522127185299E-4</v>
      </c>
      <c r="M78" s="67">
        <f t="shared" si="103"/>
        <v>1.5874860377670919E-4</v>
      </c>
      <c r="N78" s="67">
        <f t="shared" si="103"/>
        <v>1.8761198628156539E-4</v>
      </c>
      <c r="O78" s="67">
        <f t="shared" si="103"/>
        <v>2.1647536878642161E-4</v>
      </c>
      <c r="P78" s="67">
        <f t="shared" si="103"/>
        <v>2.4533875129127783E-4</v>
      </c>
      <c r="Q78" s="67">
        <f t="shared" si="103"/>
        <v>2.7420213379613403E-4</v>
      </c>
      <c r="R78">
        <f t="shared" si="104"/>
        <v>1.4431691252428107E-3</v>
      </c>
      <c r="S78" s="89"/>
      <c r="T78" s="67">
        <f t="shared" si="56"/>
        <v>0.39269908169872414</v>
      </c>
      <c r="U78" s="70"/>
      <c r="V78" s="2">
        <f t="shared" si="105"/>
        <v>3.3333333333333326E-2</v>
      </c>
      <c r="W78" s="2">
        <f t="shared" si="106"/>
        <v>9.9999999999999978E-2</v>
      </c>
      <c r="X78" s="2">
        <f t="shared" si="107"/>
        <v>0.1666666666666666</v>
      </c>
      <c r="Y78" s="2">
        <f t="shared" si="108"/>
        <v>0.23333333333333325</v>
      </c>
      <c r="Z78" s="2">
        <f t="shared" si="109"/>
        <v>0.29999999999999993</v>
      </c>
      <c r="AA78" s="2">
        <f t="shared" si="110"/>
        <v>0.36666666666666659</v>
      </c>
      <c r="AB78" s="2">
        <f t="shared" si="111"/>
        <v>0.43333333333333318</v>
      </c>
      <c r="AC78" s="2">
        <f t="shared" si="112"/>
        <v>0.49999999999999983</v>
      </c>
      <c r="AD78" s="2">
        <f t="shared" si="113"/>
        <v>0.56666666666666654</v>
      </c>
      <c r="AE78" s="2">
        <f t="shared" si="114"/>
        <v>0.63333333333333308</v>
      </c>
      <c r="AF78" s="44"/>
      <c r="AG78" s="89"/>
      <c r="AH78" s="67">
        <f t="shared" si="68"/>
        <v>0.39269908169872414</v>
      </c>
      <c r="AI78" s="70"/>
      <c r="AJ78" s="2">
        <f t="shared" si="115"/>
        <v>5.2500000000000003E-3</v>
      </c>
      <c r="AK78" s="2">
        <f t="shared" si="115"/>
        <v>1.575E-2</v>
      </c>
      <c r="AL78" s="2">
        <f t="shared" si="115"/>
        <v>2.6249999999999999E-2</v>
      </c>
      <c r="AM78" s="2">
        <f t="shared" si="115"/>
        <v>3.6749999999999998E-2</v>
      </c>
      <c r="AN78" s="2">
        <f t="shared" si="115"/>
        <v>4.725E-2</v>
      </c>
      <c r="AO78" s="2">
        <f t="shared" si="115"/>
        <v>5.7749999999999996E-2</v>
      </c>
      <c r="AP78" s="2">
        <f t="shared" si="115"/>
        <v>6.8249999999999991E-2</v>
      </c>
      <c r="AQ78" s="2">
        <f t="shared" si="115"/>
        <v>7.8749999999999987E-2</v>
      </c>
      <c r="AR78" s="2">
        <f t="shared" si="115"/>
        <v>8.9249999999999982E-2</v>
      </c>
      <c r="AS78" s="2">
        <f t="shared" si="115"/>
        <v>9.9749999999999978E-2</v>
      </c>
      <c r="AT78" s="44"/>
      <c r="AU78" s="89"/>
      <c r="AV78" s="67">
        <f t="shared" si="80"/>
        <v>0.39269908169872414</v>
      </c>
      <c r="AW78" s="70"/>
      <c r="AX78" s="2">
        <f t="shared" si="116"/>
        <v>0.21006561474929683</v>
      </c>
      <c r="AY78" s="2">
        <f t="shared" si="117"/>
        <v>0.21058979676138156</v>
      </c>
      <c r="AZ78" s="2">
        <f t="shared" si="118"/>
        <v>0.2116342658928369</v>
      </c>
      <c r="BA78" s="2">
        <f t="shared" si="119"/>
        <v>0.21319137529459298</v>
      </c>
      <c r="BB78" s="2">
        <f t="shared" si="120"/>
        <v>0.21525</v>
      </c>
      <c r="BC78" s="2">
        <f t="shared" si="121"/>
        <v>0.21779591938326115</v>
      </c>
      <c r="BD78" s="2">
        <f t="shared" si="122"/>
        <v>0.22081227887053742</v>
      </c>
      <c r="BE78" s="2">
        <f t="shared" si="123"/>
        <v>0.22428009831458517</v>
      </c>
      <c r="BF78" s="2">
        <f t="shared" si="124"/>
        <v>0.22817879502705765</v>
      </c>
      <c r="BG78" s="2">
        <f t="shared" si="125"/>
        <v>0.23248669316758752</v>
      </c>
      <c r="BI78" s="89"/>
      <c r="BJ78" s="67">
        <f t="shared" si="92"/>
        <v>0.39269908169872414</v>
      </c>
      <c r="BK78" s="70"/>
      <c r="BL78" s="2">
        <f t="shared" si="126"/>
        <v>0.36033227943730251</v>
      </c>
      <c r="BM78" s="2">
        <f t="shared" si="127"/>
        <v>1.0676100251682319</v>
      </c>
      <c r="BN78" s="2">
        <f t="shared" si="128"/>
        <v>1.7358735664850307</v>
      </c>
      <c r="BO78" s="2">
        <f t="shared" si="129"/>
        <v>2.3427605361438952</v>
      </c>
      <c r="BP78" s="2">
        <f t="shared" si="130"/>
        <v>2.8708118131840878</v>
      </c>
      <c r="BQ78" s="2">
        <f t="shared" si="131"/>
        <v>3.3084304411569985</v>
      </c>
      <c r="BR78" s="2">
        <f t="shared" si="132"/>
        <v>3.6501042533848924</v>
      </c>
      <c r="BS78" s="2">
        <f t="shared" si="133"/>
        <v>3.8959698371915237</v>
      </c>
      <c r="BT78" s="2">
        <f t="shared" si="134"/>
        <v>4.0508907005422401</v>
      </c>
      <c r="BU78" s="2">
        <f t="shared" si="135"/>
        <v>4.1232637470418174</v>
      </c>
    </row>
    <row r="79" spans="5:73" x14ac:dyDescent="0.2">
      <c r="E79" s="96"/>
      <c r="F79" s="67">
        <f t="shared" si="136"/>
        <v>0.65449846949787349</v>
      </c>
      <c r="G79" s="70"/>
      <c r="H79" s="67">
        <f t="shared" si="103"/>
        <v>1.4431691252428109E-5</v>
      </c>
      <c r="I79" s="67">
        <f t="shared" si="103"/>
        <v>4.3295073757284329E-5</v>
      </c>
      <c r="J79" s="67">
        <f t="shared" si="103"/>
        <v>7.2158456262140532E-5</v>
      </c>
      <c r="K79" s="67">
        <f t="shared" si="103"/>
        <v>1.0102183876699676E-4</v>
      </c>
      <c r="L79" s="67">
        <f t="shared" si="103"/>
        <v>1.2988522127185299E-4</v>
      </c>
      <c r="M79" s="67">
        <f t="shared" si="103"/>
        <v>1.5874860377670919E-4</v>
      </c>
      <c r="N79" s="67">
        <f t="shared" si="103"/>
        <v>1.8761198628156539E-4</v>
      </c>
      <c r="O79" s="67">
        <f t="shared" si="103"/>
        <v>2.1647536878642161E-4</v>
      </c>
      <c r="P79" s="67">
        <f t="shared" si="103"/>
        <v>2.4533875129127783E-4</v>
      </c>
      <c r="Q79" s="67">
        <f t="shared" si="103"/>
        <v>2.7420213379613403E-4</v>
      </c>
      <c r="R79">
        <f t="shared" si="104"/>
        <v>1.4431691252428107E-3</v>
      </c>
      <c r="S79" s="89"/>
      <c r="T79" s="67">
        <f t="shared" si="56"/>
        <v>0.65449846949787349</v>
      </c>
      <c r="U79" s="70"/>
      <c r="V79" s="2">
        <f t="shared" si="105"/>
        <v>3.3333333333333326E-2</v>
      </c>
      <c r="W79" s="2">
        <f t="shared" si="106"/>
        <v>9.9999999999999978E-2</v>
      </c>
      <c r="X79" s="2">
        <f t="shared" si="107"/>
        <v>0.1666666666666666</v>
      </c>
      <c r="Y79" s="2">
        <f t="shared" si="108"/>
        <v>0.23333333333333325</v>
      </c>
      <c r="Z79" s="2">
        <f t="shared" si="109"/>
        <v>0.29999999999999993</v>
      </c>
      <c r="AA79" s="2">
        <f t="shared" si="110"/>
        <v>0.36666666666666659</v>
      </c>
      <c r="AB79" s="2">
        <f t="shared" si="111"/>
        <v>0.43333333333333318</v>
      </c>
      <c r="AC79" s="2">
        <f t="shared" si="112"/>
        <v>0.49999999999999983</v>
      </c>
      <c r="AD79" s="2">
        <f t="shared" si="113"/>
        <v>0.56666666666666654</v>
      </c>
      <c r="AE79" s="2">
        <f t="shared" si="114"/>
        <v>0.63333333333333308</v>
      </c>
      <c r="AF79" s="44"/>
      <c r="AG79" s="89"/>
      <c r="AH79" s="67">
        <f t="shared" si="68"/>
        <v>0.65449846949787349</v>
      </c>
      <c r="AI79" s="70"/>
      <c r="AJ79" s="2">
        <f t="shared" si="115"/>
        <v>5.2499999999999995E-3</v>
      </c>
      <c r="AK79" s="2">
        <f t="shared" si="115"/>
        <v>1.575E-2</v>
      </c>
      <c r="AL79" s="2">
        <f t="shared" si="115"/>
        <v>2.6249999999999999E-2</v>
      </c>
      <c r="AM79" s="2">
        <f t="shared" si="115"/>
        <v>3.6749999999999998E-2</v>
      </c>
      <c r="AN79" s="2">
        <f t="shared" si="115"/>
        <v>4.725E-2</v>
      </c>
      <c r="AO79" s="2">
        <f t="shared" si="115"/>
        <v>5.7749999999999996E-2</v>
      </c>
      <c r="AP79" s="2">
        <f t="shared" si="115"/>
        <v>6.8249999999999991E-2</v>
      </c>
      <c r="AQ79" s="2">
        <f t="shared" si="115"/>
        <v>7.8749999999999987E-2</v>
      </c>
      <c r="AR79" s="2">
        <f t="shared" si="115"/>
        <v>8.9249999999999996E-2</v>
      </c>
      <c r="AS79" s="2">
        <f t="shared" si="115"/>
        <v>9.9749999999999991E-2</v>
      </c>
      <c r="AT79" s="44"/>
      <c r="AU79" s="89"/>
      <c r="AV79" s="67">
        <f t="shared" si="80"/>
        <v>0.65449846949787349</v>
      </c>
      <c r="AW79" s="70"/>
      <c r="AX79" s="2">
        <f t="shared" si="116"/>
        <v>0.21006561474929683</v>
      </c>
      <c r="AY79" s="2">
        <f t="shared" si="117"/>
        <v>0.21058979676138156</v>
      </c>
      <c r="AZ79" s="2">
        <f t="shared" si="118"/>
        <v>0.2116342658928369</v>
      </c>
      <c r="BA79" s="2">
        <f t="shared" si="119"/>
        <v>0.21319137529459298</v>
      </c>
      <c r="BB79" s="2">
        <f t="shared" si="120"/>
        <v>0.21525</v>
      </c>
      <c r="BC79" s="2">
        <f t="shared" si="121"/>
        <v>0.21779591938326115</v>
      </c>
      <c r="BD79" s="2">
        <f t="shared" si="122"/>
        <v>0.22081227887053742</v>
      </c>
      <c r="BE79" s="2">
        <f t="shared" si="123"/>
        <v>0.22428009831458517</v>
      </c>
      <c r="BF79" s="2">
        <f t="shared" si="124"/>
        <v>0.22817879502705765</v>
      </c>
      <c r="BG79" s="2">
        <f t="shared" si="125"/>
        <v>0.23248669316758755</v>
      </c>
      <c r="BI79" s="89"/>
      <c r="BJ79" s="67">
        <f t="shared" si="92"/>
        <v>0.65449846949787349</v>
      </c>
      <c r="BK79" s="70"/>
      <c r="BL79" s="2">
        <f t="shared" si="126"/>
        <v>0.36033227943730251</v>
      </c>
      <c r="BM79" s="2">
        <f t="shared" si="127"/>
        <v>1.0676100251682319</v>
      </c>
      <c r="BN79" s="2">
        <f t="shared" si="128"/>
        <v>1.7358735664850307</v>
      </c>
      <c r="BO79" s="2">
        <f t="shared" si="129"/>
        <v>2.3427605361438952</v>
      </c>
      <c r="BP79" s="2">
        <f t="shared" si="130"/>
        <v>2.8708118131840878</v>
      </c>
      <c r="BQ79" s="2">
        <f t="shared" si="131"/>
        <v>3.3084304411569985</v>
      </c>
      <c r="BR79" s="2">
        <f t="shared" si="132"/>
        <v>3.6501042533848924</v>
      </c>
      <c r="BS79" s="2">
        <f t="shared" si="133"/>
        <v>3.8959698371915237</v>
      </c>
      <c r="BT79" s="2">
        <f t="shared" si="134"/>
        <v>4.0508907005422401</v>
      </c>
      <c r="BU79" s="2">
        <f t="shared" si="135"/>
        <v>4.1232637470418139</v>
      </c>
    </row>
    <row r="80" spans="5:73" x14ac:dyDescent="0.2">
      <c r="E80" s="96"/>
      <c r="F80" s="67">
        <f t="shared" si="136"/>
        <v>0.91629785729702284</v>
      </c>
      <c r="G80" s="70"/>
      <c r="H80" s="67">
        <f t="shared" si="103"/>
        <v>1.4431691252428109E-5</v>
      </c>
      <c r="I80" s="67">
        <f t="shared" si="103"/>
        <v>4.3295073757284329E-5</v>
      </c>
      <c r="J80" s="67">
        <f t="shared" si="103"/>
        <v>7.2158456262140532E-5</v>
      </c>
      <c r="K80" s="67">
        <f t="shared" si="103"/>
        <v>1.0102183876699676E-4</v>
      </c>
      <c r="L80" s="67">
        <f t="shared" si="103"/>
        <v>1.2988522127185299E-4</v>
      </c>
      <c r="M80" s="67">
        <f t="shared" si="103"/>
        <v>1.5874860377670919E-4</v>
      </c>
      <c r="N80" s="67">
        <f t="shared" si="103"/>
        <v>1.8761198628156539E-4</v>
      </c>
      <c r="O80" s="67">
        <f t="shared" si="103"/>
        <v>2.1647536878642161E-4</v>
      </c>
      <c r="P80" s="67">
        <f t="shared" si="103"/>
        <v>2.4533875129127783E-4</v>
      </c>
      <c r="Q80" s="67">
        <f t="shared" si="103"/>
        <v>2.7420213379613403E-4</v>
      </c>
      <c r="R80">
        <f t="shared" si="104"/>
        <v>1.4431691252428107E-3</v>
      </c>
      <c r="S80" s="89"/>
      <c r="T80" s="67">
        <f t="shared" si="56"/>
        <v>0.91629785729702284</v>
      </c>
      <c r="U80" s="70"/>
      <c r="V80" s="2">
        <f t="shared" si="105"/>
        <v>3.3333333333333326E-2</v>
      </c>
      <c r="W80" s="2">
        <f t="shared" si="106"/>
        <v>9.9999999999999978E-2</v>
      </c>
      <c r="X80" s="2">
        <f t="shared" si="107"/>
        <v>0.1666666666666666</v>
      </c>
      <c r="Y80" s="2">
        <f t="shared" si="108"/>
        <v>0.23333333333333325</v>
      </c>
      <c r="Z80" s="2">
        <f t="shared" si="109"/>
        <v>0.29999999999999993</v>
      </c>
      <c r="AA80" s="2">
        <f t="shared" si="110"/>
        <v>0.36666666666666659</v>
      </c>
      <c r="AB80" s="2">
        <f t="shared" si="111"/>
        <v>0.43333333333333318</v>
      </c>
      <c r="AC80" s="2">
        <f t="shared" si="112"/>
        <v>0.49999999999999983</v>
      </c>
      <c r="AD80" s="2">
        <f t="shared" si="113"/>
        <v>0.56666666666666654</v>
      </c>
      <c r="AE80" s="2">
        <f t="shared" si="114"/>
        <v>0.63333333333333308</v>
      </c>
      <c r="AF80" s="44"/>
      <c r="AG80" s="89"/>
      <c r="AH80" s="67">
        <f t="shared" si="68"/>
        <v>0.91629785729702284</v>
      </c>
      <c r="AI80" s="70"/>
      <c r="AJ80" s="2">
        <f t="shared" si="115"/>
        <v>5.2499999999999995E-3</v>
      </c>
      <c r="AK80" s="2">
        <f t="shared" si="115"/>
        <v>1.575E-2</v>
      </c>
      <c r="AL80" s="2">
        <f t="shared" si="115"/>
        <v>2.6249999999999999E-2</v>
      </c>
      <c r="AM80" s="2">
        <f t="shared" si="115"/>
        <v>3.6749999999999998E-2</v>
      </c>
      <c r="AN80" s="2">
        <f t="shared" si="115"/>
        <v>4.725E-2</v>
      </c>
      <c r="AO80" s="2">
        <f t="shared" si="115"/>
        <v>5.7749999999999996E-2</v>
      </c>
      <c r="AP80" s="2">
        <f t="shared" si="115"/>
        <v>6.8249999999999991E-2</v>
      </c>
      <c r="AQ80" s="2">
        <f t="shared" si="115"/>
        <v>7.8749999999999987E-2</v>
      </c>
      <c r="AR80" s="2">
        <f t="shared" si="115"/>
        <v>8.9249999999999968E-2</v>
      </c>
      <c r="AS80" s="2">
        <f t="shared" si="115"/>
        <v>9.9749999999999978E-2</v>
      </c>
      <c r="AT80" s="44"/>
      <c r="AU80" s="89"/>
      <c r="AV80" s="67">
        <f t="shared" si="80"/>
        <v>0.91629785729702284</v>
      </c>
      <c r="AW80" s="70"/>
      <c r="AX80" s="2">
        <f t="shared" si="116"/>
        <v>0.21006561474929683</v>
      </c>
      <c r="AY80" s="2">
        <f t="shared" si="117"/>
        <v>0.21058979676138156</v>
      </c>
      <c r="AZ80" s="2">
        <f t="shared" si="118"/>
        <v>0.2116342658928369</v>
      </c>
      <c r="BA80" s="2">
        <f t="shared" si="119"/>
        <v>0.21319137529459298</v>
      </c>
      <c r="BB80" s="2">
        <f t="shared" si="120"/>
        <v>0.21525</v>
      </c>
      <c r="BC80" s="2">
        <f t="shared" si="121"/>
        <v>0.21779591938326115</v>
      </c>
      <c r="BD80" s="2">
        <f t="shared" si="122"/>
        <v>0.22081227887053742</v>
      </c>
      <c r="BE80" s="2">
        <f t="shared" si="123"/>
        <v>0.22428009831458517</v>
      </c>
      <c r="BF80" s="2">
        <f t="shared" si="124"/>
        <v>0.22817879502705765</v>
      </c>
      <c r="BG80" s="2">
        <f t="shared" si="125"/>
        <v>0.23248669316758752</v>
      </c>
      <c r="BI80" s="89"/>
      <c r="BJ80" s="67">
        <f t="shared" si="92"/>
        <v>0.91629785729702284</v>
      </c>
      <c r="BK80" s="70"/>
      <c r="BL80" s="2">
        <f t="shared" si="126"/>
        <v>0.36033227943730251</v>
      </c>
      <c r="BM80" s="2">
        <f t="shared" si="127"/>
        <v>1.0676100251682319</v>
      </c>
      <c r="BN80" s="2">
        <f t="shared" si="128"/>
        <v>1.7358735664850307</v>
      </c>
      <c r="BO80" s="2">
        <f t="shared" si="129"/>
        <v>2.3427605361438952</v>
      </c>
      <c r="BP80" s="2">
        <f t="shared" si="130"/>
        <v>2.8708118131840878</v>
      </c>
      <c r="BQ80" s="2">
        <f t="shared" si="131"/>
        <v>3.3084304411569985</v>
      </c>
      <c r="BR80" s="2">
        <f t="shared" si="132"/>
        <v>3.6501042533848924</v>
      </c>
      <c r="BS80" s="2">
        <f t="shared" si="133"/>
        <v>3.8959698371915237</v>
      </c>
      <c r="BT80" s="2">
        <f t="shared" si="134"/>
        <v>4.0508907005422401</v>
      </c>
      <c r="BU80" s="2">
        <f t="shared" si="135"/>
        <v>4.1232637470418174</v>
      </c>
    </row>
    <row r="81" spans="5:79" x14ac:dyDescent="0.2">
      <c r="E81" s="96"/>
      <c r="F81" s="67">
        <f t="shared" si="136"/>
        <v>1.1780972450961722</v>
      </c>
      <c r="G81" s="70"/>
      <c r="H81" s="67">
        <f t="shared" si="103"/>
        <v>1.4431691252428109E-5</v>
      </c>
      <c r="I81" s="67">
        <f t="shared" si="103"/>
        <v>4.3295073757284329E-5</v>
      </c>
      <c r="J81" s="67">
        <f t="shared" si="103"/>
        <v>7.2158456262140532E-5</v>
      </c>
      <c r="K81" s="67">
        <f t="shared" si="103"/>
        <v>1.0102183876699676E-4</v>
      </c>
      <c r="L81" s="67">
        <f t="shared" si="103"/>
        <v>1.2988522127185299E-4</v>
      </c>
      <c r="M81" s="67">
        <f t="shared" si="103"/>
        <v>1.5874860377670919E-4</v>
      </c>
      <c r="N81" s="67">
        <f t="shared" si="103"/>
        <v>1.8761198628156539E-4</v>
      </c>
      <c r="O81" s="67">
        <f t="shared" si="103"/>
        <v>2.1647536878642161E-4</v>
      </c>
      <c r="P81" s="67">
        <f t="shared" si="103"/>
        <v>2.4533875129127783E-4</v>
      </c>
      <c r="Q81" s="67">
        <f t="shared" si="103"/>
        <v>2.7420213379613403E-4</v>
      </c>
      <c r="R81">
        <f t="shared" si="104"/>
        <v>1.4431691252428107E-3</v>
      </c>
      <c r="S81" s="89"/>
      <c r="T81" s="67">
        <f t="shared" si="56"/>
        <v>1.1780972450961722</v>
      </c>
      <c r="U81" s="70"/>
      <c r="V81" s="2">
        <f t="shared" si="105"/>
        <v>3.3333333333333326E-2</v>
      </c>
      <c r="W81" s="2">
        <f t="shared" si="106"/>
        <v>9.9999999999999978E-2</v>
      </c>
      <c r="X81" s="2">
        <f t="shared" si="107"/>
        <v>0.1666666666666666</v>
      </c>
      <c r="Y81" s="2">
        <f t="shared" si="108"/>
        <v>0.23333333333333325</v>
      </c>
      <c r="Z81" s="2">
        <f t="shared" si="109"/>
        <v>0.29999999999999993</v>
      </c>
      <c r="AA81" s="2">
        <f t="shared" si="110"/>
        <v>0.36666666666666659</v>
      </c>
      <c r="AB81" s="2">
        <f t="shared" si="111"/>
        <v>0.43333333333333318</v>
      </c>
      <c r="AC81" s="2">
        <f t="shared" si="112"/>
        <v>0.49999999999999983</v>
      </c>
      <c r="AD81" s="2">
        <f t="shared" si="113"/>
        <v>0.56666666666666654</v>
      </c>
      <c r="AE81" s="2">
        <f t="shared" si="114"/>
        <v>0.63333333333333308</v>
      </c>
      <c r="AF81" s="44"/>
      <c r="AG81" s="89"/>
      <c r="AH81" s="67">
        <f t="shared" si="68"/>
        <v>1.1780972450961722</v>
      </c>
      <c r="AI81" s="70"/>
      <c r="AJ81" s="2">
        <f t="shared" si="115"/>
        <v>5.2499999999999995E-3</v>
      </c>
      <c r="AK81" s="2">
        <f t="shared" si="115"/>
        <v>1.575E-2</v>
      </c>
      <c r="AL81" s="2">
        <f t="shared" si="115"/>
        <v>2.6249999999999999E-2</v>
      </c>
      <c r="AM81" s="2">
        <f t="shared" si="115"/>
        <v>3.6749999999999998E-2</v>
      </c>
      <c r="AN81" s="2">
        <f t="shared" si="115"/>
        <v>4.725E-2</v>
      </c>
      <c r="AO81" s="2">
        <f t="shared" si="115"/>
        <v>5.7750000000000003E-2</v>
      </c>
      <c r="AP81" s="2">
        <f t="shared" si="115"/>
        <v>6.8249999999999991E-2</v>
      </c>
      <c r="AQ81" s="2">
        <f t="shared" si="115"/>
        <v>7.8749999999999987E-2</v>
      </c>
      <c r="AR81" s="2">
        <f t="shared" si="115"/>
        <v>8.9249999999999968E-2</v>
      </c>
      <c r="AS81" s="2">
        <f t="shared" si="115"/>
        <v>9.9749999999999978E-2</v>
      </c>
      <c r="AT81" s="44"/>
      <c r="AU81" s="89"/>
      <c r="AV81" s="67">
        <f t="shared" si="80"/>
        <v>1.1780972450961722</v>
      </c>
      <c r="AW81" s="70"/>
      <c r="AX81" s="2">
        <f t="shared" si="116"/>
        <v>0.21006561474929683</v>
      </c>
      <c r="AY81" s="2">
        <f t="shared" si="117"/>
        <v>0.21058979676138156</v>
      </c>
      <c r="AZ81" s="2">
        <f t="shared" si="118"/>
        <v>0.2116342658928369</v>
      </c>
      <c r="BA81" s="2">
        <f t="shared" si="119"/>
        <v>0.21319137529459298</v>
      </c>
      <c r="BB81" s="2">
        <f t="shared" si="120"/>
        <v>0.21525</v>
      </c>
      <c r="BC81" s="2">
        <f t="shared" si="121"/>
        <v>0.21779591938326115</v>
      </c>
      <c r="BD81" s="2">
        <f t="shared" si="122"/>
        <v>0.22081227887053742</v>
      </c>
      <c r="BE81" s="2">
        <f t="shared" si="123"/>
        <v>0.22428009831458517</v>
      </c>
      <c r="BF81" s="2">
        <f t="shared" si="124"/>
        <v>0.22817879502705765</v>
      </c>
      <c r="BG81" s="2">
        <f t="shared" si="125"/>
        <v>0.23248669316758752</v>
      </c>
      <c r="BI81" s="89"/>
      <c r="BJ81" s="67">
        <f t="shared" si="92"/>
        <v>1.1780972450961722</v>
      </c>
      <c r="BK81" s="70"/>
      <c r="BL81" s="2">
        <f t="shared" si="126"/>
        <v>0.36033227943730251</v>
      </c>
      <c r="BM81" s="2">
        <f t="shared" si="127"/>
        <v>1.0676100251682319</v>
      </c>
      <c r="BN81" s="2">
        <f t="shared" si="128"/>
        <v>1.7358735664850307</v>
      </c>
      <c r="BO81" s="2">
        <f t="shared" si="129"/>
        <v>2.3427605361438952</v>
      </c>
      <c r="BP81" s="2">
        <f t="shared" si="130"/>
        <v>2.8708118131840878</v>
      </c>
      <c r="BQ81" s="2">
        <f t="shared" si="131"/>
        <v>3.3084304411569985</v>
      </c>
      <c r="BR81" s="2">
        <f t="shared" si="132"/>
        <v>3.6501042533848924</v>
      </c>
      <c r="BS81" s="2">
        <f t="shared" si="133"/>
        <v>3.8959698371915237</v>
      </c>
      <c r="BT81" s="2">
        <f t="shared" si="134"/>
        <v>4.0508907005422401</v>
      </c>
      <c r="BU81" s="2">
        <f t="shared" si="135"/>
        <v>4.1232637470418174</v>
      </c>
    </row>
    <row r="82" spans="5:79" x14ac:dyDescent="0.2">
      <c r="E82" s="96"/>
      <c r="F82" s="67">
        <f t="shared" si="136"/>
        <v>1.4398966328953215</v>
      </c>
      <c r="G82" s="70"/>
      <c r="H82" s="67">
        <f t="shared" si="103"/>
        <v>1.4431691252428109E-5</v>
      </c>
      <c r="I82" s="67">
        <f t="shared" si="103"/>
        <v>4.3295073757284329E-5</v>
      </c>
      <c r="J82" s="67">
        <f t="shared" si="103"/>
        <v>7.2158456262140532E-5</v>
      </c>
      <c r="K82" s="67">
        <f t="shared" si="103"/>
        <v>1.0102183876699676E-4</v>
      </c>
      <c r="L82" s="67">
        <f t="shared" si="103"/>
        <v>1.2988522127185299E-4</v>
      </c>
      <c r="M82" s="67">
        <f t="shared" si="103"/>
        <v>1.5874860377670919E-4</v>
      </c>
      <c r="N82" s="67">
        <f t="shared" si="103"/>
        <v>1.8761198628156539E-4</v>
      </c>
      <c r="O82" s="67">
        <f t="shared" si="103"/>
        <v>2.1647536878642161E-4</v>
      </c>
      <c r="P82" s="67">
        <f t="shared" si="103"/>
        <v>2.4533875129127783E-4</v>
      </c>
      <c r="Q82" s="67">
        <f t="shared" si="103"/>
        <v>2.7420213379613403E-4</v>
      </c>
      <c r="R82">
        <f t="shared" si="104"/>
        <v>1.4431691252428107E-3</v>
      </c>
      <c r="S82" s="89"/>
      <c r="T82" s="67">
        <f t="shared" si="56"/>
        <v>1.4398966328953215</v>
      </c>
      <c r="U82" s="70"/>
      <c r="V82" s="2">
        <f t="shared" si="105"/>
        <v>3.3333333333333326E-2</v>
      </c>
      <c r="W82" s="2">
        <f t="shared" si="106"/>
        <v>9.9999999999999978E-2</v>
      </c>
      <c r="X82" s="2">
        <f t="shared" si="107"/>
        <v>0.1666666666666666</v>
      </c>
      <c r="Y82" s="2">
        <f t="shared" si="108"/>
        <v>0.23333333333333325</v>
      </c>
      <c r="Z82" s="2">
        <f t="shared" si="109"/>
        <v>0.29999999999999993</v>
      </c>
      <c r="AA82" s="2">
        <f t="shared" si="110"/>
        <v>0.36666666666666659</v>
      </c>
      <c r="AB82" s="2">
        <f t="shared" si="111"/>
        <v>0.43333333333333318</v>
      </c>
      <c r="AC82" s="2">
        <f t="shared" si="112"/>
        <v>0.49999999999999983</v>
      </c>
      <c r="AD82" s="2">
        <f t="shared" si="113"/>
        <v>0.56666666666666654</v>
      </c>
      <c r="AE82" s="2">
        <f t="shared" si="114"/>
        <v>0.63333333333333308</v>
      </c>
      <c r="AF82" s="44"/>
      <c r="AG82" s="89"/>
      <c r="AH82" s="67">
        <f t="shared" si="68"/>
        <v>1.4398966328953215</v>
      </c>
      <c r="AI82" s="70"/>
      <c r="AJ82" s="2">
        <f t="shared" si="115"/>
        <v>5.2500000000000003E-3</v>
      </c>
      <c r="AK82" s="2">
        <f t="shared" si="115"/>
        <v>1.575E-2</v>
      </c>
      <c r="AL82" s="2">
        <f t="shared" si="115"/>
        <v>2.6249999999999999E-2</v>
      </c>
      <c r="AM82" s="2">
        <f t="shared" si="115"/>
        <v>3.6749999999999998E-2</v>
      </c>
      <c r="AN82" s="2">
        <f t="shared" si="115"/>
        <v>4.725E-2</v>
      </c>
      <c r="AO82" s="2">
        <f t="shared" si="115"/>
        <v>5.7750000000000003E-2</v>
      </c>
      <c r="AP82" s="2">
        <f t="shared" si="115"/>
        <v>6.8250000000000005E-2</v>
      </c>
      <c r="AQ82" s="2">
        <f t="shared" si="115"/>
        <v>7.8749999999999987E-2</v>
      </c>
      <c r="AR82" s="2">
        <f t="shared" si="115"/>
        <v>8.9249999999999982E-2</v>
      </c>
      <c r="AS82" s="2">
        <f t="shared" si="115"/>
        <v>9.9749999999999978E-2</v>
      </c>
      <c r="AT82" s="44"/>
      <c r="AU82" s="89"/>
      <c r="AV82" s="67">
        <f t="shared" si="80"/>
        <v>1.4398966328953215</v>
      </c>
      <c r="AW82" s="70"/>
      <c r="AX82" s="2">
        <f t="shared" si="116"/>
        <v>0.21006561474929683</v>
      </c>
      <c r="AY82" s="2">
        <f t="shared" si="117"/>
        <v>0.21058979676138156</v>
      </c>
      <c r="AZ82" s="2">
        <f t="shared" si="118"/>
        <v>0.2116342658928369</v>
      </c>
      <c r="BA82" s="2">
        <f t="shared" si="119"/>
        <v>0.21319137529459298</v>
      </c>
      <c r="BB82" s="2">
        <f t="shared" si="120"/>
        <v>0.21525</v>
      </c>
      <c r="BC82" s="2">
        <f t="shared" si="121"/>
        <v>0.21779591938326115</v>
      </c>
      <c r="BD82" s="2">
        <f t="shared" si="122"/>
        <v>0.22081227887053742</v>
      </c>
      <c r="BE82" s="2">
        <f t="shared" si="123"/>
        <v>0.22428009831458517</v>
      </c>
      <c r="BF82" s="2">
        <f t="shared" si="124"/>
        <v>0.22817879502705765</v>
      </c>
      <c r="BG82" s="2">
        <f t="shared" si="125"/>
        <v>0.23248669316758752</v>
      </c>
      <c r="BI82" s="89"/>
      <c r="BJ82" s="67">
        <f t="shared" si="92"/>
        <v>1.4398966328953215</v>
      </c>
      <c r="BK82" s="70"/>
      <c r="BL82" s="2">
        <f t="shared" si="126"/>
        <v>0.36033227943730251</v>
      </c>
      <c r="BM82" s="2">
        <f t="shared" si="127"/>
        <v>1.0676100251682319</v>
      </c>
      <c r="BN82" s="2">
        <f t="shared" si="128"/>
        <v>1.7358735664850307</v>
      </c>
      <c r="BO82" s="2">
        <f t="shared" si="129"/>
        <v>2.3427605361438952</v>
      </c>
      <c r="BP82" s="2">
        <f t="shared" si="130"/>
        <v>2.8708118131840878</v>
      </c>
      <c r="BQ82" s="2">
        <f t="shared" si="131"/>
        <v>3.3084304411569985</v>
      </c>
      <c r="BR82" s="2">
        <f t="shared" si="132"/>
        <v>3.6501042533848924</v>
      </c>
      <c r="BS82" s="2">
        <f t="shared" si="133"/>
        <v>3.8959698371915237</v>
      </c>
      <c r="BT82" s="2">
        <f t="shared" si="134"/>
        <v>4.0508907005422401</v>
      </c>
      <c r="BU82" s="2">
        <f t="shared" si="135"/>
        <v>4.1232637470418174</v>
      </c>
    </row>
    <row r="83" spans="5:79" x14ac:dyDescent="0.2">
      <c r="E83" s="96"/>
      <c r="F83" s="67">
        <f t="shared" si="136"/>
        <v>1.7016960206944709</v>
      </c>
      <c r="G83" s="70"/>
      <c r="H83" s="67">
        <f t="shared" si="103"/>
        <v>1.4431691252428109E-5</v>
      </c>
      <c r="I83" s="67">
        <f t="shared" si="103"/>
        <v>4.3295073757284329E-5</v>
      </c>
      <c r="J83" s="67">
        <f t="shared" si="103"/>
        <v>7.2158456262140532E-5</v>
      </c>
      <c r="K83" s="67">
        <f t="shared" si="103"/>
        <v>1.0102183876699676E-4</v>
      </c>
      <c r="L83" s="67">
        <f t="shared" si="103"/>
        <v>1.2988522127185299E-4</v>
      </c>
      <c r="M83" s="67">
        <f t="shared" si="103"/>
        <v>1.5874860377670919E-4</v>
      </c>
      <c r="N83" s="67">
        <f t="shared" si="103"/>
        <v>1.8761198628156539E-4</v>
      </c>
      <c r="O83" s="67">
        <f t="shared" si="103"/>
        <v>2.1647536878642161E-4</v>
      </c>
      <c r="P83" s="67">
        <f t="shared" si="103"/>
        <v>2.4533875129127783E-4</v>
      </c>
      <c r="Q83" s="67">
        <f t="shared" si="103"/>
        <v>2.7420213379613403E-4</v>
      </c>
      <c r="R83">
        <f t="shared" si="104"/>
        <v>1.4431691252428107E-3</v>
      </c>
      <c r="S83" s="89"/>
      <c r="T83" s="67">
        <f t="shared" si="56"/>
        <v>1.7016960206944709</v>
      </c>
      <c r="U83" s="70"/>
      <c r="V83" s="2">
        <f t="shared" si="105"/>
        <v>3.3333333333333326E-2</v>
      </c>
      <c r="W83" s="2">
        <f t="shared" si="106"/>
        <v>9.9999999999999978E-2</v>
      </c>
      <c r="X83" s="2">
        <f t="shared" si="107"/>
        <v>0.1666666666666666</v>
      </c>
      <c r="Y83" s="2">
        <f t="shared" si="108"/>
        <v>0.23333333333333325</v>
      </c>
      <c r="Z83" s="2">
        <f t="shared" si="109"/>
        <v>0.29999999999999993</v>
      </c>
      <c r="AA83" s="2">
        <f t="shared" si="110"/>
        <v>0.36666666666666659</v>
      </c>
      <c r="AB83" s="2">
        <f t="shared" si="111"/>
        <v>0.43333333333333318</v>
      </c>
      <c r="AC83" s="2">
        <f t="shared" si="112"/>
        <v>0.49999999999999983</v>
      </c>
      <c r="AD83" s="2">
        <f t="shared" si="113"/>
        <v>0.56666666666666654</v>
      </c>
      <c r="AE83" s="2">
        <f t="shared" si="114"/>
        <v>0.63333333333333308</v>
      </c>
      <c r="AF83" s="44"/>
      <c r="AG83" s="89"/>
      <c r="AH83" s="67">
        <f t="shared" si="68"/>
        <v>1.7016960206944709</v>
      </c>
      <c r="AI83" s="70"/>
      <c r="AJ83" s="2">
        <f t="shared" si="115"/>
        <v>5.2500000000000003E-3</v>
      </c>
      <c r="AK83" s="2">
        <f t="shared" si="115"/>
        <v>1.575E-2</v>
      </c>
      <c r="AL83" s="2">
        <f t="shared" si="115"/>
        <v>2.6249999999999999E-2</v>
      </c>
      <c r="AM83" s="2">
        <f t="shared" si="115"/>
        <v>3.6749999999999998E-2</v>
      </c>
      <c r="AN83" s="2">
        <f t="shared" si="115"/>
        <v>4.725E-2</v>
      </c>
      <c r="AO83" s="2">
        <f t="shared" si="115"/>
        <v>5.7750000000000003E-2</v>
      </c>
      <c r="AP83" s="2">
        <f t="shared" si="115"/>
        <v>6.8249999999999991E-2</v>
      </c>
      <c r="AQ83" s="2">
        <f t="shared" si="115"/>
        <v>7.8749999999999987E-2</v>
      </c>
      <c r="AR83" s="2">
        <f t="shared" si="115"/>
        <v>8.9249999999999996E-2</v>
      </c>
      <c r="AS83" s="2">
        <f t="shared" si="115"/>
        <v>9.9749999999999991E-2</v>
      </c>
      <c r="AT83" s="44"/>
      <c r="AU83" s="89"/>
      <c r="AV83" s="67">
        <f t="shared" si="80"/>
        <v>1.7016960206944709</v>
      </c>
      <c r="AW83" s="70"/>
      <c r="AX83" s="2">
        <f t="shared" si="116"/>
        <v>0.21006561474929683</v>
      </c>
      <c r="AY83" s="2">
        <f t="shared" si="117"/>
        <v>0.21058979676138156</v>
      </c>
      <c r="AZ83" s="2">
        <f t="shared" si="118"/>
        <v>0.2116342658928369</v>
      </c>
      <c r="BA83" s="2">
        <f t="shared" si="119"/>
        <v>0.21319137529459298</v>
      </c>
      <c r="BB83" s="2">
        <f t="shared" si="120"/>
        <v>0.21525</v>
      </c>
      <c r="BC83" s="2">
        <f t="shared" si="121"/>
        <v>0.21779591938326115</v>
      </c>
      <c r="BD83" s="2">
        <f t="shared" si="122"/>
        <v>0.22081227887053742</v>
      </c>
      <c r="BE83" s="2">
        <f t="shared" si="123"/>
        <v>0.22428009831458517</v>
      </c>
      <c r="BF83" s="2">
        <f t="shared" si="124"/>
        <v>0.22817879502705765</v>
      </c>
      <c r="BG83" s="2">
        <f t="shared" si="125"/>
        <v>0.23248669316758755</v>
      </c>
      <c r="BI83" s="89"/>
      <c r="BJ83" s="67">
        <f t="shared" si="92"/>
        <v>1.7016960206944709</v>
      </c>
      <c r="BK83" s="70"/>
      <c r="BL83" s="2">
        <f t="shared" si="126"/>
        <v>0.36033227943730251</v>
      </c>
      <c r="BM83" s="2">
        <f t="shared" si="127"/>
        <v>1.0676100251682319</v>
      </c>
      <c r="BN83" s="2">
        <f t="shared" si="128"/>
        <v>1.7358735664850307</v>
      </c>
      <c r="BO83" s="2">
        <f t="shared" si="129"/>
        <v>2.3427605361438952</v>
      </c>
      <c r="BP83" s="2">
        <f t="shared" si="130"/>
        <v>2.8708118131840878</v>
      </c>
      <c r="BQ83" s="2">
        <f t="shared" si="131"/>
        <v>3.3084304411569985</v>
      </c>
      <c r="BR83" s="2">
        <f t="shared" si="132"/>
        <v>3.6501042533848924</v>
      </c>
      <c r="BS83" s="2">
        <f t="shared" si="133"/>
        <v>3.8959698371915237</v>
      </c>
      <c r="BT83" s="2">
        <f t="shared" si="134"/>
        <v>4.0508907005422401</v>
      </c>
      <c r="BU83" s="2">
        <f t="shared" si="135"/>
        <v>4.1232637470418139</v>
      </c>
    </row>
    <row r="84" spans="5:79" x14ac:dyDescent="0.2">
      <c r="E84" s="96"/>
      <c r="F84" s="67">
        <f t="shared" si="136"/>
        <v>1.9634954084936203</v>
      </c>
      <c r="G84" s="70"/>
      <c r="H84" s="67">
        <f t="shared" si="103"/>
        <v>1.4431691252428109E-5</v>
      </c>
      <c r="I84" s="67">
        <f t="shared" si="103"/>
        <v>4.3295073757284329E-5</v>
      </c>
      <c r="J84" s="67">
        <f t="shared" si="103"/>
        <v>7.2158456262140532E-5</v>
      </c>
      <c r="K84" s="67">
        <f t="shared" si="103"/>
        <v>1.0102183876699676E-4</v>
      </c>
      <c r="L84" s="67">
        <f t="shared" si="103"/>
        <v>1.2988522127185299E-4</v>
      </c>
      <c r="M84" s="67">
        <f t="shared" si="103"/>
        <v>1.5874860377670919E-4</v>
      </c>
      <c r="N84" s="67">
        <f t="shared" si="103"/>
        <v>1.8761198628156539E-4</v>
      </c>
      <c r="O84" s="67">
        <f t="shared" si="103"/>
        <v>2.1647536878642161E-4</v>
      </c>
      <c r="P84" s="67">
        <f t="shared" si="103"/>
        <v>2.4533875129127783E-4</v>
      </c>
      <c r="Q84" s="67">
        <f t="shared" si="103"/>
        <v>2.7420213379613403E-4</v>
      </c>
      <c r="R84">
        <f t="shared" si="104"/>
        <v>1.4431691252428107E-3</v>
      </c>
      <c r="S84" s="89"/>
      <c r="T84" s="67">
        <f t="shared" si="56"/>
        <v>1.9634954084936203</v>
      </c>
      <c r="U84" s="70"/>
      <c r="V84" s="2">
        <f t="shared" si="105"/>
        <v>3.3333333333333326E-2</v>
      </c>
      <c r="W84" s="2">
        <f t="shared" si="106"/>
        <v>9.9999999999999978E-2</v>
      </c>
      <c r="X84" s="2">
        <f t="shared" si="107"/>
        <v>0.1666666666666666</v>
      </c>
      <c r="Y84" s="2">
        <f t="shared" si="108"/>
        <v>0.23333333333333325</v>
      </c>
      <c r="Z84" s="2">
        <f t="shared" si="109"/>
        <v>0.29999999999999993</v>
      </c>
      <c r="AA84" s="2">
        <f t="shared" si="110"/>
        <v>0.36666666666666659</v>
      </c>
      <c r="AB84" s="2">
        <f t="shared" si="111"/>
        <v>0.43333333333333318</v>
      </c>
      <c r="AC84" s="2">
        <f t="shared" si="112"/>
        <v>0.49999999999999983</v>
      </c>
      <c r="AD84" s="2">
        <f t="shared" si="113"/>
        <v>0.56666666666666654</v>
      </c>
      <c r="AE84" s="2">
        <f t="shared" si="114"/>
        <v>0.63333333333333308</v>
      </c>
      <c r="AF84" s="44"/>
      <c r="AG84" s="89"/>
      <c r="AH84" s="67">
        <f t="shared" si="68"/>
        <v>1.9634954084936203</v>
      </c>
      <c r="AI84" s="70"/>
      <c r="AJ84" s="2">
        <f t="shared" si="115"/>
        <v>5.2499999999999995E-3</v>
      </c>
      <c r="AK84" s="2">
        <f t="shared" si="115"/>
        <v>1.575E-2</v>
      </c>
      <c r="AL84" s="2">
        <f t="shared" si="115"/>
        <v>2.6249999999999999E-2</v>
      </c>
      <c r="AM84" s="2">
        <f t="shared" si="115"/>
        <v>3.6749999999999998E-2</v>
      </c>
      <c r="AN84" s="2">
        <f t="shared" si="115"/>
        <v>4.725E-2</v>
      </c>
      <c r="AO84" s="2">
        <f t="shared" si="115"/>
        <v>5.7749999999999996E-2</v>
      </c>
      <c r="AP84" s="2">
        <f t="shared" si="115"/>
        <v>6.8249999999999991E-2</v>
      </c>
      <c r="AQ84" s="2">
        <f t="shared" si="115"/>
        <v>7.8749999999999987E-2</v>
      </c>
      <c r="AR84" s="2">
        <f t="shared" si="115"/>
        <v>8.9249999999999968E-2</v>
      </c>
      <c r="AS84" s="2">
        <f t="shared" si="115"/>
        <v>9.9749999999999978E-2</v>
      </c>
      <c r="AT84" s="44"/>
      <c r="AU84" s="89"/>
      <c r="AV84" s="67">
        <f t="shared" si="80"/>
        <v>1.9634954084936203</v>
      </c>
      <c r="AW84" s="70"/>
      <c r="AX84" s="2">
        <f t="shared" si="116"/>
        <v>0.21006561474929683</v>
      </c>
      <c r="AY84" s="2">
        <f t="shared" si="117"/>
        <v>0.21058979676138156</v>
      </c>
      <c r="AZ84" s="2">
        <f t="shared" si="118"/>
        <v>0.2116342658928369</v>
      </c>
      <c r="BA84" s="2">
        <f t="shared" si="119"/>
        <v>0.21319137529459298</v>
      </c>
      <c r="BB84" s="2">
        <f t="shared" si="120"/>
        <v>0.21525</v>
      </c>
      <c r="BC84" s="2">
        <f t="shared" si="121"/>
        <v>0.21779591938326115</v>
      </c>
      <c r="BD84" s="2">
        <f t="shared" si="122"/>
        <v>0.22081227887053742</v>
      </c>
      <c r="BE84" s="2">
        <f t="shared" si="123"/>
        <v>0.22428009831458517</v>
      </c>
      <c r="BF84" s="2">
        <f t="shared" si="124"/>
        <v>0.22817879502705765</v>
      </c>
      <c r="BG84" s="2">
        <f t="shared" si="125"/>
        <v>0.23248669316758752</v>
      </c>
      <c r="BI84" s="89"/>
      <c r="BJ84" s="67">
        <f t="shared" si="92"/>
        <v>1.9634954084936203</v>
      </c>
      <c r="BK84" s="70"/>
      <c r="BL84" s="2">
        <f t="shared" si="126"/>
        <v>0.36033227943730251</v>
      </c>
      <c r="BM84" s="2">
        <f t="shared" si="127"/>
        <v>1.0676100251682319</v>
      </c>
      <c r="BN84" s="2">
        <f t="shared" si="128"/>
        <v>1.7358735664850307</v>
      </c>
      <c r="BO84" s="2">
        <f t="shared" si="129"/>
        <v>2.3427605361438952</v>
      </c>
      <c r="BP84" s="2">
        <f t="shared" si="130"/>
        <v>2.8708118131840878</v>
      </c>
      <c r="BQ84" s="2">
        <f t="shared" si="131"/>
        <v>3.3084304411569985</v>
      </c>
      <c r="BR84" s="2">
        <f t="shared" si="132"/>
        <v>3.6501042533848924</v>
      </c>
      <c r="BS84" s="2">
        <f t="shared" si="133"/>
        <v>3.8959698371915237</v>
      </c>
      <c r="BT84" s="2">
        <f t="shared" si="134"/>
        <v>4.0508907005422401</v>
      </c>
      <c r="BU84" s="2">
        <f t="shared" si="135"/>
        <v>4.1232637470418174</v>
      </c>
    </row>
    <row r="85" spans="5:79" x14ac:dyDescent="0.2">
      <c r="E85" s="96"/>
      <c r="F85" s="67">
        <f t="shared" si="136"/>
        <v>2.2252947962927698</v>
      </c>
      <c r="G85" s="70"/>
      <c r="H85" s="67">
        <f t="shared" si="103"/>
        <v>1.4431691252428109E-5</v>
      </c>
      <c r="I85" s="67">
        <f t="shared" si="103"/>
        <v>4.3295073757284329E-5</v>
      </c>
      <c r="J85" s="67">
        <f t="shared" si="103"/>
        <v>7.2158456262140532E-5</v>
      </c>
      <c r="K85" s="67">
        <f t="shared" si="103"/>
        <v>1.0102183876699676E-4</v>
      </c>
      <c r="L85" s="67">
        <f t="shared" si="103"/>
        <v>1.2988522127185299E-4</v>
      </c>
      <c r="M85" s="67">
        <f t="shared" si="103"/>
        <v>1.5874860377670919E-4</v>
      </c>
      <c r="N85" s="67">
        <f t="shared" si="103"/>
        <v>1.8761198628156539E-4</v>
      </c>
      <c r="O85" s="67">
        <f t="shared" si="103"/>
        <v>2.1647536878642161E-4</v>
      </c>
      <c r="P85" s="67">
        <f t="shared" si="103"/>
        <v>2.4533875129127783E-4</v>
      </c>
      <c r="Q85" s="67">
        <f t="shared" si="103"/>
        <v>2.7420213379613403E-4</v>
      </c>
      <c r="R85">
        <f t="shared" si="104"/>
        <v>1.4431691252428107E-3</v>
      </c>
      <c r="S85" s="89"/>
      <c r="T85" s="67">
        <f t="shared" si="56"/>
        <v>2.2252947962927698</v>
      </c>
      <c r="U85" s="70"/>
      <c r="V85" s="2">
        <f t="shared" si="105"/>
        <v>3.3333333333333326E-2</v>
      </c>
      <c r="W85" s="2">
        <f t="shared" si="106"/>
        <v>9.9999999999999978E-2</v>
      </c>
      <c r="X85" s="2">
        <f t="shared" si="107"/>
        <v>0.1666666666666666</v>
      </c>
      <c r="Y85" s="2">
        <f t="shared" si="108"/>
        <v>0.23333333333333325</v>
      </c>
      <c r="Z85" s="2">
        <f t="shared" si="109"/>
        <v>0.29999999999999993</v>
      </c>
      <c r="AA85" s="2">
        <f t="shared" si="110"/>
        <v>0.36666666666666659</v>
      </c>
      <c r="AB85" s="2">
        <f t="shared" si="111"/>
        <v>0.43333333333333318</v>
      </c>
      <c r="AC85" s="2">
        <f t="shared" si="112"/>
        <v>0.49999999999999983</v>
      </c>
      <c r="AD85" s="2">
        <f t="shared" si="113"/>
        <v>0.56666666666666654</v>
      </c>
      <c r="AE85" s="2">
        <f t="shared" si="114"/>
        <v>0.63333333333333308</v>
      </c>
      <c r="AF85" s="44"/>
      <c r="AG85" s="89"/>
      <c r="AH85" s="67">
        <f t="shared" si="68"/>
        <v>2.2252947962927698</v>
      </c>
      <c r="AI85" s="70"/>
      <c r="AJ85" s="2">
        <f t="shared" si="115"/>
        <v>5.2499999999999995E-3</v>
      </c>
      <c r="AK85" s="2">
        <f t="shared" si="115"/>
        <v>1.575E-2</v>
      </c>
      <c r="AL85" s="2">
        <f t="shared" si="115"/>
        <v>2.6249999999999999E-2</v>
      </c>
      <c r="AM85" s="2">
        <f t="shared" si="115"/>
        <v>3.6749999999999998E-2</v>
      </c>
      <c r="AN85" s="2">
        <f t="shared" si="115"/>
        <v>4.725E-2</v>
      </c>
      <c r="AO85" s="2">
        <f t="shared" si="115"/>
        <v>5.7749999999999996E-2</v>
      </c>
      <c r="AP85" s="2">
        <f t="shared" si="115"/>
        <v>6.8249999999999991E-2</v>
      </c>
      <c r="AQ85" s="2">
        <f t="shared" si="115"/>
        <v>7.8749999999999987E-2</v>
      </c>
      <c r="AR85" s="2">
        <f t="shared" si="115"/>
        <v>8.9249999999999982E-2</v>
      </c>
      <c r="AS85" s="2">
        <f t="shared" si="115"/>
        <v>9.9749999999999978E-2</v>
      </c>
      <c r="AT85" s="44"/>
      <c r="AU85" s="89"/>
      <c r="AV85" s="67">
        <f t="shared" si="80"/>
        <v>2.2252947962927698</v>
      </c>
      <c r="AW85" s="70"/>
      <c r="AX85" s="2">
        <f t="shared" si="116"/>
        <v>0.21006561474929683</v>
      </c>
      <c r="AY85" s="2">
        <f t="shared" si="117"/>
        <v>0.21058979676138156</v>
      </c>
      <c r="AZ85" s="2">
        <f t="shared" si="118"/>
        <v>0.2116342658928369</v>
      </c>
      <c r="BA85" s="2">
        <f t="shared" si="119"/>
        <v>0.21319137529459298</v>
      </c>
      <c r="BB85" s="2">
        <f t="shared" si="120"/>
        <v>0.21525</v>
      </c>
      <c r="BC85" s="2">
        <f t="shared" si="121"/>
        <v>0.21779591938326115</v>
      </c>
      <c r="BD85" s="2">
        <f t="shared" si="122"/>
        <v>0.22081227887053742</v>
      </c>
      <c r="BE85" s="2">
        <f t="shared" si="123"/>
        <v>0.22428009831458517</v>
      </c>
      <c r="BF85" s="2">
        <f t="shared" si="124"/>
        <v>0.22817879502705765</v>
      </c>
      <c r="BG85" s="2">
        <f t="shared" si="125"/>
        <v>0.23248669316758752</v>
      </c>
      <c r="BI85" s="89"/>
      <c r="BJ85" s="67">
        <f t="shared" si="92"/>
        <v>2.2252947962927698</v>
      </c>
      <c r="BK85" s="70"/>
      <c r="BL85" s="2">
        <f t="shared" si="126"/>
        <v>0.36033227943730251</v>
      </c>
      <c r="BM85" s="2">
        <f t="shared" si="127"/>
        <v>1.0676100251682319</v>
      </c>
      <c r="BN85" s="2">
        <f t="shared" si="128"/>
        <v>1.7358735664850307</v>
      </c>
      <c r="BO85" s="2">
        <f t="shared" si="129"/>
        <v>2.3427605361438952</v>
      </c>
      <c r="BP85" s="2">
        <f t="shared" si="130"/>
        <v>2.8708118131840878</v>
      </c>
      <c r="BQ85" s="2">
        <f t="shared" si="131"/>
        <v>3.3084304411569985</v>
      </c>
      <c r="BR85" s="2">
        <f t="shared" si="132"/>
        <v>3.6501042533848924</v>
      </c>
      <c r="BS85" s="2">
        <f t="shared" si="133"/>
        <v>3.8959698371915237</v>
      </c>
      <c r="BT85" s="2">
        <f t="shared" si="134"/>
        <v>4.0508907005422401</v>
      </c>
      <c r="BU85" s="2">
        <f t="shared" si="135"/>
        <v>4.1232637470418174</v>
      </c>
    </row>
    <row r="86" spans="5:79" x14ac:dyDescent="0.2">
      <c r="E86" s="96"/>
      <c r="F86" s="67">
        <f t="shared" si="136"/>
        <v>2.4870941840919194</v>
      </c>
      <c r="G86" s="70"/>
      <c r="H86" s="67">
        <f t="shared" si="103"/>
        <v>1.4431691252428109E-5</v>
      </c>
      <c r="I86" s="67">
        <f t="shared" si="103"/>
        <v>4.3295073757284329E-5</v>
      </c>
      <c r="J86" s="67">
        <f t="shared" si="103"/>
        <v>7.2158456262140532E-5</v>
      </c>
      <c r="K86" s="67">
        <f t="shared" si="103"/>
        <v>1.0102183876699676E-4</v>
      </c>
      <c r="L86" s="67">
        <f t="shared" si="103"/>
        <v>1.2988522127185299E-4</v>
      </c>
      <c r="M86" s="67">
        <f t="shared" si="103"/>
        <v>1.5874860377670919E-4</v>
      </c>
      <c r="N86" s="67">
        <f t="shared" si="103"/>
        <v>1.8761198628156539E-4</v>
      </c>
      <c r="O86" s="67">
        <f t="shared" si="103"/>
        <v>2.1647536878642161E-4</v>
      </c>
      <c r="P86" s="67">
        <f t="shared" si="103"/>
        <v>2.4533875129127783E-4</v>
      </c>
      <c r="Q86" s="67">
        <f t="shared" si="103"/>
        <v>2.7420213379613403E-4</v>
      </c>
      <c r="R86">
        <f t="shared" si="104"/>
        <v>1.4431691252428107E-3</v>
      </c>
      <c r="S86" s="89"/>
      <c r="T86" s="67">
        <f t="shared" si="56"/>
        <v>2.4870941840919194</v>
      </c>
      <c r="U86" s="70"/>
      <c r="V86" s="2">
        <f t="shared" si="105"/>
        <v>3.3333333333333326E-2</v>
      </c>
      <c r="W86" s="2">
        <f t="shared" si="106"/>
        <v>9.9999999999999978E-2</v>
      </c>
      <c r="X86" s="2">
        <f t="shared" si="107"/>
        <v>0.1666666666666666</v>
      </c>
      <c r="Y86" s="2">
        <f t="shared" si="108"/>
        <v>0.23333333333333325</v>
      </c>
      <c r="Z86" s="2">
        <f t="shared" si="109"/>
        <v>0.29999999999999993</v>
      </c>
      <c r="AA86" s="2">
        <f t="shared" si="110"/>
        <v>0.36666666666666659</v>
      </c>
      <c r="AB86" s="2">
        <f t="shared" si="111"/>
        <v>0.43333333333333318</v>
      </c>
      <c r="AC86" s="2">
        <f t="shared" si="112"/>
        <v>0.49999999999999983</v>
      </c>
      <c r="AD86" s="2">
        <f t="shared" si="113"/>
        <v>0.56666666666666654</v>
      </c>
      <c r="AE86" s="2">
        <f t="shared" si="114"/>
        <v>0.63333333333333308</v>
      </c>
      <c r="AF86" s="44"/>
      <c r="AG86" s="89"/>
      <c r="AH86" s="67">
        <f t="shared" si="68"/>
        <v>2.4870941840919194</v>
      </c>
      <c r="AI86" s="70"/>
      <c r="AJ86" s="2">
        <f t="shared" si="115"/>
        <v>5.2499999999999995E-3</v>
      </c>
      <c r="AK86" s="2">
        <f t="shared" si="115"/>
        <v>1.575E-2</v>
      </c>
      <c r="AL86" s="2">
        <f t="shared" si="115"/>
        <v>2.6250000000000002E-2</v>
      </c>
      <c r="AM86" s="2">
        <f t="shared" si="115"/>
        <v>3.6749999999999998E-2</v>
      </c>
      <c r="AN86" s="2">
        <f t="shared" si="115"/>
        <v>4.7250000000000007E-2</v>
      </c>
      <c r="AO86" s="2">
        <f t="shared" si="115"/>
        <v>5.7749999999999996E-2</v>
      </c>
      <c r="AP86" s="2">
        <f t="shared" si="115"/>
        <v>6.8249999999999991E-2</v>
      </c>
      <c r="AQ86" s="2">
        <f t="shared" si="115"/>
        <v>7.8749999999999987E-2</v>
      </c>
      <c r="AR86" s="2">
        <f t="shared" si="115"/>
        <v>8.9249999999999996E-2</v>
      </c>
      <c r="AS86" s="2">
        <f t="shared" si="115"/>
        <v>9.9749999999999991E-2</v>
      </c>
      <c r="AT86" s="44"/>
      <c r="AU86" s="89"/>
      <c r="AV86" s="67">
        <f t="shared" si="80"/>
        <v>2.4870941840919194</v>
      </c>
      <c r="AW86" s="70"/>
      <c r="AX86" s="2">
        <f t="shared" si="116"/>
        <v>0.21006561474929683</v>
      </c>
      <c r="AY86" s="2">
        <f t="shared" si="117"/>
        <v>0.21058979676138156</v>
      </c>
      <c r="AZ86" s="2">
        <f t="shared" si="118"/>
        <v>0.2116342658928369</v>
      </c>
      <c r="BA86" s="2">
        <f t="shared" si="119"/>
        <v>0.21319137529459298</v>
      </c>
      <c r="BB86" s="2">
        <f t="shared" si="120"/>
        <v>0.21525</v>
      </c>
      <c r="BC86" s="2">
        <f t="shared" si="121"/>
        <v>0.21779591938326115</v>
      </c>
      <c r="BD86" s="2">
        <f t="shared" si="122"/>
        <v>0.22081227887053742</v>
      </c>
      <c r="BE86" s="2">
        <f t="shared" si="123"/>
        <v>0.22428009831458517</v>
      </c>
      <c r="BF86" s="2">
        <f t="shared" si="124"/>
        <v>0.22817879502705765</v>
      </c>
      <c r="BG86" s="2">
        <f t="shared" si="125"/>
        <v>0.23248669316758755</v>
      </c>
      <c r="BI86" s="89"/>
      <c r="BJ86" s="67">
        <f t="shared" si="92"/>
        <v>2.4870941840919194</v>
      </c>
      <c r="BK86" s="70"/>
      <c r="BL86" s="2">
        <f t="shared" si="126"/>
        <v>0.36033227943730251</v>
      </c>
      <c r="BM86" s="2">
        <f t="shared" si="127"/>
        <v>1.0676100251682319</v>
      </c>
      <c r="BN86" s="2">
        <f t="shared" si="128"/>
        <v>1.7358735664850307</v>
      </c>
      <c r="BO86" s="2">
        <f t="shared" si="129"/>
        <v>2.3427605361438952</v>
      </c>
      <c r="BP86" s="2">
        <f t="shared" si="130"/>
        <v>2.8708118131840878</v>
      </c>
      <c r="BQ86" s="2">
        <f t="shared" si="131"/>
        <v>3.3084304411569985</v>
      </c>
      <c r="BR86" s="2">
        <f t="shared" si="132"/>
        <v>3.6501042533848924</v>
      </c>
      <c r="BS86" s="2">
        <f t="shared" si="133"/>
        <v>3.8959698371915237</v>
      </c>
      <c r="BT86" s="2">
        <f t="shared" si="134"/>
        <v>4.0508907005422401</v>
      </c>
      <c r="BU86" s="2">
        <f t="shared" si="135"/>
        <v>4.1232637470418139</v>
      </c>
    </row>
    <row r="87" spans="5:79" ht="16" thickBot="1" x14ac:dyDescent="0.25">
      <c r="E87" s="96"/>
      <c r="F87" s="67">
        <f t="shared" si="136"/>
        <v>2.748893571891069</v>
      </c>
      <c r="G87" s="70"/>
      <c r="H87" s="67">
        <f t="shared" ref="H87:Q100" si="137">H$75*$BX$88*$BX$96</f>
        <v>1.4431691252428109E-5</v>
      </c>
      <c r="I87" s="67">
        <f t="shared" si="137"/>
        <v>4.3295073757284329E-5</v>
      </c>
      <c r="J87" s="67">
        <f t="shared" si="137"/>
        <v>7.2158456262140532E-5</v>
      </c>
      <c r="K87" s="67">
        <f t="shared" si="137"/>
        <v>1.0102183876699676E-4</v>
      </c>
      <c r="L87" s="67">
        <f t="shared" si="137"/>
        <v>1.2988522127185299E-4</v>
      </c>
      <c r="M87" s="67">
        <f t="shared" si="137"/>
        <v>1.5874860377670919E-4</v>
      </c>
      <c r="N87" s="67">
        <f t="shared" si="137"/>
        <v>1.8761198628156539E-4</v>
      </c>
      <c r="O87" s="67">
        <f t="shared" si="137"/>
        <v>2.1647536878642161E-4</v>
      </c>
      <c r="P87" s="67">
        <f t="shared" si="137"/>
        <v>2.4533875129127783E-4</v>
      </c>
      <c r="Q87" s="67">
        <f t="shared" si="137"/>
        <v>2.7420213379613403E-4</v>
      </c>
      <c r="R87">
        <f t="shared" si="104"/>
        <v>1.4431691252428107E-3</v>
      </c>
      <c r="S87" s="89"/>
      <c r="T87" s="67">
        <f t="shared" si="56"/>
        <v>2.748893571891069</v>
      </c>
      <c r="U87" s="70"/>
      <c r="V87" s="2">
        <f t="shared" si="105"/>
        <v>3.3333333333333326E-2</v>
      </c>
      <c r="W87" s="2">
        <f t="shared" si="106"/>
        <v>9.9999999999999978E-2</v>
      </c>
      <c r="X87" s="2">
        <f t="shared" si="107"/>
        <v>0.1666666666666666</v>
      </c>
      <c r="Y87" s="2">
        <f t="shared" si="108"/>
        <v>0.23333333333333325</v>
      </c>
      <c r="Z87" s="2">
        <f t="shared" si="109"/>
        <v>0.29999999999999993</v>
      </c>
      <c r="AA87" s="2">
        <f t="shared" si="110"/>
        <v>0.36666666666666659</v>
      </c>
      <c r="AB87" s="2">
        <f t="shared" si="111"/>
        <v>0.43333333333333318</v>
      </c>
      <c r="AC87" s="2">
        <f t="shared" si="112"/>
        <v>0.49999999999999983</v>
      </c>
      <c r="AD87" s="2">
        <f t="shared" si="113"/>
        <v>0.56666666666666654</v>
      </c>
      <c r="AE87" s="2">
        <f t="shared" si="114"/>
        <v>0.63333333333333308</v>
      </c>
      <c r="AF87" s="44"/>
      <c r="AG87" s="89"/>
      <c r="AH87" s="67">
        <f t="shared" si="68"/>
        <v>2.748893571891069</v>
      </c>
      <c r="AI87" s="70"/>
      <c r="AJ87" s="2">
        <f t="shared" ref="AJ87:AS100" si="138">SQRT(((AJ$75*SIN($AH87))^2)+($BX$89-(AJ$75*COS($AH87)))^2)</f>
        <v>5.2500000000000003E-3</v>
      </c>
      <c r="AK87" s="2">
        <f t="shared" si="138"/>
        <v>1.575E-2</v>
      </c>
      <c r="AL87" s="2">
        <f t="shared" si="138"/>
        <v>2.6249999999999999E-2</v>
      </c>
      <c r="AM87" s="2">
        <f t="shared" si="138"/>
        <v>3.6749999999999998E-2</v>
      </c>
      <c r="AN87" s="2">
        <f t="shared" si="138"/>
        <v>4.725E-2</v>
      </c>
      <c r="AO87" s="2">
        <f t="shared" si="138"/>
        <v>5.7749999999999996E-2</v>
      </c>
      <c r="AP87" s="2">
        <f t="shared" si="138"/>
        <v>6.8250000000000005E-2</v>
      </c>
      <c r="AQ87" s="2">
        <f t="shared" si="138"/>
        <v>7.8749999999999987E-2</v>
      </c>
      <c r="AR87" s="2">
        <f t="shared" si="138"/>
        <v>8.9249999999999982E-2</v>
      </c>
      <c r="AS87" s="2">
        <f t="shared" si="138"/>
        <v>9.9749999999999991E-2</v>
      </c>
      <c r="AT87" s="44"/>
      <c r="AU87" s="89"/>
      <c r="AV87" s="67">
        <f t="shared" si="80"/>
        <v>2.748893571891069</v>
      </c>
      <c r="AW87" s="70"/>
      <c r="AX87" s="2">
        <f t="shared" si="116"/>
        <v>0.21006561474929683</v>
      </c>
      <c r="AY87" s="2">
        <f t="shared" si="117"/>
        <v>0.21058979676138156</v>
      </c>
      <c r="AZ87" s="2">
        <f t="shared" si="118"/>
        <v>0.2116342658928369</v>
      </c>
      <c r="BA87" s="2">
        <f t="shared" si="119"/>
        <v>0.21319137529459298</v>
      </c>
      <c r="BB87" s="2">
        <f t="shared" si="120"/>
        <v>0.21525</v>
      </c>
      <c r="BC87" s="2">
        <f t="shared" si="121"/>
        <v>0.21779591938326115</v>
      </c>
      <c r="BD87" s="2">
        <f t="shared" si="122"/>
        <v>0.22081227887053742</v>
      </c>
      <c r="BE87" s="2">
        <f t="shared" si="123"/>
        <v>0.22428009831458517</v>
      </c>
      <c r="BF87" s="2">
        <f t="shared" si="124"/>
        <v>0.22817879502705765</v>
      </c>
      <c r="BG87" s="2">
        <f t="shared" si="125"/>
        <v>0.23248669316758755</v>
      </c>
      <c r="BI87" s="89"/>
      <c r="BJ87" s="67">
        <f t="shared" si="92"/>
        <v>2.748893571891069</v>
      </c>
      <c r="BK87" s="70"/>
      <c r="BL87" s="2">
        <f t="shared" si="126"/>
        <v>0.36033227943730251</v>
      </c>
      <c r="BM87" s="2">
        <f t="shared" si="127"/>
        <v>1.0676100251682319</v>
      </c>
      <c r="BN87" s="2">
        <f t="shared" si="128"/>
        <v>1.7358735664850307</v>
      </c>
      <c r="BO87" s="2">
        <f t="shared" si="129"/>
        <v>2.3427605361438952</v>
      </c>
      <c r="BP87" s="2">
        <f t="shared" si="130"/>
        <v>2.8708118131840878</v>
      </c>
      <c r="BQ87" s="2">
        <f t="shared" si="131"/>
        <v>3.3084304411569985</v>
      </c>
      <c r="BR87" s="2">
        <f t="shared" si="132"/>
        <v>3.6501042533848924</v>
      </c>
      <c r="BS87" s="2">
        <f t="shared" si="133"/>
        <v>3.8959698371915237</v>
      </c>
      <c r="BT87" s="2">
        <f t="shared" si="134"/>
        <v>4.0508907005422401</v>
      </c>
      <c r="BU87" s="2">
        <f t="shared" si="135"/>
        <v>4.1232637470418139</v>
      </c>
      <c r="BW87" s="83" t="s">
        <v>65</v>
      </c>
      <c r="BX87" s="83"/>
      <c r="BY87" s="83"/>
    </row>
    <row r="88" spans="5:79" x14ac:dyDescent="0.2">
      <c r="E88" s="96"/>
      <c r="F88" s="67">
        <f t="shared" si="136"/>
        <v>3.0106929596902186</v>
      </c>
      <c r="G88" s="70"/>
      <c r="H88" s="67">
        <f t="shared" si="137"/>
        <v>1.4431691252428109E-5</v>
      </c>
      <c r="I88" s="67">
        <f t="shared" si="137"/>
        <v>4.3295073757284329E-5</v>
      </c>
      <c r="J88" s="67">
        <f t="shared" si="137"/>
        <v>7.2158456262140532E-5</v>
      </c>
      <c r="K88" s="67">
        <f t="shared" si="137"/>
        <v>1.0102183876699676E-4</v>
      </c>
      <c r="L88" s="67">
        <f t="shared" si="137"/>
        <v>1.2988522127185299E-4</v>
      </c>
      <c r="M88" s="67">
        <f t="shared" si="137"/>
        <v>1.5874860377670919E-4</v>
      </c>
      <c r="N88" s="67">
        <f t="shared" si="137"/>
        <v>1.8761198628156539E-4</v>
      </c>
      <c r="O88" s="67">
        <f t="shared" si="137"/>
        <v>2.1647536878642161E-4</v>
      </c>
      <c r="P88" s="67">
        <f t="shared" si="137"/>
        <v>2.4533875129127783E-4</v>
      </c>
      <c r="Q88" s="67">
        <f t="shared" si="137"/>
        <v>2.7420213379613403E-4</v>
      </c>
      <c r="R88">
        <f t="shared" si="104"/>
        <v>1.4431691252428107E-3</v>
      </c>
      <c r="S88" s="89"/>
      <c r="T88" s="67">
        <f t="shared" si="56"/>
        <v>3.0106929596902186</v>
      </c>
      <c r="U88" s="70"/>
      <c r="V88" s="2">
        <f t="shared" si="105"/>
        <v>3.3333333333333326E-2</v>
      </c>
      <c r="W88" s="2">
        <f t="shared" si="106"/>
        <v>9.9999999999999978E-2</v>
      </c>
      <c r="X88" s="2">
        <f t="shared" si="107"/>
        <v>0.1666666666666666</v>
      </c>
      <c r="Y88" s="2">
        <f t="shared" si="108"/>
        <v>0.23333333333333325</v>
      </c>
      <c r="Z88" s="2">
        <f t="shared" si="109"/>
        <v>0.29999999999999993</v>
      </c>
      <c r="AA88" s="2">
        <f t="shared" si="110"/>
        <v>0.36666666666666659</v>
      </c>
      <c r="AB88" s="2">
        <f t="shared" si="111"/>
        <v>0.43333333333333318</v>
      </c>
      <c r="AC88" s="2">
        <f t="shared" si="112"/>
        <v>0.49999999999999983</v>
      </c>
      <c r="AD88" s="2">
        <f t="shared" si="113"/>
        <v>0.56666666666666654</v>
      </c>
      <c r="AE88" s="2">
        <f t="shared" si="114"/>
        <v>0.63333333333333308</v>
      </c>
      <c r="AF88" s="44"/>
      <c r="AG88" s="89"/>
      <c r="AH88" s="67">
        <f t="shared" si="68"/>
        <v>3.0106929596902186</v>
      </c>
      <c r="AI88" s="70"/>
      <c r="AJ88" s="2">
        <f t="shared" si="138"/>
        <v>5.2499999999999995E-3</v>
      </c>
      <c r="AK88" s="2">
        <f t="shared" si="138"/>
        <v>1.575E-2</v>
      </c>
      <c r="AL88" s="2">
        <f t="shared" si="138"/>
        <v>2.6249999999999999E-2</v>
      </c>
      <c r="AM88" s="2">
        <f t="shared" si="138"/>
        <v>3.6749999999999998E-2</v>
      </c>
      <c r="AN88" s="2">
        <f t="shared" si="138"/>
        <v>4.725E-2</v>
      </c>
      <c r="AO88" s="2">
        <f t="shared" si="138"/>
        <v>5.7749999999999996E-2</v>
      </c>
      <c r="AP88" s="2">
        <f t="shared" si="138"/>
        <v>6.8249999999999991E-2</v>
      </c>
      <c r="AQ88" s="2">
        <f t="shared" si="138"/>
        <v>7.8749999999999987E-2</v>
      </c>
      <c r="AR88" s="2">
        <f t="shared" si="138"/>
        <v>8.9249999999999968E-2</v>
      </c>
      <c r="AS88" s="2">
        <f t="shared" si="138"/>
        <v>9.9749999999999964E-2</v>
      </c>
      <c r="AT88" s="44"/>
      <c r="AU88" s="89"/>
      <c r="AV88" s="67">
        <f t="shared" si="80"/>
        <v>3.0106929596902186</v>
      </c>
      <c r="AW88" s="70"/>
      <c r="AX88" s="2">
        <f t="shared" si="116"/>
        <v>0.21006561474929683</v>
      </c>
      <c r="AY88" s="2">
        <f t="shared" si="117"/>
        <v>0.21058979676138156</v>
      </c>
      <c r="AZ88" s="2">
        <f t="shared" si="118"/>
        <v>0.2116342658928369</v>
      </c>
      <c r="BA88" s="2">
        <f t="shared" si="119"/>
        <v>0.21319137529459298</v>
      </c>
      <c r="BB88" s="2">
        <f t="shared" si="120"/>
        <v>0.21525</v>
      </c>
      <c r="BC88" s="2">
        <f t="shared" si="121"/>
        <v>0.21779591938326115</v>
      </c>
      <c r="BD88" s="2">
        <f t="shared" si="122"/>
        <v>0.22081227887053742</v>
      </c>
      <c r="BE88" s="2">
        <f t="shared" si="123"/>
        <v>0.22428009831458517</v>
      </c>
      <c r="BF88" s="2">
        <f t="shared" si="124"/>
        <v>0.22817879502705765</v>
      </c>
      <c r="BG88" s="2">
        <f t="shared" si="125"/>
        <v>0.23248669316758752</v>
      </c>
      <c r="BI88" s="89"/>
      <c r="BJ88" s="67">
        <f t="shared" si="92"/>
        <v>3.0106929596902186</v>
      </c>
      <c r="BK88" s="70"/>
      <c r="BL88" s="2">
        <f t="shared" si="126"/>
        <v>0.36033227943730251</v>
      </c>
      <c r="BM88" s="2">
        <f t="shared" si="127"/>
        <v>1.0676100251682319</v>
      </c>
      <c r="BN88" s="2">
        <f t="shared" si="128"/>
        <v>1.7358735664850307</v>
      </c>
      <c r="BO88" s="2">
        <f t="shared" si="129"/>
        <v>2.3427605361438952</v>
      </c>
      <c r="BP88" s="2">
        <f t="shared" si="130"/>
        <v>2.8708118131840878</v>
      </c>
      <c r="BQ88" s="2">
        <f t="shared" si="131"/>
        <v>3.3084304411569985</v>
      </c>
      <c r="BR88" s="2">
        <f t="shared" si="132"/>
        <v>3.6501042533848924</v>
      </c>
      <c r="BS88" s="2">
        <f t="shared" si="133"/>
        <v>3.8959698371915237</v>
      </c>
      <c r="BT88" s="2">
        <f t="shared" si="134"/>
        <v>4.0508907005422401</v>
      </c>
      <c r="BU88" s="2">
        <f t="shared" si="135"/>
        <v>4.1232637470418174</v>
      </c>
      <c r="BW88" s="66" t="s">
        <v>38</v>
      </c>
      <c r="BX88" s="59">
        <f>BX92/BX94</f>
        <v>1.0499999999999999E-2</v>
      </c>
      <c r="BY88" s="60"/>
    </row>
    <row r="89" spans="5:79" x14ac:dyDescent="0.2">
      <c r="E89" s="96"/>
      <c r="F89" s="67">
        <f t="shared" si="136"/>
        <v>3.2724923474893681</v>
      </c>
      <c r="G89" s="70"/>
      <c r="H89" s="67">
        <f t="shared" si="137"/>
        <v>1.4431691252428109E-5</v>
      </c>
      <c r="I89" s="67">
        <f t="shared" si="137"/>
        <v>4.3295073757284329E-5</v>
      </c>
      <c r="J89" s="67">
        <f t="shared" si="137"/>
        <v>7.2158456262140532E-5</v>
      </c>
      <c r="K89" s="67">
        <f t="shared" si="137"/>
        <v>1.0102183876699676E-4</v>
      </c>
      <c r="L89" s="67">
        <f t="shared" si="137"/>
        <v>1.2988522127185299E-4</v>
      </c>
      <c r="M89" s="67">
        <f t="shared" si="137"/>
        <v>1.5874860377670919E-4</v>
      </c>
      <c r="N89" s="67">
        <f t="shared" si="137"/>
        <v>1.8761198628156539E-4</v>
      </c>
      <c r="O89" s="67">
        <f t="shared" si="137"/>
        <v>2.1647536878642161E-4</v>
      </c>
      <c r="P89" s="67">
        <f t="shared" si="137"/>
        <v>2.4533875129127783E-4</v>
      </c>
      <c r="Q89" s="67">
        <f t="shared" si="137"/>
        <v>2.7420213379613403E-4</v>
      </c>
      <c r="R89">
        <f t="shared" si="104"/>
        <v>1.4431691252428107E-3</v>
      </c>
      <c r="S89" s="89"/>
      <c r="T89" s="67">
        <f t="shared" si="56"/>
        <v>3.2724923474893681</v>
      </c>
      <c r="U89" s="70"/>
      <c r="V89" s="2">
        <f t="shared" si="105"/>
        <v>3.3333333333333326E-2</v>
      </c>
      <c r="W89" s="2">
        <f t="shared" si="106"/>
        <v>9.9999999999999978E-2</v>
      </c>
      <c r="X89" s="2">
        <f t="shared" si="107"/>
        <v>0.1666666666666666</v>
      </c>
      <c r="Y89" s="2">
        <f t="shared" si="108"/>
        <v>0.23333333333333325</v>
      </c>
      <c r="Z89" s="2">
        <f t="shared" si="109"/>
        <v>0.29999999999999993</v>
      </c>
      <c r="AA89" s="2">
        <f t="shared" si="110"/>
        <v>0.36666666666666659</v>
      </c>
      <c r="AB89" s="2">
        <f t="shared" si="111"/>
        <v>0.43333333333333318</v>
      </c>
      <c r="AC89" s="2">
        <f t="shared" si="112"/>
        <v>0.49999999999999983</v>
      </c>
      <c r="AD89" s="2">
        <f t="shared" si="113"/>
        <v>0.56666666666666654</v>
      </c>
      <c r="AE89" s="2">
        <f t="shared" si="114"/>
        <v>0.63333333333333308</v>
      </c>
      <c r="AF89" s="44"/>
      <c r="AG89" s="89"/>
      <c r="AH89" s="67">
        <f t="shared" si="68"/>
        <v>3.2724923474893681</v>
      </c>
      <c r="AI89" s="70"/>
      <c r="AJ89" s="2">
        <f t="shared" si="138"/>
        <v>5.2499999999999995E-3</v>
      </c>
      <c r="AK89" s="2">
        <f t="shared" si="138"/>
        <v>1.575E-2</v>
      </c>
      <c r="AL89" s="2">
        <f t="shared" si="138"/>
        <v>2.6249999999999999E-2</v>
      </c>
      <c r="AM89" s="2">
        <f t="shared" si="138"/>
        <v>3.6749999999999998E-2</v>
      </c>
      <c r="AN89" s="2">
        <f t="shared" si="138"/>
        <v>4.725E-2</v>
      </c>
      <c r="AO89" s="2">
        <f t="shared" si="138"/>
        <v>5.7749999999999996E-2</v>
      </c>
      <c r="AP89" s="2">
        <f t="shared" si="138"/>
        <v>6.8249999999999991E-2</v>
      </c>
      <c r="AQ89" s="2">
        <f t="shared" si="138"/>
        <v>7.8749999999999987E-2</v>
      </c>
      <c r="AR89" s="2">
        <f t="shared" si="138"/>
        <v>8.9249999999999968E-2</v>
      </c>
      <c r="AS89" s="2">
        <f t="shared" si="138"/>
        <v>9.9749999999999964E-2</v>
      </c>
      <c r="AT89" s="44"/>
      <c r="AU89" s="89"/>
      <c r="AV89" s="67">
        <f t="shared" si="80"/>
        <v>3.2724923474893681</v>
      </c>
      <c r="AW89" s="70"/>
      <c r="AX89" s="2">
        <f t="shared" si="116"/>
        <v>0.21006561474929683</v>
      </c>
      <c r="AY89" s="2">
        <f t="shared" si="117"/>
        <v>0.21058979676138156</v>
      </c>
      <c r="AZ89" s="2">
        <f t="shared" si="118"/>
        <v>0.2116342658928369</v>
      </c>
      <c r="BA89" s="2">
        <f t="shared" si="119"/>
        <v>0.21319137529459298</v>
      </c>
      <c r="BB89" s="2">
        <f t="shared" si="120"/>
        <v>0.21525</v>
      </c>
      <c r="BC89" s="2">
        <f t="shared" si="121"/>
        <v>0.21779591938326115</v>
      </c>
      <c r="BD89" s="2">
        <f t="shared" si="122"/>
        <v>0.22081227887053742</v>
      </c>
      <c r="BE89" s="2">
        <f t="shared" si="123"/>
        <v>0.22428009831458517</v>
      </c>
      <c r="BF89" s="2">
        <f t="shared" si="124"/>
        <v>0.22817879502705765</v>
      </c>
      <c r="BG89" s="2">
        <f t="shared" si="125"/>
        <v>0.23248669316758752</v>
      </c>
      <c r="BI89" s="89"/>
      <c r="BJ89" s="67">
        <f t="shared" si="92"/>
        <v>3.2724923474893681</v>
      </c>
      <c r="BK89" s="70"/>
      <c r="BL89" s="2">
        <f t="shared" si="126"/>
        <v>0.36033227943730251</v>
      </c>
      <c r="BM89" s="2">
        <f t="shared" si="127"/>
        <v>1.0676100251682319</v>
      </c>
      <c r="BN89" s="2">
        <f t="shared" si="128"/>
        <v>1.7358735664850307</v>
      </c>
      <c r="BO89" s="2">
        <f t="shared" si="129"/>
        <v>2.3427605361438952</v>
      </c>
      <c r="BP89" s="2">
        <f t="shared" si="130"/>
        <v>2.8708118131840878</v>
      </c>
      <c r="BQ89" s="2">
        <f t="shared" si="131"/>
        <v>3.3084304411569985</v>
      </c>
      <c r="BR89" s="2">
        <f t="shared" si="132"/>
        <v>3.6501042533848924</v>
      </c>
      <c r="BS89" s="2">
        <f t="shared" si="133"/>
        <v>3.8959698371915237</v>
      </c>
      <c r="BT89" s="2">
        <f t="shared" si="134"/>
        <v>4.0508907005422401</v>
      </c>
      <c r="BU89" s="2">
        <f t="shared" si="135"/>
        <v>4.1232637470418174</v>
      </c>
      <c r="BW89" s="64" t="s">
        <v>45</v>
      </c>
      <c r="BX89" s="91">
        <v>0</v>
      </c>
      <c r="BY89" s="92"/>
      <c r="BZ89" s="98"/>
      <c r="CA89" s="81"/>
    </row>
    <row r="90" spans="5:79" x14ac:dyDescent="0.2">
      <c r="E90" s="96"/>
      <c r="F90" s="67">
        <f t="shared" si="136"/>
        <v>3.5342917352885177</v>
      </c>
      <c r="G90" s="70"/>
      <c r="H90" s="67">
        <f t="shared" si="137"/>
        <v>1.4431691252428109E-5</v>
      </c>
      <c r="I90" s="67">
        <f t="shared" si="137"/>
        <v>4.3295073757284329E-5</v>
      </c>
      <c r="J90" s="67">
        <f t="shared" si="137"/>
        <v>7.2158456262140532E-5</v>
      </c>
      <c r="K90" s="67">
        <f t="shared" si="137"/>
        <v>1.0102183876699676E-4</v>
      </c>
      <c r="L90" s="67">
        <f t="shared" si="137"/>
        <v>1.2988522127185299E-4</v>
      </c>
      <c r="M90" s="67">
        <f t="shared" si="137"/>
        <v>1.5874860377670919E-4</v>
      </c>
      <c r="N90" s="67">
        <f t="shared" si="137"/>
        <v>1.8761198628156539E-4</v>
      </c>
      <c r="O90" s="67">
        <f t="shared" si="137"/>
        <v>2.1647536878642161E-4</v>
      </c>
      <c r="P90" s="67">
        <f t="shared" si="137"/>
        <v>2.4533875129127783E-4</v>
      </c>
      <c r="Q90" s="67">
        <f t="shared" si="137"/>
        <v>2.7420213379613403E-4</v>
      </c>
      <c r="R90">
        <f t="shared" si="104"/>
        <v>1.4431691252428107E-3</v>
      </c>
      <c r="S90" s="89"/>
      <c r="T90" s="67">
        <f t="shared" si="56"/>
        <v>3.5342917352885177</v>
      </c>
      <c r="U90" s="70"/>
      <c r="V90" s="2">
        <f t="shared" si="105"/>
        <v>3.3333333333333326E-2</v>
      </c>
      <c r="W90" s="2">
        <f t="shared" si="106"/>
        <v>9.9999999999999978E-2</v>
      </c>
      <c r="X90" s="2">
        <f t="shared" si="107"/>
        <v>0.1666666666666666</v>
      </c>
      <c r="Y90" s="2">
        <f t="shared" si="108"/>
        <v>0.23333333333333325</v>
      </c>
      <c r="Z90" s="2">
        <f t="shared" si="109"/>
        <v>0.29999999999999993</v>
      </c>
      <c r="AA90" s="2">
        <f t="shared" si="110"/>
        <v>0.36666666666666659</v>
      </c>
      <c r="AB90" s="2">
        <f t="shared" si="111"/>
        <v>0.43333333333333318</v>
      </c>
      <c r="AC90" s="2">
        <f t="shared" si="112"/>
        <v>0.49999999999999983</v>
      </c>
      <c r="AD90" s="2">
        <f t="shared" si="113"/>
        <v>0.56666666666666654</v>
      </c>
      <c r="AE90" s="2">
        <f t="shared" si="114"/>
        <v>0.63333333333333308</v>
      </c>
      <c r="AF90" s="44"/>
      <c r="AG90" s="89"/>
      <c r="AH90" s="67">
        <f t="shared" si="68"/>
        <v>3.5342917352885177</v>
      </c>
      <c r="AI90" s="70"/>
      <c r="AJ90" s="2">
        <f t="shared" si="138"/>
        <v>5.2499999999999995E-3</v>
      </c>
      <c r="AK90" s="2">
        <f t="shared" si="138"/>
        <v>1.575E-2</v>
      </c>
      <c r="AL90" s="2">
        <f t="shared" si="138"/>
        <v>2.6249999999999999E-2</v>
      </c>
      <c r="AM90" s="2">
        <f t="shared" si="138"/>
        <v>3.6749999999999998E-2</v>
      </c>
      <c r="AN90" s="2">
        <f t="shared" si="138"/>
        <v>4.725E-2</v>
      </c>
      <c r="AO90" s="2">
        <f t="shared" si="138"/>
        <v>5.7750000000000003E-2</v>
      </c>
      <c r="AP90" s="2">
        <f t="shared" si="138"/>
        <v>6.8249999999999991E-2</v>
      </c>
      <c r="AQ90" s="2">
        <f t="shared" si="138"/>
        <v>7.8749999999999987E-2</v>
      </c>
      <c r="AR90" s="2">
        <f t="shared" si="138"/>
        <v>8.9249999999999968E-2</v>
      </c>
      <c r="AS90" s="2">
        <f t="shared" si="138"/>
        <v>9.9749999999999978E-2</v>
      </c>
      <c r="AT90" s="44"/>
      <c r="AU90" s="89"/>
      <c r="AV90" s="67">
        <f t="shared" si="80"/>
        <v>3.5342917352885177</v>
      </c>
      <c r="AW90" s="70"/>
      <c r="AX90" s="2">
        <f t="shared" si="116"/>
        <v>0.21006561474929683</v>
      </c>
      <c r="AY90" s="2">
        <f t="shared" si="117"/>
        <v>0.21058979676138156</v>
      </c>
      <c r="AZ90" s="2">
        <f t="shared" si="118"/>
        <v>0.2116342658928369</v>
      </c>
      <c r="BA90" s="2">
        <f t="shared" si="119"/>
        <v>0.21319137529459298</v>
      </c>
      <c r="BB90" s="2">
        <f t="shared" si="120"/>
        <v>0.21525</v>
      </c>
      <c r="BC90" s="2">
        <f t="shared" si="121"/>
        <v>0.21779591938326115</v>
      </c>
      <c r="BD90" s="2">
        <f t="shared" si="122"/>
        <v>0.22081227887053742</v>
      </c>
      <c r="BE90" s="2">
        <f t="shared" si="123"/>
        <v>0.22428009831458517</v>
      </c>
      <c r="BF90" s="2">
        <f t="shared" si="124"/>
        <v>0.22817879502705765</v>
      </c>
      <c r="BG90" s="2">
        <f t="shared" si="125"/>
        <v>0.23248669316758752</v>
      </c>
      <c r="BI90" s="89"/>
      <c r="BJ90" s="67">
        <f t="shared" si="92"/>
        <v>3.5342917352885177</v>
      </c>
      <c r="BK90" s="70"/>
      <c r="BL90" s="2">
        <f t="shared" si="126"/>
        <v>0.36033227943730251</v>
      </c>
      <c r="BM90" s="2">
        <f t="shared" si="127"/>
        <v>1.0676100251682319</v>
      </c>
      <c r="BN90" s="2">
        <f t="shared" si="128"/>
        <v>1.7358735664850307</v>
      </c>
      <c r="BO90" s="2">
        <f t="shared" si="129"/>
        <v>2.3427605361438952</v>
      </c>
      <c r="BP90" s="2">
        <f t="shared" si="130"/>
        <v>2.8708118131840878</v>
      </c>
      <c r="BQ90" s="2">
        <f t="shared" si="131"/>
        <v>3.3084304411569985</v>
      </c>
      <c r="BR90" s="2">
        <f t="shared" si="132"/>
        <v>3.6501042533848924</v>
      </c>
      <c r="BS90" s="2">
        <f t="shared" si="133"/>
        <v>3.8959698371915237</v>
      </c>
      <c r="BT90" s="2">
        <f t="shared" si="134"/>
        <v>4.0508907005422401</v>
      </c>
      <c r="BU90" s="2">
        <f t="shared" si="135"/>
        <v>4.1232637470418174</v>
      </c>
      <c r="BW90" s="64" t="s">
        <v>10</v>
      </c>
      <c r="BX90" s="91">
        <v>0.21</v>
      </c>
      <c r="BY90" s="92"/>
    </row>
    <row r="91" spans="5:79" x14ac:dyDescent="0.2">
      <c r="E91" s="96"/>
      <c r="F91" s="67">
        <f t="shared" si="136"/>
        <v>3.7960911230876673</v>
      </c>
      <c r="G91" s="70"/>
      <c r="H91" s="67">
        <f t="shared" si="137"/>
        <v>1.4431691252428109E-5</v>
      </c>
      <c r="I91" s="67">
        <f t="shared" si="137"/>
        <v>4.3295073757284329E-5</v>
      </c>
      <c r="J91" s="67">
        <f t="shared" si="137"/>
        <v>7.2158456262140532E-5</v>
      </c>
      <c r="K91" s="67">
        <f t="shared" si="137"/>
        <v>1.0102183876699676E-4</v>
      </c>
      <c r="L91" s="67">
        <f t="shared" si="137"/>
        <v>1.2988522127185299E-4</v>
      </c>
      <c r="M91" s="67">
        <f t="shared" si="137"/>
        <v>1.5874860377670919E-4</v>
      </c>
      <c r="N91" s="67">
        <f t="shared" si="137"/>
        <v>1.8761198628156539E-4</v>
      </c>
      <c r="O91" s="67">
        <f t="shared" si="137"/>
        <v>2.1647536878642161E-4</v>
      </c>
      <c r="P91" s="67">
        <f t="shared" si="137"/>
        <v>2.4533875129127783E-4</v>
      </c>
      <c r="Q91" s="67">
        <f t="shared" si="137"/>
        <v>2.7420213379613403E-4</v>
      </c>
      <c r="R91">
        <f t="shared" si="104"/>
        <v>1.4431691252428107E-3</v>
      </c>
      <c r="S91" s="89"/>
      <c r="T91" s="67">
        <f t="shared" si="56"/>
        <v>3.7960911230876673</v>
      </c>
      <c r="U91" s="70"/>
      <c r="V91" s="2">
        <f t="shared" si="105"/>
        <v>3.3333333333333326E-2</v>
      </c>
      <c r="W91" s="2">
        <f t="shared" si="106"/>
        <v>9.9999999999999978E-2</v>
      </c>
      <c r="X91" s="2">
        <f t="shared" si="107"/>
        <v>0.1666666666666666</v>
      </c>
      <c r="Y91" s="2">
        <f t="shared" si="108"/>
        <v>0.23333333333333325</v>
      </c>
      <c r="Z91" s="2">
        <f t="shared" si="109"/>
        <v>0.29999999999999993</v>
      </c>
      <c r="AA91" s="2">
        <f t="shared" si="110"/>
        <v>0.36666666666666659</v>
      </c>
      <c r="AB91" s="2">
        <f t="shared" si="111"/>
        <v>0.43333333333333318</v>
      </c>
      <c r="AC91" s="2">
        <f t="shared" si="112"/>
        <v>0.49999999999999983</v>
      </c>
      <c r="AD91" s="2">
        <f t="shared" si="113"/>
        <v>0.56666666666666654</v>
      </c>
      <c r="AE91" s="2">
        <f t="shared" si="114"/>
        <v>0.63333333333333308</v>
      </c>
      <c r="AF91" s="44"/>
      <c r="AG91" s="89"/>
      <c r="AH91" s="67">
        <f t="shared" si="68"/>
        <v>3.7960911230876673</v>
      </c>
      <c r="AI91" s="70"/>
      <c r="AJ91" s="2">
        <f t="shared" si="138"/>
        <v>5.2499999999999995E-3</v>
      </c>
      <c r="AK91" s="2">
        <f t="shared" si="138"/>
        <v>1.575E-2</v>
      </c>
      <c r="AL91" s="2">
        <f t="shared" si="138"/>
        <v>2.6249999999999999E-2</v>
      </c>
      <c r="AM91" s="2">
        <f t="shared" si="138"/>
        <v>3.6749999999999998E-2</v>
      </c>
      <c r="AN91" s="2">
        <f t="shared" si="138"/>
        <v>4.725E-2</v>
      </c>
      <c r="AO91" s="2">
        <f t="shared" si="138"/>
        <v>5.7749999999999996E-2</v>
      </c>
      <c r="AP91" s="2">
        <f t="shared" si="138"/>
        <v>6.8249999999999991E-2</v>
      </c>
      <c r="AQ91" s="2">
        <f t="shared" si="138"/>
        <v>7.8749999999999987E-2</v>
      </c>
      <c r="AR91" s="2">
        <f t="shared" si="138"/>
        <v>8.9249999999999982E-2</v>
      </c>
      <c r="AS91" s="2">
        <f t="shared" si="138"/>
        <v>9.9749999999999978E-2</v>
      </c>
      <c r="AT91" s="44"/>
      <c r="AU91" s="89"/>
      <c r="AV91" s="67">
        <f t="shared" si="80"/>
        <v>3.7960911230876673</v>
      </c>
      <c r="AW91" s="70"/>
      <c r="AX91" s="2">
        <f t="shared" si="116"/>
        <v>0.21006561474929683</v>
      </c>
      <c r="AY91" s="2">
        <f t="shared" si="117"/>
        <v>0.21058979676138156</v>
      </c>
      <c r="AZ91" s="2">
        <f t="shared" si="118"/>
        <v>0.2116342658928369</v>
      </c>
      <c r="BA91" s="2">
        <f t="shared" si="119"/>
        <v>0.21319137529459298</v>
      </c>
      <c r="BB91" s="2">
        <f t="shared" si="120"/>
        <v>0.21525</v>
      </c>
      <c r="BC91" s="2">
        <f t="shared" si="121"/>
        <v>0.21779591938326115</v>
      </c>
      <c r="BD91" s="2">
        <f t="shared" si="122"/>
        <v>0.22081227887053742</v>
      </c>
      <c r="BE91" s="2">
        <f t="shared" si="123"/>
        <v>0.22428009831458517</v>
      </c>
      <c r="BF91" s="2">
        <f t="shared" si="124"/>
        <v>0.22817879502705765</v>
      </c>
      <c r="BG91" s="2">
        <f t="shared" si="125"/>
        <v>0.23248669316758752</v>
      </c>
      <c r="BI91" s="89"/>
      <c r="BJ91" s="67">
        <f t="shared" si="92"/>
        <v>3.7960911230876673</v>
      </c>
      <c r="BK91" s="70"/>
      <c r="BL91" s="2">
        <f t="shared" si="126"/>
        <v>0.36033227943730251</v>
      </c>
      <c r="BM91" s="2">
        <f t="shared" si="127"/>
        <v>1.0676100251682319</v>
      </c>
      <c r="BN91" s="2">
        <f t="shared" si="128"/>
        <v>1.7358735664850307</v>
      </c>
      <c r="BO91" s="2">
        <f t="shared" si="129"/>
        <v>2.3427605361438952</v>
      </c>
      <c r="BP91" s="2">
        <f t="shared" si="130"/>
        <v>2.8708118131840878</v>
      </c>
      <c r="BQ91" s="2">
        <f t="shared" si="131"/>
        <v>3.3084304411569985</v>
      </c>
      <c r="BR91" s="2">
        <f t="shared" si="132"/>
        <v>3.6501042533848924</v>
      </c>
      <c r="BS91" s="2">
        <f t="shared" si="133"/>
        <v>3.8959698371915237</v>
      </c>
      <c r="BT91" s="2">
        <f t="shared" si="134"/>
        <v>4.0508907005422401</v>
      </c>
      <c r="BU91" s="2">
        <f t="shared" si="135"/>
        <v>4.1232637470418174</v>
      </c>
      <c r="BW91" s="64" t="s">
        <v>32</v>
      </c>
      <c r="BX91" s="44">
        <v>80</v>
      </c>
      <c r="BY91" s="61" t="s">
        <v>1</v>
      </c>
    </row>
    <row r="92" spans="5:79" x14ac:dyDescent="0.2">
      <c r="E92" s="96"/>
      <c r="F92" s="67">
        <f t="shared" si="136"/>
        <v>4.0578905108868168</v>
      </c>
      <c r="G92" s="70"/>
      <c r="H92" s="67">
        <f t="shared" si="137"/>
        <v>1.4431691252428109E-5</v>
      </c>
      <c r="I92" s="67">
        <f t="shared" si="137"/>
        <v>4.3295073757284329E-5</v>
      </c>
      <c r="J92" s="67">
        <f t="shared" si="137"/>
        <v>7.2158456262140532E-5</v>
      </c>
      <c r="K92" s="67">
        <f t="shared" si="137"/>
        <v>1.0102183876699676E-4</v>
      </c>
      <c r="L92" s="67">
        <f t="shared" si="137"/>
        <v>1.2988522127185299E-4</v>
      </c>
      <c r="M92" s="67">
        <f t="shared" si="137"/>
        <v>1.5874860377670919E-4</v>
      </c>
      <c r="N92" s="67">
        <f t="shared" si="137"/>
        <v>1.8761198628156539E-4</v>
      </c>
      <c r="O92" s="67">
        <f t="shared" si="137"/>
        <v>2.1647536878642161E-4</v>
      </c>
      <c r="P92" s="67">
        <f t="shared" si="137"/>
        <v>2.4533875129127783E-4</v>
      </c>
      <c r="Q92" s="67">
        <f t="shared" si="137"/>
        <v>2.7420213379613403E-4</v>
      </c>
      <c r="R92">
        <f t="shared" si="104"/>
        <v>1.4431691252428107E-3</v>
      </c>
      <c r="S92" s="89"/>
      <c r="T92" s="67">
        <f t="shared" si="56"/>
        <v>4.0578905108868168</v>
      </c>
      <c r="U92" s="70"/>
      <c r="V92" s="2">
        <f t="shared" si="105"/>
        <v>3.3333333333333326E-2</v>
      </c>
      <c r="W92" s="2">
        <f t="shared" si="106"/>
        <v>9.9999999999999978E-2</v>
      </c>
      <c r="X92" s="2">
        <f t="shared" si="107"/>
        <v>0.1666666666666666</v>
      </c>
      <c r="Y92" s="2">
        <f t="shared" si="108"/>
        <v>0.23333333333333325</v>
      </c>
      <c r="Z92" s="2">
        <f t="shared" si="109"/>
        <v>0.29999999999999993</v>
      </c>
      <c r="AA92" s="2">
        <f t="shared" si="110"/>
        <v>0.36666666666666659</v>
      </c>
      <c r="AB92" s="2">
        <f t="shared" si="111"/>
        <v>0.43333333333333318</v>
      </c>
      <c r="AC92" s="2">
        <f t="shared" si="112"/>
        <v>0.49999999999999983</v>
      </c>
      <c r="AD92" s="2">
        <f t="shared" si="113"/>
        <v>0.56666666666666654</v>
      </c>
      <c r="AE92" s="2">
        <f t="shared" si="114"/>
        <v>0.63333333333333308</v>
      </c>
      <c r="AF92" s="44"/>
      <c r="AG92" s="89"/>
      <c r="AH92" s="67">
        <f t="shared" si="68"/>
        <v>4.0578905108868168</v>
      </c>
      <c r="AI92" s="70"/>
      <c r="AJ92" s="2">
        <f t="shared" si="138"/>
        <v>5.2500000000000003E-3</v>
      </c>
      <c r="AK92" s="2">
        <f t="shared" si="138"/>
        <v>1.575E-2</v>
      </c>
      <c r="AL92" s="2">
        <f t="shared" si="138"/>
        <v>2.6249999999999999E-2</v>
      </c>
      <c r="AM92" s="2">
        <f t="shared" si="138"/>
        <v>3.6749999999999998E-2</v>
      </c>
      <c r="AN92" s="2">
        <f t="shared" si="138"/>
        <v>4.725E-2</v>
      </c>
      <c r="AO92" s="2">
        <f t="shared" si="138"/>
        <v>5.7749999999999996E-2</v>
      </c>
      <c r="AP92" s="2">
        <f t="shared" si="138"/>
        <v>6.8249999999999991E-2</v>
      </c>
      <c r="AQ92" s="2">
        <f t="shared" si="138"/>
        <v>7.8749999999999987E-2</v>
      </c>
      <c r="AR92" s="2">
        <f t="shared" si="138"/>
        <v>8.9249999999999982E-2</v>
      </c>
      <c r="AS92" s="2">
        <f t="shared" si="138"/>
        <v>9.9749999999999978E-2</v>
      </c>
      <c r="AT92" s="44"/>
      <c r="AU92" s="89"/>
      <c r="AV92" s="67">
        <f t="shared" si="80"/>
        <v>4.0578905108868168</v>
      </c>
      <c r="AW92" s="70"/>
      <c r="AX92" s="2">
        <f t="shared" si="116"/>
        <v>0.21006561474929683</v>
      </c>
      <c r="AY92" s="2">
        <f t="shared" si="117"/>
        <v>0.21058979676138156</v>
      </c>
      <c r="AZ92" s="2">
        <f t="shared" si="118"/>
        <v>0.2116342658928369</v>
      </c>
      <c r="BA92" s="2">
        <f t="shared" si="119"/>
        <v>0.21319137529459298</v>
      </c>
      <c r="BB92" s="2">
        <f t="shared" si="120"/>
        <v>0.21525</v>
      </c>
      <c r="BC92" s="2">
        <f t="shared" si="121"/>
        <v>0.21779591938326115</v>
      </c>
      <c r="BD92" s="2">
        <f t="shared" si="122"/>
        <v>0.22081227887053742</v>
      </c>
      <c r="BE92" s="2">
        <f t="shared" si="123"/>
        <v>0.22428009831458517</v>
      </c>
      <c r="BF92" s="2">
        <f t="shared" si="124"/>
        <v>0.22817879502705765</v>
      </c>
      <c r="BG92" s="2">
        <f t="shared" si="125"/>
        <v>0.23248669316758752</v>
      </c>
      <c r="BI92" s="89"/>
      <c r="BJ92" s="67">
        <f t="shared" si="92"/>
        <v>4.0578905108868168</v>
      </c>
      <c r="BK92" s="70"/>
      <c r="BL92" s="2">
        <f t="shared" si="126"/>
        <v>0.36033227943730251</v>
      </c>
      <c r="BM92" s="2">
        <f t="shared" si="127"/>
        <v>1.0676100251682319</v>
      </c>
      <c r="BN92" s="2">
        <f t="shared" si="128"/>
        <v>1.7358735664850307</v>
      </c>
      <c r="BO92" s="2">
        <f t="shared" si="129"/>
        <v>2.3427605361438952</v>
      </c>
      <c r="BP92" s="2">
        <f t="shared" si="130"/>
        <v>2.8708118131840878</v>
      </c>
      <c r="BQ92" s="2">
        <f t="shared" si="131"/>
        <v>3.3084304411569985</v>
      </c>
      <c r="BR92" s="2">
        <f t="shared" si="132"/>
        <v>3.6501042533848924</v>
      </c>
      <c r="BS92" s="2">
        <f t="shared" si="133"/>
        <v>3.8959698371915237</v>
      </c>
      <c r="BT92" s="2">
        <f t="shared" si="134"/>
        <v>4.0508907005422401</v>
      </c>
      <c r="BU92" s="2">
        <f t="shared" si="135"/>
        <v>4.1232637470418174</v>
      </c>
      <c r="BW92" s="64" t="s">
        <v>25</v>
      </c>
      <c r="BX92" s="44">
        <v>0.105</v>
      </c>
      <c r="BY92" s="61" t="s">
        <v>26</v>
      </c>
    </row>
    <row r="93" spans="5:79" x14ac:dyDescent="0.2">
      <c r="E93" s="96"/>
      <c r="F93" s="67">
        <f t="shared" si="136"/>
        <v>4.319689898685966</v>
      </c>
      <c r="G93" s="70"/>
      <c r="H93" s="67">
        <f t="shared" si="137"/>
        <v>1.4431691252428109E-5</v>
      </c>
      <c r="I93" s="67">
        <f t="shared" si="137"/>
        <v>4.3295073757284329E-5</v>
      </c>
      <c r="J93" s="67">
        <f t="shared" si="137"/>
        <v>7.2158456262140532E-5</v>
      </c>
      <c r="K93" s="67">
        <f t="shared" si="137"/>
        <v>1.0102183876699676E-4</v>
      </c>
      <c r="L93" s="67">
        <f t="shared" si="137"/>
        <v>1.2988522127185299E-4</v>
      </c>
      <c r="M93" s="67">
        <f t="shared" si="137"/>
        <v>1.5874860377670919E-4</v>
      </c>
      <c r="N93" s="67">
        <f t="shared" si="137"/>
        <v>1.8761198628156539E-4</v>
      </c>
      <c r="O93" s="67">
        <f t="shared" si="137"/>
        <v>2.1647536878642161E-4</v>
      </c>
      <c r="P93" s="67">
        <f t="shared" si="137"/>
        <v>2.4533875129127783E-4</v>
      </c>
      <c r="Q93" s="67">
        <f t="shared" si="137"/>
        <v>2.7420213379613403E-4</v>
      </c>
      <c r="R93">
        <f t="shared" si="104"/>
        <v>1.4431691252428107E-3</v>
      </c>
      <c r="S93" s="89"/>
      <c r="T93" s="67">
        <f t="shared" si="56"/>
        <v>4.319689898685966</v>
      </c>
      <c r="U93" s="70"/>
      <c r="V93" s="2">
        <f t="shared" si="105"/>
        <v>3.3333333333333326E-2</v>
      </c>
      <c r="W93" s="2">
        <f t="shared" si="106"/>
        <v>9.9999999999999978E-2</v>
      </c>
      <c r="X93" s="2">
        <f t="shared" si="107"/>
        <v>0.1666666666666666</v>
      </c>
      <c r="Y93" s="2">
        <f t="shared" si="108"/>
        <v>0.23333333333333325</v>
      </c>
      <c r="Z93" s="2">
        <f t="shared" si="109"/>
        <v>0.29999999999999993</v>
      </c>
      <c r="AA93" s="2">
        <f t="shared" si="110"/>
        <v>0.36666666666666659</v>
      </c>
      <c r="AB93" s="2">
        <f t="shared" si="111"/>
        <v>0.43333333333333318</v>
      </c>
      <c r="AC93" s="2">
        <f t="shared" si="112"/>
        <v>0.49999999999999983</v>
      </c>
      <c r="AD93" s="2">
        <f t="shared" si="113"/>
        <v>0.56666666666666654</v>
      </c>
      <c r="AE93" s="2">
        <f t="shared" si="114"/>
        <v>0.63333333333333308</v>
      </c>
      <c r="AF93" s="44"/>
      <c r="AG93" s="89"/>
      <c r="AH93" s="67">
        <f t="shared" si="68"/>
        <v>4.319689898685966</v>
      </c>
      <c r="AI93" s="70"/>
      <c r="AJ93" s="2">
        <f t="shared" si="138"/>
        <v>5.2499999999999995E-3</v>
      </c>
      <c r="AK93" s="2">
        <f t="shared" si="138"/>
        <v>1.575E-2</v>
      </c>
      <c r="AL93" s="2">
        <f t="shared" si="138"/>
        <v>2.6249999999999999E-2</v>
      </c>
      <c r="AM93" s="2">
        <f t="shared" si="138"/>
        <v>3.6749999999999998E-2</v>
      </c>
      <c r="AN93" s="2">
        <f t="shared" si="138"/>
        <v>4.725E-2</v>
      </c>
      <c r="AO93" s="2">
        <f t="shared" si="138"/>
        <v>5.7749999999999989E-2</v>
      </c>
      <c r="AP93" s="2">
        <f t="shared" si="138"/>
        <v>6.8249999999999991E-2</v>
      </c>
      <c r="AQ93" s="2">
        <f t="shared" si="138"/>
        <v>7.8749999999999987E-2</v>
      </c>
      <c r="AR93" s="2">
        <f t="shared" si="138"/>
        <v>8.9249999999999982E-2</v>
      </c>
      <c r="AS93" s="2">
        <f t="shared" si="138"/>
        <v>9.9749999999999964E-2</v>
      </c>
      <c r="AT93" s="44"/>
      <c r="AU93" s="89"/>
      <c r="AV93" s="67">
        <f t="shared" si="80"/>
        <v>4.319689898685966</v>
      </c>
      <c r="AW93" s="70"/>
      <c r="AX93" s="2">
        <f t="shared" si="116"/>
        <v>0.21006561474929683</v>
      </c>
      <c r="AY93" s="2">
        <f t="shared" si="117"/>
        <v>0.21058979676138156</v>
      </c>
      <c r="AZ93" s="2">
        <f t="shared" si="118"/>
        <v>0.2116342658928369</v>
      </c>
      <c r="BA93" s="2">
        <f t="shared" si="119"/>
        <v>0.21319137529459298</v>
      </c>
      <c r="BB93" s="2">
        <f t="shared" si="120"/>
        <v>0.21525</v>
      </c>
      <c r="BC93" s="2">
        <f t="shared" si="121"/>
        <v>0.21779591938326115</v>
      </c>
      <c r="BD93" s="2">
        <f t="shared" si="122"/>
        <v>0.22081227887053742</v>
      </c>
      <c r="BE93" s="2">
        <f t="shared" si="123"/>
        <v>0.22428009831458517</v>
      </c>
      <c r="BF93" s="2">
        <f t="shared" si="124"/>
        <v>0.22817879502705765</v>
      </c>
      <c r="BG93" s="2">
        <f t="shared" si="125"/>
        <v>0.23248669316758752</v>
      </c>
      <c r="BI93" s="89"/>
      <c r="BJ93" s="67">
        <f t="shared" si="92"/>
        <v>4.319689898685966</v>
      </c>
      <c r="BK93" s="70"/>
      <c r="BL93" s="2">
        <f t="shared" si="126"/>
        <v>0.36033227943730251</v>
      </c>
      <c r="BM93" s="2">
        <f t="shared" si="127"/>
        <v>1.0676100251682319</v>
      </c>
      <c r="BN93" s="2">
        <f t="shared" si="128"/>
        <v>1.7358735664850307</v>
      </c>
      <c r="BO93" s="2">
        <f t="shared" si="129"/>
        <v>2.3427605361438952</v>
      </c>
      <c r="BP93" s="2">
        <f t="shared" si="130"/>
        <v>2.8708118131840878</v>
      </c>
      <c r="BQ93" s="2">
        <f t="shared" si="131"/>
        <v>3.3084304411569985</v>
      </c>
      <c r="BR93" s="2">
        <f t="shared" si="132"/>
        <v>3.6501042533848924</v>
      </c>
      <c r="BS93" s="2">
        <f t="shared" si="133"/>
        <v>3.8959698371915237</v>
      </c>
      <c r="BT93" s="2">
        <f t="shared" si="134"/>
        <v>4.0508907005422401</v>
      </c>
      <c r="BU93" s="2">
        <f t="shared" si="135"/>
        <v>4.1232637470418174</v>
      </c>
      <c r="BW93" s="64" t="s">
        <v>24</v>
      </c>
      <c r="BX93" s="44">
        <f>BX91/(BX92^2*PI())</f>
        <v>2309.731600426599</v>
      </c>
      <c r="BY93" s="61" t="s">
        <v>27</v>
      </c>
    </row>
    <row r="94" spans="5:79" ht="16" thickBot="1" x14ac:dyDescent="0.25">
      <c r="E94" s="96"/>
      <c r="F94" s="67">
        <f t="shared" si="136"/>
        <v>4.5814892864851151</v>
      </c>
      <c r="G94" s="70"/>
      <c r="H94" s="67">
        <f t="shared" si="137"/>
        <v>1.4431691252428109E-5</v>
      </c>
      <c r="I94" s="67">
        <f t="shared" si="137"/>
        <v>4.3295073757284329E-5</v>
      </c>
      <c r="J94" s="67">
        <f t="shared" si="137"/>
        <v>7.2158456262140532E-5</v>
      </c>
      <c r="K94" s="67">
        <f t="shared" si="137"/>
        <v>1.0102183876699676E-4</v>
      </c>
      <c r="L94" s="67">
        <f t="shared" si="137"/>
        <v>1.2988522127185299E-4</v>
      </c>
      <c r="M94" s="67">
        <f t="shared" si="137"/>
        <v>1.5874860377670919E-4</v>
      </c>
      <c r="N94" s="67">
        <f t="shared" si="137"/>
        <v>1.8761198628156539E-4</v>
      </c>
      <c r="O94" s="67">
        <f t="shared" si="137"/>
        <v>2.1647536878642161E-4</v>
      </c>
      <c r="P94" s="67">
        <f t="shared" si="137"/>
        <v>2.4533875129127783E-4</v>
      </c>
      <c r="Q94" s="67">
        <f t="shared" si="137"/>
        <v>2.7420213379613403E-4</v>
      </c>
      <c r="R94">
        <f t="shared" si="104"/>
        <v>1.4431691252428107E-3</v>
      </c>
      <c r="S94" s="89"/>
      <c r="T94" s="67">
        <f t="shared" si="56"/>
        <v>4.5814892864851151</v>
      </c>
      <c r="U94" s="70"/>
      <c r="V94" s="2">
        <f t="shared" si="105"/>
        <v>3.3333333333333326E-2</v>
      </c>
      <c r="W94" s="2">
        <f t="shared" si="106"/>
        <v>9.9999999999999978E-2</v>
      </c>
      <c r="X94" s="2">
        <f t="shared" si="107"/>
        <v>0.1666666666666666</v>
      </c>
      <c r="Y94" s="2">
        <f t="shared" si="108"/>
        <v>0.23333333333333325</v>
      </c>
      <c r="Z94" s="2">
        <f t="shared" si="109"/>
        <v>0.29999999999999993</v>
      </c>
      <c r="AA94" s="2">
        <f t="shared" si="110"/>
        <v>0.36666666666666659</v>
      </c>
      <c r="AB94" s="2">
        <f t="shared" si="111"/>
        <v>0.43333333333333318</v>
      </c>
      <c r="AC94" s="2">
        <f t="shared" si="112"/>
        <v>0.49999999999999983</v>
      </c>
      <c r="AD94" s="2">
        <f t="shared" si="113"/>
        <v>0.56666666666666654</v>
      </c>
      <c r="AE94" s="2">
        <f t="shared" si="114"/>
        <v>0.63333333333333308</v>
      </c>
      <c r="AF94" s="44"/>
      <c r="AG94" s="89"/>
      <c r="AH94" s="67">
        <f t="shared" si="68"/>
        <v>4.5814892864851151</v>
      </c>
      <c r="AI94" s="70"/>
      <c r="AJ94" s="2">
        <f t="shared" si="138"/>
        <v>5.2499999999999995E-3</v>
      </c>
      <c r="AK94" s="2">
        <f t="shared" si="138"/>
        <v>1.575E-2</v>
      </c>
      <c r="AL94" s="2">
        <f t="shared" si="138"/>
        <v>2.6249999999999999E-2</v>
      </c>
      <c r="AM94" s="2">
        <f t="shared" si="138"/>
        <v>3.6749999999999998E-2</v>
      </c>
      <c r="AN94" s="2">
        <f t="shared" si="138"/>
        <v>4.725E-2</v>
      </c>
      <c r="AO94" s="2">
        <f t="shared" si="138"/>
        <v>5.7749999999999996E-2</v>
      </c>
      <c r="AP94" s="2">
        <f t="shared" si="138"/>
        <v>6.8249999999999991E-2</v>
      </c>
      <c r="AQ94" s="2">
        <f t="shared" si="138"/>
        <v>7.8749999999999987E-2</v>
      </c>
      <c r="AR94" s="2">
        <f t="shared" si="138"/>
        <v>8.9249999999999968E-2</v>
      </c>
      <c r="AS94" s="2">
        <f t="shared" si="138"/>
        <v>9.9749999999999964E-2</v>
      </c>
      <c r="AT94" s="44"/>
      <c r="AU94" s="89"/>
      <c r="AV94" s="67">
        <f t="shared" si="80"/>
        <v>4.5814892864851151</v>
      </c>
      <c r="AW94" s="70"/>
      <c r="AX94" s="2">
        <f t="shared" si="116"/>
        <v>0.21006561474929683</v>
      </c>
      <c r="AY94" s="2">
        <f t="shared" si="117"/>
        <v>0.21058979676138156</v>
      </c>
      <c r="AZ94" s="2">
        <f t="shared" si="118"/>
        <v>0.2116342658928369</v>
      </c>
      <c r="BA94" s="2">
        <f t="shared" si="119"/>
        <v>0.21319137529459298</v>
      </c>
      <c r="BB94" s="2">
        <f t="shared" si="120"/>
        <v>0.21525</v>
      </c>
      <c r="BC94" s="2">
        <f t="shared" si="121"/>
        <v>0.21779591938326115</v>
      </c>
      <c r="BD94" s="2">
        <f t="shared" si="122"/>
        <v>0.22081227887053742</v>
      </c>
      <c r="BE94" s="2">
        <f t="shared" si="123"/>
        <v>0.22428009831458517</v>
      </c>
      <c r="BF94" s="2">
        <f t="shared" si="124"/>
        <v>0.22817879502705765</v>
      </c>
      <c r="BG94" s="2">
        <f t="shared" si="125"/>
        <v>0.23248669316758752</v>
      </c>
      <c r="BI94" s="89"/>
      <c r="BJ94" s="67">
        <f t="shared" si="92"/>
        <v>4.5814892864851151</v>
      </c>
      <c r="BK94" s="70"/>
      <c r="BL94" s="2">
        <f t="shared" si="126"/>
        <v>0.36033227943730251</v>
      </c>
      <c r="BM94" s="2">
        <f t="shared" si="127"/>
        <v>1.0676100251682319</v>
      </c>
      <c r="BN94" s="2">
        <f t="shared" si="128"/>
        <v>1.7358735664850307</v>
      </c>
      <c r="BO94" s="2">
        <f t="shared" si="129"/>
        <v>2.3427605361438952</v>
      </c>
      <c r="BP94" s="2">
        <f t="shared" si="130"/>
        <v>2.8708118131840878</v>
      </c>
      <c r="BQ94" s="2">
        <f t="shared" si="131"/>
        <v>3.3084304411569985</v>
      </c>
      <c r="BR94" s="2">
        <f t="shared" si="132"/>
        <v>3.6501042533848924</v>
      </c>
      <c r="BS94" s="2">
        <f t="shared" si="133"/>
        <v>3.8959698371915237</v>
      </c>
      <c r="BT94" s="2">
        <f t="shared" si="134"/>
        <v>4.0508907005422401</v>
      </c>
      <c r="BU94" s="2">
        <f t="shared" si="135"/>
        <v>4.1232637470418174</v>
      </c>
      <c r="BW94" s="65" t="s">
        <v>39</v>
      </c>
      <c r="BX94" s="62">
        <v>10</v>
      </c>
      <c r="BY94" s="63"/>
    </row>
    <row r="95" spans="5:79" ht="16" thickBot="1" x14ac:dyDescent="0.25">
      <c r="E95" s="96"/>
      <c r="F95" s="67">
        <f t="shared" si="136"/>
        <v>4.8432886742842642</v>
      </c>
      <c r="G95" s="70"/>
      <c r="H95" s="67">
        <f t="shared" si="137"/>
        <v>1.4431691252428109E-5</v>
      </c>
      <c r="I95" s="67">
        <f t="shared" si="137"/>
        <v>4.3295073757284329E-5</v>
      </c>
      <c r="J95" s="67">
        <f t="shared" si="137"/>
        <v>7.2158456262140532E-5</v>
      </c>
      <c r="K95" s="67">
        <f t="shared" si="137"/>
        <v>1.0102183876699676E-4</v>
      </c>
      <c r="L95" s="67">
        <f t="shared" si="137"/>
        <v>1.2988522127185299E-4</v>
      </c>
      <c r="M95" s="67">
        <f t="shared" si="137"/>
        <v>1.5874860377670919E-4</v>
      </c>
      <c r="N95" s="67">
        <f t="shared" si="137"/>
        <v>1.8761198628156539E-4</v>
      </c>
      <c r="O95" s="67">
        <f t="shared" si="137"/>
        <v>2.1647536878642161E-4</v>
      </c>
      <c r="P95" s="67">
        <f t="shared" si="137"/>
        <v>2.4533875129127783E-4</v>
      </c>
      <c r="Q95" s="67">
        <f t="shared" si="137"/>
        <v>2.7420213379613403E-4</v>
      </c>
      <c r="R95">
        <f t="shared" si="104"/>
        <v>1.4431691252428107E-3</v>
      </c>
      <c r="S95" s="89"/>
      <c r="T95" s="67">
        <f t="shared" si="56"/>
        <v>4.8432886742842642</v>
      </c>
      <c r="U95" s="70"/>
      <c r="V95" s="2">
        <f t="shared" si="105"/>
        <v>3.3333333333333326E-2</v>
      </c>
      <c r="W95" s="2">
        <f t="shared" si="106"/>
        <v>9.9999999999999978E-2</v>
      </c>
      <c r="X95" s="2">
        <f t="shared" si="107"/>
        <v>0.1666666666666666</v>
      </c>
      <c r="Y95" s="2">
        <f t="shared" si="108"/>
        <v>0.23333333333333325</v>
      </c>
      <c r="Z95" s="2">
        <f t="shared" si="109"/>
        <v>0.29999999999999993</v>
      </c>
      <c r="AA95" s="2">
        <f t="shared" si="110"/>
        <v>0.36666666666666659</v>
      </c>
      <c r="AB95" s="2">
        <f t="shared" si="111"/>
        <v>0.43333333333333318</v>
      </c>
      <c r="AC95" s="2">
        <f t="shared" si="112"/>
        <v>0.49999999999999983</v>
      </c>
      <c r="AD95" s="2">
        <f t="shared" si="113"/>
        <v>0.56666666666666654</v>
      </c>
      <c r="AE95" s="2">
        <f t="shared" si="114"/>
        <v>0.63333333333333308</v>
      </c>
      <c r="AF95" s="44"/>
      <c r="AG95" s="89"/>
      <c r="AH95" s="67">
        <f t="shared" si="68"/>
        <v>4.8432886742842642</v>
      </c>
      <c r="AI95" s="70"/>
      <c r="AJ95" s="2">
        <f t="shared" si="138"/>
        <v>5.2500000000000003E-3</v>
      </c>
      <c r="AK95" s="2">
        <f t="shared" si="138"/>
        <v>1.575E-2</v>
      </c>
      <c r="AL95" s="2">
        <f t="shared" si="138"/>
        <v>2.6249999999999999E-2</v>
      </c>
      <c r="AM95" s="2">
        <f t="shared" si="138"/>
        <v>3.6749999999999998E-2</v>
      </c>
      <c r="AN95" s="2">
        <f t="shared" si="138"/>
        <v>4.725E-2</v>
      </c>
      <c r="AO95" s="2">
        <f t="shared" si="138"/>
        <v>5.7750000000000003E-2</v>
      </c>
      <c r="AP95" s="2">
        <f t="shared" si="138"/>
        <v>6.8249999999999991E-2</v>
      </c>
      <c r="AQ95" s="2">
        <f t="shared" si="138"/>
        <v>7.8749999999999987E-2</v>
      </c>
      <c r="AR95" s="2">
        <f t="shared" si="138"/>
        <v>8.9249999999999996E-2</v>
      </c>
      <c r="AS95" s="2">
        <f t="shared" si="138"/>
        <v>9.9749999999999991E-2</v>
      </c>
      <c r="AT95" s="44"/>
      <c r="AU95" s="89"/>
      <c r="AV95" s="67">
        <f t="shared" si="80"/>
        <v>4.8432886742842642</v>
      </c>
      <c r="AW95" s="70"/>
      <c r="AX95" s="2">
        <f t="shared" si="116"/>
        <v>0.21006561474929683</v>
      </c>
      <c r="AY95" s="2">
        <f t="shared" si="117"/>
        <v>0.21058979676138156</v>
      </c>
      <c r="AZ95" s="2">
        <f t="shared" si="118"/>
        <v>0.2116342658928369</v>
      </c>
      <c r="BA95" s="2">
        <f t="shared" si="119"/>
        <v>0.21319137529459298</v>
      </c>
      <c r="BB95" s="2">
        <f t="shared" si="120"/>
        <v>0.21525</v>
      </c>
      <c r="BC95" s="2">
        <f t="shared" si="121"/>
        <v>0.21779591938326115</v>
      </c>
      <c r="BD95" s="2">
        <f t="shared" si="122"/>
        <v>0.22081227887053742</v>
      </c>
      <c r="BE95" s="2">
        <f t="shared" si="123"/>
        <v>0.22428009831458517</v>
      </c>
      <c r="BF95" s="2">
        <f t="shared" si="124"/>
        <v>0.22817879502705765</v>
      </c>
      <c r="BG95" s="2">
        <f t="shared" si="125"/>
        <v>0.23248669316758755</v>
      </c>
      <c r="BI95" s="89"/>
      <c r="BJ95" s="67">
        <f t="shared" si="92"/>
        <v>4.8432886742842642</v>
      </c>
      <c r="BK95" s="70"/>
      <c r="BL95" s="2">
        <f t="shared" si="126"/>
        <v>0.36033227943730251</v>
      </c>
      <c r="BM95" s="2">
        <f t="shared" si="127"/>
        <v>1.0676100251682319</v>
      </c>
      <c r="BN95" s="2">
        <f t="shared" si="128"/>
        <v>1.7358735664850307</v>
      </c>
      <c r="BO95" s="2">
        <f t="shared" si="129"/>
        <v>2.3427605361438952</v>
      </c>
      <c r="BP95" s="2">
        <f t="shared" si="130"/>
        <v>2.8708118131840878</v>
      </c>
      <c r="BQ95" s="2">
        <f t="shared" si="131"/>
        <v>3.3084304411569985</v>
      </c>
      <c r="BR95" s="2">
        <f t="shared" si="132"/>
        <v>3.6501042533848924</v>
      </c>
      <c r="BS95" s="2">
        <f t="shared" si="133"/>
        <v>3.8959698371915237</v>
      </c>
      <c r="BT95" s="2">
        <f t="shared" si="134"/>
        <v>4.0508907005422401</v>
      </c>
      <c r="BU95" s="2">
        <f t="shared" si="135"/>
        <v>4.1232637470418139</v>
      </c>
      <c r="BW95" s="64" t="s">
        <v>35</v>
      </c>
      <c r="BX95" s="93">
        <f>2*PI()</f>
        <v>6.2831853071795862</v>
      </c>
      <c r="BY95" s="93"/>
    </row>
    <row r="96" spans="5:79" x14ac:dyDescent="0.2">
      <c r="E96" s="96"/>
      <c r="F96" s="67">
        <f t="shared" si="136"/>
        <v>5.1050880620834134</v>
      </c>
      <c r="G96" s="70"/>
      <c r="H96" s="67">
        <f t="shared" si="137"/>
        <v>1.4431691252428109E-5</v>
      </c>
      <c r="I96" s="67">
        <f t="shared" si="137"/>
        <v>4.3295073757284329E-5</v>
      </c>
      <c r="J96" s="67">
        <f t="shared" si="137"/>
        <v>7.2158456262140532E-5</v>
      </c>
      <c r="K96" s="67">
        <f t="shared" si="137"/>
        <v>1.0102183876699676E-4</v>
      </c>
      <c r="L96" s="67">
        <f t="shared" si="137"/>
        <v>1.2988522127185299E-4</v>
      </c>
      <c r="M96" s="67">
        <f t="shared" si="137"/>
        <v>1.5874860377670919E-4</v>
      </c>
      <c r="N96" s="67">
        <f t="shared" si="137"/>
        <v>1.8761198628156539E-4</v>
      </c>
      <c r="O96" s="67">
        <f t="shared" si="137"/>
        <v>2.1647536878642161E-4</v>
      </c>
      <c r="P96" s="67">
        <f t="shared" si="137"/>
        <v>2.4533875129127783E-4</v>
      </c>
      <c r="Q96" s="67">
        <f t="shared" si="137"/>
        <v>2.7420213379613403E-4</v>
      </c>
      <c r="R96">
        <f t="shared" si="104"/>
        <v>1.4431691252428107E-3</v>
      </c>
      <c r="S96" s="89"/>
      <c r="T96" s="67">
        <f t="shared" si="56"/>
        <v>5.1050880620834134</v>
      </c>
      <c r="U96" s="70"/>
      <c r="V96" s="2">
        <f t="shared" si="105"/>
        <v>3.3333333333333326E-2</v>
      </c>
      <c r="W96" s="2">
        <f t="shared" si="106"/>
        <v>9.9999999999999978E-2</v>
      </c>
      <c r="X96" s="2">
        <f t="shared" si="107"/>
        <v>0.1666666666666666</v>
      </c>
      <c r="Y96" s="2">
        <f t="shared" si="108"/>
        <v>0.23333333333333325</v>
      </c>
      <c r="Z96" s="2">
        <f t="shared" si="109"/>
        <v>0.29999999999999993</v>
      </c>
      <c r="AA96" s="2">
        <f t="shared" si="110"/>
        <v>0.36666666666666659</v>
      </c>
      <c r="AB96" s="2">
        <f t="shared" si="111"/>
        <v>0.43333333333333318</v>
      </c>
      <c r="AC96" s="2">
        <f t="shared" si="112"/>
        <v>0.49999999999999983</v>
      </c>
      <c r="AD96" s="2">
        <f t="shared" si="113"/>
        <v>0.56666666666666654</v>
      </c>
      <c r="AE96" s="2">
        <f t="shared" si="114"/>
        <v>0.63333333333333308</v>
      </c>
      <c r="AF96" s="44"/>
      <c r="AG96" s="89"/>
      <c r="AH96" s="67">
        <f t="shared" si="68"/>
        <v>5.1050880620834134</v>
      </c>
      <c r="AI96" s="70"/>
      <c r="AJ96" s="2">
        <f t="shared" si="138"/>
        <v>5.2499999999999995E-3</v>
      </c>
      <c r="AK96" s="2">
        <f t="shared" si="138"/>
        <v>1.575E-2</v>
      </c>
      <c r="AL96" s="2">
        <f t="shared" si="138"/>
        <v>2.6249999999999999E-2</v>
      </c>
      <c r="AM96" s="2">
        <f t="shared" si="138"/>
        <v>3.6749999999999991E-2</v>
      </c>
      <c r="AN96" s="2">
        <f t="shared" si="138"/>
        <v>4.725E-2</v>
      </c>
      <c r="AO96" s="2">
        <f t="shared" si="138"/>
        <v>5.7749999999999989E-2</v>
      </c>
      <c r="AP96" s="2">
        <f t="shared" si="138"/>
        <v>6.8249999999999991E-2</v>
      </c>
      <c r="AQ96" s="2">
        <f t="shared" si="138"/>
        <v>7.8749999999999987E-2</v>
      </c>
      <c r="AR96" s="2">
        <f t="shared" si="138"/>
        <v>8.9249999999999968E-2</v>
      </c>
      <c r="AS96" s="2">
        <f t="shared" si="138"/>
        <v>9.9749999999999964E-2</v>
      </c>
      <c r="AT96" s="44"/>
      <c r="AU96" s="89"/>
      <c r="AV96" s="67">
        <f t="shared" si="80"/>
        <v>5.1050880620834134</v>
      </c>
      <c r="AW96" s="70"/>
      <c r="AX96" s="2">
        <f t="shared" si="116"/>
        <v>0.21006561474929683</v>
      </c>
      <c r="AY96" s="2">
        <f t="shared" si="117"/>
        <v>0.21058979676138156</v>
      </c>
      <c r="AZ96" s="2">
        <f t="shared" si="118"/>
        <v>0.2116342658928369</v>
      </c>
      <c r="BA96" s="2">
        <f t="shared" si="119"/>
        <v>0.21319137529459298</v>
      </c>
      <c r="BB96" s="2">
        <f t="shared" si="120"/>
        <v>0.21525</v>
      </c>
      <c r="BC96" s="2">
        <f t="shared" si="121"/>
        <v>0.21779591938326115</v>
      </c>
      <c r="BD96" s="2">
        <f t="shared" si="122"/>
        <v>0.22081227887053742</v>
      </c>
      <c r="BE96" s="2">
        <f t="shared" si="123"/>
        <v>0.22428009831458517</v>
      </c>
      <c r="BF96" s="2">
        <f t="shared" si="124"/>
        <v>0.22817879502705765</v>
      </c>
      <c r="BG96" s="2">
        <f t="shared" si="125"/>
        <v>0.23248669316758752</v>
      </c>
      <c r="BI96" s="89"/>
      <c r="BJ96" s="67">
        <f t="shared" si="92"/>
        <v>5.1050880620834134</v>
      </c>
      <c r="BK96" s="70"/>
      <c r="BL96" s="2">
        <f t="shared" si="126"/>
        <v>0.36033227943730251</v>
      </c>
      <c r="BM96" s="2">
        <f t="shared" si="127"/>
        <v>1.0676100251682319</v>
      </c>
      <c r="BN96" s="2">
        <f t="shared" si="128"/>
        <v>1.7358735664850307</v>
      </c>
      <c r="BO96" s="2">
        <f t="shared" si="129"/>
        <v>2.3427605361438952</v>
      </c>
      <c r="BP96" s="2">
        <f t="shared" si="130"/>
        <v>2.8708118131840878</v>
      </c>
      <c r="BQ96" s="2">
        <f t="shared" si="131"/>
        <v>3.3084304411569985</v>
      </c>
      <c r="BR96" s="2">
        <f t="shared" si="132"/>
        <v>3.6501042533848924</v>
      </c>
      <c r="BS96" s="2">
        <f t="shared" si="133"/>
        <v>3.8959698371915237</v>
      </c>
      <c r="BT96" s="2">
        <f t="shared" si="134"/>
        <v>4.0508907005422401</v>
      </c>
      <c r="BU96" s="2">
        <f t="shared" si="135"/>
        <v>4.1232637470418174</v>
      </c>
      <c r="BW96" s="64" t="s">
        <v>49</v>
      </c>
      <c r="BX96" s="93">
        <f>BX95/24</f>
        <v>0.26179938779914941</v>
      </c>
      <c r="BY96" s="93"/>
    </row>
    <row r="97" spans="5:77" x14ac:dyDescent="0.2">
      <c r="E97" s="96"/>
      <c r="F97" s="67">
        <f t="shared" si="136"/>
        <v>5.3668874498825625</v>
      </c>
      <c r="G97" s="70"/>
      <c r="H97" s="67">
        <f t="shared" si="137"/>
        <v>1.4431691252428109E-5</v>
      </c>
      <c r="I97" s="67">
        <f t="shared" si="137"/>
        <v>4.3295073757284329E-5</v>
      </c>
      <c r="J97" s="67">
        <f t="shared" si="137"/>
        <v>7.2158456262140532E-5</v>
      </c>
      <c r="K97" s="67">
        <f t="shared" si="137"/>
        <v>1.0102183876699676E-4</v>
      </c>
      <c r="L97" s="67">
        <f t="shared" si="137"/>
        <v>1.2988522127185299E-4</v>
      </c>
      <c r="M97" s="67">
        <f t="shared" si="137"/>
        <v>1.5874860377670919E-4</v>
      </c>
      <c r="N97" s="67">
        <f t="shared" si="137"/>
        <v>1.8761198628156539E-4</v>
      </c>
      <c r="O97" s="67">
        <f t="shared" si="137"/>
        <v>2.1647536878642161E-4</v>
      </c>
      <c r="P97" s="67">
        <f t="shared" si="137"/>
        <v>2.4533875129127783E-4</v>
      </c>
      <c r="Q97" s="67">
        <f t="shared" si="137"/>
        <v>2.7420213379613403E-4</v>
      </c>
      <c r="R97">
        <f t="shared" si="104"/>
        <v>1.4431691252428107E-3</v>
      </c>
      <c r="S97" s="89"/>
      <c r="T97" s="67">
        <f t="shared" si="56"/>
        <v>5.3668874498825625</v>
      </c>
      <c r="U97" s="70"/>
      <c r="V97" s="2">
        <f t="shared" si="105"/>
        <v>3.3333333333333326E-2</v>
      </c>
      <c r="W97" s="2">
        <f t="shared" si="106"/>
        <v>9.9999999999999978E-2</v>
      </c>
      <c r="X97" s="2">
        <f t="shared" si="107"/>
        <v>0.1666666666666666</v>
      </c>
      <c r="Y97" s="2">
        <f t="shared" si="108"/>
        <v>0.23333333333333325</v>
      </c>
      <c r="Z97" s="2">
        <f t="shared" si="109"/>
        <v>0.29999999999999993</v>
      </c>
      <c r="AA97" s="2">
        <f t="shared" si="110"/>
        <v>0.36666666666666659</v>
      </c>
      <c r="AB97" s="2">
        <f t="shared" si="111"/>
        <v>0.43333333333333318</v>
      </c>
      <c r="AC97" s="2">
        <f t="shared" si="112"/>
        <v>0.49999999999999983</v>
      </c>
      <c r="AD97" s="2">
        <f t="shared" si="113"/>
        <v>0.56666666666666654</v>
      </c>
      <c r="AE97" s="2">
        <f t="shared" si="114"/>
        <v>0.63333333333333308</v>
      </c>
      <c r="AF97" s="44"/>
      <c r="AG97" s="89"/>
      <c r="AH97" s="67">
        <f t="shared" si="68"/>
        <v>5.3668874498825625</v>
      </c>
      <c r="AI97" s="70"/>
      <c r="AJ97" s="2">
        <f t="shared" si="138"/>
        <v>5.2499999999999995E-3</v>
      </c>
      <c r="AK97" s="2">
        <f t="shared" si="138"/>
        <v>1.575E-2</v>
      </c>
      <c r="AL97" s="2">
        <f t="shared" si="138"/>
        <v>2.6249999999999999E-2</v>
      </c>
      <c r="AM97" s="2">
        <f t="shared" si="138"/>
        <v>3.6749999999999998E-2</v>
      </c>
      <c r="AN97" s="2">
        <f t="shared" si="138"/>
        <v>4.725E-2</v>
      </c>
      <c r="AO97" s="2">
        <f t="shared" si="138"/>
        <v>5.7749999999999996E-2</v>
      </c>
      <c r="AP97" s="2">
        <f t="shared" si="138"/>
        <v>6.8249999999999991E-2</v>
      </c>
      <c r="AQ97" s="2">
        <f t="shared" si="138"/>
        <v>7.8749999999999987E-2</v>
      </c>
      <c r="AR97" s="2">
        <f t="shared" si="138"/>
        <v>8.9249999999999968E-2</v>
      </c>
      <c r="AS97" s="2">
        <f t="shared" si="138"/>
        <v>9.9749999999999978E-2</v>
      </c>
      <c r="AT97" s="44"/>
      <c r="AU97" s="89"/>
      <c r="AV97" s="67">
        <f t="shared" si="80"/>
        <v>5.3668874498825625</v>
      </c>
      <c r="AW97" s="70"/>
      <c r="AX97" s="2">
        <f t="shared" si="116"/>
        <v>0.21006561474929683</v>
      </c>
      <c r="AY97" s="2">
        <f t="shared" si="117"/>
        <v>0.21058979676138156</v>
      </c>
      <c r="AZ97" s="2">
        <f t="shared" si="118"/>
        <v>0.2116342658928369</v>
      </c>
      <c r="BA97" s="2">
        <f t="shared" si="119"/>
        <v>0.21319137529459298</v>
      </c>
      <c r="BB97" s="2">
        <f t="shared" si="120"/>
        <v>0.21525</v>
      </c>
      <c r="BC97" s="2">
        <f t="shared" si="121"/>
        <v>0.21779591938326115</v>
      </c>
      <c r="BD97" s="2">
        <f t="shared" si="122"/>
        <v>0.22081227887053742</v>
      </c>
      <c r="BE97" s="2">
        <f t="shared" si="123"/>
        <v>0.22428009831458517</v>
      </c>
      <c r="BF97" s="2">
        <f t="shared" si="124"/>
        <v>0.22817879502705765</v>
      </c>
      <c r="BG97" s="2">
        <f t="shared" si="125"/>
        <v>0.23248669316758752</v>
      </c>
      <c r="BI97" s="89"/>
      <c r="BJ97" s="67">
        <f t="shared" si="92"/>
        <v>5.3668874498825625</v>
      </c>
      <c r="BK97" s="70"/>
      <c r="BL97" s="2">
        <f t="shared" si="126"/>
        <v>0.36033227943730251</v>
      </c>
      <c r="BM97" s="2">
        <f t="shared" si="127"/>
        <v>1.0676100251682319</v>
      </c>
      <c r="BN97" s="2">
        <f t="shared" si="128"/>
        <v>1.7358735664850307</v>
      </c>
      <c r="BO97" s="2">
        <f t="shared" si="129"/>
        <v>2.3427605361438952</v>
      </c>
      <c r="BP97" s="2">
        <f t="shared" si="130"/>
        <v>2.8708118131840878</v>
      </c>
      <c r="BQ97" s="2">
        <f t="shared" si="131"/>
        <v>3.3084304411569985</v>
      </c>
      <c r="BR97" s="2">
        <f t="shared" si="132"/>
        <v>3.6501042533848924</v>
      </c>
      <c r="BS97" s="2">
        <f t="shared" si="133"/>
        <v>3.8959698371915237</v>
      </c>
      <c r="BT97" s="2">
        <f t="shared" si="134"/>
        <v>4.0508907005422401</v>
      </c>
      <c r="BU97" s="2">
        <f t="shared" si="135"/>
        <v>4.1232637470418174</v>
      </c>
      <c r="BW97" s="64" t="s">
        <v>50</v>
      </c>
      <c r="BX97" s="81">
        <f>BX95/BX96</f>
        <v>24</v>
      </c>
      <c r="BY97" s="94"/>
    </row>
    <row r="98" spans="5:77" x14ac:dyDescent="0.2">
      <c r="E98" s="96"/>
      <c r="F98" s="67">
        <f t="shared" si="136"/>
        <v>5.6286868376817116</v>
      </c>
      <c r="G98" s="70"/>
      <c r="H98" s="67">
        <f t="shared" si="137"/>
        <v>1.4431691252428109E-5</v>
      </c>
      <c r="I98" s="67">
        <f t="shared" si="137"/>
        <v>4.3295073757284329E-5</v>
      </c>
      <c r="J98" s="67">
        <f t="shared" si="137"/>
        <v>7.2158456262140532E-5</v>
      </c>
      <c r="K98" s="67">
        <f t="shared" si="137"/>
        <v>1.0102183876699676E-4</v>
      </c>
      <c r="L98" s="67">
        <f t="shared" si="137"/>
        <v>1.2988522127185299E-4</v>
      </c>
      <c r="M98" s="67">
        <f t="shared" si="137"/>
        <v>1.5874860377670919E-4</v>
      </c>
      <c r="N98" s="67">
        <f t="shared" si="137"/>
        <v>1.8761198628156539E-4</v>
      </c>
      <c r="O98" s="67">
        <f t="shared" si="137"/>
        <v>2.1647536878642161E-4</v>
      </c>
      <c r="P98" s="67">
        <f t="shared" si="137"/>
        <v>2.4533875129127783E-4</v>
      </c>
      <c r="Q98" s="67">
        <f t="shared" si="137"/>
        <v>2.7420213379613403E-4</v>
      </c>
      <c r="R98">
        <f t="shared" si="104"/>
        <v>1.4431691252428107E-3</v>
      </c>
      <c r="S98" s="89"/>
      <c r="T98" s="67">
        <f t="shared" si="56"/>
        <v>5.6286868376817116</v>
      </c>
      <c r="U98" s="70"/>
      <c r="V98" s="2">
        <f t="shared" si="105"/>
        <v>3.3333333333333326E-2</v>
      </c>
      <c r="W98" s="2">
        <f t="shared" si="106"/>
        <v>9.9999999999999978E-2</v>
      </c>
      <c r="X98" s="2">
        <f t="shared" si="107"/>
        <v>0.1666666666666666</v>
      </c>
      <c r="Y98" s="2">
        <f t="shared" si="108"/>
        <v>0.23333333333333325</v>
      </c>
      <c r="Z98" s="2">
        <f t="shared" si="109"/>
        <v>0.29999999999999993</v>
      </c>
      <c r="AA98" s="2">
        <f t="shared" si="110"/>
        <v>0.36666666666666659</v>
      </c>
      <c r="AB98" s="2">
        <f t="shared" si="111"/>
        <v>0.43333333333333318</v>
      </c>
      <c r="AC98" s="2">
        <f t="shared" si="112"/>
        <v>0.49999999999999983</v>
      </c>
      <c r="AD98" s="2">
        <f t="shared" si="113"/>
        <v>0.56666666666666654</v>
      </c>
      <c r="AE98" s="2">
        <f t="shared" si="114"/>
        <v>0.63333333333333308</v>
      </c>
      <c r="AF98" s="44"/>
      <c r="AG98" s="89"/>
      <c r="AH98" s="67">
        <f t="shared" si="68"/>
        <v>5.6286868376817116</v>
      </c>
      <c r="AI98" s="70"/>
      <c r="AJ98" s="2">
        <f t="shared" si="138"/>
        <v>5.2499999999999995E-3</v>
      </c>
      <c r="AK98" s="2">
        <f t="shared" si="138"/>
        <v>1.575E-2</v>
      </c>
      <c r="AL98" s="2">
        <f t="shared" si="138"/>
        <v>2.6249999999999999E-2</v>
      </c>
      <c r="AM98" s="2">
        <f t="shared" si="138"/>
        <v>3.6749999999999998E-2</v>
      </c>
      <c r="AN98" s="2">
        <f t="shared" si="138"/>
        <v>4.725E-2</v>
      </c>
      <c r="AO98" s="2">
        <f t="shared" si="138"/>
        <v>5.7749999999999996E-2</v>
      </c>
      <c r="AP98" s="2">
        <f t="shared" si="138"/>
        <v>6.8249999999999991E-2</v>
      </c>
      <c r="AQ98" s="2">
        <f t="shared" si="138"/>
        <v>7.8749999999999987E-2</v>
      </c>
      <c r="AR98" s="2">
        <f t="shared" si="138"/>
        <v>8.9249999999999982E-2</v>
      </c>
      <c r="AS98" s="2">
        <f t="shared" si="138"/>
        <v>9.9749999999999978E-2</v>
      </c>
      <c r="AT98" s="44"/>
      <c r="AU98" s="89"/>
      <c r="AV98" s="67">
        <f t="shared" si="80"/>
        <v>5.6286868376817116</v>
      </c>
      <c r="AW98" s="70"/>
      <c r="AX98" s="2">
        <f t="shared" si="116"/>
        <v>0.21006561474929683</v>
      </c>
      <c r="AY98" s="2">
        <f t="shared" si="117"/>
        <v>0.21058979676138156</v>
      </c>
      <c r="AZ98" s="2">
        <f t="shared" si="118"/>
        <v>0.2116342658928369</v>
      </c>
      <c r="BA98" s="2">
        <f t="shared" si="119"/>
        <v>0.21319137529459298</v>
      </c>
      <c r="BB98" s="2">
        <f t="shared" si="120"/>
        <v>0.21525</v>
      </c>
      <c r="BC98" s="2">
        <f t="shared" si="121"/>
        <v>0.21779591938326115</v>
      </c>
      <c r="BD98" s="2">
        <f t="shared" si="122"/>
        <v>0.22081227887053742</v>
      </c>
      <c r="BE98" s="2">
        <f t="shared" si="123"/>
        <v>0.22428009831458517</v>
      </c>
      <c r="BF98" s="2">
        <f t="shared" si="124"/>
        <v>0.22817879502705765</v>
      </c>
      <c r="BG98" s="2">
        <f t="shared" si="125"/>
        <v>0.23248669316758752</v>
      </c>
      <c r="BI98" s="89"/>
      <c r="BJ98" s="67">
        <f t="shared" si="92"/>
        <v>5.6286868376817116</v>
      </c>
      <c r="BK98" s="70"/>
      <c r="BL98" s="2">
        <f t="shared" si="126"/>
        <v>0.36033227943730251</v>
      </c>
      <c r="BM98" s="2">
        <f t="shared" si="127"/>
        <v>1.0676100251682319</v>
      </c>
      <c r="BN98" s="2">
        <f t="shared" si="128"/>
        <v>1.7358735664850307</v>
      </c>
      <c r="BO98" s="2">
        <f t="shared" si="129"/>
        <v>2.3427605361438952</v>
      </c>
      <c r="BP98" s="2">
        <f t="shared" si="130"/>
        <v>2.8708118131840878</v>
      </c>
      <c r="BQ98" s="2">
        <f t="shared" si="131"/>
        <v>3.3084304411569985</v>
      </c>
      <c r="BR98" s="2">
        <f t="shared" si="132"/>
        <v>3.6501042533848924</v>
      </c>
      <c r="BS98" s="2">
        <f t="shared" si="133"/>
        <v>3.8959698371915237</v>
      </c>
      <c r="BT98" s="2">
        <f t="shared" si="134"/>
        <v>4.0508907005422401</v>
      </c>
      <c r="BU98" s="2">
        <f t="shared" si="135"/>
        <v>4.1232637470418174</v>
      </c>
    </row>
    <row r="99" spans="5:77" x14ac:dyDescent="0.2">
      <c r="E99" s="96"/>
      <c r="F99" s="67">
        <f t="shared" si="136"/>
        <v>5.8904862254808608</v>
      </c>
      <c r="G99" s="70"/>
      <c r="H99" s="67">
        <f t="shared" si="137"/>
        <v>1.4431691252428109E-5</v>
      </c>
      <c r="I99" s="67">
        <f t="shared" si="137"/>
        <v>4.3295073757284329E-5</v>
      </c>
      <c r="J99" s="67">
        <f t="shared" si="137"/>
        <v>7.2158456262140532E-5</v>
      </c>
      <c r="K99" s="67">
        <f t="shared" si="137"/>
        <v>1.0102183876699676E-4</v>
      </c>
      <c r="L99" s="67">
        <f t="shared" si="137"/>
        <v>1.2988522127185299E-4</v>
      </c>
      <c r="M99" s="67">
        <f t="shared" si="137"/>
        <v>1.5874860377670919E-4</v>
      </c>
      <c r="N99" s="67">
        <f t="shared" si="137"/>
        <v>1.8761198628156539E-4</v>
      </c>
      <c r="O99" s="67">
        <f t="shared" si="137"/>
        <v>2.1647536878642161E-4</v>
      </c>
      <c r="P99" s="67">
        <f t="shared" si="137"/>
        <v>2.4533875129127783E-4</v>
      </c>
      <c r="Q99" s="67">
        <f t="shared" si="137"/>
        <v>2.7420213379613403E-4</v>
      </c>
      <c r="R99">
        <f t="shared" si="104"/>
        <v>1.4431691252428107E-3</v>
      </c>
      <c r="S99" s="89"/>
      <c r="T99" s="67">
        <f t="shared" si="56"/>
        <v>5.8904862254808608</v>
      </c>
      <c r="U99" s="70"/>
      <c r="V99" s="2">
        <f t="shared" si="105"/>
        <v>3.3333333333333326E-2</v>
      </c>
      <c r="W99" s="2">
        <f t="shared" si="106"/>
        <v>9.9999999999999978E-2</v>
      </c>
      <c r="X99" s="2">
        <f t="shared" si="107"/>
        <v>0.1666666666666666</v>
      </c>
      <c r="Y99" s="2">
        <f t="shared" si="108"/>
        <v>0.23333333333333325</v>
      </c>
      <c r="Z99" s="2">
        <f t="shared" si="109"/>
        <v>0.29999999999999993</v>
      </c>
      <c r="AA99" s="2">
        <f t="shared" si="110"/>
        <v>0.36666666666666659</v>
      </c>
      <c r="AB99" s="2">
        <f t="shared" si="111"/>
        <v>0.43333333333333318</v>
      </c>
      <c r="AC99" s="2">
        <f t="shared" si="112"/>
        <v>0.49999999999999983</v>
      </c>
      <c r="AD99" s="2">
        <f t="shared" si="113"/>
        <v>0.56666666666666654</v>
      </c>
      <c r="AE99" s="2">
        <f t="shared" si="114"/>
        <v>0.63333333333333308</v>
      </c>
      <c r="AF99" s="44"/>
      <c r="AG99" s="89"/>
      <c r="AH99" s="67">
        <f t="shared" si="68"/>
        <v>5.8904862254808608</v>
      </c>
      <c r="AI99" s="70"/>
      <c r="AJ99" s="2">
        <f t="shared" si="138"/>
        <v>5.2499999999999995E-3</v>
      </c>
      <c r="AK99" s="2">
        <f t="shared" si="138"/>
        <v>1.575E-2</v>
      </c>
      <c r="AL99" s="2">
        <f t="shared" si="138"/>
        <v>2.6249999999999999E-2</v>
      </c>
      <c r="AM99" s="2">
        <f t="shared" si="138"/>
        <v>3.6749999999999998E-2</v>
      </c>
      <c r="AN99" s="2">
        <f t="shared" si="138"/>
        <v>4.725E-2</v>
      </c>
      <c r="AO99" s="2">
        <f t="shared" si="138"/>
        <v>5.7750000000000003E-2</v>
      </c>
      <c r="AP99" s="2">
        <f t="shared" si="138"/>
        <v>6.8249999999999991E-2</v>
      </c>
      <c r="AQ99" s="2">
        <f t="shared" si="138"/>
        <v>7.8749999999999987E-2</v>
      </c>
      <c r="AR99" s="2">
        <f t="shared" si="138"/>
        <v>8.9249999999999968E-2</v>
      </c>
      <c r="AS99" s="2">
        <f t="shared" si="138"/>
        <v>9.9749999999999991E-2</v>
      </c>
      <c r="AT99" s="44"/>
      <c r="AU99" s="89"/>
      <c r="AV99" s="67">
        <f t="shared" si="80"/>
        <v>5.8904862254808608</v>
      </c>
      <c r="AW99" s="70"/>
      <c r="AX99" s="2">
        <f t="shared" si="116"/>
        <v>0.21006561474929683</v>
      </c>
      <c r="AY99" s="2">
        <f t="shared" si="117"/>
        <v>0.21058979676138156</v>
      </c>
      <c r="AZ99" s="2">
        <f t="shared" si="118"/>
        <v>0.2116342658928369</v>
      </c>
      <c r="BA99" s="2">
        <f t="shared" si="119"/>
        <v>0.21319137529459298</v>
      </c>
      <c r="BB99" s="2">
        <f t="shared" si="120"/>
        <v>0.21525</v>
      </c>
      <c r="BC99" s="2">
        <f t="shared" si="121"/>
        <v>0.21779591938326115</v>
      </c>
      <c r="BD99" s="2">
        <f t="shared" si="122"/>
        <v>0.22081227887053742</v>
      </c>
      <c r="BE99" s="2">
        <f t="shared" si="123"/>
        <v>0.22428009831458517</v>
      </c>
      <c r="BF99" s="2">
        <f t="shared" si="124"/>
        <v>0.22817879502705765</v>
      </c>
      <c r="BG99" s="2">
        <f t="shared" si="125"/>
        <v>0.23248669316758755</v>
      </c>
      <c r="BI99" s="89"/>
      <c r="BJ99" s="67">
        <f t="shared" si="92"/>
        <v>5.8904862254808608</v>
      </c>
      <c r="BK99" s="70"/>
      <c r="BL99" s="2">
        <f t="shared" si="126"/>
        <v>0.36033227943730251</v>
      </c>
      <c r="BM99" s="2">
        <f t="shared" si="127"/>
        <v>1.0676100251682319</v>
      </c>
      <c r="BN99" s="2">
        <f t="shared" si="128"/>
        <v>1.7358735664850307</v>
      </c>
      <c r="BO99" s="2">
        <f t="shared" si="129"/>
        <v>2.3427605361438952</v>
      </c>
      <c r="BP99" s="2">
        <f t="shared" si="130"/>
        <v>2.8708118131840878</v>
      </c>
      <c r="BQ99" s="2">
        <f t="shared" si="131"/>
        <v>3.3084304411569985</v>
      </c>
      <c r="BR99" s="2">
        <f t="shared" si="132"/>
        <v>3.6501042533848924</v>
      </c>
      <c r="BS99" s="2">
        <f t="shared" si="133"/>
        <v>3.8959698371915237</v>
      </c>
      <c r="BT99" s="2">
        <f t="shared" si="134"/>
        <v>4.0508907005422401</v>
      </c>
      <c r="BU99" s="2">
        <f t="shared" si="135"/>
        <v>4.1232637470418139</v>
      </c>
    </row>
    <row r="100" spans="5:77" x14ac:dyDescent="0.2">
      <c r="E100" s="96"/>
      <c r="F100" s="67">
        <f t="shared" si="136"/>
        <v>6.1522856132800099</v>
      </c>
      <c r="G100" s="70"/>
      <c r="H100" s="67">
        <f t="shared" si="137"/>
        <v>1.4431691252428109E-5</v>
      </c>
      <c r="I100" s="67">
        <f t="shared" si="137"/>
        <v>4.3295073757284329E-5</v>
      </c>
      <c r="J100" s="67">
        <f t="shared" si="137"/>
        <v>7.2158456262140532E-5</v>
      </c>
      <c r="K100" s="67">
        <f t="shared" si="137"/>
        <v>1.0102183876699676E-4</v>
      </c>
      <c r="L100" s="67">
        <f t="shared" si="137"/>
        <v>1.2988522127185299E-4</v>
      </c>
      <c r="M100" s="67">
        <f t="shared" si="137"/>
        <v>1.5874860377670919E-4</v>
      </c>
      <c r="N100" s="67">
        <f t="shared" si="137"/>
        <v>1.8761198628156539E-4</v>
      </c>
      <c r="O100" s="67">
        <f t="shared" si="137"/>
        <v>2.1647536878642161E-4</v>
      </c>
      <c r="P100" s="67">
        <f t="shared" si="137"/>
        <v>2.4533875129127783E-4</v>
      </c>
      <c r="Q100" s="67">
        <f t="shared" si="137"/>
        <v>2.7420213379613403E-4</v>
      </c>
      <c r="R100">
        <f t="shared" si="104"/>
        <v>1.4431691252428107E-3</v>
      </c>
      <c r="S100" s="90"/>
      <c r="T100" s="67">
        <f t="shared" si="56"/>
        <v>6.1522856132800099</v>
      </c>
      <c r="U100" s="70"/>
      <c r="V100" s="2">
        <f t="shared" si="105"/>
        <v>3.3333333333333326E-2</v>
      </c>
      <c r="W100" s="2">
        <f t="shared" si="106"/>
        <v>9.9999999999999978E-2</v>
      </c>
      <c r="X100" s="2">
        <f t="shared" si="107"/>
        <v>0.1666666666666666</v>
      </c>
      <c r="Y100" s="2">
        <f t="shared" si="108"/>
        <v>0.23333333333333325</v>
      </c>
      <c r="Z100" s="2">
        <f t="shared" si="109"/>
        <v>0.29999999999999993</v>
      </c>
      <c r="AA100" s="2">
        <f t="shared" si="110"/>
        <v>0.36666666666666659</v>
      </c>
      <c r="AB100" s="2">
        <f t="shared" si="111"/>
        <v>0.43333333333333318</v>
      </c>
      <c r="AC100" s="2">
        <f t="shared" si="112"/>
        <v>0.49999999999999983</v>
      </c>
      <c r="AD100" s="2">
        <f t="shared" si="113"/>
        <v>0.56666666666666654</v>
      </c>
      <c r="AE100" s="2">
        <f t="shared" si="114"/>
        <v>0.63333333333333308</v>
      </c>
      <c r="AF100" s="44"/>
      <c r="AG100" s="90"/>
      <c r="AH100" s="67">
        <f t="shared" si="68"/>
        <v>6.1522856132800099</v>
      </c>
      <c r="AI100" s="70"/>
      <c r="AJ100" s="2">
        <f t="shared" si="138"/>
        <v>5.2500000000000003E-3</v>
      </c>
      <c r="AK100" s="2">
        <f t="shared" si="138"/>
        <v>1.575E-2</v>
      </c>
      <c r="AL100" s="2">
        <f t="shared" si="138"/>
        <v>2.6249999999999999E-2</v>
      </c>
      <c r="AM100" s="2">
        <f t="shared" si="138"/>
        <v>3.6749999999999998E-2</v>
      </c>
      <c r="AN100" s="2">
        <f t="shared" si="138"/>
        <v>4.725E-2</v>
      </c>
      <c r="AO100" s="2">
        <f t="shared" si="138"/>
        <v>5.7750000000000003E-2</v>
      </c>
      <c r="AP100" s="2">
        <f t="shared" si="138"/>
        <v>6.8249999999999991E-2</v>
      </c>
      <c r="AQ100" s="2">
        <f t="shared" si="138"/>
        <v>7.8750000000000001E-2</v>
      </c>
      <c r="AR100" s="2">
        <f t="shared" si="138"/>
        <v>8.9249999999999982E-2</v>
      </c>
      <c r="AS100" s="2">
        <f t="shared" si="138"/>
        <v>9.9749999999999991E-2</v>
      </c>
      <c r="AT100" s="44"/>
      <c r="AU100" s="90"/>
      <c r="AV100" s="67">
        <f t="shared" si="80"/>
        <v>6.1522856132800099</v>
      </c>
      <c r="AW100" s="70"/>
      <c r="AX100" s="2">
        <f t="shared" si="116"/>
        <v>0.21006561474929683</v>
      </c>
      <c r="AY100" s="2">
        <f t="shared" si="117"/>
        <v>0.21058979676138156</v>
      </c>
      <c r="AZ100" s="2">
        <f t="shared" si="118"/>
        <v>0.2116342658928369</v>
      </c>
      <c r="BA100" s="2">
        <f t="shared" si="119"/>
        <v>0.21319137529459298</v>
      </c>
      <c r="BB100" s="2">
        <f t="shared" si="120"/>
        <v>0.21525</v>
      </c>
      <c r="BC100" s="2">
        <f t="shared" si="121"/>
        <v>0.21779591938326115</v>
      </c>
      <c r="BD100" s="2">
        <f t="shared" si="122"/>
        <v>0.22081227887053742</v>
      </c>
      <c r="BE100" s="2">
        <f t="shared" si="123"/>
        <v>0.22428009831458517</v>
      </c>
      <c r="BF100" s="2">
        <f t="shared" si="124"/>
        <v>0.22817879502705765</v>
      </c>
      <c r="BG100" s="2">
        <f t="shared" si="125"/>
        <v>0.23248669316758755</v>
      </c>
      <c r="BI100" s="90"/>
      <c r="BJ100" s="67">
        <f t="shared" si="92"/>
        <v>6.1522856132800099</v>
      </c>
      <c r="BK100" s="70"/>
      <c r="BL100" s="2">
        <f t="shared" si="126"/>
        <v>0.36033227943730251</v>
      </c>
      <c r="BM100" s="2">
        <f t="shared" si="127"/>
        <v>1.0676100251682319</v>
      </c>
      <c r="BN100" s="2">
        <f t="shared" si="128"/>
        <v>1.7358735664850307</v>
      </c>
      <c r="BO100" s="2">
        <f t="shared" si="129"/>
        <v>2.3427605361438952</v>
      </c>
      <c r="BP100" s="2">
        <f t="shared" si="130"/>
        <v>2.8708118131840878</v>
      </c>
      <c r="BQ100" s="2">
        <f t="shared" si="131"/>
        <v>3.3084304411569985</v>
      </c>
      <c r="BR100" s="2">
        <f t="shared" si="132"/>
        <v>3.6501042533848924</v>
      </c>
      <c r="BS100" s="2">
        <f t="shared" si="133"/>
        <v>3.8959698371915237</v>
      </c>
      <c r="BT100" s="2">
        <f t="shared" si="134"/>
        <v>4.0508907005422401</v>
      </c>
      <c r="BU100" s="2">
        <f t="shared" si="135"/>
        <v>4.1232637470418139</v>
      </c>
      <c r="BV100" s="72"/>
      <c r="BW100" s="44"/>
    </row>
    <row r="101" spans="5:77" x14ac:dyDescent="0.2">
      <c r="Q101" s="67"/>
      <c r="R101">
        <f>SUM(R76:R100)</f>
        <v>3.4636059005827453E-2</v>
      </c>
      <c r="AF101">
        <f>SUM(U76:AE100)</f>
        <v>79.999999999999957</v>
      </c>
    </row>
    <row r="102" spans="5:77" x14ac:dyDescent="0.2">
      <c r="K102" s="69">
        <f>SUM(G76:Q100)</f>
        <v>3.4636059005827453E-2</v>
      </c>
      <c r="R102">
        <f>PI()*BX92^2</f>
        <v>3.4636059005827467E-2</v>
      </c>
    </row>
    <row r="103" spans="5:77" x14ac:dyDescent="0.2">
      <c r="BT103" t="s">
        <v>58</v>
      </c>
      <c r="BU103" s="76">
        <f>SUM($BL$77:$BU$100)</f>
        <v>657.74513279366522</v>
      </c>
    </row>
    <row r="105" spans="5:77" ht="16" thickBot="1" x14ac:dyDescent="0.25">
      <c r="BI105" s="83" t="s">
        <v>64</v>
      </c>
      <c r="BJ105" s="83"/>
      <c r="BN105" s="83" t="s">
        <v>63</v>
      </c>
      <c r="BO105" s="83"/>
      <c r="BT105" s="83" t="s">
        <v>62</v>
      </c>
      <c r="BU105" s="83"/>
      <c r="BV105" s="83"/>
    </row>
    <row r="106" spans="5:77" ht="16" thickBot="1" x14ac:dyDescent="0.25">
      <c r="BI106" s="73" t="s">
        <v>30</v>
      </c>
      <c r="BJ106" s="74" t="s">
        <v>52</v>
      </c>
      <c r="BK106" s="74" t="s">
        <v>53</v>
      </c>
      <c r="BL106" s="14" t="s">
        <v>54</v>
      </c>
      <c r="BN106" s="75" t="s">
        <v>45</v>
      </c>
      <c r="BO106" s="74" t="s">
        <v>55</v>
      </c>
      <c r="BP106" s="74" t="s">
        <v>56</v>
      </c>
      <c r="BQ106" s="14" t="s">
        <v>57</v>
      </c>
      <c r="BT106" s="75" t="s">
        <v>45</v>
      </c>
      <c r="BU106" s="74" t="s">
        <v>59</v>
      </c>
      <c r="BV106" s="74" t="s">
        <v>60</v>
      </c>
      <c r="BW106" s="48" t="s">
        <v>61</v>
      </c>
    </row>
    <row r="107" spans="5:77" x14ac:dyDescent="0.2">
      <c r="BI107" s="16">
        <v>0</v>
      </c>
      <c r="BJ107" s="13">
        <v>2753.924935</v>
      </c>
      <c r="BK107" s="13">
        <v>501.05390590000002</v>
      </c>
      <c r="BL107" s="34">
        <v>0.22</v>
      </c>
      <c r="BN107" s="16">
        <v>0</v>
      </c>
      <c r="BO107" s="13">
        <v>143.44999999999999</v>
      </c>
      <c r="BP107" s="13">
        <v>1496.78</v>
      </c>
      <c r="BQ107" s="34">
        <v>657.75</v>
      </c>
      <c r="BT107" s="16">
        <v>0</v>
      </c>
      <c r="BU107" s="97">
        <f>SUM($BL$77:$BU$100)</f>
        <v>657.74513279366522</v>
      </c>
      <c r="BV107" s="97">
        <v>51.93</v>
      </c>
      <c r="BW107">
        <f>SUM(BU107:BV107)</f>
        <v>709.67513279366517</v>
      </c>
    </row>
    <row r="108" spans="5:77" x14ac:dyDescent="0.2">
      <c r="BI108" s="6">
        <v>0.1</v>
      </c>
      <c r="BJ108" s="2">
        <v>1556.105675</v>
      </c>
      <c r="BK108" s="2">
        <v>785.80704860000003</v>
      </c>
      <c r="BL108" s="7">
        <v>89.49</v>
      </c>
      <c r="BN108" s="6">
        <v>0.05</v>
      </c>
      <c r="BO108" s="2">
        <v>140.28</v>
      </c>
      <c r="BP108" s="2">
        <v>1319.21</v>
      </c>
      <c r="BQ108" s="7">
        <v>603.79</v>
      </c>
      <c r="BT108" s="6">
        <f>BT107+0.0315</f>
        <v>3.15E-2</v>
      </c>
      <c r="BU108" s="2">
        <v>635.76</v>
      </c>
      <c r="BV108" s="2">
        <v>73.900000000000006</v>
      </c>
      <c r="BW108">
        <f t="shared" ref="BW108:BW119" si="139">SUM(BU108:BV108)</f>
        <v>709.66</v>
      </c>
    </row>
    <row r="109" spans="5:77" x14ac:dyDescent="0.2">
      <c r="BI109" s="6">
        <v>0.2</v>
      </c>
      <c r="BJ109" s="2">
        <v>707.40314499999999</v>
      </c>
      <c r="BK109" s="2">
        <v>476.55787789999999</v>
      </c>
      <c r="BL109" s="7">
        <v>167.77</v>
      </c>
      <c r="BN109" s="6">
        <v>0.1</v>
      </c>
      <c r="BO109" s="2">
        <v>131.29</v>
      </c>
      <c r="BP109" s="2">
        <v>824.35</v>
      </c>
      <c r="BQ109" s="7">
        <v>468.62</v>
      </c>
      <c r="BT109" s="6">
        <f t="shared" ref="BT109:BT129" si="140">BT108+0.0315</f>
        <v>6.3E-2</v>
      </c>
      <c r="BU109" s="2">
        <v>574.28</v>
      </c>
      <c r="BV109" s="2">
        <v>105.66</v>
      </c>
      <c r="BW109">
        <f t="shared" si="139"/>
        <v>679.93999999999994</v>
      </c>
    </row>
    <row r="110" spans="5:77" x14ac:dyDescent="0.2">
      <c r="BI110" s="6">
        <v>0.3</v>
      </c>
      <c r="BJ110" s="2">
        <v>367.08186081000002</v>
      </c>
      <c r="BK110" s="2">
        <v>292.27022260000001</v>
      </c>
      <c r="BL110" s="7">
        <v>158.12</v>
      </c>
      <c r="BN110" s="6">
        <v>0.15</v>
      </c>
      <c r="BO110" s="2">
        <v>117.95</v>
      </c>
      <c r="BP110" s="2">
        <v>341.05</v>
      </c>
      <c r="BQ110" s="7">
        <v>313.51</v>
      </c>
      <c r="BT110" s="6">
        <f>BT109+0.0315</f>
        <v>9.4500000000000001E-2</v>
      </c>
      <c r="BU110" s="2">
        <v>485.66</v>
      </c>
      <c r="BV110" s="2">
        <v>150.72999999999999</v>
      </c>
      <c r="BW110">
        <f t="shared" si="139"/>
        <v>636.39</v>
      </c>
      <c r="BX110" s="97"/>
    </row>
    <row r="111" spans="5:77" x14ac:dyDescent="0.2">
      <c r="BI111" s="6">
        <v>0.4</v>
      </c>
      <c r="BJ111" s="2">
        <v>219.78852599999999</v>
      </c>
      <c r="BK111" s="2">
        <v>190.1069014</v>
      </c>
      <c r="BL111" s="7">
        <v>124.59</v>
      </c>
      <c r="BN111" s="6">
        <v>0.2</v>
      </c>
      <c r="BO111" s="2">
        <v>102.18</v>
      </c>
      <c r="BP111" s="2">
        <v>118.61</v>
      </c>
      <c r="BQ111" s="7">
        <v>188.84</v>
      </c>
      <c r="BT111" s="6">
        <v>0.105</v>
      </c>
      <c r="BU111" s="2">
        <v>452.94</v>
      </c>
      <c r="BV111" s="2">
        <v>169.32</v>
      </c>
      <c r="BW111">
        <f t="shared" si="139"/>
        <v>622.26</v>
      </c>
    </row>
    <row r="112" spans="5:77" x14ac:dyDescent="0.2">
      <c r="BI112" s="6">
        <v>0.5</v>
      </c>
      <c r="BJ112" s="2">
        <v>144.81627470000001</v>
      </c>
      <c r="BK112" s="2">
        <v>131.24218759999999</v>
      </c>
      <c r="BL112" s="7">
        <v>99.52</v>
      </c>
      <c r="BN112" s="6">
        <v>0.25</v>
      </c>
      <c r="BO112" s="2">
        <v>85.82</v>
      </c>
      <c r="BP112" s="2">
        <v>43.81</v>
      </c>
      <c r="BQ112" s="7">
        <v>108.08</v>
      </c>
      <c r="BT112" s="6">
        <f>BT110+0.0315</f>
        <v>0.126</v>
      </c>
      <c r="BU112" s="2">
        <v>386.48</v>
      </c>
      <c r="BV112" s="2">
        <v>212.44</v>
      </c>
      <c r="BW112">
        <f t="shared" si="139"/>
        <v>598.92000000000007</v>
      </c>
    </row>
    <row r="113" spans="61:75" x14ac:dyDescent="0.2">
      <c r="BI113" s="6">
        <v>0.6</v>
      </c>
      <c r="BJ113" s="2">
        <v>102.2004261</v>
      </c>
      <c r="BK113" s="2">
        <v>95.22840626</v>
      </c>
      <c r="BL113" s="7">
        <v>77.83</v>
      </c>
      <c r="BN113" s="6">
        <v>0.3</v>
      </c>
      <c r="BO113" s="2">
        <v>70.31</v>
      </c>
      <c r="BP113" s="2">
        <v>18.29</v>
      </c>
      <c r="BQ113" s="7">
        <v>61.38</v>
      </c>
      <c r="BT113" s="6">
        <f t="shared" si="140"/>
        <v>0.1575</v>
      </c>
      <c r="BU113" s="2">
        <v>292.12</v>
      </c>
      <c r="BV113" s="2">
        <v>292.12</v>
      </c>
      <c r="BW113">
        <f t="shared" si="139"/>
        <v>584.24</v>
      </c>
    </row>
    <row r="114" spans="61:75" x14ac:dyDescent="0.2">
      <c r="BI114" s="6">
        <v>0.7</v>
      </c>
      <c r="BJ114" s="2">
        <v>75.827408700000007</v>
      </c>
      <c r="BK114" s="2">
        <v>71.913673779999996</v>
      </c>
      <c r="BL114" s="7">
        <v>61.71</v>
      </c>
      <c r="BN114" s="6">
        <v>0.35</v>
      </c>
      <c r="BO114" s="2">
        <v>56.53</v>
      </c>
      <c r="BP114" s="2">
        <v>8.56</v>
      </c>
      <c r="BQ114" s="7">
        <v>35.479999999999997</v>
      </c>
      <c r="BT114" s="6">
        <f t="shared" si="140"/>
        <v>0.189</v>
      </c>
      <c r="BU114" s="2">
        <v>212.44</v>
      </c>
      <c r="BV114" s="2">
        <v>386.48</v>
      </c>
      <c r="BW114">
        <f t="shared" si="139"/>
        <v>598.92000000000007</v>
      </c>
    </row>
    <row r="115" spans="61:75" x14ac:dyDescent="0.2">
      <c r="BI115" s="6">
        <v>0.8</v>
      </c>
      <c r="BJ115" s="2">
        <v>58.429388240000002</v>
      </c>
      <c r="BK115" s="2">
        <v>56.074934370000001</v>
      </c>
      <c r="BL115" s="7">
        <v>49.75</v>
      </c>
      <c r="BN115" s="6">
        <v>0.4</v>
      </c>
      <c r="BO115" s="2">
        <v>44.84</v>
      </c>
      <c r="BP115" s="2">
        <v>4.4000000000000004</v>
      </c>
      <c r="BQ115" s="7">
        <v>21.12</v>
      </c>
      <c r="BT115" s="6">
        <v>0.21</v>
      </c>
      <c r="BU115" s="2">
        <v>169.32</v>
      </c>
      <c r="BV115" s="2">
        <v>452.94</v>
      </c>
      <c r="BW115">
        <f t="shared" si="139"/>
        <v>622.26</v>
      </c>
    </row>
    <row r="116" spans="61:75" x14ac:dyDescent="0.2">
      <c r="BI116" s="6">
        <v>0.9</v>
      </c>
      <c r="BJ116" s="2">
        <v>46.371101600000003</v>
      </c>
      <c r="BK116" s="2">
        <v>44.87</v>
      </c>
      <c r="BL116" s="7">
        <v>40.770000000000003</v>
      </c>
      <c r="BN116" s="6">
        <v>0.45</v>
      </c>
      <c r="BO116" s="2">
        <v>35.28</v>
      </c>
      <c r="BP116" s="2">
        <v>2.44</v>
      </c>
      <c r="BQ116" s="7">
        <v>13</v>
      </c>
      <c r="BT116" s="6">
        <f>BT114+0.0315</f>
        <v>0.2205</v>
      </c>
      <c r="BU116" s="2">
        <v>150.72999999999999</v>
      </c>
      <c r="BV116" s="2">
        <v>485.66</v>
      </c>
      <c r="BW116">
        <f t="shared" si="139"/>
        <v>636.39</v>
      </c>
    </row>
    <row r="117" spans="61:75" ht="16" thickBot="1" x14ac:dyDescent="0.25">
      <c r="BI117" s="9">
        <v>1</v>
      </c>
      <c r="BJ117" s="10">
        <v>37.680018869999998</v>
      </c>
      <c r="BK117" s="10">
        <v>36.69</v>
      </c>
      <c r="BL117" s="11">
        <v>33.909999999999997</v>
      </c>
      <c r="BN117" s="9">
        <v>0.5</v>
      </c>
      <c r="BO117" s="10">
        <v>27.62</v>
      </c>
      <c r="BP117" s="10">
        <v>1.44</v>
      </c>
      <c r="BQ117" s="11">
        <v>8.27</v>
      </c>
      <c r="BT117" s="6">
        <f t="shared" si="140"/>
        <v>0.252</v>
      </c>
      <c r="BU117" s="2">
        <v>105.66</v>
      </c>
      <c r="BV117" s="2">
        <v>574.28</v>
      </c>
      <c r="BW117">
        <f t="shared" si="139"/>
        <v>679.93999999999994</v>
      </c>
    </row>
    <row r="118" spans="61:75" x14ac:dyDescent="0.2">
      <c r="BT118" s="6">
        <f t="shared" si="140"/>
        <v>0.28349999999999997</v>
      </c>
      <c r="BU118" s="2">
        <v>73.900000000000006</v>
      </c>
      <c r="BV118" s="2">
        <v>635.76</v>
      </c>
      <c r="BW118">
        <f t="shared" si="139"/>
        <v>709.66</v>
      </c>
    </row>
    <row r="119" spans="61:75" ht="16" thickBot="1" x14ac:dyDescent="0.25">
      <c r="BT119" s="6">
        <f t="shared" si="140"/>
        <v>0.31499999999999995</v>
      </c>
      <c r="BU119" s="10">
        <v>51.93</v>
      </c>
      <c r="BV119" s="97">
        <f>SUM($BL$77:$BU$100)</f>
        <v>657.74513279366522</v>
      </c>
      <c r="BW119">
        <f t="shared" si="139"/>
        <v>709.67513279366517</v>
      </c>
    </row>
    <row r="120" spans="61:75" x14ac:dyDescent="0.2">
      <c r="BT120" s="6">
        <f t="shared" si="140"/>
        <v>0.34649999999999992</v>
      </c>
    </row>
    <row r="121" spans="61:75" x14ac:dyDescent="0.2">
      <c r="BT121" s="6">
        <f t="shared" si="140"/>
        <v>0.37799999999999989</v>
      </c>
    </row>
    <row r="122" spans="61:75" x14ac:dyDescent="0.2">
      <c r="BT122" s="6">
        <f t="shared" si="140"/>
        <v>0.40949999999999986</v>
      </c>
    </row>
    <row r="123" spans="61:75" x14ac:dyDescent="0.2">
      <c r="BT123" s="6">
        <f t="shared" si="140"/>
        <v>0.44099999999999984</v>
      </c>
    </row>
    <row r="124" spans="61:75" x14ac:dyDescent="0.2">
      <c r="BT124" s="6">
        <f t="shared" si="140"/>
        <v>0.47249999999999981</v>
      </c>
    </row>
    <row r="125" spans="61:75" x14ac:dyDescent="0.2">
      <c r="BT125" s="6">
        <f t="shared" si="140"/>
        <v>0.50399999999999978</v>
      </c>
    </row>
    <row r="126" spans="61:75" x14ac:dyDescent="0.2">
      <c r="BT126" s="6">
        <f t="shared" si="140"/>
        <v>0.53549999999999975</v>
      </c>
    </row>
    <row r="127" spans="61:75" x14ac:dyDescent="0.2">
      <c r="BT127" s="6">
        <f t="shared" si="140"/>
        <v>0.56699999999999973</v>
      </c>
    </row>
    <row r="128" spans="61:75" x14ac:dyDescent="0.2">
      <c r="BT128" s="6">
        <f t="shared" si="140"/>
        <v>0.5984999999999997</v>
      </c>
    </row>
    <row r="129" spans="72:72" x14ac:dyDescent="0.2">
      <c r="BT129" s="6">
        <f t="shared" si="140"/>
        <v>0.62999999999999967</v>
      </c>
    </row>
    <row r="130" spans="72:72" x14ac:dyDescent="0.2">
      <c r="BT130" s="16">
        <v>0.441</v>
      </c>
    </row>
  </sheetData>
  <mergeCells count="43">
    <mergeCell ref="BZ89:CA89"/>
    <mergeCell ref="H74:Q74"/>
    <mergeCell ref="E75:E100"/>
    <mergeCell ref="S75:S100"/>
    <mergeCell ref="BT105:BV105"/>
    <mergeCell ref="BN105:BO105"/>
    <mergeCell ref="BI105:BJ105"/>
    <mergeCell ref="V74:AE74"/>
    <mergeCell ref="AJ74:AS74"/>
    <mergeCell ref="AG75:AG100"/>
    <mergeCell ref="AX74:BG74"/>
    <mergeCell ref="AU75:AU100"/>
    <mergeCell ref="BL74:BU74"/>
    <mergeCell ref="BI75:BI100"/>
    <mergeCell ref="BX89:BY89"/>
    <mergeCell ref="BX90:BY90"/>
    <mergeCell ref="BX95:BY95"/>
    <mergeCell ref="BX96:BY96"/>
    <mergeCell ref="BX97:BY97"/>
    <mergeCell ref="BW87:BY87"/>
    <mergeCell ref="BP44:BW44"/>
    <mergeCell ref="BX44:CE44"/>
    <mergeCell ref="CF44:CM44"/>
    <mergeCell ref="B36:D36"/>
    <mergeCell ref="AB44:AI44"/>
    <mergeCell ref="AJ44:AQ44"/>
    <mergeCell ref="AR44:AY44"/>
    <mergeCell ref="AZ44:BG44"/>
    <mergeCell ref="BH44:BO44"/>
    <mergeCell ref="C11:E11"/>
    <mergeCell ref="L45:S45"/>
    <mergeCell ref="T45:AA45"/>
    <mergeCell ref="L44:S44"/>
    <mergeCell ref="T44:AA44"/>
    <mergeCell ref="BX45:CE45"/>
    <mergeCell ref="CF45:CM45"/>
    <mergeCell ref="H45:I45"/>
    <mergeCell ref="AB45:AI45"/>
    <mergeCell ref="AJ45:AQ45"/>
    <mergeCell ref="AR45:AY45"/>
    <mergeCell ref="AZ45:BG45"/>
    <mergeCell ref="BH45:BO45"/>
    <mergeCell ref="BP45:BW45"/>
  </mergeCells>
  <conditionalFormatting sqref="AJ77:AS100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X77:BG100"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L77:BU100 BV100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Graphiques</vt:lpstr>
      </vt:variant>
      <vt:variant>
        <vt:i4>6</vt:i4>
      </vt:variant>
    </vt:vector>
  </HeadingPairs>
  <TitlesOfParts>
    <vt:vector size="8" baseType="lpstr">
      <vt:lpstr>Partie 1</vt:lpstr>
      <vt:lpstr>Partie 2</vt:lpstr>
      <vt:lpstr>Graphique1</vt:lpstr>
      <vt:lpstr>Graphique2</vt:lpstr>
      <vt:lpstr>Graphique3</vt:lpstr>
      <vt:lpstr>Graphique4</vt:lpstr>
      <vt:lpstr>7)1</vt:lpstr>
      <vt:lpstr>7)2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Emeric Mignot</dc:creator>
  <cp:lastModifiedBy>Utilisateur de Microsoft Office</cp:lastModifiedBy>
  <dcterms:created xsi:type="dcterms:W3CDTF">2017-02-13T08:49:35Z</dcterms:created>
  <dcterms:modified xsi:type="dcterms:W3CDTF">2017-03-25T10:53:45Z</dcterms:modified>
</cp:coreProperties>
</file>