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45" windowWidth="19440" windowHeight="10035" tabRatio="614" activeTab="4"/>
  </bookViews>
  <sheets>
    <sheet name="CAB" sheetId="28" r:id="rId1"/>
    <sheet name="Mode opératoire" sheetId="30" r:id="rId2"/>
    <sheet name="Paramétrages" sheetId="22" r:id="rId3"/>
    <sheet name="Variables" sheetId="29" r:id="rId4"/>
    <sheet name="Saisie" sheetId="26" r:id="rId5"/>
    <sheet name="Recapitulatif mensuel" sheetId="27" r:id="rId6"/>
    <sheet name="Information sur les NOK" sheetId="31" r:id="rId7"/>
    <sheet name="MAI-2017" sheetId="74" r:id="rId8"/>
  </sheets>
  <definedNames>
    <definedName name="CAMION1" localSheetId="7">'MAI-2017'!$B$2:$AF$10</definedName>
    <definedName name="CAMION1">'Recapitulatif mensuel'!$B$2:$AF$10</definedName>
    <definedName name="CAMION10" localSheetId="7">'MAI-2017'!$B$101:$AF$109</definedName>
    <definedName name="CAMION10">'Recapitulatif mensuel'!$B$101:$AF$109</definedName>
    <definedName name="CAMION11" localSheetId="7">'MAI-2017'!$B$112:$AF$120</definedName>
    <definedName name="CAMION11">'Recapitulatif mensuel'!$B$112:$AF$120</definedName>
    <definedName name="CAMION12" localSheetId="7">'MAI-2017'!$B$123:$AF$131</definedName>
    <definedName name="CAMION12">'Recapitulatif mensuel'!$B$123:$AF$131</definedName>
    <definedName name="CAMION13" localSheetId="7">'MAI-2017'!$B$134:$AF$142</definedName>
    <definedName name="CAMION13">'Recapitulatif mensuel'!$B$134:$AF$142</definedName>
    <definedName name="CAMION14" localSheetId="7">'MAI-2017'!$B$145:$AF$153</definedName>
    <definedName name="CAMION14">'Recapitulatif mensuel'!$B$145:$AF$153</definedName>
    <definedName name="CAMION15" localSheetId="7">'MAI-2017'!$B$156:$AF$164</definedName>
    <definedName name="CAMION15">'Recapitulatif mensuel'!$B$156:$AF$164</definedName>
    <definedName name="CAMION16" localSheetId="7">'MAI-2017'!$B$167:$AF$175</definedName>
    <definedName name="CAMION16">'Recapitulatif mensuel'!$B$167:$AF$175</definedName>
    <definedName name="CAMION17" localSheetId="7">'MAI-2017'!$B$178:$AF$186</definedName>
    <definedName name="CAMION17">'Recapitulatif mensuel'!$B$178:$AF$186</definedName>
    <definedName name="CAMION18" localSheetId="7">'MAI-2017'!$B$189:$AF$197</definedName>
    <definedName name="CAMION18">'Recapitulatif mensuel'!$B$189:$AF$197</definedName>
    <definedName name="CAMION19" localSheetId="7">'MAI-2017'!$B$200:$AF$208</definedName>
    <definedName name="CAMION19">'Recapitulatif mensuel'!$B$200:$AF$208</definedName>
    <definedName name="CAMION2" localSheetId="7">'MAI-2017'!$B$13:$AF$21</definedName>
    <definedName name="CAMION2">'Recapitulatif mensuel'!$B$13:$AF$21</definedName>
    <definedName name="CAMION20" localSheetId="7">'MAI-2017'!$B$211:$AF$219</definedName>
    <definedName name="CAMION20">'Recapitulatif mensuel'!$B$211:$AF$219</definedName>
    <definedName name="CAMION3" localSheetId="7">'MAI-2017'!$B$24:$AF$32</definedName>
    <definedName name="CAMION3">'Recapitulatif mensuel'!$B$24:$AF$32</definedName>
    <definedName name="CAMION4" localSheetId="7">'MAI-2017'!$B$35:$AF$43</definedName>
    <definedName name="CAMION4">'Recapitulatif mensuel'!$B$35:$AF$43</definedName>
    <definedName name="CAMION5" localSheetId="7">'MAI-2017'!$B$46:$AF$54</definedName>
    <definedName name="CAMION5">'Recapitulatif mensuel'!$B$46:$AF$54</definedName>
    <definedName name="CAMION6" localSheetId="7">'MAI-2017'!$B$57:$AG$65</definedName>
    <definedName name="CAMION6">'Recapitulatif mensuel'!$B$57:$AG$65</definedName>
    <definedName name="CAMION7" localSheetId="7">'MAI-2017'!$B$68:$AF$76</definedName>
    <definedName name="CAMION7">'Recapitulatif mensuel'!$B$68:$AF$76</definedName>
    <definedName name="CAMION8" localSheetId="7">'MAI-2017'!$B$79:$AG$87</definedName>
    <definedName name="CAMION8">'Recapitulatif mensuel'!$B$79:$AG$87</definedName>
    <definedName name="CAMION9" localSheetId="7">'MAI-2017'!$B$90:$AF$98</definedName>
    <definedName name="CAMION9">'Recapitulatif mensuel'!$B$90:$AF$98</definedName>
    <definedName name="MaListeNommee">Paramétrages!$D$2:$D$21</definedName>
    <definedName name="MLDISPO">Variables!$D$29:$D$42</definedName>
    <definedName name="NBPALETTES">Variables!$D$43:$D$120</definedName>
    <definedName name="NOK" localSheetId="7">#REF!</definedName>
    <definedName name="NOK">#REF!</definedName>
    <definedName name="OK" localSheetId="7">#REF!</definedName>
    <definedName name="OK">#REF!</definedName>
    <definedName name="_xlnm.Print_Area" localSheetId="0">CAB!$A$1:$K$33</definedName>
  </definedNames>
  <calcPr calcId="145621"/>
</workbook>
</file>

<file path=xl/calcChain.xml><?xml version="1.0" encoding="utf-8"?>
<calcChain xmlns="http://schemas.openxmlformats.org/spreadsheetml/2006/main">
  <c r="Y89" i="26" l="1"/>
  <c r="X89" i="26"/>
  <c r="T89" i="26"/>
  <c r="S89" i="26"/>
  <c r="O89" i="26"/>
  <c r="N89" i="26"/>
  <c r="J89" i="26"/>
  <c r="I89" i="26"/>
  <c r="E89" i="26"/>
  <c r="D89" i="26"/>
  <c r="Y66" i="26"/>
  <c r="X66" i="26"/>
  <c r="T66" i="26"/>
  <c r="S66" i="26"/>
  <c r="O66" i="26"/>
  <c r="N66" i="26"/>
  <c r="J66" i="26"/>
  <c r="I66" i="26"/>
  <c r="E66" i="26"/>
  <c r="D66" i="26"/>
  <c r="Y43" i="26"/>
  <c r="X43" i="26"/>
  <c r="T43" i="26"/>
  <c r="S43" i="26"/>
  <c r="O43" i="26"/>
  <c r="N43" i="26"/>
  <c r="J43" i="26"/>
  <c r="I43" i="26"/>
  <c r="E43" i="26"/>
  <c r="D43" i="26"/>
  <c r="AF243" i="74" l="1"/>
  <c r="AE243" i="74"/>
  <c r="AD243" i="74"/>
  <c r="AC243" i="74"/>
  <c r="AB243" i="74"/>
  <c r="AA243" i="74"/>
  <c r="Z243" i="74"/>
  <c r="Y243" i="74"/>
  <c r="X243" i="74"/>
  <c r="W243" i="74"/>
  <c r="V243" i="74"/>
  <c r="U243" i="74"/>
  <c r="T243" i="74"/>
  <c r="S243" i="74"/>
  <c r="R243" i="74"/>
  <c r="Q243" i="74"/>
  <c r="P243" i="74"/>
  <c r="O243" i="74"/>
  <c r="N243" i="74"/>
  <c r="M243" i="74"/>
  <c r="L243" i="74"/>
  <c r="K243" i="74"/>
  <c r="J243" i="74"/>
  <c r="I243" i="74"/>
  <c r="H243" i="74"/>
  <c r="G243" i="74"/>
  <c r="F243" i="74"/>
  <c r="E243" i="74"/>
  <c r="D243" i="74"/>
  <c r="C243" i="74"/>
  <c r="B243" i="74"/>
  <c r="AF242" i="74"/>
  <c r="AE242" i="74"/>
  <c r="AD242" i="74"/>
  <c r="AC242" i="74"/>
  <c r="AB242" i="74"/>
  <c r="AA242" i="74"/>
  <c r="Z242" i="74"/>
  <c r="Y242" i="74"/>
  <c r="X242" i="74"/>
  <c r="W242" i="74"/>
  <c r="V242" i="74"/>
  <c r="U242" i="74"/>
  <c r="T242" i="74"/>
  <c r="S242" i="74"/>
  <c r="R242" i="74"/>
  <c r="Q242" i="74"/>
  <c r="P242" i="74"/>
  <c r="O242" i="74"/>
  <c r="N242" i="74"/>
  <c r="M242" i="74"/>
  <c r="L242" i="74"/>
  <c r="K242" i="74"/>
  <c r="J242" i="74"/>
  <c r="I242" i="74"/>
  <c r="H242" i="74"/>
  <c r="G242" i="74"/>
  <c r="F242" i="74"/>
  <c r="E242" i="74"/>
  <c r="D242" i="74"/>
  <c r="C242" i="74"/>
  <c r="B242" i="74"/>
  <c r="AF241" i="74"/>
  <c r="AE241" i="74"/>
  <c r="AD241" i="74"/>
  <c r="AC241" i="74"/>
  <c r="AB241" i="74"/>
  <c r="AA241" i="74"/>
  <c r="Z241" i="74"/>
  <c r="Y241" i="74"/>
  <c r="X241" i="74"/>
  <c r="W241" i="74"/>
  <c r="V241" i="74"/>
  <c r="U241" i="74"/>
  <c r="T241" i="74"/>
  <c r="S241" i="74"/>
  <c r="R241" i="74"/>
  <c r="Q241" i="74"/>
  <c r="P241" i="74"/>
  <c r="O241" i="74"/>
  <c r="N241" i="74"/>
  <c r="M241" i="74"/>
  <c r="L241" i="74"/>
  <c r="K241" i="74"/>
  <c r="J241" i="74"/>
  <c r="I241" i="74"/>
  <c r="H241" i="74"/>
  <c r="G241" i="74"/>
  <c r="F241" i="74"/>
  <c r="E241" i="74"/>
  <c r="D241" i="74"/>
  <c r="C241" i="74"/>
  <c r="B241" i="74"/>
  <c r="AF240" i="74"/>
  <c r="AE240" i="74"/>
  <c r="AD240" i="74"/>
  <c r="AC240" i="74"/>
  <c r="AB240" i="74"/>
  <c r="AA240" i="74"/>
  <c r="Z240" i="74"/>
  <c r="Y240" i="74"/>
  <c r="X240" i="74"/>
  <c r="W240" i="74"/>
  <c r="V240" i="74"/>
  <c r="U240" i="74"/>
  <c r="T240" i="74"/>
  <c r="S240" i="74"/>
  <c r="R240" i="74"/>
  <c r="Q240" i="74"/>
  <c r="P240" i="74"/>
  <c r="O240" i="74"/>
  <c r="N240" i="74"/>
  <c r="M240" i="74"/>
  <c r="L240" i="74"/>
  <c r="K240" i="74"/>
  <c r="J240" i="74"/>
  <c r="I240" i="74"/>
  <c r="H240" i="74"/>
  <c r="G240" i="74"/>
  <c r="F240" i="74"/>
  <c r="E240" i="74"/>
  <c r="D240" i="74"/>
  <c r="C240" i="74"/>
  <c r="B240" i="74"/>
  <c r="AF239" i="74"/>
  <c r="AE239" i="74"/>
  <c r="AD239" i="74"/>
  <c r="AC239" i="74"/>
  <c r="AB239" i="74"/>
  <c r="AA239" i="74"/>
  <c r="Z239" i="74"/>
  <c r="Y239" i="74"/>
  <c r="X239" i="74"/>
  <c r="W239" i="74"/>
  <c r="V239" i="74"/>
  <c r="U239" i="74"/>
  <c r="T239" i="74"/>
  <c r="S239" i="74"/>
  <c r="R239" i="74"/>
  <c r="Q239" i="74"/>
  <c r="P239" i="74"/>
  <c r="O239" i="74"/>
  <c r="N239" i="74"/>
  <c r="M239" i="74"/>
  <c r="L239" i="74"/>
  <c r="K239" i="74"/>
  <c r="J239" i="74"/>
  <c r="I239" i="74"/>
  <c r="H239" i="74"/>
  <c r="G239" i="74"/>
  <c r="F239" i="74"/>
  <c r="E239" i="74"/>
  <c r="D239" i="74"/>
  <c r="C239" i="74"/>
  <c r="B239" i="74"/>
  <c r="AF238" i="74"/>
  <c r="AE238" i="74"/>
  <c r="AD238" i="74"/>
  <c r="AC238" i="74"/>
  <c r="AB238" i="74"/>
  <c r="AA238" i="74"/>
  <c r="Z238" i="74"/>
  <c r="Y238" i="74"/>
  <c r="X238" i="74"/>
  <c r="W238" i="74"/>
  <c r="V238" i="74"/>
  <c r="U238" i="74"/>
  <c r="T238" i="74"/>
  <c r="S238" i="74"/>
  <c r="R238" i="74"/>
  <c r="Q238" i="74"/>
  <c r="P238" i="74"/>
  <c r="O238" i="74"/>
  <c r="N238" i="74"/>
  <c r="M238" i="74"/>
  <c r="L238" i="74"/>
  <c r="K238" i="74"/>
  <c r="J238" i="74"/>
  <c r="I238" i="74"/>
  <c r="H238" i="74"/>
  <c r="G238" i="74"/>
  <c r="F238" i="74"/>
  <c r="E238" i="74"/>
  <c r="D238" i="74"/>
  <c r="C238" i="74"/>
  <c r="B238" i="74"/>
  <c r="AF237" i="74"/>
  <c r="AE237" i="74"/>
  <c r="AD237" i="74"/>
  <c r="AC237" i="74"/>
  <c r="AB237" i="74"/>
  <c r="AA237" i="74"/>
  <c r="Z237" i="74"/>
  <c r="Y237" i="74"/>
  <c r="X237" i="74"/>
  <c r="W237" i="74"/>
  <c r="V237" i="74"/>
  <c r="U237" i="74"/>
  <c r="T237" i="74"/>
  <c r="S237" i="74"/>
  <c r="R237" i="74"/>
  <c r="Q237" i="74"/>
  <c r="P237" i="74"/>
  <c r="O237" i="74"/>
  <c r="N237" i="74"/>
  <c r="M237" i="74"/>
  <c r="L237" i="74"/>
  <c r="K237" i="74"/>
  <c r="J237" i="74"/>
  <c r="I237" i="74"/>
  <c r="H237" i="74"/>
  <c r="G237" i="74"/>
  <c r="F237" i="74"/>
  <c r="E237" i="74"/>
  <c r="D237" i="74"/>
  <c r="C237" i="74"/>
  <c r="B237" i="74"/>
  <c r="AF236" i="74"/>
  <c r="AE236" i="74"/>
  <c r="AD236" i="74"/>
  <c r="AC236" i="74"/>
  <c r="AB236" i="74"/>
  <c r="AA236" i="74"/>
  <c r="Z236" i="74"/>
  <c r="Y236" i="74"/>
  <c r="X236" i="74"/>
  <c r="W236" i="74"/>
  <c r="V236" i="74"/>
  <c r="U236" i="74"/>
  <c r="T236" i="74"/>
  <c r="S236" i="74"/>
  <c r="R236" i="74"/>
  <c r="Q236" i="74"/>
  <c r="P236" i="74"/>
  <c r="O236" i="74"/>
  <c r="N236" i="74"/>
  <c r="M236" i="74"/>
  <c r="L236" i="74"/>
  <c r="K236" i="74"/>
  <c r="J236" i="74"/>
  <c r="I236" i="74"/>
  <c r="H236" i="74"/>
  <c r="G236" i="74"/>
  <c r="F236" i="74"/>
  <c r="E236" i="74"/>
  <c r="D236" i="74"/>
  <c r="C236" i="74"/>
  <c r="B236" i="74"/>
  <c r="AF235" i="74"/>
  <c r="AE235" i="74"/>
  <c r="AD235" i="74"/>
  <c r="AC235" i="74"/>
  <c r="AB235" i="74"/>
  <c r="AA235" i="74"/>
  <c r="Z235" i="74"/>
  <c r="Y235" i="74"/>
  <c r="X235" i="74"/>
  <c r="W235" i="74"/>
  <c r="V235" i="74"/>
  <c r="U235" i="74"/>
  <c r="T235" i="74"/>
  <c r="S235" i="74"/>
  <c r="R235" i="74"/>
  <c r="Q235" i="74"/>
  <c r="P235" i="74"/>
  <c r="O235" i="74"/>
  <c r="N235" i="74"/>
  <c r="M235" i="74"/>
  <c r="L235" i="74"/>
  <c r="K235" i="74"/>
  <c r="J235" i="74"/>
  <c r="I235" i="74"/>
  <c r="H235" i="74"/>
  <c r="G235" i="74"/>
  <c r="F235" i="74"/>
  <c r="E235" i="74"/>
  <c r="D235" i="74"/>
  <c r="C235" i="74"/>
  <c r="B235" i="74"/>
  <c r="AF234" i="74"/>
  <c r="AE234" i="74"/>
  <c r="AD234" i="74"/>
  <c r="AC234" i="74"/>
  <c r="AB234" i="74"/>
  <c r="AA234" i="74"/>
  <c r="Z234" i="74"/>
  <c r="Y234" i="74"/>
  <c r="X234" i="74"/>
  <c r="W234" i="74"/>
  <c r="V234" i="74"/>
  <c r="U234" i="74"/>
  <c r="T234" i="74"/>
  <c r="S234" i="74"/>
  <c r="R234" i="74"/>
  <c r="Q234" i="74"/>
  <c r="P234" i="74"/>
  <c r="O234" i="74"/>
  <c r="N234" i="74"/>
  <c r="M234" i="74"/>
  <c r="L234" i="74"/>
  <c r="K234" i="74"/>
  <c r="J234" i="74"/>
  <c r="I234" i="74"/>
  <c r="H234" i="74"/>
  <c r="G234" i="74"/>
  <c r="F234" i="74"/>
  <c r="E234" i="74"/>
  <c r="D234" i="74"/>
  <c r="C234" i="74"/>
  <c r="B234" i="74"/>
  <c r="AF233" i="74"/>
  <c r="AE233" i="74"/>
  <c r="AD233" i="74"/>
  <c r="AC233" i="74"/>
  <c r="AB233" i="74"/>
  <c r="AA233" i="74"/>
  <c r="Z233" i="74"/>
  <c r="Y233" i="74"/>
  <c r="X233" i="74"/>
  <c r="W233" i="74"/>
  <c r="V233" i="74"/>
  <c r="U233" i="74"/>
  <c r="T233" i="74"/>
  <c r="S233" i="74"/>
  <c r="R233" i="74"/>
  <c r="Q233" i="74"/>
  <c r="P233" i="74"/>
  <c r="O233" i="74"/>
  <c r="N233" i="74"/>
  <c r="M233" i="74"/>
  <c r="L233" i="74"/>
  <c r="K233" i="74"/>
  <c r="J233" i="74"/>
  <c r="I233" i="74"/>
  <c r="H233" i="74"/>
  <c r="G233" i="74"/>
  <c r="F233" i="74"/>
  <c r="E233" i="74"/>
  <c r="D233" i="74"/>
  <c r="C233" i="74"/>
  <c r="B233" i="74"/>
  <c r="AF232" i="74"/>
  <c r="AE232" i="74"/>
  <c r="AD232" i="74"/>
  <c r="AC232" i="74"/>
  <c r="AB232" i="74"/>
  <c r="AA232" i="74"/>
  <c r="Z232" i="74"/>
  <c r="Y232" i="74"/>
  <c r="X232" i="74"/>
  <c r="W232" i="74"/>
  <c r="V232" i="74"/>
  <c r="U232" i="74"/>
  <c r="T232" i="74"/>
  <c r="S232" i="74"/>
  <c r="R232" i="74"/>
  <c r="Q232" i="74"/>
  <c r="P232" i="74"/>
  <c r="O232" i="74"/>
  <c r="N232" i="74"/>
  <c r="M232" i="74"/>
  <c r="L232" i="74"/>
  <c r="K232" i="74"/>
  <c r="J232" i="74"/>
  <c r="I232" i="74"/>
  <c r="H232" i="74"/>
  <c r="G232" i="74"/>
  <c r="F232" i="74"/>
  <c r="E232" i="74"/>
  <c r="D232" i="74"/>
  <c r="C232" i="74"/>
  <c r="B232" i="74"/>
  <c r="AF231" i="74"/>
  <c r="AE231" i="74"/>
  <c r="AD231" i="74"/>
  <c r="AC231" i="74"/>
  <c r="AB231" i="74"/>
  <c r="AA231" i="74"/>
  <c r="Z231" i="74"/>
  <c r="Y231" i="74"/>
  <c r="X231" i="74"/>
  <c r="W231" i="74"/>
  <c r="V231" i="74"/>
  <c r="U231" i="74"/>
  <c r="T231" i="74"/>
  <c r="S231" i="74"/>
  <c r="R231" i="74"/>
  <c r="Q231" i="74"/>
  <c r="P231" i="74"/>
  <c r="O231" i="74"/>
  <c r="N231" i="74"/>
  <c r="M231" i="74"/>
  <c r="L231" i="74"/>
  <c r="K231" i="74"/>
  <c r="J231" i="74"/>
  <c r="I231" i="74"/>
  <c r="H231" i="74"/>
  <c r="G231" i="74"/>
  <c r="F231" i="74"/>
  <c r="E231" i="74"/>
  <c r="D231" i="74"/>
  <c r="C231" i="74"/>
  <c r="B231" i="74"/>
  <c r="AF230" i="74"/>
  <c r="AE230" i="74"/>
  <c r="AD230" i="74"/>
  <c r="AC230" i="74"/>
  <c r="AB230" i="74"/>
  <c r="AA230" i="74"/>
  <c r="Z230" i="74"/>
  <c r="Y230" i="74"/>
  <c r="X230" i="74"/>
  <c r="W230" i="74"/>
  <c r="V230" i="74"/>
  <c r="U230" i="74"/>
  <c r="T230" i="74"/>
  <c r="S230" i="74"/>
  <c r="R230" i="74"/>
  <c r="Q230" i="74"/>
  <c r="P230" i="74"/>
  <c r="O230" i="74"/>
  <c r="N230" i="74"/>
  <c r="M230" i="74"/>
  <c r="L230" i="74"/>
  <c r="K230" i="74"/>
  <c r="J230" i="74"/>
  <c r="I230" i="74"/>
  <c r="H230" i="74"/>
  <c r="G230" i="74"/>
  <c r="F230" i="74"/>
  <c r="E230" i="74"/>
  <c r="D230" i="74"/>
  <c r="C230" i="74"/>
  <c r="B230" i="74"/>
  <c r="AF229" i="74"/>
  <c r="AE229" i="74"/>
  <c r="AD229" i="74"/>
  <c r="AC229" i="74"/>
  <c r="AB229" i="74"/>
  <c r="AA229" i="74"/>
  <c r="Z229" i="74"/>
  <c r="Y229" i="74"/>
  <c r="X229" i="74"/>
  <c r="W229" i="74"/>
  <c r="V229" i="74"/>
  <c r="U229" i="74"/>
  <c r="T229" i="74"/>
  <c r="S229" i="74"/>
  <c r="R229" i="74"/>
  <c r="Q229" i="74"/>
  <c r="P229" i="74"/>
  <c r="O229" i="74"/>
  <c r="N229" i="74"/>
  <c r="M229" i="74"/>
  <c r="L229" i="74"/>
  <c r="K229" i="74"/>
  <c r="J229" i="74"/>
  <c r="I229" i="74"/>
  <c r="H229" i="74"/>
  <c r="G229" i="74"/>
  <c r="F229" i="74"/>
  <c r="E229" i="74"/>
  <c r="D229" i="74"/>
  <c r="C229" i="74"/>
  <c r="B229" i="74"/>
  <c r="AF228" i="74"/>
  <c r="AE228" i="74"/>
  <c r="AD228" i="74"/>
  <c r="AC228" i="74"/>
  <c r="AB228" i="74"/>
  <c r="AA228" i="74"/>
  <c r="Z228" i="74"/>
  <c r="Y228" i="74"/>
  <c r="X228" i="74"/>
  <c r="W228" i="74"/>
  <c r="V228" i="74"/>
  <c r="U228" i="74"/>
  <c r="T228" i="74"/>
  <c r="S228" i="74"/>
  <c r="R228" i="74"/>
  <c r="Q228" i="74"/>
  <c r="P228" i="74"/>
  <c r="O228" i="74"/>
  <c r="N228" i="74"/>
  <c r="M228" i="74"/>
  <c r="L228" i="74"/>
  <c r="K228" i="74"/>
  <c r="J228" i="74"/>
  <c r="I228" i="74"/>
  <c r="H228" i="74"/>
  <c r="G228" i="74"/>
  <c r="F228" i="74"/>
  <c r="E228" i="74"/>
  <c r="D228" i="74"/>
  <c r="C228" i="74"/>
  <c r="B228" i="74"/>
  <c r="AF227" i="74"/>
  <c r="AE227" i="74"/>
  <c r="AD227" i="74"/>
  <c r="AC227" i="74"/>
  <c r="AB227" i="74"/>
  <c r="AA227" i="74"/>
  <c r="Z227" i="74"/>
  <c r="Y227" i="74"/>
  <c r="X227" i="74"/>
  <c r="W227" i="74"/>
  <c r="V227" i="74"/>
  <c r="U227" i="74"/>
  <c r="T227" i="74"/>
  <c r="S227" i="74"/>
  <c r="R227" i="74"/>
  <c r="Q227" i="74"/>
  <c r="P227" i="74"/>
  <c r="O227" i="74"/>
  <c r="N227" i="74"/>
  <c r="M227" i="74"/>
  <c r="L227" i="74"/>
  <c r="K227" i="74"/>
  <c r="J227" i="74"/>
  <c r="I227" i="74"/>
  <c r="H227" i="74"/>
  <c r="G227" i="74"/>
  <c r="F227" i="74"/>
  <c r="E227" i="74"/>
  <c r="D227" i="74"/>
  <c r="C227" i="74"/>
  <c r="B227" i="74"/>
  <c r="AF226" i="74"/>
  <c r="AE226" i="74"/>
  <c r="AD226" i="74"/>
  <c r="AC226" i="74"/>
  <c r="AB226" i="74"/>
  <c r="AA226" i="74"/>
  <c r="Z226" i="74"/>
  <c r="Y226" i="74"/>
  <c r="X226" i="74"/>
  <c r="W226" i="74"/>
  <c r="V226" i="74"/>
  <c r="U226" i="74"/>
  <c r="T226" i="74"/>
  <c r="S226" i="74"/>
  <c r="R226" i="74"/>
  <c r="Q226" i="74"/>
  <c r="P226" i="74"/>
  <c r="O226" i="74"/>
  <c r="N226" i="74"/>
  <c r="M226" i="74"/>
  <c r="L226" i="74"/>
  <c r="K226" i="74"/>
  <c r="J226" i="74"/>
  <c r="I226" i="74"/>
  <c r="H226" i="74"/>
  <c r="G226" i="74"/>
  <c r="F226" i="74"/>
  <c r="E226" i="74"/>
  <c r="D226" i="74"/>
  <c r="C226" i="74"/>
  <c r="B226" i="74"/>
  <c r="AF225" i="74"/>
  <c r="AE225" i="74"/>
  <c r="AD225" i="74"/>
  <c r="AC225" i="74"/>
  <c r="AB225" i="74"/>
  <c r="AA225" i="74"/>
  <c r="Z225" i="74"/>
  <c r="Y225" i="74"/>
  <c r="X225" i="74"/>
  <c r="W225" i="74"/>
  <c r="V225" i="74"/>
  <c r="U225" i="74"/>
  <c r="T225" i="74"/>
  <c r="S225" i="74"/>
  <c r="R225" i="74"/>
  <c r="Q225" i="74"/>
  <c r="P225" i="74"/>
  <c r="O225" i="74"/>
  <c r="N225" i="74"/>
  <c r="M225" i="74"/>
  <c r="L225" i="74"/>
  <c r="K225" i="74"/>
  <c r="J225" i="74"/>
  <c r="I225" i="74"/>
  <c r="H225" i="74"/>
  <c r="G225" i="74"/>
  <c r="F225" i="74"/>
  <c r="E225" i="74"/>
  <c r="D225" i="74"/>
  <c r="C225" i="74"/>
  <c r="B225" i="74"/>
  <c r="AF224" i="74"/>
  <c r="AE224" i="74"/>
  <c r="AD224" i="74"/>
  <c r="AC224" i="74"/>
  <c r="AB224" i="74"/>
  <c r="AA224" i="74"/>
  <c r="Z224" i="74"/>
  <c r="Y224" i="74"/>
  <c r="X224" i="74"/>
  <c r="W224" i="74"/>
  <c r="V224" i="74"/>
  <c r="U224" i="74"/>
  <c r="T224" i="74"/>
  <c r="S224" i="74"/>
  <c r="R224" i="74"/>
  <c r="Q224" i="74"/>
  <c r="P224" i="74"/>
  <c r="O224" i="74"/>
  <c r="N224" i="74"/>
  <c r="M224" i="74"/>
  <c r="L224" i="74"/>
  <c r="K224" i="74"/>
  <c r="J224" i="74"/>
  <c r="I224" i="74"/>
  <c r="H224" i="74"/>
  <c r="G224" i="74"/>
  <c r="F224" i="74"/>
  <c r="E224" i="74"/>
  <c r="D224" i="74"/>
  <c r="C224" i="74"/>
  <c r="B224" i="74"/>
  <c r="AF223" i="74"/>
  <c r="AE223" i="74"/>
  <c r="AD223" i="74"/>
  <c r="AC223" i="74"/>
  <c r="AB223" i="74"/>
  <c r="AA223" i="74"/>
  <c r="Z223" i="74"/>
  <c r="Y223" i="74"/>
  <c r="X223" i="74"/>
  <c r="W223" i="74"/>
  <c r="V223" i="74"/>
  <c r="U223" i="74"/>
  <c r="T223" i="74"/>
  <c r="S223" i="74"/>
  <c r="R223" i="74"/>
  <c r="Q223" i="74"/>
  <c r="P223" i="74"/>
  <c r="O223" i="74"/>
  <c r="N223" i="74"/>
  <c r="M223" i="74"/>
  <c r="L223" i="74"/>
  <c r="K223" i="74"/>
  <c r="J223" i="74"/>
  <c r="I223" i="74"/>
  <c r="H223" i="74"/>
  <c r="G223" i="74"/>
  <c r="F223" i="74"/>
  <c r="E223" i="74"/>
  <c r="D223" i="74"/>
  <c r="C223" i="74"/>
  <c r="B223" i="74"/>
  <c r="AF222" i="74"/>
  <c r="AE222" i="74"/>
  <c r="AD222" i="74"/>
  <c r="AC222" i="74"/>
  <c r="AB222" i="74"/>
  <c r="AA222" i="74"/>
  <c r="Z222" i="74"/>
  <c r="Y222" i="74"/>
  <c r="X222" i="74"/>
  <c r="W222" i="74"/>
  <c r="V222" i="74"/>
  <c r="U222" i="74"/>
  <c r="T222" i="74"/>
  <c r="S222" i="74"/>
  <c r="R222" i="74"/>
  <c r="Q222" i="74"/>
  <c r="P222" i="74"/>
  <c r="O222" i="74"/>
  <c r="N222" i="74"/>
  <c r="M222" i="74"/>
  <c r="AK219" i="74"/>
  <c r="AJ219" i="74"/>
  <c r="AG219" i="74"/>
  <c r="AH219" i="74" s="1"/>
  <c r="AK218" i="74"/>
  <c r="AJ218" i="74"/>
  <c r="AG218" i="74"/>
  <c r="AH218" i="74" s="1"/>
  <c r="AK217" i="74"/>
  <c r="AJ217" i="74"/>
  <c r="AG217" i="74"/>
  <c r="AH217" i="74" s="1"/>
  <c r="AF216" i="74"/>
  <c r="AE216" i="74"/>
  <c r="AD216" i="74"/>
  <c r="AC216" i="74"/>
  <c r="AB216" i="74"/>
  <c r="AA216" i="74"/>
  <c r="Z216" i="74"/>
  <c r="Y216" i="74"/>
  <c r="X216" i="74"/>
  <c r="W216" i="74"/>
  <c r="V216" i="74"/>
  <c r="U216" i="74"/>
  <c r="T216" i="74"/>
  <c r="S216" i="74"/>
  <c r="R216" i="74"/>
  <c r="Q216" i="74"/>
  <c r="P216" i="74"/>
  <c r="O216" i="74"/>
  <c r="N216" i="74"/>
  <c r="M216" i="74"/>
  <c r="L216" i="74"/>
  <c r="K216" i="74"/>
  <c r="J216" i="74"/>
  <c r="I216" i="74"/>
  <c r="H216" i="74"/>
  <c r="G216" i="74"/>
  <c r="F216" i="74"/>
  <c r="E216" i="74"/>
  <c r="D216" i="74"/>
  <c r="C216" i="74"/>
  <c r="B216" i="74"/>
  <c r="AK216" i="74" s="1"/>
  <c r="AK215" i="74"/>
  <c r="AJ215" i="74"/>
  <c r="AG215" i="74"/>
  <c r="AK214" i="74"/>
  <c r="AJ214" i="74"/>
  <c r="AG214" i="74"/>
  <c r="AG243" i="74" s="1"/>
  <c r="AK213" i="74"/>
  <c r="AJ213" i="74"/>
  <c r="AG213" i="74"/>
  <c r="AK212" i="74"/>
  <c r="AJ212" i="74"/>
  <c r="AH212" i="74"/>
  <c r="AG212" i="74"/>
  <c r="AK208" i="74"/>
  <c r="AJ208" i="74"/>
  <c r="AG208" i="74"/>
  <c r="AH208" i="74" s="1"/>
  <c r="AK207" i="74"/>
  <c r="AJ207" i="74"/>
  <c r="AG207" i="74"/>
  <c r="AH207" i="74" s="1"/>
  <c r="AK206" i="74"/>
  <c r="AJ206" i="74"/>
  <c r="AG206" i="74"/>
  <c r="AH206" i="74" s="1"/>
  <c r="AF205" i="74"/>
  <c r="AE205" i="74"/>
  <c r="AD205" i="74"/>
  <c r="AC205" i="74"/>
  <c r="AB205" i="74"/>
  <c r="AA205" i="74"/>
  <c r="Z205" i="74"/>
  <c r="Y205" i="74"/>
  <c r="X205" i="74"/>
  <c r="W205" i="74"/>
  <c r="V205" i="74"/>
  <c r="U205" i="74"/>
  <c r="T205" i="74"/>
  <c r="S205" i="74"/>
  <c r="R205" i="74"/>
  <c r="Q205" i="74"/>
  <c r="P205" i="74"/>
  <c r="O205" i="74"/>
  <c r="N205" i="74"/>
  <c r="M205" i="74"/>
  <c r="L205" i="74"/>
  <c r="K205" i="74"/>
  <c r="J205" i="74"/>
  <c r="I205" i="74"/>
  <c r="H205" i="74"/>
  <c r="G205" i="74"/>
  <c r="F205" i="74"/>
  <c r="E205" i="74"/>
  <c r="D205" i="74"/>
  <c r="C205" i="74"/>
  <c r="B205" i="74"/>
  <c r="AK205" i="74" s="1"/>
  <c r="AK204" i="74"/>
  <c r="AJ204" i="74"/>
  <c r="AG204" i="74"/>
  <c r="AK203" i="74"/>
  <c r="AJ203" i="74"/>
  <c r="AG203" i="74"/>
  <c r="AG242" i="74" s="1"/>
  <c r="AK202" i="74"/>
  <c r="AJ202" i="74"/>
  <c r="AG202" i="74"/>
  <c r="AK201" i="74"/>
  <c r="AJ201" i="74"/>
  <c r="AH201" i="74"/>
  <c r="AG201" i="74"/>
  <c r="AK197" i="74"/>
  <c r="AJ197" i="74"/>
  <c r="AG197" i="74"/>
  <c r="AH197" i="74" s="1"/>
  <c r="AK196" i="74"/>
  <c r="AJ196" i="74"/>
  <c r="AG196" i="74"/>
  <c r="AH196" i="74" s="1"/>
  <c r="AK195" i="74"/>
  <c r="AJ195" i="74"/>
  <c r="AG195" i="74"/>
  <c r="AH195" i="74" s="1"/>
  <c r="AF194" i="74"/>
  <c r="AE194" i="74"/>
  <c r="AD194" i="74"/>
  <c r="AC194" i="74"/>
  <c r="AB194" i="74"/>
  <c r="AA194" i="74"/>
  <c r="Z194" i="74"/>
  <c r="Y194" i="74"/>
  <c r="X194" i="74"/>
  <c r="W194" i="74"/>
  <c r="V194" i="74"/>
  <c r="U194" i="74"/>
  <c r="T194" i="74"/>
  <c r="S194" i="74"/>
  <c r="R194" i="74"/>
  <c r="Q194" i="74"/>
  <c r="P194" i="74"/>
  <c r="O194" i="74"/>
  <c r="N194" i="74"/>
  <c r="M194" i="74"/>
  <c r="L194" i="74"/>
  <c r="K194" i="74"/>
  <c r="J194" i="74"/>
  <c r="I194" i="74"/>
  <c r="H194" i="74"/>
  <c r="G194" i="74"/>
  <c r="F194" i="74"/>
  <c r="E194" i="74"/>
  <c r="D194" i="74"/>
  <c r="C194" i="74"/>
  <c r="B194" i="74"/>
  <c r="AK194" i="74" s="1"/>
  <c r="AK193" i="74"/>
  <c r="AJ193" i="74"/>
  <c r="AG193" i="74"/>
  <c r="AK192" i="74"/>
  <c r="AJ192" i="74"/>
  <c r="AG192" i="74"/>
  <c r="AG241" i="74" s="1"/>
  <c r="AK191" i="74"/>
  <c r="AJ191" i="74"/>
  <c r="AG191" i="74"/>
  <c r="AK190" i="74"/>
  <c r="AJ190" i="74"/>
  <c r="AH190" i="74"/>
  <c r="AG190" i="74"/>
  <c r="AK186" i="74"/>
  <c r="AJ186" i="74"/>
  <c r="AG186" i="74"/>
  <c r="AH186" i="74" s="1"/>
  <c r="AK185" i="74"/>
  <c r="AJ185" i="74"/>
  <c r="AG185" i="74"/>
  <c r="AH185" i="74" s="1"/>
  <c r="AK184" i="74"/>
  <c r="AJ184" i="74"/>
  <c r="AG184" i="74"/>
  <c r="AH184" i="74" s="1"/>
  <c r="AF183" i="74"/>
  <c r="AE183" i="74"/>
  <c r="AD183" i="74"/>
  <c r="AC183" i="74"/>
  <c r="AB183" i="74"/>
  <c r="AA183" i="74"/>
  <c r="Z183" i="74"/>
  <c r="Y183" i="74"/>
  <c r="X183" i="74"/>
  <c r="W183" i="74"/>
  <c r="V183" i="74"/>
  <c r="U183" i="74"/>
  <c r="T183" i="74"/>
  <c r="S183" i="74"/>
  <c r="R183" i="74"/>
  <c r="Q183" i="74"/>
  <c r="P183" i="74"/>
  <c r="O183" i="74"/>
  <c r="N183" i="74"/>
  <c r="M183" i="74"/>
  <c r="L183" i="74"/>
  <c r="K183" i="74"/>
  <c r="J183" i="74"/>
  <c r="I183" i="74"/>
  <c r="H183" i="74"/>
  <c r="G183" i="74"/>
  <c r="F183" i="74"/>
  <c r="E183" i="74"/>
  <c r="D183" i="74"/>
  <c r="C183" i="74"/>
  <c r="B183" i="74"/>
  <c r="AK183" i="74" s="1"/>
  <c r="AK182" i="74"/>
  <c r="AJ182" i="74"/>
  <c r="AG182" i="74"/>
  <c r="AK181" i="74"/>
  <c r="AJ181" i="74"/>
  <c r="AG181" i="74"/>
  <c r="AG240" i="74" s="1"/>
  <c r="AK180" i="74"/>
  <c r="AJ180" i="74"/>
  <c r="AG180" i="74"/>
  <c r="AK179" i="74"/>
  <c r="AJ179" i="74"/>
  <c r="AH179" i="74"/>
  <c r="AG179" i="74"/>
  <c r="AK175" i="74"/>
  <c r="AJ175" i="74"/>
  <c r="AG175" i="74"/>
  <c r="AH175" i="74" s="1"/>
  <c r="AK174" i="74"/>
  <c r="AJ174" i="74"/>
  <c r="AG174" i="74"/>
  <c r="AH174" i="74" s="1"/>
  <c r="AK173" i="74"/>
  <c r="AJ173" i="74"/>
  <c r="AG173" i="74"/>
  <c r="AH173" i="74" s="1"/>
  <c r="AF172" i="74"/>
  <c r="AE172" i="74"/>
  <c r="AD172" i="74"/>
  <c r="AC172" i="74"/>
  <c r="AB172" i="74"/>
  <c r="AA172" i="74"/>
  <c r="Z172" i="74"/>
  <c r="Y172" i="74"/>
  <c r="X172" i="74"/>
  <c r="W172" i="74"/>
  <c r="V172" i="74"/>
  <c r="U172" i="74"/>
  <c r="T172" i="74"/>
  <c r="S172" i="74"/>
  <c r="R172" i="74"/>
  <c r="Q172" i="74"/>
  <c r="P172" i="74"/>
  <c r="O172" i="74"/>
  <c r="N172" i="74"/>
  <c r="M172" i="74"/>
  <c r="L172" i="74"/>
  <c r="K172" i="74"/>
  <c r="J172" i="74"/>
  <c r="I172" i="74"/>
  <c r="H172" i="74"/>
  <c r="G172" i="74"/>
  <c r="F172" i="74"/>
  <c r="E172" i="74"/>
  <c r="D172" i="74"/>
  <c r="C172" i="74"/>
  <c r="B172" i="74"/>
  <c r="AK172" i="74" s="1"/>
  <c r="AK171" i="74"/>
  <c r="AJ171" i="74"/>
  <c r="AG171" i="74"/>
  <c r="AK170" i="74"/>
  <c r="AJ170" i="74"/>
  <c r="AG170" i="74"/>
  <c r="AG239" i="74" s="1"/>
  <c r="AK169" i="74"/>
  <c r="AJ169" i="74"/>
  <c r="AG169" i="74"/>
  <c r="AK168" i="74"/>
  <c r="AJ168" i="74"/>
  <c r="AH168" i="74"/>
  <c r="AG168" i="74"/>
  <c r="AK164" i="74"/>
  <c r="AJ164" i="74"/>
  <c r="AG164" i="74"/>
  <c r="AH164" i="74" s="1"/>
  <c r="AK163" i="74"/>
  <c r="AJ163" i="74"/>
  <c r="AG163" i="74"/>
  <c r="AH163" i="74" s="1"/>
  <c r="AK162" i="74"/>
  <c r="AJ162" i="74"/>
  <c r="AG162" i="74"/>
  <c r="AH162" i="74" s="1"/>
  <c r="AF161" i="74"/>
  <c r="AE161" i="74"/>
  <c r="AD161" i="74"/>
  <c r="AC161" i="74"/>
  <c r="AB161" i="74"/>
  <c r="AA161" i="74"/>
  <c r="Z161" i="74"/>
  <c r="Y161" i="74"/>
  <c r="X161" i="74"/>
  <c r="W161" i="74"/>
  <c r="V161" i="74"/>
  <c r="U161" i="74"/>
  <c r="T161" i="74"/>
  <c r="S161" i="74"/>
  <c r="R161" i="74"/>
  <c r="Q161" i="74"/>
  <c r="P161" i="74"/>
  <c r="O161" i="74"/>
  <c r="N161" i="74"/>
  <c r="M161" i="74"/>
  <c r="L161" i="74"/>
  <c r="K161" i="74"/>
  <c r="J161" i="74"/>
  <c r="I161" i="74"/>
  <c r="H161" i="74"/>
  <c r="G161" i="74"/>
  <c r="F161" i="74"/>
  <c r="E161" i="74"/>
  <c r="D161" i="74"/>
  <c r="C161" i="74"/>
  <c r="B161" i="74"/>
  <c r="AK161" i="74" s="1"/>
  <c r="AK160" i="74"/>
  <c r="AJ160" i="74"/>
  <c r="AG160" i="74"/>
  <c r="AK159" i="74"/>
  <c r="AJ159" i="74"/>
  <c r="AG159" i="74"/>
  <c r="AG238" i="74" s="1"/>
  <c r="AK158" i="74"/>
  <c r="AJ158" i="74"/>
  <c r="AG158" i="74"/>
  <c r="AK157" i="74"/>
  <c r="AJ157" i="74"/>
  <c r="AH157" i="74"/>
  <c r="AG157" i="74"/>
  <c r="AK153" i="74"/>
  <c r="AJ153" i="74"/>
  <c r="AG153" i="74"/>
  <c r="AH153" i="74" s="1"/>
  <c r="AK152" i="74"/>
  <c r="AJ152" i="74"/>
  <c r="AG152" i="74"/>
  <c r="AH152" i="74" s="1"/>
  <c r="AK151" i="74"/>
  <c r="AJ151" i="74"/>
  <c r="AG151" i="74"/>
  <c r="AH151" i="74" s="1"/>
  <c r="AF150" i="74"/>
  <c r="AE150" i="74"/>
  <c r="AD150" i="74"/>
  <c r="AC150" i="74"/>
  <c r="AB150" i="74"/>
  <c r="AA150" i="74"/>
  <c r="Z150" i="74"/>
  <c r="Y150" i="74"/>
  <c r="X150" i="74"/>
  <c r="W150" i="74"/>
  <c r="V150" i="74"/>
  <c r="U150" i="74"/>
  <c r="T150" i="74"/>
  <c r="S150" i="74"/>
  <c r="R150" i="74"/>
  <c r="Q150" i="74"/>
  <c r="P150" i="74"/>
  <c r="O150" i="74"/>
  <c r="N150" i="74"/>
  <c r="M150" i="74"/>
  <c r="L150" i="74"/>
  <c r="K150" i="74"/>
  <c r="J150" i="74"/>
  <c r="I150" i="74"/>
  <c r="H150" i="74"/>
  <c r="G150" i="74"/>
  <c r="F150" i="74"/>
  <c r="E150" i="74"/>
  <c r="D150" i="74"/>
  <c r="C150" i="74"/>
  <c r="B150" i="74"/>
  <c r="AK150" i="74" s="1"/>
  <c r="AK149" i="74"/>
  <c r="AJ149" i="74"/>
  <c r="AG149" i="74"/>
  <c r="AK148" i="74"/>
  <c r="AJ148" i="74"/>
  <c r="AG148" i="74"/>
  <c r="AG237" i="74" s="1"/>
  <c r="AK147" i="74"/>
  <c r="AJ147" i="74"/>
  <c r="AG147" i="74"/>
  <c r="AK146" i="74"/>
  <c r="AJ146" i="74"/>
  <c r="AH146" i="74"/>
  <c r="AG146" i="74"/>
  <c r="AK142" i="74"/>
  <c r="AJ142" i="74"/>
  <c r="AG142" i="74"/>
  <c r="AH142" i="74" s="1"/>
  <c r="AK141" i="74"/>
  <c r="AJ141" i="74"/>
  <c r="AG141" i="74"/>
  <c r="AH141" i="74" s="1"/>
  <c r="AK140" i="74"/>
  <c r="AJ140" i="74"/>
  <c r="AG140" i="74"/>
  <c r="AH140" i="74" s="1"/>
  <c r="AF139" i="74"/>
  <c r="AE139" i="74"/>
  <c r="AD139" i="74"/>
  <c r="AC139" i="74"/>
  <c r="AB139" i="74"/>
  <c r="AA139" i="74"/>
  <c r="Z139" i="74"/>
  <c r="Y139" i="74"/>
  <c r="X139" i="74"/>
  <c r="W139" i="74"/>
  <c r="V139" i="74"/>
  <c r="U139" i="74"/>
  <c r="T139" i="74"/>
  <c r="S139" i="74"/>
  <c r="R139" i="74"/>
  <c r="Q139" i="74"/>
  <c r="P139" i="74"/>
  <c r="O139" i="74"/>
  <c r="N139" i="74"/>
  <c r="M139" i="74"/>
  <c r="L139" i="74"/>
  <c r="K139" i="74"/>
  <c r="J139" i="74"/>
  <c r="I139" i="74"/>
  <c r="H139" i="74"/>
  <c r="G139" i="74"/>
  <c r="F139" i="74"/>
  <c r="E139" i="74"/>
  <c r="D139" i="74"/>
  <c r="C139" i="74"/>
  <c r="B139" i="74"/>
  <c r="AK139" i="74" s="1"/>
  <c r="AK138" i="74"/>
  <c r="AJ138" i="74"/>
  <c r="AG138" i="74"/>
  <c r="AK137" i="74"/>
  <c r="AJ137" i="74"/>
  <c r="AG137" i="74"/>
  <c r="AG236" i="74" s="1"/>
  <c r="AK136" i="74"/>
  <c r="AJ136" i="74"/>
  <c r="AG136" i="74"/>
  <c r="AK135" i="74"/>
  <c r="AJ135" i="74"/>
  <c r="AH135" i="74"/>
  <c r="AG135" i="74"/>
  <c r="AK131" i="74"/>
  <c r="AJ131" i="74"/>
  <c r="AG131" i="74"/>
  <c r="AH131" i="74" s="1"/>
  <c r="AK130" i="74"/>
  <c r="AJ130" i="74"/>
  <c r="AG130" i="74"/>
  <c r="AH130" i="74" s="1"/>
  <c r="AK129" i="74"/>
  <c r="AJ129" i="74"/>
  <c r="AG129" i="74"/>
  <c r="AH129" i="74" s="1"/>
  <c r="AF128" i="74"/>
  <c r="AE128" i="74"/>
  <c r="AD128" i="74"/>
  <c r="AC128" i="74"/>
  <c r="AB128" i="74"/>
  <c r="AA128" i="74"/>
  <c r="Z128" i="74"/>
  <c r="Y128" i="74"/>
  <c r="X128" i="74"/>
  <c r="W128" i="74"/>
  <c r="V128" i="74"/>
  <c r="U128" i="74"/>
  <c r="T128" i="74"/>
  <c r="S128" i="74"/>
  <c r="R128" i="74"/>
  <c r="Q128" i="74"/>
  <c r="P128" i="74"/>
  <c r="O128" i="74"/>
  <c r="N128" i="74"/>
  <c r="M128" i="74"/>
  <c r="L128" i="74"/>
  <c r="K128" i="74"/>
  <c r="J128" i="74"/>
  <c r="I128" i="74"/>
  <c r="H128" i="74"/>
  <c r="G128" i="74"/>
  <c r="F128" i="74"/>
  <c r="E128" i="74"/>
  <c r="D128" i="74"/>
  <c r="C128" i="74"/>
  <c r="B128" i="74"/>
  <c r="AK128" i="74" s="1"/>
  <c r="AK127" i="74"/>
  <c r="AJ127" i="74"/>
  <c r="AG127" i="74"/>
  <c r="AK126" i="74"/>
  <c r="AJ126" i="74"/>
  <c r="AG126" i="74"/>
  <c r="AG235" i="74" s="1"/>
  <c r="AK125" i="74"/>
  <c r="AJ125" i="74"/>
  <c r="AG125" i="74"/>
  <c r="AK124" i="74"/>
  <c r="AJ124" i="74"/>
  <c r="AH124" i="74"/>
  <c r="AG124" i="74"/>
  <c r="AK120" i="74"/>
  <c r="AJ120" i="74"/>
  <c r="AG120" i="74"/>
  <c r="AH120" i="74" s="1"/>
  <c r="AK119" i="74"/>
  <c r="AJ119" i="74"/>
  <c r="AG119" i="74"/>
  <c r="AH119" i="74" s="1"/>
  <c r="AK118" i="74"/>
  <c r="AJ118" i="74"/>
  <c r="AG118" i="74"/>
  <c r="AH118" i="74" s="1"/>
  <c r="AF117" i="74"/>
  <c r="AE117" i="74"/>
  <c r="AD117" i="74"/>
  <c r="AC117" i="74"/>
  <c r="AB117" i="74"/>
  <c r="AA117" i="74"/>
  <c r="Z117" i="74"/>
  <c r="Y117" i="74"/>
  <c r="X117" i="74"/>
  <c r="W117" i="74"/>
  <c r="V117" i="74"/>
  <c r="U117" i="74"/>
  <c r="T117" i="74"/>
  <c r="S117" i="74"/>
  <c r="R117" i="74"/>
  <c r="Q117" i="74"/>
  <c r="P117" i="74"/>
  <c r="O117" i="74"/>
  <c r="N117" i="74"/>
  <c r="M117" i="74"/>
  <c r="L117" i="74"/>
  <c r="K117" i="74"/>
  <c r="J117" i="74"/>
  <c r="I117" i="74"/>
  <c r="H117" i="74"/>
  <c r="G117" i="74"/>
  <c r="F117" i="74"/>
  <c r="E117" i="74"/>
  <c r="D117" i="74"/>
  <c r="C117" i="74"/>
  <c r="B117" i="74"/>
  <c r="AK117" i="74" s="1"/>
  <c r="AK116" i="74"/>
  <c r="AJ116" i="74"/>
  <c r="AG116" i="74"/>
  <c r="AK115" i="74"/>
  <c r="AJ115" i="74"/>
  <c r="AG115" i="74"/>
  <c r="AG234" i="74" s="1"/>
  <c r="AK114" i="74"/>
  <c r="AJ114" i="74"/>
  <c r="AG114" i="74"/>
  <c r="AK113" i="74"/>
  <c r="AJ113" i="74"/>
  <c r="AH113" i="74"/>
  <c r="AG113" i="74"/>
  <c r="AK109" i="74"/>
  <c r="AJ109" i="74"/>
  <c r="AG109" i="74"/>
  <c r="AH109" i="74" s="1"/>
  <c r="AK108" i="74"/>
  <c r="AJ108" i="74"/>
  <c r="AG108" i="74"/>
  <c r="AH108" i="74" s="1"/>
  <c r="AK107" i="74"/>
  <c r="AJ107" i="74"/>
  <c r="AG107" i="74"/>
  <c r="AH107" i="74" s="1"/>
  <c r="AF106" i="74"/>
  <c r="AE106" i="74"/>
  <c r="AD106" i="74"/>
  <c r="AC106" i="74"/>
  <c r="AB106" i="74"/>
  <c r="AA106" i="74"/>
  <c r="Z106" i="74"/>
  <c r="Y106" i="74"/>
  <c r="X106" i="74"/>
  <c r="W106" i="74"/>
  <c r="V106" i="74"/>
  <c r="U106" i="74"/>
  <c r="T106" i="74"/>
  <c r="S106" i="74"/>
  <c r="R106" i="74"/>
  <c r="Q106" i="74"/>
  <c r="P106" i="74"/>
  <c r="O106" i="74"/>
  <c r="N106" i="74"/>
  <c r="M106" i="74"/>
  <c r="L106" i="74"/>
  <c r="K106" i="74"/>
  <c r="J106" i="74"/>
  <c r="I106" i="74"/>
  <c r="H106" i="74"/>
  <c r="G106" i="74"/>
  <c r="F106" i="74"/>
  <c r="E106" i="74"/>
  <c r="D106" i="74"/>
  <c r="C106" i="74"/>
  <c r="B106" i="74"/>
  <c r="AK106" i="74" s="1"/>
  <c r="AK105" i="74"/>
  <c r="AJ105" i="74"/>
  <c r="AG105" i="74"/>
  <c r="AK104" i="74"/>
  <c r="AJ104" i="74"/>
  <c r="AG104" i="74"/>
  <c r="AG233" i="74" s="1"/>
  <c r="AK103" i="74"/>
  <c r="AJ103" i="74"/>
  <c r="AG103" i="74"/>
  <c r="AK102" i="74"/>
  <c r="AJ102" i="74"/>
  <c r="AH102" i="74"/>
  <c r="AG102" i="74"/>
  <c r="AK98" i="74"/>
  <c r="AJ98" i="74"/>
  <c r="AG98" i="74"/>
  <c r="AK97" i="74"/>
  <c r="AJ97" i="74"/>
  <c r="AG97" i="74"/>
  <c r="AH97" i="74" s="1"/>
  <c r="AK96" i="74"/>
  <c r="AJ96" i="74"/>
  <c r="AG96" i="74"/>
  <c r="AH96" i="74" s="1"/>
  <c r="AF95" i="74"/>
  <c r="AE95" i="74"/>
  <c r="AD95" i="74"/>
  <c r="AC95" i="74"/>
  <c r="AB95" i="74"/>
  <c r="AA95" i="74"/>
  <c r="Z95" i="74"/>
  <c r="Y95" i="74"/>
  <c r="X95" i="74"/>
  <c r="W95" i="74"/>
  <c r="V95" i="74"/>
  <c r="U95" i="74"/>
  <c r="T95" i="74"/>
  <c r="S95" i="74"/>
  <c r="R95" i="74"/>
  <c r="Q95" i="74"/>
  <c r="P95" i="74"/>
  <c r="O95" i="74"/>
  <c r="N95" i="74"/>
  <c r="M95" i="74"/>
  <c r="L95" i="74"/>
  <c r="K95" i="74"/>
  <c r="J95" i="74"/>
  <c r="I95" i="74"/>
  <c r="H95" i="74"/>
  <c r="G95" i="74"/>
  <c r="F95" i="74"/>
  <c r="E95" i="74"/>
  <c r="D95" i="74"/>
  <c r="C95" i="74"/>
  <c r="B95" i="74"/>
  <c r="AK95" i="74" s="1"/>
  <c r="AK94" i="74"/>
  <c r="AJ94" i="74"/>
  <c r="AG94" i="74"/>
  <c r="AK93" i="74"/>
  <c r="AJ93" i="74"/>
  <c r="AG93" i="74"/>
  <c r="AG232" i="74" s="1"/>
  <c r="AK92" i="74"/>
  <c r="AJ92" i="74"/>
  <c r="AG92" i="74"/>
  <c r="AK91" i="74"/>
  <c r="AJ91" i="74"/>
  <c r="AH91" i="74"/>
  <c r="AG91" i="74"/>
  <c r="AK87" i="74"/>
  <c r="AJ87" i="74"/>
  <c r="AG87" i="74"/>
  <c r="AK86" i="74"/>
  <c r="AJ86" i="74"/>
  <c r="AG86" i="74"/>
  <c r="AH86" i="74" s="1"/>
  <c r="AK85" i="74"/>
  <c r="AJ85" i="74"/>
  <c r="AG85" i="74"/>
  <c r="AH85" i="74" s="1"/>
  <c r="AJ84" i="74"/>
  <c r="AF84" i="74"/>
  <c r="AE84" i="74"/>
  <c r="AD84" i="74"/>
  <c r="AC84" i="74"/>
  <c r="AB84" i="74"/>
  <c r="AA84" i="74"/>
  <c r="Z84" i="74"/>
  <c r="Y84" i="74"/>
  <c r="X84" i="74"/>
  <c r="W84" i="74"/>
  <c r="V84" i="74"/>
  <c r="U84" i="74"/>
  <c r="T84" i="74"/>
  <c r="S84" i="74"/>
  <c r="R84" i="74"/>
  <c r="Q84" i="74"/>
  <c r="P84" i="74"/>
  <c r="O84" i="74"/>
  <c r="N84" i="74"/>
  <c r="M84" i="74"/>
  <c r="L84" i="74"/>
  <c r="K84" i="74"/>
  <c r="J84" i="74"/>
  <c r="I84" i="74"/>
  <c r="H84" i="74"/>
  <c r="G84" i="74"/>
  <c r="F84" i="74"/>
  <c r="E84" i="74"/>
  <c r="D84" i="74"/>
  <c r="C84" i="74"/>
  <c r="B84" i="74"/>
  <c r="AK83" i="74"/>
  <c r="AJ83" i="74"/>
  <c r="AG83" i="74"/>
  <c r="AK82" i="74"/>
  <c r="AJ82" i="74"/>
  <c r="AG82" i="74"/>
  <c r="AG231" i="74" s="1"/>
  <c r="AK81" i="74"/>
  <c r="AJ81" i="74"/>
  <c r="AG81" i="74"/>
  <c r="AK80" i="74"/>
  <c r="AJ80" i="74"/>
  <c r="AH80" i="74"/>
  <c r="AG80" i="74"/>
  <c r="AK76" i="74"/>
  <c r="AJ76" i="74"/>
  <c r="AG76" i="74"/>
  <c r="AK75" i="74"/>
  <c r="AJ75" i="74"/>
  <c r="AG75" i="74"/>
  <c r="AH75" i="74" s="1"/>
  <c r="AK74" i="74"/>
  <c r="AJ74" i="74"/>
  <c r="AG74" i="74"/>
  <c r="AH74" i="74" s="1"/>
  <c r="AF73" i="74"/>
  <c r="AE73" i="74"/>
  <c r="AD73" i="74"/>
  <c r="AC73" i="74"/>
  <c r="AB73" i="74"/>
  <c r="AA73" i="74"/>
  <c r="Z73" i="74"/>
  <c r="Y73" i="74"/>
  <c r="X73" i="74"/>
  <c r="W73" i="74"/>
  <c r="V73" i="74"/>
  <c r="U73" i="74"/>
  <c r="T73" i="74"/>
  <c r="S73" i="74"/>
  <c r="R73" i="74"/>
  <c r="Q73" i="74"/>
  <c r="P73" i="74"/>
  <c r="O73" i="74"/>
  <c r="N73" i="74"/>
  <c r="M73" i="74"/>
  <c r="L73" i="74"/>
  <c r="K73" i="74"/>
  <c r="J73" i="74"/>
  <c r="I73" i="74"/>
  <c r="H73" i="74"/>
  <c r="G73" i="74"/>
  <c r="F73" i="74"/>
  <c r="E73" i="74"/>
  <c r="D73" i="74"/>
  <c r="C73" i="74"/>
  <c r="B73" i="74"/>
  <c r="AK73" i="74" s="1"/>
  <c r="AK72" i="74"/>
  <c r="AJ72" i="74"/>
  <c r="AG72" i="74"/>
  <c r="AK71" i="74"/>
  <c r="AJ71" i="74"/>
  <c r="AG71" i="74"/>
  <c r="AG230" i="74" s="1"/>
  <c r="AK70" i="74"/>
  <c r="AJ70" i="74"/>
  <c r="AG70" i="74"/>
  <c r="AK69" i="74"/>
  <c r="AJ69" i="74"/>
  <c r="AH69" i="74"/>
  <c r="AG69" i="74"/>
  <c r="AK65" i="74"/>
  <c r="AJ65" i="74"/>
  <c r="AG65" i="74"/>
  <c r="AH65" i="74" s="1"/>
  <c r="AK64" i="74"/>
  <c r="AJ64" i="74"/>
  <c r="AG64" i="74"/>
  <c r="AH64" i="74" s="1"/>
  <c r="AK63" i="74"/>
  <c r="AJ63" i="74"/>
  <c r="AG63" i="74"/>
  <c r="AH63" i="74" s="1"/>
  <c r="AF62" i="74"/>
  <c r="AE62" i="74"/>
  <c r="AD62" i="74"/>
  <c r="AC62" i="74"/>
  <c r="AB62" i="74"/>
  <c r="AA62" i="74"/>
  <c r="Z62" i="74"/>
  <c r="Y62" i="74"/>
  <c r="X62" i="74"/>
  <c r="W62" i="74"/>
  <c r="V62" i="74"/>
  <c r="U62" i="74"/>
  <c r="T62" i="74"/>
  <c r="S62" i="74"/>
  <c r="R62" i="74"/>
  <c r="Q62" i="74"/>
  <c r="P62" i="74"/>
  <c r="O62" i="74"/>
  <c r="N62" i="74"/>
  <c r="M62" i="74"/>
  <c r="L62" i="74"/>
  <c r="K62" i="74"/>
  <c r="J62" i="74"/>
  <c r="I62" i="74"/>
  <c r="H62" i="74"/>
  <c r="G62" i="74"/>
  <c r="F62" i="74"/>
  <c r="E62" i="74"/>
  <c r="D62" i="74"/>
  <c r="C62" i="74"/>
  <c r="B62" i="74"/>
  <c r="AK62" i="74" s="1"/>
  <c r="AK61" i="74"/>
  <c r="AJ61" i="74"/>
  <c r="AG61" i="74"/>
  <c r="AK60" i="74"/>
  <c r="AJ60" i="74"/>
  <c r="AG60" i="74"/>
  <c r="AG229" i="74" s="1"/>
  <c r="AK59" i="74"/>
  <c r="AJ59" i="74"/>
  <c r="AG59" i="74"/>
  <c r="AK58" i="74"/>
  <c r="AJ58" i="74"/>
  <c r="AH58" i="74"/>
  <c r="AG58" i="74"/>
  <c r="AK54" i="74"/>
  <c r="AJ54" i="74"/>
  <c r="AG54" i="74"/>
  <c r="AH54" i="74" s="1"/>
  <c r="AK53" i="74"/>
  <c r="AJ53" i="74"/>
  <c r="AG53" i="74"/>
  <c r="AH53" i="74" s="1"/>
  <c r="AK52" i="74"/>
  <c r="AJ52" i="74"/>
  <c r="AG52" i="74"/>
  <c r="AH52" i="74" s="1"/>
  <c r="AF51" i="74"/>
  <c r="AE51" i="74"/>
  <c r="AD51" i="74"/>
  <c r="AC51" i="74"/>
  <c r="AB51" i="74"/>
  <c r="AA51" i="74"/>
  <c r="Z51" i="74"/>
  <c r="Y51" i="74"/>
  <c r="X51" i="74"/>
  <c r="W51" i="74"/>
  <c r="V51" i="74"/>
  <c r="U51" i="74"/>
  <c r="T51" i="74"/>
  <c r="S51" i="74"/>
  <c r="R51" i="74"/>
  <c r="Q51" i="74"/>
  <c r="P51" i="74"/>
  <c r="O51" i="74"/>
  <c r="N51" i="74"/>
  <c r="M51" i="74"/>
  <c r="L51" i="74"/>
  <c r="K51" i="74"/>
  <c r="J51" i="74"/>
  <c r="I51" i="74"/>
  <c r="H51" i="74"/>
  <c r="G51" i="74"/>
  <c r="F51" i="74"/>
  <c r="E51" i="74"/>
  <c r="D51" i="74"/>
  <c r="C51" i="74"/>
  <c r="B51" i="74"/>
  <c r="AK51" i="74" s="1"/>
  <c r="AK50" i="74"/>
  <c r="AJ50" i="74"/>
  <c r="AG50" i="74"/>
  <c r="AK49" i="74"/>
  <c r="AJ49" i="74"/>
  <c r="AG49" i="74"/>
  <c r="AG228" i="74" s="1"/>
  <c r="AK48" i="74"/>
  <c r="AJ48" i="74"/>
  <c r="AG48" i="74"/>
  <c r="AK47" i="74"/>
  <c r="AJ47" i="74"/>
  <c r="AH47" i="74"/>
  <c r="AG47" i="74"/>
  <c r="AK43" i="74"/>
  <c r="AJ43" i="74"/>
  <c r="AG43" i="74"/>
  <c r="AH43" i="74" s="1"/>
  <c r="AK42" i="74"/>
  <c r="AJ42" i="74"/>
  <c r="AG42" i="74"/>
  <c r="AH42" i="74" s="1"/>
  <c r="AK41" i="74"/>
  <c r="AJ41" i="74"/>
  <c r="AG41" i="74"/>
  <c r="AH41" i="74" s="1"/>
  <c r="AF40" i="74"/>
  <c r="AE40" i="74"/>
  <c r="AD40" i="74"/>
  <c r="AC40" i="74"/>
  <c r="AB40" i="74"/>
  <c r="AA40" i="74"/>
  <c r="Z40" i="74"/>
  <c r="Y40" i="74"/>
  <c r="X40" i="74"/>
  <c r="W40" i="74"/>
  <c r="V40" i="74"/>
  <c r="U40" i="74"/>
  <c r="T40" i="74"/>
  <c r="S40" i="74"/>
  <c r="R40" i="74"/>
  <c r="Q40" i="74"/>
  <c r="P40" i="74"/>
  <c r="O40" i="74"/>
  <c r="N40" i="74"/>
  <c r="M40" i="74"/>
  <c r="L40" i="74"/>
  <c r="K40" i="74"/>
  <c r="J40" i="74"/>
  <c r="I40" i="74"/>
  <c r="H40" i="74"/>
  <c r="G40" i="74"/>
  <c r="F40" i="74"/>
  <c r="E40" i="74"/>
  <c r="D40" i="74"/>
  <c r="C40" i="74"/>
  <c r="B40" i="74"/>
  <c r="AK40" i="74" s="1"/>
  <c r="AK39" i="74"/>
  <c r="AJ39" i="74"/>
  <c r="AG39" i="74"/>
  <c r="AK38" i="74"/>
  <c r="AJ38" i="74"/>
  <c r="AG38" i="74"/>
  <c r="AG227" i="74" s="1"/>
  <c r="AK37" i="74"/>
  <c r="AJ37" i="74"/>
  <c r="AG37" i="74"/>
  <c r="AK36" i="74"/>
  <c r="AJ36" i="74"/>
  <c r="AH36" i="74"/>
  <c r="AG36" i="74"/>
  <c r="AK32" i="74"/>
  <c r="AJ32" i="74"/>
  <c r="AG32" i="74"/>
  <c r="AH32" i="74" s="1"/>
  <c r="AK31" i="74"/>
  <c r="AJ31" i="74"/>
  <c r="AG31" i="74"/>
  <c r="AH31" i="74" s="1"/>
  <c r="AK30" i="74"/>
  <c r="AJ30" i="74"/>
  <c r="AG30" i="74"/>
  <c r="AH30" i="74" s="1"/>
  <c r="AF29" i="74"/>
  <c r="AE29" i="74"/>
  <c r="AD29" i="74"/>
  <c r="AC29" i="74"/>
  <c r="AB29" i="74"/>
  <c r="AA29" i="74"/>
  <c r="Z29" i="74"/>
  <c r="Y29" i="74"/>
  <c r="X29" i="74"/>
  <c r="W29" i="74"/>
  <c r="V29" i="74"/>
  <c r="U29" i="74"/>
  <c r="T29" i="74"/>
  <c r="S29" i="74"/>
  <c r="R29" i="74"/>
  <c r="Q29" i="74"/>
  <c r="P29" i="74"/>
  <c r="O29" i="74"/>
  <c r="N29" i="74"/>
  <c r="M29" i="74"/>
  <c r="L29" i="74"/>
  <c r="K29" i="74"/>
  <c r="J29" i="74"/>
  <c r="I29" i="74"/>
  <c r="H29" i="74"/>
  <c r="G29" i="74"/>
  <c r="F29" i="74"/>
  <c r="E29" i="74"/>
  <c r="D29" i="74"/>
  <c r="C29" i="74"/>
  <c r="B29" i="74"/>
  <c r="AK29" i="74" s="1"/>
  <c r="AK28" i="74"/>
  <c r="AJ28" i="74"/>
  <c r="AG28" i="74"/>
  <c r="AK27" i="74"/>
  <c r="AJ27" i="74"/>
  <c r="AG27" i="74"/>
  <c r="AK26" i="74"/>
  <c r="AJ26" i="74"/>
  <c r="AG26" i="74"/>
  <c r="AK25" i="74"/>
  <c r="AJ25" i="74"/>
  <c r="AH25" i="74"/>
  <c r="AG25" i="74"/>
  <c r="AK21" i="74"/>
  <c r="AJ21" i="74"/>
  <c r="AG21" i="74"/>
  <c r="AH21" i="74" s="1"/>
  <c r="AK20" i="74"/>
  <c r="AJ20" i="74"/>
  <c r="AG20" i="74"/>
  <c r="AH20" i="74" s="1"/>
  <c r="AK19" i="74"/>
  <c r="AJ19" i="74"/>
  <c r="AG19" i="74"/>
  <c r="AH19" i="74" s="1"/>
  <c r="AF18" i="74"/>
  <c r="AE18" i="74"/>
  <c r="AD18" i="74"/>
  <c r="AC18" i="74"/>
  <c r="AB18" i="74"/>
  <c r="AA18" i="74"/>
  <c r="Z18" i="74"/>
  <c r="Y18" i="74"/>
  <c r="X18" i="74"/>
  <c r="W18" i="74"/>
  <c r="V18" i="74"/>
  <c r="U18" i="74"/>
  <c r="T18" i="74"/>
  <c r="S18" i="74"/>
  <c r="R18" i="74"/>
  <c r="Q18" i="74"/>
  <c r="P18" i="74"/>
  <c r="O18" i="74"/>
  <c r="N18" i="74"/>
  <c r="M18" i="74"/>
  <c r="L18" i="74"/>
  <c r="K18" i="74"/>
  <c r="J18" i="74"/>
  <c r="I18" i="74"/>
  <c r="H18" i="74"/>
  <c r="G18" i="74"/>
  <c r="F18" i="74"/>
  <c r="E18" i="74"/>
  <c r="D18" i="74"/>
  <c r="C18" i="74"/>
  <c r="B18" i="74"/>
  <c r="AK18" i="74" s="1"/>
  <c r="AK17" i="74"/>
  <c r="AJ17" i="74"/>
  <c r="AG17" i="74"/>
  <c r="AK16" i="74"/>
  <c r="AJ16" i="74"/>
  <c r="AG16" i="74"/>
  <c r="AG225" i="74" s="1"/>
  <c r="AG223" i="74" s="1"/>
  <c r="AK15" i="74"/>
  <c r="AJ15" i="74"/>
  <c r="AG15" i="74"/>
  <c r="AK14" i="74"/>
  <c r="AJ14" i="74"/>
  <c r="AH14" i="74"/>
  <c r="AG14" i="74"/>
  <c r="AK10" i="74"/>
  <c r="AJ10" i="74"/>
  <c r="AG10" i="74"/>
  <c r="AH10" i="74" s="1"/>
  <c r="AK9" i="74"/>
  <c r="AJ9" i="74"/>
  <c r="AG9" i="74"/>
  <c r="AH9" i="74" s="1"/>
  <c r="AK8" i="74"/>
  <c r="AJ8" i="74"/>
  <c r="AG8" i="74"/>
  <c r="AH8" i="74" s="1"/>
  <c r="AF7" i="74"/>
  <c r="AE7" i="74"/>
  <c r="AD7" i="74"/>
  <c r="AC7" i="74"/>
  <c r="AB7" i="74"/>
  <c r="AA7" i="74"/>
  <c r="Z7" i="74"/>
  <c r="Y7" i="74"/>
  <c r="X7" i="74"/>
  <c r="W7" i="74"/>
  <c r="V7" i="74"/>
  <c r="U7" i="74"/>
  <c r="T7" i="74"/>
  <c r="S7" i="74"/>
  <c r="R7" i="74"/>
  <c r="Q7" i="74"/>
  <c r="P7" i="74"/>
  <c r="O7" i="74"/>
  <c r="N7" i="74"/>
  <c r="M7" i="74"/>
  <c r="L7" i="74"/>
  <c r="K7" i="74"/>
  <c r="J7" i="74"/>
  <c r="I7" i="74"/>
  <c r="H7" i="74"/>
  <c r="G7" i="74"/>
  <c r="F7" i="74"/>
  <c r="E7" i="74"/>
  <c r="D7" i="74"/>
  <c r="C7" i="74"/>
  <c r="B7" i="74"/>
  <c r="AK7" i="74" s="1"/>
  <c r="AK6" i="74"/>
  <c r="AJ6" i="74"/>
  <c r="AG6" i="74"/>
  <c r="AK5" i="74"/>
  <c r="AJ5" i="74"/>
  <c r="AG5" i="74"/>
  <c r="AK4" i="74"/>
  <c r="AJ4" i="74"/>
  <c r="AG4" i="74"/>
  <c r="AK3" i="74"/>
  <c r="AJ3" i="74"/>
  <c r="AH3" i="74"/>
  <c r="AG3" i="74"/>
  <c r="AJ7" i="74" l="1"/>
  <c r="AJ18" i="74"/>
  <c r="AJ29" i="74"/>
  <c r="AJ40" i="74"/>
  <c r="AJ51" i="74"/>
  <c r="AJ62" i="74"/>
  <c r="AJ73" i="74"/>
  <c r="AH76" i="74"/>
  <c r="AG7" i="74"/>
  <c r="AG18" i="74"/>
  <c r="AG29" i="74"/>
  <c r="AG40" i="74"/>
  <c r="AG51" i="74"/>
  <c r="AG62" i="74"/>
  <c r="AG73" i="74"/>
  <c r="AK84" i="74"/>
  <c r="AG84" i="74"/>
  <c r="AH87" i="74"/>
  <c r="AH98" i="74"/>
  <c r="AJ95" i="74"/>
  <c r="AJ106" i="74"/>
  <c r="AJ117" i="74"/>
  <c r="AJ128" i="74"/>
  <c r="AJ139" i="74"/>
  <c r="AJ150" i="74"/>
  <c r="AJ161" i="74"/>
  <c r="AJ172" i="74"/>
  <c r="AJ183" i="74"/>
  <c r="AJ194" i="74"/>
  <c r="AJ205" i="74"/>
  <c r="AJ216" i="74"/>
  <c r="AG95" i="74"/>
  <c r="AG106" i="74"/>
  <c r="AG117" i="74"/>
  <c r="AG128" i="74"/>
  <c r="AG139" i="74"/>
  <c r="AG150" i="74"/>
  <c r="AG161" i="74"/>
  <c r="AG172" i="74"/>
  <c r="AG183" i="74"/>
  <c r="AG194" i="74"/>
  <c r="AG205" i="74"/>
  <c r="AG216" i="74"/>
  <c r="G7" i="27"/>
  <c r="AK219" i="27" l="1"/>
  <c r="AJ219" i="27"/>
  <c r="AG219" i="27"/>
  <c r="AH219" i="27" s="1"/>
  <c r="AK208" i="27"/>
  <c r="AJ208" i="27"/>
  <c r="AG208" i="27"/>
  <c r="AH208" i="27" s="1"/>
  <c r="AK197" i="27"/>
  <c r="AJ197" i="27"/>
  <c r="AG197" i="27"/>
  <c r="AH197" i="27" s="1"/>
  <c r="AK186" i="27"/>
  <c r="AJ186" i="27"/>
  <c r="AG186" i="27"/>
  <c r="AH186" i="27" s="1"/>
  <c r="AK175" i="27"/>
  <c r="AJ175" i="27"/>
  <c r="AG175" i="27"/>
  <c r="AH175" i="27" s="1"/>
  <c r="AK164" i="27"/>
  <c r="AJ164" i="27"/>
  <c r="AG164" i="27"/>
  <c r="AH164" i="27" s="1"/>
  <c r="AK153" i="27"/>
  <c r="AJ153" i="27"/>
  <c r="AG153" i="27"/>
  <c r="AH153" i="27" s="1"/>
  <c r="AK142" i="27"/>
  <c r="AJ142" i="27"/>
  <c r="AG142" i="27"/>
  <c r="AK131" i="27"/>
  <c r="AJ131" i="27"/>
  <c r="AG131" i="27"/>
  <c r="AK120" i="27"/>
  <c r="AJ120" i="27"/>
  <c r="AG120" i="27"/>
  <c r="AK109" i="27"/>
  <c r="AJ109" i="27"/>
  <c r="AG109" i="27"/>
  <c r="AK98" i="27"/>
  <c r="AJ98" i="27"/>
  <c r="AG98" i="27"/>
  <c r="AK87" i="27"/>
  <c r="AJ87" i="27"/>
  <c r="AG87" i="27"/>
  <c r="AK76" i="27"/>
  <c r="AJ76" i="27"/>
  <c r="AG76" i="27"/>
  <c r="AK65" i="27"/>
  <c r="AJ65" i="27"/>
  <c r="AG65" i="27"/>
  <c r="AK54" i="27"/>
  <c r="AJ54" i="27"/>
  <c r="AG54" i="27"/>
  <c r="AK43" i="27"/>
  <c r="AJ43" i="27"/>
  <c r="AG43" i="27"/>
  <c r="AK32" i="27"/>
  <c r="AJ32" i="27"/>
  <c r="AG32" i="27"/>
  <c r="AK21" i="27"/>
  <c r="AJ21" i="27"/>
  <c r="AG21" i="27"/>
  <c r="AJ9" i="27"/>
  <c r="AK9" i="27"/>
  <c r="AJ10" i="27"/>
  <c r="AK10" i="27"/>
  <c r="AG10" i="27"/>
  <c r="D7" i="22" l="1"/>
  <c r="A56" i="74" s="1"/>
  <c r="D8" i="22"/>
  <c r="A67" i="74" s="1"/>
  <c r="D9" i="22"/>
  <c r="A78" i="74" s="1"/>
  <c r="D10" i="22"/>
  <c r="A89" i="74" s="1"/>
  <c r="D11" i="22"/>
  <c r="A100" i="74" s="1"/>
  <c r="D12" i="22"/>
  <c r="A111" i="74" s="1"/>
  <c r="D13" i="22"/>
  <c r="A122" i="74" s="1"/>
  <c r="D14" i="22"/>
  <c r="A133" i="74" s="1"/>
  <c r="D15" i="22"/>
  <c r="A144" i="74" s="1"/>
  <c r="D16" i="22"/>
  <c r="A155" i="74" s="1"/>
  <c r="D17" i="22"/>
  <c r="A166" i="74" s="1"/>
  <c r="D18" i="22"/>
  <c r="A177" i="74" s="1"/>
  <c r="D19" i="22"/>
  <c r="A188" i="74" s="1"/>
  <c r="D20" i="22"/>
  <c r="A199" i="74" s="1"/>
  <c r="D21" i="22"/>
  <c r="A210" i="74" s="1"/>
  <c r="AK218" i="27"/>
  <c r="AJ218" i="27"/>
  <c r="AK217" i="27"/>
  <c r="AJ217" i="27"/>
  <c r="AK215" i="27"/>
  <c r="AJ215" i="27"/>
  <c r="AK214" i="27"/>
  <c r="AJ214" i="27"/>
  <c r="AK213" i="27"/>
  <c r="AJ213" i="27"/>
  <c r="AK212" i="27"/>
  <c r="AJ212" i="27"/>
  <c r="AK207" i="27"/>
  <c r="AJ207" i="27"/>
  <c r="AK206" i="27"/>
  <c r="AJ206" i="27"/>
  <c r="AK204" i="27"/>
  <c r="AJ204" i="27"/>
  <c r="AK203" i="27"/>
  <c r="AJ203" i="27"/>
  <c r="AK202" i="27"/>
  <c r="AJ202" i="27"/>
  <c r="AK201" i="27"/>
  <c r="AJ201" i="27"/>
  <c r="AK196" i="27"/>
  <c r="AJ196" i="27"/>
  <c r="AK195" i="27"/>
  <c r="AJ195" i="27"/>
  <c r="AK193" i="27"/>
  <c r="AJ193" i="27"/>
  <c r="AK192" i="27"/>
  <c r="AJ192" i="27"/>
  <c r="AK191" i="27"/>
  <c r="AJ191" i="27"/>
  <c r="AK190" i="27"/>
  <c r="AJ190" i="27"/>
  <c r="AK185" i="27"/>
  <c r="AJ185" i="27"/>
  <c r="AK184" i="27"/>
  <c r="AJ184" i="27"/>
  <c r="AK182" i="27"/>
  <c r="AJ182" i="27"/>
  <c r="AK181" i="27"/>
  <c r="AJ181" i="27"/>
  <c r="AK180" i="27"/>
  <c r="AJ180" i="27"/>
  <c r="AK179" i="27"/>
  <c r="AJ179" i="27"/>
  <c r="AK174" i="27"/>
  <c r="AJ174" i="27"/>
  <c r="AK173" i="27"/>
  <c r="AJ173" i="27"/>
  <c r="AK171" i="27"/>
  <c r="AJ171" i="27"/>
  <c r="AK170" i="27"/>
  <c r="AJ170" i="27"/>
  <c r="AK169" i="27"/>
  <c r="AJ169" i="27"/>
  <c r="AK168" i="27"/>
  <c r="AJ168" i="27"/>
  <c r="AK163" i="27"/>
  <c r="AJ163" i="27"/>
  <c r="AK162" i="27"/>
  <c r="AJ162" i="27"/>
  <c r="AK160" i="27"/>
  <c r="AJ160" i="27"/>
  <c r="AK159" i="27"/>
  <c r="AJ159" i="27"/>
  <c r="AK158" i="27"/>
  <c r="AJ158" i="27"/>
  <c r="AK157" i="27"/>
  <c r="AJ157" i="27"/>
  <c r="AK152" i="27"/>
  <c r="AJ152" i="27"/>
  <c r="AK151" i="27"/>
  <c r="AJ151" i="27"/>
  <c r="AK149" i="27"/>
  <c r="AJ149" i="27"/>
  <c r="AK148" i="27"/>
  <c r="AJ148" i="27"/>
  <c r="AK147" i="27"/>
  <c r="AJ147" i="27"/>
  <c r="AK146" i="27"/>
  <c r="AJ146" i="27"/>
  <c r="AK141" i="27"/>
  <c r="AJ141" i="27"/>
  <c r="AK140" i="27"/>
  <c r="AJ140" i="27"/>
  <c r="AK138" i="27"/>
  <c r="AJ138" i="27"/>
  <c r="AK137" i="27"/>
  <c r="AJ137" i="27"/>
  <c r="AK136" i="27"/>
  <c r="AJ136" i="27"/>
  <c r="AK135" i="27"/>
  <c r="AJ135" i="27"/>
  <c r="AK130" i="27"/>
  <c r="AJ130" i="27"/>
  <c r="AK129" i="27"/>
  <c r="AJ129" i="27"/>
  <c r="AK127" i="27"/>
  <c r="AJ127" i="27"/>
  <c r="AK126" i="27"/>
  <c r="AJ126" i="27"/>
  <c r="AK125" i="27"/>
  <c r="AJ125" i="27"/>
  <c r="AK124" i="27"/>
  <c r="AJ124" i="27"/>
  <c r="AK119" i="27"/>
  <c r="AJ119" i="27"/>
  <c r="AK118" i="27"/>
  <c r="AJ118" i="27"/>
  <c r="AK116" i="27"/>
  <c r="AJ116" i="27"/>
  <c r="AK115" i="27"/>
  <c r="AJ115" i="27"/>
  <c r="AK114" i="27"/>
  <c r="AJ114" i="27"/>
  <c r="AK113" i="27"/>
  <c r="AJ113" i="27"/>
  <c r="AK108" i="27"/>
  <c r="AJ108" i="27"/>
  <c r="AK107" i="27"/>
  <c r="AJ107" i="27"/>
  <c r="AK105" i="27"/>
  <c r="AJ105" i="27"/>
  <c r="AK104" i="27"/>
  <c r="AJ104" i="27"/>
  <c r="AK103" i="27"/>
  <c r="AJ103" i="27"/>
  <c r="AK102" i="27"/>
  <c r="AJ102" i="27"/>
  <c r="AK97" i="27"/>
  <c r="AJ97" i="27"/>
  <c r="AK96" i="27"/>
  <c r="AJ96" i="27"/>
  <c r="AK94" i="27"/>
  <c r="AJ94" i="27"/>
  <c r="AK93" i="27"/>
  <c r="AJ93" i="27"/>
  <c r="AK92" i="27"/>
  <c r="AJ92" i="27"/>
  <c r="AK91" i="27"/>
  <c r="AJ91" i="27"/>
  <c r="AK86" i="27"/>
  <c r="AJ86" i="27"/>
  <c r="AK85" i="27"/>
  <c r="AJ85" i="27"/>
  <c r="AK83" i="27"/>
  <c r="AJ83" i="27"/>
  <c r="AK82" i="27"/>
  <c r="AJ82" i="27"/>
  <c r="AK81" i="27"/>
  <c r="AJ81" i="27"/>
  <c r="AK80" i="27"/>
  <c r="AJ80" i="27"/>
  <c r="AK75" i="27"/>
  <c r="AJ75" i="27"/>
  <c r="AK74" i="27"/>
  <c r="AJ74" i="27"/>
  <c r="AK72" i="27"/>
  <c r="AJ72" i="27"/>
  <c r="AK71" i="27"/>
  <c r="AJ71" i="27"/>
  <c r="AK70" i="27"/>
  <c r="AJ70" i="27"/>
  <c r="AK69" i="27"/>
  <c r="AJ69" i="27"/>
  <c r="AK64" i="27"/>
  <c r="AJ64" i="27"/>
  <c r="AK63" i="27"/>
  <c r="AJ63" i="27"/>
  <c r="AK61" i="27"/>
  <c r="AJ61" i="27"/>
  <c r="AK60" i="27"/>
  <c r="AJ60" i="27"/>
  <c r="AK59" i="27"/>
  <c r="AJ59" i="27"/>
  <c r="AK58" i="27"/>
  <c r="AJ58" i="27"/>
  <c r="AK53" i="27"/>
  <c r="AJ53" i="27"/>
  <c r="AK52" i="27"/>
  <c r="AJ52" i="27"/>
  <c r="AK50" i="27"/>
  <c r="AJ50" i="27"/>
  <c r="AK49" i="27"/>
  <c r="AJ49" i="27"/>
  <c r="AK48" i="27"/>
  <c r="AJ48" i="27"/>
  <c r="AK47" i="27"/>
  <c r="AJ47" i="27"/>
  <c r="AK42" i="27"/>
  <c r="AJ42" i="27"/>
  <c r="AK41" i="27"/>
  <c r="AJ41" i="27"/>
  <c r="AK39" i="27"/>
  <c r="AJ39" i="27"/>
  <c r="AK38" i="27"/>
  <c r="AJ38" i="27"/>
  <c r="AK37" i="27"/>
  <c r="AJ37" i="27"/>
  <c r="AK36" i="27"/>
  <c r="AJ36" i="27"/>
  <c r="AK31" i="27"/>
  <c r="AJ31" i="27"/>
  <c r="AK30" i="27"/>
  <c r="AJ30" i="27"/>
  <c r="AK28" i="27"/>
  <c r="AJ28" i="27"/>
  <c r="AK27" i="27"/>
  <c r="AJ27" i="27"/>
  <c r="AK26" i="27"/>
  <c r="AJ26" i="27"/>
  <c r="AK25" i="27"/>
  <c r="AJ25" i="27"/>
  <c r="AK8" i="27"/>
  <c r="AJ8" i="27"/>
  <c r="AK6" i="27"/>
  <c r="AJ6" i="27"/>
  <c r="AK5" i="27"/>
  <c r="AJ5" i="27"/>
  <c r="AK4" i="27"/>
  <c r="AJ4" i="27"/>
  <c r="AK3" i="27"/>
  <c r="AJ3" i="27"/>
  <c r="AG8" i="27"/>
  <c r="AG19" i="27"/>
  <c r="AG30" i="27"/>
  <c r="AG41" i="27"/>
  <c r="AG52" i="27"/>
  <c r="AG63" i="27"/>
  <c r="AG74" i="27"/>
  <c r="AG85" i="27"/>
  <c r="AG96" i="27"/>
  <c r="AG107" i="27"/>
  <c r="AG217" i="27"/>
  <c r="AG206" i="27"/>
  <c r="AG195" i="27"/>
  <c r="AG184" i="27"/>
  <c r="AG173" i="27"/>
  <c r="AG162" i="27"/>
  <c r="AG151" i="27"/>
  <c r="AG140" i="27"/>
  <c r="AG129" i="27"/>
  <c r="AG118" i="27"/>
  <c r="AK20" i="27" l="1"/>
  <c r="AJ20" i="27"/>
  <c r="AK19" i="27"/>
  <c r="AJ19" i="27"/>
  <c r="AK17" i="27"/>
  <c r="AJ17" i="27"/>
  <c r="AK16" i="27"/>
  <c r="AJ16" i="27"/>
  <c r="AK15" i="27"/>
  <c r="AJ15" i="27"/>
  <c r="AK14" i="27"/>
  <c r="AJ14" i="27"/>
  <c r="AF216" i="27"/>
  <c r="AE216" i="27"/>
  <c r="AD216" i="27"/>
  <c r="AC216" i="27"/>
  <c r="AB216" i="27"/>
  <c r="AA216" i="27"/>
  <c r="Z216" i="27"/>
  <c r="Y216" i="27"/>
  <c r="X216" i="27"/>
  <c r="W216" i="27"/>
  <c r="V216" i="27"/>
  <c r="U216" i="27"/>
  <c r="T216" i="27"/>
  <c r="S216" i="27"/>
  <c r="R216" i="27"/>
  <c r="Q216" i="27"/>
  <c r="P216" i="27"/>
  <c r="O216" i="27"/>
  <c r="N216" i="27"/>
  <c r="M216" i="27"/>
  <c r="L216" i="27"/>
  <c r="K216" i="27"/>
  <c r="J216" i="27"/>
  <c r="I216" i="27"/>
  <c r="H216" i="27"/>
  <c r="G216" i="27"/>
  <c r="F216" i="27"/>
  <c r="E216" i="27"/>
  <c r="D216" i="27"/>
  <c r="C216" i="27"/>
  <c r="B216" i="27"/>
  <c r="AF205" i="27"/>
  <c r="AE205" i="27"/>
  <c r="AD205" i="27"/>
  <c r="AC205" i="27"/>
  <c r="AB205" i="27"/>
  <c r="AA205" i="27"/>
  <c r="Z205" i="27"/>
  <c r="Y205" i="27"/>
  <c r="X205" i="27"/>
  <c r="W205" i="27"/>
  <c r="V205" i="27"/>
  <c r="U205" i="27"/>
  <c r="T205" i="27"/>
  <c r="S205" i="27"/>
  <c r="R205" i="27"/>
  <c r="Q205" i="27"/>
  <c r="P205" i="27"/>
  <c r="O205" i="27"/>
  <c r="N205" i="27"/>
  <c r="M205" i="27"/>
  <c r="L205" i="27"/>
  <c r="K205" i="27"/>
  <c r="J205" i="27"/>
  <c r="I205" i="27"/>
  <c r="H205" i="27"/>
  <c r="G205" i="27"/>
  <c r="F205" i="27"/>
  <c r="E205" i="27"/>
  <c r="D205" i="27"/>
  <c r="C205" i="27"/>
  <c r="B205" i="27"/>
  <c r="AF194" i="27"/>
  <c r="AE194" i="27"/>
  <c r="AD194" i="27"/>
  <c r="AC194" i="27"/>
  <c r="AB194" i="27"/>
  <c r="AA194" i="27"/>
  <c r="Z194" i="27"/>
  <c r="Y194" i="27"/>
  <c r="X194" i="27"/>
  <c r="W194" i="27"/>
  <c r="V194" i="27"/>
  <c r="U194" i="27"/>
  <c r="T194" i="27"/>
  <c r="S194" i="27"/>
  <c r="R194" i="27"/>
  <c r="Q194" i="27"/>
  <c r="P194" i="27"/>
  <c r="O194" i="27"/>
  <c r="N194" i="27"/>
  <c r="M194" i="27"/>
  <c r="L194" i="27"/>
  <c r="K194" i="27"/>
  <c r="J194" i="27"/>
  <c r="I194" i="27"/>
  <c r="H194" i="27"/>
  <c r="G194" i="27"/>
  <c r="F194" i="27"/>
  <c r="E194" i="27"/>
  <c r="D194" i="27"/>
  <c r="C194" i="27"/>
  <c r="B194" i="27"/>
  <c r="AF183" i="27"/>
  <c r="AE183" i="27"/>
  <c r="AD183" i="27"/>
  <c r="AC183" i="27"/>
  <c r="AB183" i="27"/>
  <c r="AA183" i="27"/>
  <c r="Z183" i="27"/>
  <c r="Y183" i="27"/>
  <c r="X183" i="27"/>
  <c r="W183" i="27"/>
  <c r="V183" i="27"/>
  <c r="U183" i="27"/>
  <c r="T183" i="27"/>
  <c r="S183" i="27"/>
  <c r="R183" i="27"/>
  <c r="Q183" i="27"/>
  <c r="P183" i="27"/>
  <c r="O183" i="27"/>
  <c r="N183" i="27"/>
  <c r="M183" i="27"/>
  <c r="L183" i="27"/>
  <c r="K183" i="27"/>
  <c r="J183" i="27"/>
  <c r="I183" i="27"/>
  <c r="H183" i="27"/>
  <c r="G183" i="27"/>
  <c r="F183" i="27"/>
  <c r="E183" i="27"/>
  <c r="D183" i="27"/>
  <c r="C183" i="27"/>
  <c r="B183" i="27"/>
  <c r="AF172" i="27"/>
  <c r="AE172" i="27"/>
  <c r="AD172" i="27"/>
  <c r="AC172" i="27"/>
  <c r="AB172" i="27"/>
  <c r="AA172" i="27"/>
  <c r="Z172" i="27"/>
  <c r="Y172" i="27"/>
  <c r="X172" i="27"/>
  <c r="W172" i="27"/>
  <c r="V172" i="27"/>
  <c r="U172" i="27"/>
  <c r="T172" i="27"/>
  <c r="S172" i="27"/>
  <c r="R172" i="27"/>
  <c r="Q172" i="27"/>
  <c r="P172" i="27"/>
  <c r="O172" i="27"/>
  <c r="N172" i="27"/>
  <c r="M172" i="27"/>
  <c r="L172" i="27"/>
  <c r="K172" i="27"/>
  <c r="J172" i="27"/>
  <c r="I172" i="27"/>
  <c r="H172" i="27"/>
  <c r="G172" i="27"/>
  <c r="F172" i="27"/>
  <c r="E172" i="27"/>
  <c r="D172" i="27"/>
  <c r="C172" i="27"/>
  <c r="B172" i="27"/>
  <c r="AF161" i="27"/>
  <c r="AE161" i="27"/>
  <c r="AD161" i="27"/>
  <c r="AC161" i="27"/>
  <c r="AB161" i="27"/>
  <c r="AA161" i="27"/>
  <c r="Z161" i="27"/>
  <c r="Y161" i="27"/>
  <c r="X161" i="27"/>
  <c r="W161" i="27"/>
  <c r="V161" i="27"/>
  <c r="U161" i="27"/>
  <c r="T161" i="27"/>
  <c r="S161" i="27"/>
  <c r="R161" i="27"/>
  <c r="Q161" i="27"/>
  <c r="P161" i="27"/>
  <c r="O161" i="27"/>
  <c r="N161" i="27"/>
  <c r="M161" i="27"/>
  <c r="L161" i="27"/>
  <c r="K161" i="27"/>
  <c r="J161" i="27"/>
  <c r="I161" i="27"/>
  <c r="H161" i="27"/>
  <c r="G161" i="27"/>
  <c r="F161" i="27"/>
  <c r="E161" i="27"/>
  <c r="D161" i="27"/>
  <c r="C161" i="27"/>
  <c r="B161" i="27"/>
  <c r="AF150" i="27"/>
  <c r="AE150" i="27"/>
  <c r="AD150" i="27"/>
  <c r="AC150" i="27"/>
  <c r="AB150" i="27"/>
  <c r="AA150" i="27"/>
  <c r="Z150" i="27"/>
  <c r="Y150" i="27"/>
  <c r="X150" i="27"/>
  <c r="W150" i="27"/>
  <c r="V150" i="27"/>
  <c r="U150" i="27"/>
  <c r="T150" i="27"/>
  <c r="S150" i="27"/>
  <c r="R150" i="27"/>
  <c r="Q150" i="27"/>
  <c r="P150" i="27"/>
  <c r="O150" i="27"/>
  <c r="N150" i="27"/>
  <c r="M150" i="27"/>
  <c r="L150" i="27"/>
  <c r="K150" i="27"/>
  <c r="J150" i="27"/>
  <c r="I150" i="27"/>
  <c r="H150" i="27"/>
  <c r="G150" i="27"/>
  <c r="F150" i="27"/>
  <c r="E150" i="27"/>
  <c r="D150" i="27"/>
  <c r="C150" i="27"/>
  <c r="B150" i="27"/>
  <c r="AF139" i="27"/>
  <c r="AE139" i="27"/>
  <c r="AD139" i="27"/>
  <c r="AC139" i="27"/>
  <c r="AB139" i="27"/>
  <c r="AA139" i="27"/>
  <c r="Z139" i="27"/>
  <c r="Y139" i="27"/>
  <c r="X139" i="27"/>
  <c r="W139" i="27"/>
  <c r="V139" i="27"/>
  <c r="U139" i="27"/>
  <c r="T139" i="27"/>
  <c r="S139" i="27"/>
  <c r="R139" i="27"/>
  <c r="Q139" i="27"/>
  <c r="P139" i="27"/>
  <c r="O139" i="27"/>
  <c r="N139" i="27"/>
  <c r="M139" i="27"/>
  <c r="L139" i="27"/>
  <c r="K139" i="27"/>
  <c r="J139" i="27"/>
  <c r="I139" i="27"/>
  <c r="H139" i="27"/>
  <c r="G139" i="27"/>
  <c r="F139" i="27"/>
  <c r="E139" i="27"/>
  <c r="D139" i="27"/>
  <c r="C139" i="27"/>
  <c r="B139" i="27"/>
  <c r="AF128" i="27"/>
  <c r="AE128" i="27"/>
  <c r="AD128" i="27"/>
  <c r="AC128" i="27"/>
  <c r="AB128" i="27"/>
  <c r="AA128" i="27"/>
  <c r="Z128" i="27"/>
  <c r="Y128" i="27"/>
  <c r="X128" i="27"/>
  <c r="W128" i="27"/>
  <c r="V128" i="27"/>
  <c r="U128" i="27"/>
  <c r="T128" i="27"/>
  <c r="S128" i="27"/>
  <c r="R128" i="27"/>
  <c r="Q128" i="27"/>
  <c r="P128" i="27"/>
  <c r="O128" i="27"/>
  <c r="N128" i="27"/>
  <c r="M128" i="27"/>
  <c r="L128" i="27"/>
  <c r="K128" i="27"/>
  <c r="J128" i="27"/>
  <c r="I128" i="27"/>
  <c r="H128" i="27"/>
  <c r="G128" i="27"/>
  <c r="F128" i="27"/>
  <c r="E128" i="27"/>
  <c r="D128" i="27"/>
  <c r="C128" i="27"/>
  <c r="B128" i="27"/>
  <c r="AF117" i="27"/>
  <c r="AE117" i="27"/>
  <c r="AD117" i="27"/>
  <c r="AC117" i="27"/>
  <c r="AB117" i="27"/>
  <c r="AA117" i="27"/>
  <c r="Z117" i="27"/>
  <c r="Y117" i="27"/>
  <c r="X117" i="27"/>
  <c r="W117" i="27"/>
  <c r="V117" i="27"/>
  <c r="U117" i="27"/>
  <c r="T117" i="27"/>
  <c r="S117" i="27"/>
  <c r="R117" i="27"/>
  <c r="Q117" i="27"/>
  <c r="P117" i="27"/>
  <c r="O117" i="27"/>
  <c r="N117" i="27"/>
  <c r="M117" i="27"/>
  <c r="L117" i="27"/>
  <c r="K117" i="27"/>
  <c r="J117" i="27"/>
  <c r="I117" i="27"/>
  <c r="H117" i="27"/>
  <c r="G117" i="27"/>
  <c r="F117" i="27"/>
  <c r="E117" i="27"/>
  <c r="D117" i="27"/>
  <c r="C117" i="27"/>
  <c r="B117" i="27"/>
  <c r="AF106" i="27"/>
  <c r="AE106" i="27"/>
  <c r="AD106" i="27"/>
  <c r="AC106" i="27"/>
  <c r="AB106" i="27"/>
  <c r="AA106" i="27"/>
  <c r="Z106" i="27"/>
  <c r="Y106" i="27"/>
  <c r="X106" i="27"/>
  <c r="W106" i="27"/>
  <c r="V106" i="27"/>
  <c r="U106" i="27"/>
  <c r="T106" i="27"/>
  <c r="S106" i="27"/>
  <c r="R106" i="27"/>
  <c r="Q106" i="27"/>
  <c r="P106" i="27"/>
  <c r="O106" i="27"/>
  <c r="N106" i="27"/>
  <c r="M106" i="27"/>
  <c r="L106" i="27"/>
  <c r="K106" i="27"/>
  <c r="J106" i="27"/>
  <c r="I106" i="27"/>
  <c r="H106" i="27"/>
  <c r="G106" i="27"/>
  <c r="F106" i="27"/>
  <c r="E106" i="27"/>
  <c r="D106" i="27"/>
  <c r="C106" i="27"/>
  <c r="B106" i="27"/>
  <c r="AF95" i="27"/>
  <c r="AE95" i="27"/>
  <c r="AD95" i="27"/>
  <c r="AC95" i="27"/>
  <c r="AB95" i="27"/>
  <c r="AA95" i="27"/>
  <c r="Z95" i="27"/>
  <c r="Y95" i="27"/>
  <c r="X95" i="27"/>
  <c r="W95" i="27"/>
  <c r="V95" i="27"/>
  <c r="U95" i="27"/>
  <c r="T95" i="27"/>
  <c r="S95" i="27"/>
  <c r="R95" i="27"/>
  <c r="Q95" i="27"/>
  <c r="P95" i="27"/>
  <c r="O95" i="27"/>
  <c r="N95" i="27"/>
  <c r="M95" i="27"/>
  <c r="L95" i="27"/>
  <c r="K95" i="27"/>
  <c r="J95" i="27"/>
  <c r="I95" i="27"/>
  <c r="H95" i="27"/>
  <c r="G95" i="27"/>
  <c r="F95" i="27"/>
  <c r="E95" i="27"/>
  <c r="D95" i="27"/>
  <c r="C95" i="27"/>
  <c r="B95" i="27"/>
  <c r="AF84" i="27"/>
  <c r="AE84" i="27"/>
  <c r="AD84" i="27"/>
  <c r="AC84" i="27"/>
  <c r="AB84" i="27"/>
  <c r="AA84" i="27"/>
  <c r="Z84" i="27"/>
  <c r="Y84" i="27"/>
  <c r="X84" i="27"/>
  <c r="W84" i="27"/>
  <c r="V84" i="27"/>
  <c r="U84" i="27"/>
  <c r="T84" i="27"/>
  <c r="S84" i="27"/>
  <c r="R84" i="27"/>
  <c r="Q84" i="27"/>
  <c r="P84" i="27"/>
  <c r="O84" i="27"/>
  <c r="N84" i="27"/>
  <c r="M84" i="27"/>
  <c r="L84" i="27"/>
  <c r="K84" i="27"/>
  <c r="J84" i="27"/>
  <c r="I84" i="27"/>
  <c r="H84" i="27"/>
  <c r="G84" i="27"/>
  <c r="F84" i="27"/>
  <c r="E84" i="27"/>
  <c r="D84" i="27"/>
  <c r="C84" i="27"/>
  <c r="B84" i="27"/>
  <c r="AF73" i="27"/>
  <c r="AE73" i="27"/>
  <c r="AD73" i="27"/>
  <c r="AC73" i="27"/>
  <c r="AB73" i="27"/>
  <c r="AA73" i="27"/>
  <c r="Z73" i="27"/>
  <c r="Y73" i="27"/>
  <c r="X73" i="27"/>
  <c r="W73" i="27"/>
  <c r="V73" i="27"/>
  <c r="U73" i="27"/>
  <c r="T73" i="27"/>
  <c r="S73" i="27"/>
  <c r="R73" i="27"/>
  <c r="Q73" i="27"/>
  <c r="P73" i="27"/>
  <c r="O73" i="27"/>
  <c r="N73" i="27"/>
  <c r="M73" i="27"/>
  <c r="L73" i="27"/>
  <c r="K73" i="27"/>
  <c r="J73" i="27"/>
  <c r="I73" i="27"/>
  <c r="H73" i="27"/>
  <c r="G73" i="27"/>
  <c r="F73" i="27"/>
  <c r="E73" i="27"/>
  <c r="D73" i="27"/>
  <c r="C73" i="27"/>
  <c r="B73" i="27"/>
  <c r="AF62" i="27"/>
  <c r="AE62" i="27"/>
  <c r="AD62" i="27"/>
  <c r="AC62" i="27"/>
  <c r="AB62" i="27"/>
  <c r="AA62" i="27"/>
  <c r="Z62" i="27"/>
  <c r="Y62" i="27"/>
  <c r="X62" i="27"/>
  <c r="W62" i="27"/>
  <c r="V62" i="27"/>
  <c r="U62" i="27"/>
  <c r="T62" i="27"/>
  <c r="S62" i="27"/>
  <c r="R62" i="27"/>
  <c r="Q62" i="27"/>
  <c r="P62" i="27"/>
  <c r="O62" i="27"/>
  <c r="N62" i="27"/>
  <c r="M62" i="27"/>
  <c r="L62" i="27"/>
  <c r="K62" i="27"/>
  <c r="J62" i="27"/>
  <c r="I62" i="27"/>
  <c r="H62" i="27"/>
  <c r="G62" i="27"/>
  <c r="F62" i="27"/>
  <c r="E62" i="27"/>
  <c r="D62" i="27"/>
  <c r="C62" i="27"/>
  <c r="B62" i="27"/>
  <c r="AF51" i="27"/>
  <c r="AE51" i="27"/>
  <c r="AD51" i="27"/>
  <c r="AC51" i="27"/>
  <c r="AB51" i="27"/>
  <c r="AA51" i="27"/>
  <c r="Z51" i="27"/>
  <c r="Y51" i="27"/>
  <c r="X51" i="27"/>
  <c r="W51" i="27"/>
  <c r="V51" i="27"/>
  <c r="U51" i="27"/>
  <c r="T51" i="27"/>
  <c r="S51" i="27"/>
  <c r="R51" i="27"/>
  <c r="Q51" i="27"/>
  <c r="P51" i="27"/>
  <c r="O51" i="27"/>
  <c r="N51" i="27"/>
  <c r="M51" i="27"/>
  <c r="L51" i="27"/>
  <c r="K51" i="27"/>
  <c r="J51" i="27"/>
  <c r="I51" i="27"/>
  <c r="H51" i="27"/>
  <c r="G51" i="27"/>
  <c r="F51" i="27"/>
  <c r="E51" i="27"/>
  <c r="D51" i="27"/>
  <c r="C51" i="27"/>
  <c r="B51" i="27"/>
  <c r="AF40" i="27"/>
  <c r="AE40" i="27"/>
  <c r="AD40" i="27"/>
  <c r="AC40" i="27"/>
  <c r="AB40" i="27"/>
  <c r="AA40" i="27"/>
  <c r="Z40" i="27"/>
  <c r="Y40" i="27"/>
  <c r="X40" i="27"/>
  <c r="W40" i="27"/>
  <c r="V40" i="27"/>
  <c r="U40" i="27"/>
  <c r="T40" i="27"/>
  <c r="S40" i="27"/>
  <c r="R40" i="27"/>
  <c r="Q40" i="27"/>
  <c r="P40" i="27"/>
  <c r="O40" i="27"/>
  <c r="N40" i="27"/>
  <c r="M40" i="27"/>
  <c r="L40" i="27"/>
  <c r="K40" i="27"/>
  <c r="J40" i="27"/>
  <c r="I40" i="27"/>
  <c r="H40" i="27"/>
  <c r="G40" i="27"/>
  <c r="F40" i="27"/>
  <c r="E40" i="27"/>
  <c r="D40" i="27"/>
  <c r="C40" i="27"/>
  <c r="B40" i="27"/>
  <c r="AF29" i="27"/>
  <c r="AE29" i="27"/>
  <c r="AD29" i="27"/>
  <c r="AC29" i="27"/>
  <c r="AB29" i="27"/>
  <c r="AA29" i="27"/>
  <c r="Z29" i="27"/>
  <c r="Y29" i="27"/>
  <c r="X29" i="27"/>
  <c r="W29" i="27"/>
  <c r="V29" i="27"/>
  <c r="U29" i="27"/>
  <c r="T29" i="27"/>
  <c r="S29" i="27"/>
  <c r="R29" i="27"/>
  <c r="Q29" i="27"/>
  <c r="P29" i="27"/>
  <c r="O29" i="27"/>
  <c r="N29" i="27"/>
  <c r="M29" i="27"/>
  <c r="L29" i="27"/>
  <c r="K29" i="27"/>
  <c r="J29" i="27"/>
  <c r="I29" i="27"/>
  <c r="H29" i="27"/>
  <c r="G29" i="27"/>
  <c r="F29" i="27"/>
  <c r="E29" i="27"/>
  <c r="D29" i="27"/>
  <c r="C29" i="27"/>
  <c r="B29" i="27"/>
  <c r="AF18" i="27"/>
  <c r="AE18" i="27"/>
  <c r="AD18" i="27"/>
  <c r="AC18" i="27"/>
  <c r="AB18" i="27"/>
  <c r="AA18" i="27"/>
  <c r="Z18" i="27"/>
  <c r="Y18" i="27"/>
  <c r="X18" i="27"/>
  <c r="W18" i="27"/>
  <c r="V18" i="27"/>
  <c r="U18" i="27"/>
  <c r="T18" i="27"/>
  <c r="S18" i="27"/>
  <c r="R18" i="27"/>
  <c r="Q18" i="27"/>
  <c r="P18" i="27"/>
  <c r="O18" i="27"/>
  <c r="N18" i="27"/>
  <c r="M18" i="27"/>
  <c r="L18" i="27"/>
  <c r="K18" i="27"/>
  <c r="J18" i="27"/>
  <c r="I18" i="27"/>
  <c r="H18" i="27"/>
  <c r="G18" i="27"/>
  <c r="F18" i="27"/>
  <c r="E18" i="27"/>
  <c r="D18" i="27"/>
  <c r="C18" i="27"/>
  <c r="B18" i="27"/>
  <c r="C7" i="27"/>
  <c r="D7" i="27"/>
  <c r="E7" i="27"/>
  <c r="F7" i="27"/>
  <c r="H7" i="27"/>
  <c r="I7" i="27"/>
  <c r="J7" i="27"/>
  <c r="K7" i="27"/>
  <c r="L7" i="27"/>
  <c r="M7" i="27"/>
  <c r="N7" i="27"/>
  <c r="O7" i="27"/>
  <c r="P7" i="27"/>
  <c r="Q7" i="27"/>
  <c r="R7" i="27"/>
  <c r="S7" i="27"/>
  <c r="T7" i="27"/>
  <c r="U7" i="27"/>
  <c r="V7" i="27"/>
  <c r="W7" i="27"/>
  <c r="X7" i="27"/>
  <c r="Y7" i="27"/>
  <c r="Z7" i="27"/>
  <c r="AA7" i="27"/>
  <c r="AB7" i="27"/>
  <c r="AC7" i="27"/>
  <c r="AD7" i="27"/>
  <c r="AE7" i="27"/>
  <c r="AF7" i="27"/>
  <c r="B7" i="27"/>
  <c r="E1" i="26"/>
  <c r="X92" i="26" s="1"/>
  <c r="N92" i="26" l="1"/>
  <c r="S92" i="26"/>
  <c r="D92" i="26"/>
  <c r="I92" i="26"/>
  <c r="S69" i="26"/>
  <c r="X69" i="26"/>
  <c r="I69" i="26"/>
  <c r="N69" i="26"/>
  <c r="X46" i="26"/>
  <c r="D69" i="26"/>
  <c r="N46" i="26"/>
  <c r="S46" i="26"/>
  <c r="D46" i="26"/>
  <c r="I46" i="26"/>
  <c r="X23" i="26"/>
  <c r="I21" i="26"/>
  <c r="I23" i="26"/>
  <c r="S23" i="26"/>
  <c r="D23" i="26"/>
  <c r="N23" i="26"/>
  <c r="D25" i="26"/>
  <c r="D21" i="26"/>
  <c r="F2" i="26"/>
  <c r="D44" i="26"/>
  <c r="AK18" i="27"/>
  <c r="AK7" i="27"/>
  <c r="AJ7" i="27"/>
  <c r="AK29" i="27"/>
  <c r="AJ29" i="27"/>
  <c r="AK51" i="27"/>
  <c r="AJ51" i="27"/>
  <c r="AK73" i="27"/>
  <c r="AJ73" i="27"/>
  <c r="AK95" i="27"/>
  <c r="AJ95" i="27"/>
  <c r="AK117" i="27"/>
  <c r="AJ117" i="27"/>
  <c r="AK139" i="27"/>
  <c r="AJ139" i="27"/>
  <c r="AK161" i="27"/>
  <c r="AJ161" i="27"/>
  <c r="AK183" i="27"/>
  <c r="AJ183" i="27"/>
  <c r="AK205" i="27"/>
  <c r="AJ205" i="27"/>
  <c r="AJ18" i="27"/>
  <c r="AK40" i="27"/>
  <c r="AJ40" i="27"/>
  <c r="AK62" i="27"/>
  <c r="AJ62" i="27"/>
  <c r="AK84" i="27"/>
  <c r="AJ84" i="27"/>
  <c r="AK106" i="27"/>
  <c r="AJ106" i="27"/>
  <c r="AK150" i="27"/>
  <c r="AJ150" i="27"/>
  <c r="AK172" i="27"/>
  <c r="AJ172" i="27"/>
  <c r="AK194" i="27"/>
  <c r="AJ194" i="27"/>
  <c r="AK216" i="27"/>
  <c r="AJ216" i="27"/>
  <c r="AK128" i="27"/>
  <c r="AG128" i="27"/>
  <c r="AJ128" i="27"/>
  <c r="AG7" i="27"/>
  <c r="X90" i="26" l="1"/>
  <c r="X91" i="26" s="1"/>
  <c r="Z91" i="26" s="1"/>
  <c r="X94" i="26"/>
  <c r="Y84" i="26"/>
  <c r="Y85" i="26"/>
  <c r="X79" i="26"/>
  <c r="X81" i="26"/>
  <c r="S90" i="26"/>
  <c r="S91" i="26" s="1"/>
  <c r="U91" i="26" s="1"/>
  <c r="S94" i="26"/>
  <c r="T84" i="26"/>
  <c r="T85" i="26"/>
  <c r="S79" i="26"/>
  <c r="S81" i="26"/>
  <c r="S93" i="26" s="1"/>
  <c r="N90" i="26"/>
  <c r="N91" i="26" s="1"/>
  <c r="P91" i="26" s="1"/>
  <c r="N94" i="26"/>
  <c r="O84" i="26"/>
  <c r="O85" i="26"/>
  <c r="N79" i="26"/>
  <c r="N81" i="26"/>
  <c r="I90" i="26"/>
  <c r="I91" i="26" s="1"/>
  <c r="K91" i="26" s="1"/>
  <c r="I94" i="26"/>
  <c r="J84" i="26"/>
  <c r="J85" i="26"/>
  <c r="I79" i="26"/>
  <c r="I81" i="26"/>
  <c r="K93" i="26" s="1"/>
  <c r="D90" i="26"/>
  <c r="D91" i="26" s="1"/>
  <c r="F91" i="26" s="1"/>
  <c r="D94" i="26"/>
  <c r="E84" i="26"/>
  <c r="E85" i="26"/>
  <c r="D79" i="26"/>
  <c r="D81" i="26"/>
  <c r="X67" i="26"/>
  <c r="X68" i="26" s="1"/>
  <c r="Z68" i="26" s="1"/>
  <c r="X71" i="26"/>
  <c r="Y61" i="26"/>
  <c r="Y62" i="26"/>
  <c r="X56" i="26"/>
  <c r="X58" i="26"/>
  <c r="Z70" i="26" s="1"/>
  <c r="S67" i="26"/>
  <c r="S68" i="26" s="1"/>
  <c r="U68" i="26" s="1"/>
  <c r="S71" i="26"/>
  <c r="T61" i="26"/>
  <c r="T62" i="26"/>
  <c r="S56" i="26"/>
  <c r="S58" i="26"/>
  <c r="N67" i="26"/>
  <c r="N68" i="26" s="1"/>
  <c r="P68" i="26" s="1"/>
  <c r="N71" i="26"/>
  <c r="O62" i="26"/>
  <c r="N58" i="26"/>
  <c r="O61" i="26"/>
  <c r="I71" i="26"/>
  <c r="N56" i="26"/>
  <c r="J62" i="26"/>
  <c r="I67" i="26"/>
  <c r="I68" i="26" s="1"/>
  <c r="K68" i="26" s="1"/>
  <c r="I58" i="26"/>
  <c r="J61" i="26"/>
  <c r="D71" i="26"/>
  <c r="I56" i="26"/>
  <c r="E62" i="26"/>
  <c r="D67" i="26"/>
  <c r="D68" i="26" s="1"/>
  <c r="F68" i="26" s="1"/>
  <c r="D58" i="26"/>
  <c r="E61" i="26"/>
  <c r="X48" i="26"/>
  <c r="D56" i="26"/>
  <c r="Y39" i="26"/>
  <c r="X44" i="26"/>
  <c r="X45" i="26" s="1"/>
  <c r="Z45" i="26" s="1"/>
  <c r="X35" i="26"/>
  <c r="Y38" i="26"/>
  <c r="S48" i="26"/>
  <c r="X33" i="26"/>
  <c r="T39" i="26"/>
  <c r="S44" i="26"/>
  <c r="S45" i="26" s="1"/>
  <c r="U45" i="26" s="1"/>
  <c r="S35" i="26"/>
  <c r="T38" i="26"/>
  <c r="N48" i="26"/>
  <c r="S33" i="26"/>
  <c r="O39" i="26"/>
  <c r="N44" i="26"/>
  <c r="N45" i="26" s="1"/>
  <c r="P45" i="26" s="1"/>
  <c r="N35" i="26"/>
  <c r="O38" i="26"/>
  <c r="I48" i="26"/>
  <c r="N33" i="26"/>
  <c r="J39" i="26"/>
  <c r="I44" i="26"/>
  <c r="I45" i="26" s="1"/>
  <c r="K45" i="26" s="1"/>
  <c r="I35" i="26"/>
  <c r="J38" i="26"/>
  <c r="D48" i="26"/>
  <c r="I33" i="26"/>
  <c r="E39" i="26"/>
  <c r="D45" i="26"/>
  <c r="F45" i="26" s="1"/>
  <c r="E38" i="26"/>
  <c r="E16" i="26"/>
  <c r="D33" i="26"/>
  <c r="D35" i="26"/>
  <c r="X22" i="26"/>
  <c r="Z22" i="26" s="1"/>
  <c r="X25" i="26"/>
  <c r="Y15" i="26"/>
  <c r="Y16" i="26"/>
  <c r="X10" i="26"/>
  <c r="X12" i="26"/>
  <c r="S21" i="26"/>
  <c r="S22" i="26" s="1"/>
  <c r="U22" i="26" s="1"/>
  <c r="S25" i="26"/>
  <c r="T15" i="26"/>
  <c r="T16" i="26"/>
  <c r="S10" i="26"/>
  <c r="S12" i="26"/>
  <c r="N21" i="26"/>
  <c r="N22" i="26" s="1"/>
  <c r="P22" i="26" s="1"/>
  <c r="N25" i="26"/>
  <c r="O15" i="26"/>
  <c r="O16" i="26"/>
  <c r="N10" i="26"/>
  <c r="N12" i="26"/>
  <c r="I10" i="26"/>
  <c r="I22" i="26"/>
  <c r="K22" i="26" s="1"/>
  <c r="I25" i="26"/>
  <c r="J15" i="26"/>
  <c r="J16" i="26"/>
  <c r="I12" i="26"/>
  <c r="D22" i="26"/>
  <c r="F22" i="26" s="1"/>
  <c r="E15" i="26"/>
  <c r="B9" i="28"/>
  <c r="A33" i="28"/>
  <c r="A11" i="28"/>
  <c r="A9" i="28"/>
  <c r="A7" i="28"/>
  <c r="A5" i="28"/>
  <c r="A3" i="28"/>
  <c r="A24" i="29"/>
  <c r="A25" i="29"/>
  <c r="B25" i="29" s="1"/>
  <c r="B3" i="28" s="1"/>
  <c r="B6" i="28"/>
  <c r="D2" i="22"/>
  <c r="A14" i="29"/>
  <c r="B14" i="29" s="1"/>
  <c r="A13" i="28" s="1"/>
  <c r="A15" i="29"/>
  <c r="B15" i="29" s="1"/>
  <c r="A15" i="28" s="1"/>
  <c r="A16" i="29"/>
  <c r="B16" i="29" s="1"/>
  <c r="A17" i="28" s="1"/>
  <c r="A17" i="29"/>
  <c r="B17" i="29" s="1"/>
  <c r="A19" i="28" s="1"/>
  <c r="A18" i="29"/>
  <c r="B18" i="29" s="1"/>
  <c r="A21" i="28" s="1"/>
  <c r="A19" i="29"/>
  <c r="B19" i="29" s="1"/>
  <c r="A23" i="28" s="1"/>
  <c r="A20" i="29"/>
  <c r="B20" i="29" s="1"/>
  <c r="A25" i="28" s="1"/>
  <c r="A21" i="29"/>
  <c r="B21" i="29" s="1"/>
  <c r="A27" i="28" s="1"/>
  <c r="A22" i="29"/>
  <c r="B22" i="29" s="1"/>
  <c r="A29" i="28" s="1"/>
  <c r="A23" i="29"/>
  <c r="B23" i="29" s="1"/>
  <c r="A31" i="28" s="1"/>
  <c r="A26" i="29"/>
  <c r="B26" i="29" s="1"/>
  <c r="B5" i="28" s="1"/>
  <c r="A28" i="29"/>
  <c r="B8" i="28"/>
  <c r="B4" i="28"/>
  <c r="B2" i="28"/>
  <c r="A9" i="29" l="1"/>
  <c r="A1" i="74"/>
  <c r="E40" i="26"/>
  <c r="U93" i="26"/>
  <c r="U70" i="26"/>
  <c r="P93" i="26"/>
  <c r="F93" i="26"/>
  <c r="Z93" i="26"/>
  <c r="A27" i="29"/>
  <c r="B27" i="29" s="1"/>
  <c r="B7" i="28" s="1"/>
  <c r="B224" i="27"/>
  <c r="C224" i="27"/>
  <c r="D224" i="27"/>
  <c r="E224" i="27"/>
  <c r="F224" i="27"/>
  <c r="G224" i="27"/>
  <c r="H224" i="27"/>
  <c r="I224" i="27"/>
  <c r="J224" i="27"/>
  <c r="K224" i="27"/>
  <c r="L224" i="27"/>
  <c r="M224" i="27"/>
  <c r="N224" i="27"/>
  <c r="O224" i="27"/>
  <c r="P224" i="27"/>
  <c r="Q224" i="27"/>
  <c r="R224" i="27"/>
  <c r="S224" i="27"/>
  <c r="T224" i="27"/>
  <c r="U224" i="27"/>
  <c r="V224" i="27"/>
  <c r="W224" i="27"/>
  <c r="X224" i="27"/>
  <c r="Y224" i="27"/>
  <c r="Z224" i="27"/>
  <c r="AA224" i="27"/>
  <c r="AB224" i="27"/>
  <c r="AC224" i="27"/>
  <c r="AD224" i="27"/>
  <c r="AE224" i="27"/>
  <c r="AF224" i="27"/>
  <c r="B225" i="27"/>
  <c r="C225" i="27"/>
  <c r="D225" i="27"/>
  <c r="E225" i="27"/>
  <c r="F225" i="27"/>
  <c r="G225" i="27"/>
  <c r="H225" i="27"/>
  <c r="I225" i="27"/>
  <c r="J225" i="27"/>
  <c r="K225" i="27"/>
  <c r="L225" i="27"/>
  <c r="M225" i="27"/>
  <c r="N225" i="27"/>
  <c r="O225" i="27"/>
  <c r="P225" i="27"/>
  <c r="Q225" i="27"/>
  <c r="R225" i="27"/>
  <c r="S225" i="27"/>
  <c r="T225" i="27"/>
  <c r="U225" i="27"/>
  <c r="V225" i="27"/>
  <c r="W225" i="27"/>
  <c r="X225" i="27"/>
  <c r="Y225" i="27"/>
  <c r="Z225" i="27"/>
  <c r="AA225" i="27"/>
  <c r="AB225" i="27"/>
  <c r="AC225" i="27"/>
  <c r="AD225" i="27"/>
  <c r="AE225" i="27"/>
  <c r="AF225" i="27"/>
  <c r="B226" i="27"/>
  <c r="C226" i="27"/>
  <c r="D226" i="27"/>
  <c r="E226" i="27"/>
  <c r="F226" i="27"/>
  <c r="G226" i="27"/>
  <c r="H226" i="27"/>
  <c r="I226" i="27"/>
  <c r="J226" i="27"/>
  <c r="K226" i="27"/>
  <c r="L226" i="27"/>
  <c r="M226" i="27"/>
  <c r="N226" i="27"/>
  <c r="O226" i="27"/>
  <c r="P226" i="27"/>
  <c r="Q226" i="27"/>
  <c r="R226" i="27"/>
  <c r="S226" i="27"/>
  <c r="T226" i="27"/>
  <c r="U226" i="27"/>
  <c r="V226" i="27"/>
  <c r="W226" i="27"/>
  <c r="X226" i="27"/>
  <c r="Y226" i="27"/>
  <c r="Z226" i="27"/>
  <c r="AA226" i="27"/>
  <c r="AB226" i="27"/>
  <c r="AC226" i="27"/>
  <c r="AD226" i="27"/>
  <c r="AE226" i="27"/>
  <c r="AF226" i="27"/>
  <c r="A32" i="28" l="1"/>
  <c r="A30" i="28"/>
  <c r="A28" i="28"/>
  <c r="A26" i="28"/>
  <c r="A24" i="28"/>
  <c r="A22" i="28"/>
  <c r="A20" i="28"/>
  <c r="A18" i="28"/>
  <c r="A16" i="28"/>
  <c r="A14" i="28"/>
  <c r="A12" i="28"/>
  <c r="A2" i="28"/>
  <c r="L3" i="22" l="1"/>
  <c r="L4" i="22"/>
  <c r="L5" i="22"/>
  <c r="L6" i="22"/>
  <c r="L7" i="22"/>
  <c r="L8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" i="22"/>
  <c r="E3" i="22"/>
  <c r="G3" i="22" s="1"/>
  <c r="J9" i="26" s="1"/>
  <c r="J20" i="26" s="1"/>
  <c r="E4" i="22"/>
  <c r="G4" i="22" s="1"/>
  <c r="I4" i="22" s="1"/>
  <c r="E5" i="22"/>
  <c r="G5" i="22" s="1"/>
  <c r="I5" i="22" s="1"/>
  <c r="E6" i="22"/>
  <c r="G6" i="22" s="1"/>
  <c r="I6" i="22" s="1"/>
  <c r="E7" i="22"/>
  <c r="G7" i="22" s="1"/>
  <c r="I7" i="22" s="1"/>
  <c r="E8" i="22"/>
  <c r="G8" i="22" s="1"/>
  <c r="I8" i="22" s="1"/>
  <c r="E9" i="22"/>
  <c r="G9" i="22" s="1"/>
  <c r="I9" i="22" s="1"/>
  <c r="E10" i="22"/>
  <c r="G10" i="22" s="1"/>
  <c r="I10" i="22" s="1"/>
  <c r="E11" i="22"/>
  <c r="G11" i="22" s="1"/>
  <c r="I11" i="22" s="1"/>
  <c r="E12" i="22"/>
  <c r="G12" i="22" s="1"/>
  <c r="I12" i="22" s="1"/>
  <c r="E13" i="22"/>
  <c r="G13" i="22" s="1"/>
  <c r="I13" i="22" s="1"/>
  <c r="E14" i="22"/>
  <c r="G14" i="22" s="1"/>
  <c r="I14" i="22" s="1"/>
  <c r="E15" i="22"/>
  <c r="G15" i="22" s="1"/>
  <c r="I15" i="22" s="1"/>
  <c r="E16" i="22"/>
  <c r="G16" i="22" s="1"/>
  <c r="I16" i="22" s="1"/>
  <c r="E17" i="22"/>
  <c r="G17" i="22" s="1"/>
  <c r="I17" i="22" s="1"/>
  <c r="E18" i="22"/>
  <c r="G18" i="22" s="1"/>
  <c r="I18" i="22" s="1"/>
  <c r="E19" i="22"/>
  <c r="G19" i="22" s="1"/>
  <c r="I19" i="22" s="1"/>
  <c r="E20" i="22"/>
  <c r="G20" i="22" s="1"/>
  <c r="I20" i="22" s="1"/>
  <c r="E21" i="22"/>
  <c r="G21" i="22" s="1"/>
  <c r="I21" i="22" s="1"/>
  <c r="E2" i="22"/>
  <c r="D3" i="22"/>
  <c r="A12" i="74" s="1"/>
  <c r="D4" i="22"/>
  <c r="A23" i="74" s="1"/>
  <c r="D5" i="22"/>
  <c r="A34" i="74" s="1"/>
  <c r="D6" i="22"/>
  <c r="A45" i="74" s="1"/>
  <c r="H222" i="74" l="1"/>
  <c r="I3" i="22"/>
  <c r="A12" i="29"/>
  <c r="A8" i="28"/>
  <c r="A13" i="29"/>
  <c r="A10" i="28"/>
  <c r="A11" i="29"/>
  <c r="A6" i="28"/>
  <c r="A10" i="29"/>
  <c r="A4" i="28"/>
  <c r="F18" i="22"/>
  <c r="F14" i="22"/>
  <c r="F10" i="22"/>
  <c r="F6" i="22"/>
  <c r="F20" i="22"/>
  <c r="F16" i="22"/>
  <c r="F12" i="22"/>
  <c r="F8" i="22"/>
  <c r="F4" i="22"/>
  <c r="F21" i="22"/>
  <c r="F19" i="22"/>
  <c r="F17" i="22"/>
  <c r="F15" i="22"/>
  <c r="F13" i="22"/>
  <c r="F11" i="22"/>
  <c r="F9" i="22"/>
  <c r="F7" i="22"/>
  <c r="F5" i="22"/>
  <c r="F3" i="22"/>
  <c r="I9" i="26" s="1"/>
  <c r="I20" i="26" s="1"/>
  <c r="C227" i="27"/>
  <c r="D227" i="27"/>
  <c r="E227" i="27"/>
  <c r="F227" i="27"/>
  <c r="G227" i="27"/>
  <c r="H227" i="27"/>
  <c r="I227" i="27"/>
  <c r="J227" i="27"/>
  <c r="K227" i="27"/>
  <c r="L227" i="27"/>
  <c r="M227" i="27"/>
  <c r="N227" i="27"/>
  <c r="O227" i="27"/>
  <c r="P227" i="27"/>
  <c r="Q227" i="27"/>
  <c r="R227" i="27"/>
  <c r="S227" i="27"/>
  <c r="T227" i="27"/>
  <c r="U227" i="27"/>
  <c r="V227" i="27"/>
  <c r="W227" i="27"/>
  <c r="X227" i="27"/>
  <c r="Y227" i="27"/>
  <c r="Z227" i="27"/>
  <c r="AA227" i="27"/>
  <c r="AB227" i="27"/>
  <c r="AC227" i="27"/>
  <c r="AD227" i="27"/>
  <c r="AE227" i="27"/>
  <c r="AF227" i="27"/>
  <c r="C228" i="27"/>
  <c r="D228" i="27"/>
  <c r="E228" i="27"/>
  <c r="F228" i="27"/>
  <c r="G228" i="27"/>
  <c r="H228" i="27"/>
  <c r="I228" i="27"/>
  <c r="J228" i="27"/>
  <c r="K228" i="27"/>
  <c r="L228" i="27"/>
  <c r="M228" i="27"/>
  <c r="N228" i="27"/>
  <c r="O228" i="27"/>
  <c r="P228" i="27"/>
  <c r="Q228" i="27"/>
  <c r="R228" i="27"/>
  <c r="S228" i="27"/>
  <c r="T228" i="27"/>
  <c r="U228" i="27"/>
  <c r="V228" i="27"/>
  <c r="W228" i="27"/>
  <c r="X228" i="27"/>
  <c r="Y228" i="27"/>
  <c r="Z228" i="27"/>
  <c r="AA228" i="27"/>
  <c r="AB228" i="27"/>
  <c r="AC228" i="27"/>
  <c r="AD228" i="27"/>
  <c r="AE228" i="27"/>
  <c r="AF228" i="27"/>
  <c r="C229" i="27"/>
  <c r="D229" i="27"/>
  <c r="E229" i="27"/>
  <c r="F229" i="27"/>
  <c r="G229" i="27"/>
  <c r="H229" i="27"/>
  <c r="I229" i="27"/>
  <c r="J229" i="27"/>
  <c r="K229" i="27"/>
  <c r="L229" i="27"/>
  <c r="M229" i="27"/>
  <c r="N229" i="27"/>
  <c r="O229" i="27"/>
  <c r="P229" i="27"/>
  <c r="Q229" i="27"/>
  <c r="R229" i="27"/>
  <c r="S229" i="27"/>
  <c r="T229" i="27"/>
  <c r="U229" i="27"/>
  <c r="V229" i="27"/>
  <c r="W229" i="27"/>
  <c r="X229" i="27"/>
  <c r="Y229" i="27"/>
  <c r="Z229" i="27"/>
  <c r="AA229" i="27"/>
  <c r="AB229" i="27"/>
  <c r="AC229" i="27"/>
  <c r="AD229" i="27"/>
  <c r="AE229" i="27"/>
  <c r="AF229" i="27"/>
  <c r="C230" i="27"/>
  <c r="D230" i="27"/>
  <c r="E230" i="27"/>
  <c r="F230" i="27"/>
  <c r="G230" i="27"/>
  <c r="H230" i="27"/>
  <c r="I230" i="27"/>
  <c r="J230" i="27"/>
  <c r="K230" i="27"/>
  <c r="L230" i="27"/>
  <c r="M230" i="27"/>
  <c r="N230" i="27"/>
  <c r="O230" i="27"/>
  <c r="P230" i="27"/>
  <c r="Q230" i="27"/>
  <c r="R230" i="27"/>
  <c r="S230" i="27"/>
  <c r="T230" i="27"/>
  <c r="U230" i="27"/>
  <c r="V230" i="27"/>
  <c r="W230" i="27"/>
  <c r="X230" i="27"/>
  <c r="Y230" i="27"/>
  <c r="Z230" i="27"/>
  <c r="AA230" i="27"/>
  <c r="AB230" i="27"/>
  <c r="AC230" i="27"/>
  <c r="AD230" i="27"/>
  <c r="AE230" i="27"/>
  <c r="AF230" i="27"/>
  <c r="C231" i="27"/>
  <c r="D231" i="27"/>
  <c r="E231" i="27"/>
  <c r="F231" i="27"/>
  <c r="G231" i="27"/>
  <c r="H231" i="27"/>
  <c r="I231" i="27"/>
  <c r="J231" i="27"/>
  <c r="K231" i="27"/>
  <c r="L231" i="27"/>
  <c r="M231" i="27"/>
  <c r="N231" i="27"/>
  <c r="O231" i="27"/>
  <c r="P231" i="27"/>
  <c r="Q231" i="27"/>
  <c r="R231" i="27"/>
  <c r="S231" i="27"/>
  <c r="T231" i="27"/>
  <c r="U231" i="27"/>
  <c r="V231" i="27"/>
  <c r="W231" i="27"/>
  <c r="X231" i="27"/>
  <c r="Y231" i="27"/>
  <c r="Z231" i="27"/>
  <c r="AA231" i="27"/>
  <c r="AB231" i="27"/>
  <c r="AC231" i="27"/>
  <c r="AD231" i="27"/>
  <c r="AE231" i="27"/>
  <c r="AF231" i="27"/>
  <c r="C232" i="27"/>
  <c r="D232" i="27"/>
  <c r="E232" i="27"/>
  <c r="F232" i="27"/>
  <c r="G232" i="27"/>
  <c r="H232" i="27"/>
  <c r="I232" i="27"/>
  <c r="J232" i="27"/>
  <c r="K232" i="27"/>
  <c r="L232" i="27"/>
  <c r="M232" i="27"/>
  <c r="N232" i="27"/>
  <c r="O232" i="27"/>
  <c r="P232" i="27"/>
  <c r="Q232" i="27"/>
  <c r="R232" i="27"/>
  <c r="S232" i="27"/>
  <c r="T232" i="27"/>
  <c r="U232" i="27"/>
  <c r="V232" i="27"/>
  <c r="W232" i="27"/>
  <c r="X232" i="27"/>
  <c r="Y232" i="27"/>
  <c r="Z232" i="27"/>
  <c r="AA232" i="27"/>
  <c r="AB232" i="27"/>
  <c r="AC232" i="27"/>
  <c r="AD232" i="27"/>
  <c r="AE232" i="27"/>
  <c r="AF232" i="27"/>
  <c r="C233" i="27"/>
  <c r="D233" i="27"/>
  <c r="E233" i="27"/>
  <c r="F233" i="27"/>
  <c r="G233" i="27"/>
  <c r="H233" i="27"/>
  <c r="I233" i="27"/>
  <c r="J233" i="27"/>
  <c r="K233" i="27"/>
  <c r="L233" i="27"/>
  <c r="M233" i="27"/>
  <c r="N233" i="27"/>
  <c r="O233" i="27"/>
  <c r="P233" i="27"/>
  <c r="Q233" i="27"/>
  <c r="R233" i="27"/>
  <c r="S233" i="27"/>
  <c r="T233" i="27"/>
  <c r="U233" i="27"/>
  <c r="V233" i="27"/>
  <c r="W233" i="27"/>
  <c r="X233" i="27"/>
  <c r="Y233" i="27"/>
  <c r="Z233" i="27"/>
  <c r="AA233" i="27"/>
  <c r="AB233" i="27"/>
  <c r="AC233" i="27"/>
  <c r="AD233" i="27"/>
  <c r="AE233" i="27"/>
  <c r="AF233" i="27"/>
  <c r="C234" i="27"/>
  <c r="D234" i="27"/>
  <c r="E234" i="27"/>
  <c r="F234" i="27"/>
  <c r="G234" i="27"/>
  <c r="H234" i="27"/>
  <c r="I234" i="27"/>
  <c r="J234" i="27"/>
  <c r="K234" i="27"/>
  <c r="L234" i="27"/>
  <c r="M234" i="27"/>
  <c r="N234" i="27"/>
  <c r="O234" i="27"/>
  <c r="P234" i="27"/>
  <c r="Q234" i="27"/>
  <c r="R234" i="27"/>
  <c r="S234" i="27"/>
  <c r="T234" i="27"/>
  <c r="U234" i="27"/>
  <c r="V234" i="27"/>
  <c r="W234" i="27"/>
  <c r="X234" i="27"/>
  <c r="Y234" i="27"/>
  <c r="Z234" i="27"/>
  <c r="AA234" i="27"/>
  <c r="AB234" i="27"/>
  <c r="AC234" i="27"/>
  <c r="AD234" i="27"/>
  <c r="AE234" i="27"/>
  <c r="AF234" i="27"/>
  <c r="C235" i="27"/>
  <c r="D235" i="27"/>
  <c r="E235" i="27"/>
  <c r="F235" i="27"/>
  <c r="G235" i="27"/>
  <c r="H235" i="27"/>
  <c r="I235" i="27"/>
  <c r="J235" i="27"/>
  <c r="K235" i="27"/>
  <c r="L235" i="27"/>
  <c r="M235" i="27"/>
  <c r="N235" i="27"/>
  <c r="O235" i="27"/>
  <c r="P235" i="27"/>
  <c r="Q235" i="27"/>
  <c r="R235" i="27"/>
  <c r="S235" i="27"/>
  <c r="T235" i="27"/>
  <c r="U235" i="27"/>
  <c r="V235" i="27"/>
  <c r="W235" i="27"/>
  <c r="X235" i="27"/>
  <c r="Y235" i="27"/>
  <c r="Z235" i="27"/>
  <c r="AA235" i="27"/>
  <c r="AB235" i="27"/>
  <c r="AC235" i="27"/>
  <c r="AD235" i="27"/>
  <c r="AE235" i="27"/>
  <c r="AF235" i="27"/>
  <c r="C236" i="27"/>
  <c r="D236" i="27"/>
  <c r="E236" i="27"/>
  <c r="F236" i="27"/>
  <c r="G236" i="27"/>
  <c r="H236" i="27"/>
  <c r="I236" i="27"/>
  <c r="J236" i="27"/>
  <c r="K236" i="27"/>
  <c r="L236" i="27"/>
  <c r="M236" i="27"/>
  <c r="N236" i="27"/>
  <c r="O236" i="27"/>
  <c r="P236" i="27"/>
  <c r="Q236" i="27"/>
  <c r="R236" i="27"/>
  <c r="S236" i="27"/>
  <c r="T236" i="27"/>
  <c r="U236" i="27"/>
  <c r="V236" i="27"/>
  <c r="W236" i="27"/>
  <c r="X236" i="27"/>
  <c r="Y236" i="27"/>
  <c r="Z236" i="27"/>
  <c r="AA236" i="27"/>
  <c r="AB236" i="27"/>
  <c r="AC236" i="27"/>
  <c r="AD236" i="27"/>
  <c r="AE236" i="27"/>
  <c r="AF236" i="27"/>
  <c r="C237" i="27"/>
  <c r="D237" i="27"/>
  <c r="E237" i="27"/>
  <c r="F237" i="27"/>
  <c r="G237" i="27"/>
  <c r="H237" i="27"/>
  <c r="I237" i="27"/>
  <c r="J237" i="27"/>
  <c r="K237" i="27"/>
  <c r="L237" i="27"/>
  <c r="M237" i="27"/>
  <c r="N237" i="27"/>
  <c r="O237" i="27"/>
  <c r="P237" i="27"/>
  <c r="Q237" i="27"/>
  <c r="R237" i="27"/>
  <c r="S237" i="27"/>
  <c r="T237" i="27"/>
  <c r="U237" i="27"/>
  <c r="V237" i="27"/>
  <c r="W237" i="27"/>
  <c r="X237" i="27"/>
  <c r="Y237" i="27"/>
  <c r="Z237" i="27"/>
  <c r="AA237" i="27"/>
  <c r="AB237" i="27"/>
  <c r="AC237" i="27"/>
  <c r="AD237" i="27"/>
  <c r="AE237" i="27"/>
  <c r="AF237" i="27"/>
  <c r="C238" i="27"/>
  <c r="D238" i="27"/>
  <c r="E238" i="27"/>
  <c r="F238" i="27"/>
  <c r="G238" i="27"/>
  <c r="H238" i="27"/>
  <c r="I238" i="27"/>
  <c r="J238" i="27"/>
  <c r="K238" i="27"/>
  <c r="L238" i="27"/>
  <c r="M238" i="27"/>
  <c r="N238" i="27"/>
  <c r="O238" i="27"/>
  <c r="P238" i="27"/>
  <c r="Q238" i="27"/>
  <c r="R238" i="27"/>
  <c r="S238" i="27"/>
  <c r="T238" i="27"/>
  <c r="U238" i="27"/>
  <c r="V238" i="27"/>
  <c r="W238" i="27"/>
  <c r="X238" i="27"/>
  <c r="Y238" i="27"/>
  <c r="Z238" i="27"/>
  <c r="AA238" i="27"/>
  <c r="AB238" i="27"/>
  <c r="AC238" i="27"/>
  <c r="AD238" i="27"/>
  <c r="AE238" i="27"/>
  <c r="AF238" i="27"/>
  <c r="C239" i="27"/>
  <c r="D239" i="27"/>
  <c r="E239" i="27"/>
  <c r="F239" i="27"/>
  <c r="G239" i="27"/>
  <c r="H239" i="27"/>
  <c r="I239" i="27"/>
  <c r="J239" i="27"/>
  <c r="K239" i="27"/>
  <c r="L239" i="27"/>
  <c r="M239" i="27"/>
  <c r="N239" i="27"/>
  <c r="O239" i="27"/>
  <c r="P239" i="27"/>
  <c r="Q239" i="27"/>
  <c r="R239" i="27"/>
  <c r="S239" i="27"/>
  <c r="T239" i="27"/>
  <c r="U239" i="27"/>
  <c r="V239" i="27"/>
  <c r="W239" i="27"/>
  <c r="X239" i="27"/>
  <c r="Y239" i="27"/>
  <c r="Z239" i="27"/>
  <c r="AA239" i="27"/>
  <c r="AB239" i="27"/>
  <c r="AC239" i="27"/>
  <c r="AD239" i="27"/>
  <c r="AE239" i="27"/>
  <c r="AF239" i="27"/>
  <c r="C240" i="27"/>
  <c r="D240" i="27"/>
  <c r="E240" i="27"/>
  <c r="F240" i="27"/>
  <c r="G240" i="27"/>
  <c r="H240" i="27"/>
  <c r="I240" i="27"/>
  <c r="J240" i="27"/>
  <c r="K240" i="27"/>
  <c r="L240" i="27"/>
  <c r="M240" i="27"/>
  <c r="N240" i="27"/>
  <c r="O240" i="27"/>
  <c r="P240" i="27"/>
  <c r="Q240" i="27"/>
  <c r="R240" i="27"/>
  <c r="S240" i="27"/>
  <c r="T240" i="27"/>
  <c r="U240" i="27"/>
  <c r="V240" i="27"/>
  <c r="W240" i="27"/>
  <c r="X240" i="27"/>
  <c r="Y240" i="27"/>
  <c r="Z240" i="27"/>
  <c r="AA240" i="27"/>
  <c r="AB240" i="27"/>
  <c r="AC240" i="27"/>
  <c r="AD240" i="27"/>
  <c r="AE240" i="27"/>
  <c r="AF240" i="27"/>
  <c r="C241" i="27"/>
  <c r="D241" i="27"/>
  <c r="E241" i="27"/>
  <c r="F241" i="27"/>
  <c r="G241" i="27"/>
  <c r="H241" i="27"/>
  <c r="I241" i="27"/>
  <c r="J241" i="27"/>
  <c r="K241" i="27"/>
  <c r="L241" i="27"/>
  <c r="M241" i="27"/>
  <c r="N241" i="27"/>
  <c r="O241" i="27"/>
  <c r="P241" i="27"/>
  <c r="Q241" i="27"/>
  <c r="R241" i="27"/>
  <c r="S241" i="27"/>
  <c r="T241" i="27"/>
  <c r="U241" i="27"/>
  <c r="V241" i="27"/>
  <c r="W241" i="27"/>
  <c r="X241" i="27"/>
  <c r="Y241" i="27"/>
  <c r="Z241" i="27"/>
  <c r="AA241" i="27"/>
  <c r="AB241" i="27"/>
  <c r="AC241" i="27"/>
  <c r="AD241" i="27"/>
  <c r="AE241" i="27"/>
  <c r="AF241" i="27"/>
  <c r="C242" i="27"/>
  <c r="D242" i="27"/>
  <c r="E242" i="27"/>
  <c r="F242" i="27"/>
  <c r="G242" i="27"/>
  <c r="H242" i="27"/>
  <c r="I242" i="27"/>
  <c r="J242" i="27"/>
  <c r="K242" i="27"/>
  <c r="L242" i="27"/>
  <c r="M242" i="27"/>
  <c r="N242" i="27"/>
  <c r="O242" i="27"/>
  <c r="P242" i="27"/>
  <c r="Q242" i="27"/>
  <c r="R242" i="27"/>
  <c r="S242" i="27"/>
  <c r="T242" i="27"/>
  <c r="U242" i="27"/>
  <c r="V242" i="27"/>
  <c r="W242" i="27"/>
  <c r="X242" i="27"/>
  <c r="Y242" i="27"/>
  <c r="Z242" i="27"/>
  <c r="AA242" i="27"/>
  <c r="AB242" i="27"/>
  <c r="AC242" i="27"/>
  <c r="AD242" i="27"/>
  <c r="AE242" i="27"/>
  <c r="AF242" i="27"/>
  <c r="C243" i="27"/>
  <c r="D243" i="27"/>
  <c r="E243" i="27"/>
  <c r="F243" i="27"/>
  <c r="G243" i="27"/>
  <c r="H243" i="27"/>
  <c r="I243" i="27"/>
  <c r="J243" i="27"/>
  <c r="K243" i="27"/>
  <c r="L243" i="27"/>
  <c r="M243" i="27"/>
  <c r="N243" i="27"/>
  <c r="O243" i="27"/>
  <c r="P243" i="27"/>
  <c r="Q243" i="27"/>
  <c r="R243" i="27"/>
  <c r="S243" i="27"/>
  <c r="T243" i="27"/>
  <c r="U243" i="27"/>
  <c r="V243" i="27"/>
  <c r="W243" i="27"/>
  <c r="X243" i="27"/>
  <c r="Y243" i="27"/>
  <c r="Z243" i="27"/>
  <c r="AA243" i="27"/>
  <c r="AB243" i="27"/>
  <c r="AC243" i="27"/>
  <c r="AD243" i="27"/>
  <c r="AE243" i="27"/>
  <c r="AF243" i="27"/>
  <c r="B243" i="27"/>
  <c r="B242" i="27"/>
  <c r="B241" i="27"/>
  <c r="B240" i="27"/>
  <c r="B239" i="27"/>
  <c r="B238" i="27"/>
  <c r="B237" i="27"/>
  <c r="B236" i="27"/>
  <c r="B235" i="27"/>
  <c r="B234" i="27"/>
  <c r="B233" i="27"/>
  <c r="B232" i="27"/>
  <c r="B231" i="27"/>
  <c r="B230" i="27"/>
  <c r="B229" i="27"/>
  <c r="B228" i="27"/>
  <c r="B227" i="27"/>
  <c r="AG9" i="27"/>
  <c r="Y86" i="26" l="1"/>
  <c r="T86" i="26"/>
  <c r="O86" i="26"/>
  <c r="J86" i="26"/>
  <c r="E86" i="26"/>
  <c r="Y63" i="26"/>
  <c r="T63" i="26"/>
  <c r="O63" i="26"/>
  <c r="J63" i="26"/>
  <c r="E63" i="26"/>
  <c r="Y40" i="26"/>
  <c r="T40" i="26"/>
  <c r="O40" i="26"/>
  <c r="J40" i="26"/>
  <c r="Y17" i="26"/>
  <c r="T17" i="26"/>
  <c r="O17" i="26"/>
  <c r="J17" i="26"/>
  <c r="M222" i="27" l="1"/>
  <c r="N222" i="27"/>
  <c r="O222" i="27"/>
  <c r="P222" i="27"/>
  <c r="Q222" i="27"/>
  <c r="R222" i="27"/>
  <c r="S222" i="27"/>
  <c r="T222" i="27"/>
  <c r="U222" i="27"/>
  <c r="V222" i="27"/>
  <c r="W222" i="27"/>
  <c r="X222" i="27"/>
  <c r="Y222" i="27"/>
  <c r="Z222" i="27"/>
  <c r="AA222" i="27"/>
  <c r="AB222" i="27"/>
  <c r="AC222" i="27"/>
  <c r="AD222" i="27"/>
  <c r="AE222" i="27"/>
  <c r="AF222" i="27"/>
  <c r="D93" i="26"/>
  <c r="I93" i="26"/>
  <c r="X80" i="26"/>
  <c r="S80" i="26"/>
  <c r="N80" i="26"/>
  <c r="I80" i="26"/>
  <c r="D80" i="26"/>
  <c r="X57" i="26"/>
  <c r="S57" i="26"/>
  <c r="N57" i="26"/>
  <c r="P55" i="26" s="1"/>
  <c r="I57" i="26"/>
  <c r="K55" i="26" s="1"/>
  <c r="D57" i="26"/>
  <c r="F55" i="26" s="1"/>
  <c r="X34" i="26"/>
  <c r="Z32" i="26" s="1"/>
  <c r="S34" i="26"/>
  <c r="U32" i="26" s="1"/>
  <c r="N34" i="26"/>
  <c r="P32" i="26" s="1"/>
  <c r="I34" i="26"/>
  <c r="K32" i="26" s="1"/>
  <c r="D34" i="26"/>
  <c r="F32" i="26" s="1"/>
  <c r="X11" i="26"/>
  <c r="Z9" i="26" s="1"/>
  <c r="S11" i="26"/>
  <c r="U9" i="26" s="1"/>
  <c r="N11" i="26"/>
  <c r="X93" i="26"/>
  <c r="N93" i="26"/>
  <c r="X70" i="26"/>
  <c r="S70" i="26"/>
  <c r="N70" i="26"/>
  <c r="P70" i="26" s="1"/>
  <c r="I70" i="26"/>
  <c r="K70" i="26" s="1"/>
  <c r="D70" i="26"/>
  <c r="F70" i="26" s="1"/>
  <c r="X47" i="26"/>
  <c r="Z47" i="26" s="1"/>
  <c r="S47" i="26"/>
  <c r="U47" i="26" s="1"/>
  <c r="N47" i="26"/>
  <c r="P47" i="26" s="1"/>
  <c r="I47" i="26"/>
  <c r="K47" i="26" s="1"/>
  <c r="D47" i="26"/>
  <c r="F47" i="26" s="1"/>
  <c r="X24" i="26"/>
  <c r="Z24" i="26" s="1"/>
  <c r="S24" i="26"/>
  <c r="U24" i="26" s="1"/>
  <c r="N24" i="26"/>
  <c r="P24" i="26" s="1"/>
  <c r="I24" i="26"/>
  <c r="K24" i="26" s="1"/>
  <c r="P78" i="26"/>
  <c r="K78" i="26"/>
  <c r="Z55" i="26"/>
  <c r="U55" i="26"/>
  <c r="U89" i="26"/>
  <c r="K89" i="26"/>
  <c r="K20" i="26"/>
  <c r="P61" i="26"/>
  <c r="I11" i="26" l="1"/>
  <c r="D11" i="26"/>
  <c r="AE223" i="27"/>
  <c r="AC223" i="27"/>
  <c r="AA223" i="27"/>
  <c r="Y223" i="27"/>
  <c r="W223" i="27"/>
  <c r="U223" i="27"/>
  <c r="S223" i="27"/>
  <c r="Q223" i="27"/>
  <c r="O223" i="27"/>
  <c r="M223" i="27"/>
  <c r="K223" i="27"/>
  <c r="I223" i="27"/>
  <c r="G223" i="27"/>
  <c r="E223" i="27"/>
  <c r="C223" i="27"/>
  <c r="AF223" i="27"/>
  <c r="AD223" i="27"/>
  <c r="AB223" i="27"/>
  <c r="Z223" i="27"/>
  <c r="X223" i="27"/>
  <c r="V223" i="27"/>
  <c r="T223" i="27"/>
  <c r="R223" i="27"/>
  <c r="P223" i="27"/>
  <c r="N223" i="27"/>
  <c r="L223" i="27"/>
  <c r="J223" i="27"/>
  <c r="H223" i="27"/>
  <c r="F223" i="27"/>
  <c r="D223" i="27"/>
  <c r="B223" i="27"/>
  <c r="P89" i="26"/>
  <c r="K9" i="26" l="1"/>
  <c r="E17" i="26"/>
  <c r="D24" i="26"/>
  <c r="F24" i="26" s="1"/>
  <c r="Y1" i="26"/>
  <c r="AG218" i="27"/>
  <c r="AH218" i="27" s="1"/>
  <c r="AG216" i="27"/>
  <c r="AG215" i="27"/>
  <c r="AG214" i="27"/>
  <c r="AG243" i="27" s="1"/>
  <c r="AG213" i="27"/>
  <c r="AG212" i="27"/>
  <c r="A177" i="27"/>
  <c r="A155" i="27"/>
  <c r="A199" i="27"/>
  <c r="A210" i="27"/>
  <c r="A111" i="27"/>
  <c r="A133" i="27"/>
  <c r="A166" i="27"/>
  <c r="A56" i="27"/>
  <c r="A67" i="27"/>
  <c r="A78" i="27"/>
  <c r="A100" i="27"/>
  <c r="A188" i="27"/>
  <c r="A144" i="27"/>
  <c r="A122" i="27"/>
  <c r="A89" i="27"/>
  <c r="AH217" i="27" l="1"/>
  <c r="AH212" i="27"/>
  <c r="AG207" i="27"/>
  <c r="AH207" i="27" s="1"/>
  <c r="AG205" i="27"/>
  <c r="AG204" i="27"/>
  <c r="AG203" i="27"/>
  <c r="AG242" i="27" s="1"/>
  <c r="AG202" i="27"/>
  <c r="AG201" i="27"/>
  <c r="AG196" i="27"/>
  <c r="AH196" i="27" s="1"/>
  <c r="AG194" i="27"/>
  <c r="AG193" i="27"/>
  <c r="AG192" i="27"/>
  <c r="AG241" i="27" s="1"/>
  <c r="AG191" i="27"/>
  <c r="AG190" i="27"/>
  <c r="AG185" i="27"/>
  <c r="AH185" i="27" s="1"/>
  <c r="AG183" i="27"/>
  <c r="AG182" i="27"/>
  <c r="AG181" i="27"/>
  <c r="AG240" i="27" s="1"/>
  <c r="AG180" i="27"/>
  <c r="AG179" i="27"/>
  <c r="AG174" i="27"/>
  <c r="AH174" i="27" s="1"/>
  <c r="AG172" i="27"/>
  <c r="AG171" i="27"/>
  <c r="AG170" i="27"/>
  <c r="AG239" i="27" s="1"/>
  <c r="AG169" i="27"/>
  <c r="AG168" i="27"/>
  <c r="AG163" i="27"/>
  <c r="AH163" i="27" s="1"/>
  <c r="AG161" i="27"/>
  <c r="AG160" i="27"/>
  <c r="AG159" i="27"/>
  <c r="AG238" i="27" s="1"/>
  <c r="AG158" i="27"/>
  <c r="AG157" i="27"/>
  <c r="AG152" i="27"/>
  <c r="AH152" i="27" s="1"/>
  <c r="AG150" i="27"/>
  <c r="AG149" i="27"/>
  <c r="AG148" i="27"/>
  <c r="AG237" i="27" s="1"/>
  <c r="AG147" i="27"/>
  <c r="AG146" i="27"/>
  <c r="AG141" i="27"/>
  <c r="AG139" i="27"/>
  <c r="AG138" i="27"/>
  <c r="AG137" i="27"/>
  <c r="AG136" i="27"/>
  <c r="AG135" i="27"/>
  <c r="AG130" i="27"/>
  <c r="AG127" i="27"/>
  <c r="AG126" i="27"/>
  <c r="AG125" i="27"/>
  <c r="AG124" i="27"/>
  <c r="AG119" i="27"/>
  <c r="AG117" i="27"/>
  <c r="AG116" i="27"/>
  <c r="AG115" i="27"/>
  <c r="AG114" i="27"/>
  <c r="AG113" i="27"/>
  <c r="AG108" i="27"/>
  <c r="AG106" i="27"/>
  <c r="AG105" i="27"/>
  <c r="AG104" i="27"/>
  <c r="AG103" i="27"/>
  <c r="AG102" i="27"/>
  <c r="AG97" i="27"/>
  <c r="AG95" i="27"/>
  <c r="AG94" i="27"/>
  <c r="AG93" i="27"/>
  <c r="AG92" i="27"/>
  <c r="AG91" i="27"/>
  <c r="AG86" i="27"/>
  <c r="AG84" i="27"/>
  <c r="AG83" i="27"/>
  <c r="AG82" i="27"/>
  <c r="AG81" i="27"/>
  <c r="AG80" i="27"/>
  <c r="AG75" i="27"/>
  <c r="AG73" i="27"/>
  <c r="AG72" i="27"/>
  <c r="AG71" i="27"/>
  <c r="AG70" i="27"/>
  <c r="AG69" i="27"/>
  <c r="AG64" i="27"/>
  <c r="AG62" i="27"/>
  <c r="AG61" i="27"/>
  <c r="AG60" i="27"/>
  <c r="AG59" i="27"/>
  <c r="AG58" i="27"/>
  <c r="AG53" i="27"/>
  <c r="AG51" i="27"/>
  <c r="AG50" i="27"/>
  <c r="AG49" i="27"/>
  <c r="AG48" i="27"/>
  <c r="AG47" i="27"/>
  <c r="AG42" i="27"/>
  <c r="AG40" i="27"/>
  <c r="AG39" i="27"/>
  <c r="AG38" i="27"/>
  <c r="AG37" i="27"/>
  <c r="AG36" i="27"/>
  <c r="AG31" i="27"/>
  <c r="AG29" i="27"/>
  <c r="AG28" i="27"/>
  <c r="AG27" i="27"/>
  <c r="AH32" i="27" s="1"/>
  <c r="AG26" i="27"/>
  <c r="AG25" i="27"/>
  <c r="AG20" i="27"/>
  <c r="AG18" i="27"/>
  <c r="AG17" i="27"/>
  <c r="AG16" i="27"/>
  <c r="AG15" i="27"/>
  <c r="AG14" i="27"/>
  <c r="AG236" i="27" l="1"/>
  <c r="AH142" i="27"/>
  <c r="AH141" i="27"/>
  <c r="AH130" i="27"/>
  <c r="AG234" i="27"/>
  <c r="AH120" i="27"/>
  <c r="AH108" i="27"/>
  <c r="AG233" i="27"/>
  <c r="AH109" i="27"/>
  <c r="AH97" i="27"/>
  <c r="AG232" i="27"/>
  <c r="AH98" i="27"/>
  <c r="AG230" i="27"/>
  <c r="AH76" i="27"/>
  <c r="AH53" i="27"/>
  <c r="AG228" i="27"/>
  <c r="AH54" i="27"/>
  <c r="AH31" i="27"/>
  <c r="AG227" i="27"/>
  <c r="AH43" i="27"/>
  <c r="AH42" i="27"/>
  <c r="AG229" i="27"/>
  <c r="AH65" i="27"/>
  <c r="AG225" i="27"/>
  <c r="AH21" i="27"/>
  <c r="AH20" i="27"/>
  <c r="AH86" i="27"/>
  <c r="AG231" i="27"/>
  <c r="AH87" i="27"/>
  <c r="AG235" i="27"/>
  <c r="AH131" i="27"/>
  <c r="AH25" i="27"/>
  <c r="AH30" i="27"/>
  <c r="AH36" i="27"/>
  <c r="AH41" i="27"/>
  <c r="AH47" i="27"/>
  <c r="AH52" i="27"/>
  <c r="AH58" i="27"/>
  <c r="AH63" i="27"/>
  <c r="AH69" i="27"/>
  <c r="AH74" i="27"/>
  <c r="AH85" i="27"/>
  <c r="AH80" i="27"/>
  <c r="AH96" i="27"/>
  <c r="AH91" i="27"/>
  <c r="AH107" i="27"/>
  <c r="AH102" i="27"/>
  <c r="AH113" i="27"/>
  <c r="AH118" i="27"/>
  <c r="AH140" i="27"/>
  <c r="AH135" i="27"/>
  <c r="AH151" i="27"/>
  <c r="AH146" i="27"/>
  <c r="AH162" i="27"/>
  <c r="AH157" i="27"/>
  <c r="AH173" i="27"/>
  <c r="AH168" i="27"/>
  <c r="AH184" i="27"/>
  <c r="AH179" i="27"/>
  <c r="AH195" i="27"/>
  <c r="AH190" i="27"/>
  <c r="AH206" i="27"/>
  <c r="AH201" i="27"/>
  <c r="AH14" i="27"/>
  <c r="AH19" i="27"/>
  <c r="AH129" i="27"/>
  <c r="AH124" i="27"/>
  <c r="AH119" i="27"/>
  <c r="AH64" i="27"/>
  <c r="AH75" i="27"/>
  <c r="F66" i="26"/>
  <c r="K66" i="26"/>
  <c r="P66" i="26"/>
  <c r="U66" i="26"/>
  <c r="Z66" i="26"/>
  <c r="F61" i="26"/>
  <c r="K84" i="26"/>
  <c r="K61" i="26" l="1"/>
  <c r="H222" i="27"/>
  <c r="J21" i="22"/>
  <c r="K21" i="22" s="1"/>
  <c r="J20" i="22"/>
  <c r="K20" i="22" s="1"/>
  <c r="J19" i="22"/>
  <c r="K19" i="22" s="1"/>
  <c r="J18" i="22"/>
  <c r="K18" i="22" s="1"/>
  <c r="J17" i="22"/>
  <c r="K17" i="22" s="1"/>
  <c r="J16" i="22"/>
  <c r="K16" i="22" s="1"/>
  <c r="J15" i="22"/>
  <c r="K15" i="22" s="1"/>
  <c r="J14" i="22"/>
  <c r="K14" i="22" s="1"/>
  <c r="J13" i="22"/>
  <c r="K13" i="22" s="1"/>
  <c r="J12" i="22"/>
  <c r="K12" i="22" s="1"/>
  <c r="J11" i="22"/>
  <c r="K11" i="22" s="1"/>
  <c r="J10" i="22"/>
  <c r="K10" i="22" s="1"/>
  <c r="J9" i="22"/>
  <c r="K9" i="22" s="1"/>
  <c r="J8" i="22"/>
  <c r="K8" i="22" s="1"/>
  <c r="J7" i="22"/>
  <c r="K7" i="22" s="1"/>
  <c r="J6" i="22"/>
  <c r="K6" i="22" s="1"/>
  <c r="J5" i="22"/>
  <c r="K5" i="22" s="1"/>
  <c r="J4" i="22"/>
  <c r="K4" i="22" s="1"/>
  <c r="J3" i="22"/>
  <c r="K3" i="22" s="1"/>
  <c r="J2" i="22"/>
  <c r="F222" i="74" l="1"/>
  <c r="K2" i="22"/>
  <c r="F222" i="27"/>
  <c r="M19" i="22"/>
  <c r="N19" i="22" s="1"/>
  <c r="O19" i="22" s="1"/>
  <c r="P19" i="22" s="1"/>
  <c r="M11" i="22"/>
  <c r="N11" i="22" s="1"/>
  <c r="O11" i="22" s="1"/>
  <c r="P11" i="22" s="1"/>
  <c r="M3" i="22"/>
  <c r="N3" i="22" s="1"/>
  <c r="O3" i="22" s="1"/>
  <c r="P3" i="22" s="1"/>
  <c r="M17" i="22"/>
  <c r="N17" i="22" s="1"/>
  <c r="O17" i="22" s="1"/>
  <c r="P17" i="22" s="1"/>
  <c r="M9" i="22"/>
  <c r="N9" i="22" s="1"/>
  <c r="O9" i="22" s="1"/>
  <c r="P9" i="22" s="1"/>
  <c r="M20" i="22"/>
  <c r="N20" i="22" s="1"/>
  <c r="O20" i="22" s="1"/>
  <c r="P20" i="22" s="1"/>
  <c r="M16" i="22"/>
  <c r="N16" i="22" s="1"/>
  <c r="O16" i="22" s="1"/>
  <c r="P16" i="22" s="1"/>
  <c r="M12" i="22"/>
  <c r="N12" i="22" s="1"/>
  <c r="O12" i="22" s="1"/>
  <c r="P12" i="22" s="1"/>
  <c r="M8" i="22"/>
  <c r="N8" i="22" s="1"/>
  <c r="O8" i="22" s="1"/>
  <c r="P8" i="22" s="1"/>
  <c r="M4" i="22"/>
  <c r="N4" i="22" s="1"/>
  <c r="O4" i="22" s="1"/>
  <c r="P4" i="22" s="1"/>
  <c r="M21" i="22"/>
  <c r="N21" i="22" s="1"/>
  <c r="O21" i="22" s="1"/>
  <c r="P21" i="22" s="1"/>
  <c r="M15" i="22"/>
  <c r="N15" i="22" s="1"/>
  <c r="O15" i="22" s="1"/>
  <c r="P15" i="22" s="1"/>
  <c r="M13" i="22"/>
  <c r="N13" i="22" s="1"/>
  <c r="O13" i="22" s="1"/>
  <c r="P13" i="22" s="1"/>
  <c r="M7" i="22"/>
  <c r="N7" i="22" s="1"/>
  <c r="O7" i="22" s="1"/>
  <c r="P7" i="22" s="1"/>
  <c r="M5" i="22"/>
  <c r="N5" i="22" s="1"/>
  <c r="O5" i="22" s="1"/>
  <c r="P5" i="22" s="1"/>
  <c r="M18" i="22"/>
  <c r="N18" i="22" s="1"/>
  <c r="O18" i="22" s="1"/>
  <c r="P18" i="22" s="1"/>
  <c r="M14" i="22"/>
  <c r="N14" i="22" s="1"/>
  <c r="O14" i="22" s="1"/>
  <c r="P14" i="22" s="1"/>
  <c r="M10" i="22"/>
  <c r="N10" i="22" s="1"/>
  <c r="O10" i="22" s="1"/>
  <c r="P10" i="22" s="1"/>
  <c r="M6" i="22"/>
  <c r="N6" i="22" s="1"/>
  <c r="O6" i="22" s="1"/>
  <c r="P6" i="22" s="1"/>
  <c r="G222" i="74" l="1"/>
  <c r="G222" i="27"/>
  <c r="M2" i="22"/>
  <c r="I222" i="74" s="1"/>
  <c r="N2" i="22" l="1"/>
  <c r="J222" i="74" s="1"/>
  <c r="I222" i="27"/>
  <c r="O2" i="22" l="1"/>
  <c r="K222" i="74" s="1"/>
  <c r="N1" i="22"/>
  <c r="O1" i="26" s="1"/>
  <c r="J222" i="27"/>
  <c r="AG6" i="27"/>
  <c r="AG3" i="27"/>
  <c r="AG4" i="27"/>
  <c r="AH8" i="27" s="1"/>
  <c r="AG5" i="27"/>
  <c r="AH10" i="27" s="1"/>
  <c r="P2" i="22" l="1"/>
  <c r="L222" i="74" s="1"/>
  <c r="K222" i="27"/>
  <c r="AH3" i="27"/>
  <c r="AG223" i="27"/>
  <c r="AH9" i="27"/>
  <c r="D17" i="26"/>
  <c r="D40" i="26" s="1"/>
  <c r="D15" i="26"/>
  <c r="L222" i="27" l="1"/>
  <c r="I40" i="26"/>
  <c r="N40" i="26" s="1"/>
  <c r="S40" i="26" s="1"/>
  <c r="X40" i="26" s="1"/>
  <c r="D63" i="26"/>
  <c r="D38" i="26"/>
  <c r="D61" i="26"/>
  <c r="I38" i="26"/>
  <c r="K38" i="26" s="1"/>
  <c r="I15" i="26"/>
  <c r="N15" i="26" s="1"/>
  <c r="I17" i="26"/>
  <c r="N17" i="26" s="1"/>
  <c r="S17" i="26" s="1"/>
  <c r="X17" i="26" s="1"/>
  <c r="C28" i="26"/>
  <c r="K15" i="26"/>
  <c r="F38" i="26"/>
  <c r="F15" i="26"/>
  <c r="A23" i="27"/>
  <c r="A1" i="27"/>
  <c r="D84" i="26" l="1"/>
  <c r="I61" i="26"/>
  <c r="N61" i="26" s="1"/>
  <c r="S61" i="26" s="1"/>
  <c r="D86" i="26"/>
  <c r="I86" i="26" s="1"/>
  <c r="N86" i="26" s="1"/>
  <c r="S86" i="26" s="1"/>
  <c r="X86" i="26" s="1"/>
  <c r="I63" i="26"/>
  <c r="N63" i="26" s="1"/>
  <c r="S63" i="26" s="1"/>
  <c r="X63" i="26" s="1"/>
  <c r="S15" i="26"/>
  <c r="P15" i="26"/>
  <c r="N38" i="26"/>
  <c r="P38" i="26" s="1"/>
  <c r="R74" i="26"/>
  <c r="H74" i="26"/>
  <c r="W51" i="26"/>
  <c r="M51" i="26"/>
  <c r="C51" i="26"/>
  <c r="R5" i="26"/>
  <c r="A34" i="27"/>
  <c r="H5" i="26"/>
  <c r="A12" i="27"/>
  <c r="M5" i="26"/>
  <c r="W74" i="26"/>
  <c r="M74" i="26"/>
  <c r="C74" i="26"/>
  <c r="R51" i="26"/>
  <c r="H51" i="26"/>
  <c r="W28" i="26"/>
  <c r="W5" i="26"/>
  <c r="A45" i="27"/>
  <c r="H28" i="26"/>
  <c r="R28" i="26"/>
  <c r="M28" i="26"/>
  <c r="C5" i="26"/>
  <c r="I84" i="26" l="1"/>
  <c r="N84" i="26" s="1"/>
  <c r="S84" i="26" s="1"/>
  <c r="F84" i="26"/>
  <c r="U61" i="26"/>
  <c r="X61" i="26"/>
  <c r="Z61" i="26" s="1"/>
  <c r="P84" i="26"/>
  <c r="S38" i="26"/>
  <c r="U38" i="26" s="1"/>
  <c r="X15" i="26"/>
  <c r="Z15" i="26" s="1"/>
  <c r="U15" i="26"/>
  <c r="H12" i="22"/>
  <c r="H14" i="22"/>
  <c r="H15" i="22"/>
  <c r="H20" i="22"/>
  <c r="H21" i="22" l="1"/>
  <c r="E78" i="26"/>
  <c r="H17" i="22"/>
  <c r="J78" i="26"/>
  <c r="H18" i="22"/>
  <c r="Y55" i="26"/>
  <c r="H16" i="22"/>
  <c r="H19" i="22"/>
  <c r="J55" i="26"/>
  <c r="H13" i="22"/>
  <c r="T55" i="26"/>
  <c r="S55" i="26"/>
  <c r="Y78" i="26"/>
  <c r="S78" i="26"/>
  <c r="O78" i="26"/>
  <c r="N55" i="26"/>
  <c r="D55" i="26"/>
  <c r="U84" i="26"/>
  <c r="X84" i="26"/>
  <c r="X38" i="26"/>
  <c r="Z38" i="26" s="1"/>
  <c r="H3" i="22"/>
  <c r="H4" i="22"/>
  <c r="H5" i="22"/>
  <c r="H6" i="22"/>
  <c r="H7" i="22"/>
  <c r="H8" i="22"/>
  <c r="H9" i="22"/>
  <c r="H10" i="22"/>
  <c r="H11" i="22"/>
  <c r="F2" i="22" l="1"/>
  <c r="D9" i="26" s="1"/>
  <c r="D20" i="26" s="1"/>
  <c r="G2" i="22"/>
  <c r="O55" i="26"/>
  <c r="N78" i="26"/>
  <c r="I78" i="26"/>
  <c r="X78" i="26"/>
  <c r="I55" i="26"/>
  <c r="X55" i="26"/>
  <c r="D78" i="26"/>
  <c r="E55" i="26"/>
  <c r="T78" i="26"/>
  <c r="I2" i="22" l="1"/>
  <c r="E222" i="74" s="1"/>
  <c r="E9" i="26"/>
  <c r="E20" i="26" s="1"/>
  <c r="C222" i="74"/>
  <c r="H2" i="22"/>
  <c r="F89" i="26"/>
  <c r="F78" i="26"/>
  <c r="Z89" i="26"/>
  <c r="Z78" i="26"/>
  <c r="C222" i="27"/>
  <c r="U78" i="26"/>
  <c r="N32" i="26"/>
  <c r="S32" i="26"/>
  <c r="I32" i="26"/>
  <c r="T32" i="26"/>
  <c r="J32" i="26"/>
  <c r="Y9" i="26"/>
  <c r="Y20" i="26" s="1"/>
  <c r="O9" i="26"/>
  <c r="O20" i="26" s="1"/>
  <c r="X9" i="26"/>
  <c r="X32" i="26"/>
  <c r="D32" i="26"/>
  <c r="Y32" i="26"/>
  <c r="O32" i="26"/>
  <c r="E32" i="26"/>
  <c r="T9" i="26"/>
  <c r="T20" i="26" s="1"/>
  <c r="P43" i="26"/>
  <c r="Z20" i="26" l="1"/>
  <c r="X20" i="26"/>
  <c r="B222" i="27"/>
  <c r="B222" i="74"/>
  <c r="D222" i="74"/>
  <c r="D222" i="27"/>
  <c r="T1" i="26" s="1"/>
  <c r="F20" i="26"/>
  <c r="F9" i="26"/>
  <c r="E222" i="27"/>
  <c r="S9" i="26"/>
  <c r="S20" i="26" s="1"/>
  <c r="U43" i="26"/>
  <c r="F43" i="26"/>
  <c r="N9" i="26"/>
  <c r="N20" i="26" s="1"/>
  <c r="K43" i="26"/>
  <c r="Z43" i="26"/>
  <c r="AG222" i="74" l="1"/>
  <c r="AG222" i="27"/>
  <c r="P20" i="26"/>
  <c r="P9" i="26"/>
  <c r="U20" i="26"/>
</calcChain>
</file>

<file path=xl/sharedStrings.xml><?xml version="1.0" encoding="utf-8"?>
<sst xmlns="http://schemas.openxmlformats.org/spreadsheetml/2006/main" count="1590" uniqueCount="423">
  <si>
    <t>Transporteur</t>
  </si>
  <si>
    <t>Temps de déchargement</t>
  </si>
  <si>
    <t>Temps de rangement</t>
  </si>
  <si>
    <t>Heure départ camion</t>
  </si>
  <si>
    <t>Heure saisie BL</t>
  </si>
  <si>
    <t>Heure arrivée mini</t>
  </si>
  <si>
    <t>Heure arrivée maxi</t>
  </si>
  <si>
    <t>Heure fin saisie BL</t>
  </si>
  <si>
    <t>Heure arrivée camion</t>
  </si>
  <si>
    <t>Tolérance arrivée</t>
  </si>
  <si>
    <t>Heure max saisie BL (1h après départ camion)</t>
  </si>
  <si>
    <t>N°</t>
  </si>
  <si>
    <t>Heure arrivée</t>
  </si>
  <si>
    <t>Ecart en minutes entre début déchargement et rangement</t>
  </si>
  <si>
    <t>Intitulé</t>
  </si>
  <si>
    <t>Durée</t>
  </si>
  <si>
    <t>Heure départ</t>
  </si>
  <si>
    <t>Tolérance</t>
  </si>
  <si>
    <t>Nb palette</t>
  </si>
  <si>
    <t>Heure fin déchargement</t>
  </si>
  <si>
    <t>Management visuel</t>
  </si>
  <si>
    <t>Taux remplissage</t>
  </si>
  <si>
    <t>Commentaires</t>
  </si>
  <si>
    <t>ML DISPO</t>
  </si>
  <si>
    <t>ML dispo</t>
  </si>
  <si>
    <t>Nb palettes</t>
  </si>
  <si>
    <t>A partir de combien de ML dispo on considere que c'est nok</t>
  </si>
  <si>
    <t>A partir de quel taux de remplissage on considere que c'est ok</t>
  </si>
  <si>
    <t>Réel</t>
  </si>
  <si>
    <t>Heure mini début déchargement</t>
  </si>
  <si>
    <t>Heure maxi debut dechargement</t>
  </si>
  <si>
    <t xml:space="preserve">Date -&gt; </t>
  </si>
  <si>
    <t>MOY</t>
  </si>
  <si>
    <t>DUREE</t>
  </si>
  <si>
    <t>Taux de remplissage</t>
  </si>
  <si>
    <t>DATE</t>
  </si>
  <si>
    <t>HEURE</t>
  </si>
  <si>
    <t>PROCHAIN CAMION</t>
  </si>
  <si>
    <t>Heures</t>
  </si>
  <si>
    <t>Minutes</t>
  </si>
  <si>
    <t>Suivi ML dispo</t>
  </si>
  <si>
    <t>O</t>
  </si>
  <si>
    <t>Mettre O si suivi des ML dispo ou N si pas de suivi dans la colonne AE</t>
  </si>
  <si>
    <t>Info</t>
  </si>
  <si>
    <r>
      <rPr>
        <b/>
        <sz val="11"/>
        <color theme="1"/>
        <rFont val="Century Gothic"/>
        <family val="2"/>
      </rPr>
      <t>KPI</t>
    </r>
    <r>
      <rPr>
        <sz val="11"/>
        <color theme="1"/>
        <rFont val="Century Gothic"/>
        <family val="2"/>
      </rPr>
      <t xml:space="preserve"> - Cumule des mètres linéraires dispo dans chaque camion par jour</t>
    </r>
  </si>
  <si>
    <r>
      <rPr>
        <b/>
        <sz val="11"/>
        <color theme="1"/>
        <rFont val="Century Gothic"/>
        <family val="2"/>
      </rPr>
      <t>KPI</t>
    </r>
    <r>
      <rPr>
        <sz val="11"/>
        <color theme="1"/>
        <rFont val="Century Gothic"/>
        <family val="2"/>
      </rPr>
      <t xml:space="preserve"> - Cumule pour écart entre arrivée rélle et heure standard par jour</t>
    </r>
  </si>
  <si>
    <r>
      <t>S</t>
    </r>
    <r>
      <rPr>
        <sz val="16"/>
        <color theme="1"/>
        <rFont val="Century Gothic"/>
        <family val="2"/>
      </rPr>
      <t xml:space="preserve"> ECARTS CAMIONS J-1</t>
    </r>
  </si>
  <si>
    <t>Total des écarts</t>
  </si>
  <si>
    <t>Heure actuelle</t>
  </si>
  <si>
    <t>Heure actuelle en sec</t>
  </si>
  <si>
    <t>Heure arrivée en sec</t>
  </si>
  <si>
    <t>Ecart entre heure arrivée et heure actuelle</t>
  </si>
  <si>
    <r>
      <t>S</t>
    </r>
    <r>
      <rPr>
        <sz val="16"/>
        <color theme="1"/>
        <rFont val="Century Gothic"/>
        <family val="2"/>
      </rPr>
      <t xml:space="preserve"> ML DISPO J-1</t>
    </r>
  </si>
  <si>
    <t>ML dispo Camion 1</t>
  </si>
  <si>
    <t>ML dispo Camion 2</t>
  </si>
  <si>
    <t>ML dispo Camion 3</t>
  </si>
  <si>
    <t>ML dispo Camion 4</t>
  </si>
  <si>
    <t>ML dispo Camion 5</t>
  </si>
  <si>
    <t>ML dispo Camion 6</t>
  </si>
  <si>
    <t>ML dispo Camion 7</t>
  </si>
  <si>
    <t>ML dispo Camion 8</t>
  </si>
  <si>
    <t>ML dispo Camion 9</t>
  </si>
  <si>
    <t>ML dispo Camion 10</t>
  </si>
  <si>
    <t>ML dispo Camion 11</t>
  </si>
  <si>
    <t>ML dispo Camion 12</t>
  </si>
  <si>
    <t>ML dispo Camion 13</t>
  </si>
  <si>
    <t>ML dispo Camion 14</t>
  </si>
  <si>
    <t>ML dispo Camion 15</t>
  </si>
  <si>
    <t>ML dispo Camion 16</t>
  </si>
  <si>
    <t>ML dispo Camion 17</t>
  </si>
  <si>
    <t>ML dispo Camion 18</t>
  </si>
  <si>
    <t>ML dispo Camion 19</t>
  </si>
  <si>
    <t>ML dispo Camion 20</t>
  </si>
  <si>
    <t>Total des ML dispo</t>
  </si>
  <si>
    <t>MPM TRANSPORT</t>
  </si>
  <si>
    <t>OPTIMSATION CHARGEMENT</t>
  </si>
  <si>
    <t>Calcul = Nb palettes (13 - ML dispo)* ratio gerbabilité</t>
  </si>
  <si>
    <t>VALIDATION HORAIRES</t>
  </si>
  <si>
    <t>METRES LINEAIRES DISPO</t>
  </si>
  <si>
    <t>NB PALETTES DANS CAMION</t>
  </si>
  <si>
    <t>*MLDISP00*</t>
  </si>
  <si>
    <t>*NBPALE01*</t>
  </si>
  <si>
    <t>*NBPALE33*</t>
  </si>
  <si>
    <t>*NBPALE64*</t>
  </si>
  <si>
    <t>*MLDISP01*</t>
  </si>
  <si>
    <t>*NBPALE02*</t>
  </si>
  <si>
    <t>*NBPALE34*</t>
  </si>
  <si>
    <t>*NBPALE65*</t>
  </si>
  <si>
    <t>*MLDISP02*</t>
  </si>
  <si>
    <t>*NBPALE03*</t>
  </si>
  <si>
    <t>*NBPALE35*</t>
  </si>
  <si>
    <t>*NBPALE66*</t>
  </si>
  <si>
    <t>*MLDISP03*</t>
  </si>
  <si>
    <t>*NBPALE04*</t>
  </si>
  <si>
    <t>*NBPALE36*</t>
  </si>
  <si>
    <t>*NBPALE67*</t>
  </si>
  <si>
    <t>*MLDISP04*</t>
  </si>
  <si>
    <t>*NBPALE05*</t>
  </si>
  <si>
    <t>*NBPALE37*</t>
  </si>
  <si>
    <t>*NBPALE68*</t>
  </si>
  <si>
    <t>*MLDISP05*</t>
  </si>
  <si>
    <t>*NBPALE06*</t>
  </si>
  <si>
    <t>*NBPALE38*</t>
  </si>
  <si>
    <t>*NBPALE69*</t>
  </si>
  <si>
    <t>*MLDISP06*</t>
  </si>
  <si>
    <t>*NBPALE07*</t>
  </si>
  <si>
    <t>*NBPALE39*</t>
  </si>
  <si>
    <t>*NBPALE70*</t>
  </si>
  <si>
    <t>*MLDISP07*</t>
  </si>
  <si>
    <t>*NBPALE08*</t>
  </si>
  <si>
    <t>*NBPALE40*</t>
  </si>
  <si>
    <t>*NBPALE71*</t>
  </si>
  <si>
    <t>*MLDISP08*</t>
  </si>
  <si>
    <t>*NBPALE09*</t>
  </si>
  <si>
    <t>*NBPALE41*</t>
  </si>
  <si>
    <t>*NBPALE72*</t>
  </si>
  <si>
    <t>*MLDISP09*</t>
  </si>
  <si>
    <t>*NBPALE10*</t>
  </si>
  <si>
    <t>*NBPALE42*</t>
  </si>
  <si>
    <t>*NBPALE73*</t>
  </si>
  <si>
    <t>*MLDISP10*</t>
  </si>
  <si>
    <t>*NBPALE11*</t>
  </si>
  <si>
    <t>*NBPALE43*</t>
  </si>
  <si>
    <t>*NBPALE74*</t>
  </si>
  <si>
    <t>*MLDISP11*</t>
  </si>
  <si>
    <t>*NBPALE12*</t>
  </si>
  <si>
    <t>*NBPALE44*</t>
  </si>
  <si>
    <t>*NBPALE75*</t>
  </si>
  <si>
    <t>*MLDISP12*</t>
  </si>
  <si>
    <t>*NBPALE13*</t>
  </si>
  <si>
    <t>*NBPALE45*</t>
  </si>
  <si>
    <t>*NBPALE76*</t>
  </si>
  <si>
    <t>*MLDISP13*</t>
  </si>
  <si>
    <t>*NBPALE14*</t>
  </si>
  <si>
    <t>*NBPALE46*</t>
  </si>
  <si>
    <t>*NBPALE77*</t>
  </si>
  <si>
    <t>HEURE ARRIVÉE CAMION</t>
  </si>
  <si>
    <t>*NBPALE15*</t>
  </si>
  <si>
    <t>*NBPALE47*</t>
  </si>
  <si>
    <t>*NBPALE78*</t>
  </si>
  <si>
    <t>*HOURACAM*</t>
  </si>
  <si>
    <t>*NBPALE16*</t>
  </si>
  <si>
    <t>*NBPALE48*</t>
  </si>
  <si>
    <t>HEURE DÉBUT RANGEMENT</t>
  </si>
  <si>
    <t>*NBPALE17*</t>
  </si>
  <si>
    <t>*NBPALE49*</t>
  </si>
  <si>
    <t>*HOURDRAN*</t>
  </si>
  <si>
    <t>*NBPALE18*</t>
  </si>
  <si>
    <t>*NBPALE50*</t>
  </si>
  <si>
    <t>HEURE FIN DE RANGEMENT</t>
  </si>
  <si>
    <t>*NBPALE19*</t>
  </si>
  <si>
    <t>*NBPALE51*</t>
  </si>
  <si>
    <t>*HOURFRAN*</t>
  </si>
  <si>
    <t>*NBPALE20*</t>
  </si>
  <si>
    <t>*NBPALE52*</t>
  </si>
  <si>
    <t>HEURE DÉPART CAMION</t>
  </si>
  <si>
    <t>*NBPALE21*</t>
  </si>
  <si>
    <t>*NBPALE53*</t>
  </si>
  <si>
    <t>*HOURDCAM*</t>
  </si>
  <si>
    <t>*NBPALE22*</t>
  </si>
  <si>
    <t>*NBPALE54*</t>
  </si>
  <si>
    <t>HEURE FIN DE SAISIE BL</t>
  </si>
  <si>
    <t>*NBPALE23*</t>
  </si>
  <si>
    <t>*NBPALE55*</t>
  </si>
  <si>
    <t>*HOURSABL*</t>
  </si>
  <si>
    <t>*NBPALE24*</t>
  </si>
  <si>
    <t>*NBPALE56*</t>
  </si>
  <si>
    <t>VALIDATION DES INFOS</t>
  </si>
  <si>
    <t>*NBPALE25*</t>
  </si>
  <si>
    <t>*NBPALE57*</t>
  </si>
  <si>
    <t>*VALIDATE*</t>
  </si>
  <si>
    <t>*NBPALE26*</t>
  </si>
  <si>
    <t>*NBPALE58*</t>
  </si>
  <si>
    <t>*NBPALE27*</t>
  </si>
  <si>
    <t>*NBPALE28*</t>
  </si>
  <si>
    <t>*NBPALE59*</t>
  </si>
  <si>
    <t>*NBPALE29*</t>
  </si>
  <si>
    <t>*NBPALE60*</t>
  </si>
  <si>
    <t>*NBPALE30*</t>
  </si>
  <si>
    <t>*NBPALE61*</t>
  </si>
  <si>
    <t>*NBPALE31*</t>
  </si>
  <si>
    <t>*NBPALE62*</t>
  </si>
  <si>
    <t>*NBPALE32*</t>
  </si>
  <si>
    <t>*NBPALE63*</t>
  </si>
  <si>
    <t>Désignation</t>
  </si>
  <si>
    <t>variables lues</t>
  </si>
  <si>
    <t>heure arrivée camion</t>
  </si>
  <si>
    <t>HOURACAM</t>
  </si>
  <si>
    <t>heure début rangement</t>
  </si>
  <si>
    <t>HOURDRAN</t>
  </si>
  <si>
    <t>heure fin de rangement</t>
  </si>
  <si>
    <t>HOURFRAN</t>
  </si>
  <si>
    <t>heure départ camion</t>
  </si>
  <si>
    <t>HOURDCAM</t>
  </si>
  <si>
    <t xml:space="preserve">heure de saisie de BL </t>
  </si>
  <si>
    <t>HOURSABL</t>
  </si>
  <si>
    <t>Validation</t>
  </si>
  <si>
    <t>VALIDATE</t>
  </si>
  <si>
    <t>0 mètre linéaire</t>
  </si>
  <si>
    <t>MLDISP00</t>
  </si>
  <si>
    <t>1 mètre linéaire</t>
  </si>
  <si>
    <t>MLDISP01</t>
  </si>
  <si>
    <t>2 mètres linéaires</t>
  </si>
  <si>
    <t>MLDISP02</t>
  </si>
  <si>
    <t>3 mètres linéaires</t>
  </si>
  <si>
    <t>MLDISP03</t>
  </si>
  <si>
    <t>4 mètres linéaires</t>
  </si>
  <si>
    <t>MLDISP04</t>
  </si>
  <si>
    <t>5 mètres linéaires</t>
  </si>
  <si>
    <t>MLDISP05</t>
  </si>
  <si>
    <t>6 mètres linéaires</t>
  </si>
  <si>
    <t>MLDISP06</t>
  </si>
  <si>
    <t>7 mètres linéaires</t>
  </si>
  <si>
    <t>MLDISP07</t>
  </si>
  <si>
    <t>8 mètres linéaires</t>
  </si>
  <si>
    <t>MLDISP08</t>
  </si>
  <si>
    <t>9 mètres linéaires</t>
  </si>
  <si>
    <t>MLDISP09</t>
  </si>
  <si>
    <t>10 mètres linéaires</t>
  </si>
  <si>
    <t>MLDISP10</t>
  </si>
  <si>
    <t>11 mètres linéaires</t>
  </si>
  <si>
    <t>MLDISP11</t>
  </si>
  <si>
    <t>12 mètres linéaires</t>
  </si>
  <si>
    <t>MLDISP12</t>
  </si>
  <si>
    <t>13 mètres linéaires</t>
  </si>
  <si>
    <t>MLDISP13</t>
  </si>
  <si>
    <t>1 palette dans camion</t>
  </si>
  <si>
    <t>NBPALE01</t>
  </si>
  <si>
    <t>2 palettes dans camion</t>
  </si>
  <si>
    <t>NBPALE02</t>
  </si>
  <si>
    <t>3 palettes dans camion</t>
  </si>
  <si>
    <t>NBPALE03</t>
  </si>
  <si>
    <t>4 palettes dans camion</t>
  </si>
  <si>
    <t>NBPALE04</t>
  </si>
  <si>
    <t>5 palettes dans camion</t>
  </si>
  <si>
    <t>NBPALE05</t>
  </si>
  <si>
    <t>6 palettes dans camion</t>
  </si>
  <si>
    <t>NBPALE06</t>
  </si>
  <si>
    <t>7 palettes dans camion</t>
  </si>
  <si>
    <t>NBPALE07</t>
  </si>
  <si>
    <t>8 palettes dans camion</t>
  </si>
  <si>
    <t>NBPALE08</t>
  </si>
  <si>
    <t>9 palettes dans camion</t>
  </si>
  <si>
    <t>NBPALE09</t>
  </si>
  <si>
    <t>10 palettes dans camion</t>
  </si>
  <si>
    <t>NBPALE10</t>
  </si>
  <si>
    <t>11 palettes dans camion</t>
  </si>
  <si>
    <t>NBPALE11</t>
  </si>
  <si>
    <t>12 palettes dans camion</t>
  </si>
  <si>
    <t>NBPALE12</t>
  </si>
  <si>
    <t>13 palettes dans camion</t>
  </si>
  <si>
    <t>NBPALE13</t>
  </si>
  <si>
    <t>14 palettes dans camion</t>
  </si>
  <si>
    <t>NBPALE14</t>
  </si>
  <si>
    <t>15 palettes dans camion</t>
  </si>
  <si>
    <t>NBPALE15</t>
  </si>
  <si>
    <t>16 palettes dans camion</t>
  </si>
  <si>
    <t>NBPALE16</t>
  </si>
  <si>
    <t>17 palettes dans camion</t>
  </si>
  <si>
    <t>NBPALE17</t>
  </si>
  <si>
    <t>18 palettes dans camion</t>
  </si>
  <si>
    <t>NBPALE18</t>
  </si>
  <si>
    <t>19 palettes dans camion</t>
  </si>
  <si>
    <t>NBPALE19</t>
  </si>
  <si>
    <t>20 palettes dans camion</t>
  </si>
  <si>
    <t>NBPALE20</t>
  </si>
  <si>
    <t>21 palettes dans camion</t>
  </si>
  <si>
    <t>NBPALE21</t>
  </si>
  <si>
    <t>22 palettes dans camion</t>
  </si>
  <si>
    <t>NBPALE22</t>
  </si>
  <si>
    <t>23 palettes dans camion</t>
  </si>
  <si>
    <t>NBPALE23</t>
  </si>
  <si>
    <t>24 palettes dans camion</t>
  </si>
  <si>
    <t>NBPALE24</t>
  </si>
  <si>
    <t>25 palettes dans camion</t>
  </si>
  <si>
    <t>NBPALE25</t>
  </si>
  <si>
    <t>26 palettes dans camion</t>
  </si>
  <si>
    <t>NBPALE26</t>
  </si>
  <si>
    <t>27 palettes dans camion</t>
  </si>
  <si>
    <t>NBPALE27</t>
  </si>
  <si>
    <t>28 palettes dans camion</t>
  </si>
  <si>
    <t>NBPALE28</t>
  </si>
  <si>
    <t>29 palettes dans camion</t>
  </si>
  <si>
    <t>NBPALE29</t>
  </si>
  <si>
    <t>30 palettes dans camion</t>
  </si>
  <si>
    <t>NBPALE30</t>
  </si>
  <si>
    <t>31 palettes dans camion</t>
  </si>
  <si>
    <t>NBPALE31</t>
  </si>
  <si>
    <t>32 palettes dans camion</t>
  </si>
  <si>
    <t>NBPALE32</t>
  </si>
  <si>
    <t>33 palettes dans camion</t>
  </si>
  <si>
    <t>NBPALE33</t>
  </si>
  <si>
    <t>34 palettes dans camion</t>
  </si>
  <si>
    <t>NBPALE34</t>
  </si>
  <si>
    <t>35 palettes dans camion</t>
  </si>
  <si>
    <t>NBPALE35</t>
  </si>
  <si>
    <t>36 palettes dans camion</t>
  </si>
  <si>
    <t>NBPALE36</t>
  </si>
  <si>
    <t>37 palettes dans camion</t>
  </si>
  <si>
    <t>NBPALE37</t>
  </si>
  <si>
    <t>38 palettes dans camion</t>
  </si>
  <si>
    <t>NBPALE38</t>
  </si>
  <si>
    <t>39 palettes dans camion</t>
  </si>
  <si>
    <t>NBPALE39</t>
  </si>
  <si>
    <t>40 palettes dans camion</t>
  </si>
  <si>
    <t>NBPALE40</t>
  </si>
  <si>
    <t>41 palettes dans camion</t>
  </si>
  <si>
    <t>NBPALE41</t>
  </si>
  <si>
    <t>42 palettes dans camion</t>
  </si>
  <si>
    <t>NBPALE42</t>
  </si>
  <si>
    <t>43 palettes dans camion</t>
  </si>
  <si>
    <t>NBPALE43</t>
  </si>
  <si>
    <t>44 palettes dans camion</t>
  </si>
  <si>
    <t>NBPALE44</t>
  </si>
  <si>
    <t>45 palettes dans camion</t>
  </si>
  <si>
    <t>NBPALE45</t>
  </si>
  <si>
    <t>46 palettes dans camion</t>
  </si>
  <si>
    <t>NBPALE46</t>
  </si>
  <si>
    <t>47 palettes dans camion</t>
  </si>
  <si>
    <t>NBPALE47</t>
  </si>
  <si>
    <t>48 palettes dans camion</t>
  </si>
  <si>
    <t>NBPALE48</t>
  </si>
  <si>
    <t>49 palettes dans camion</t>
  </si>
  <si>
    <t>NBPALE49</t>
  </si>
  <si>
    <t>50 palettes dans camion</t>
  </si>
  <si>
    <t>NBPALE50</t>
  </si>
  <si>
    <t>51 palettes dans camion</t>
  </si>
  <si>
    <t>NBPALE51</t>
  </si>
  <si>
    <t>52 palettes dans camion</t>
  </si>
  <si>
    <t>NBPALE52</t>
  </si>
  <si>
    <t>53 palettes dans camion</t>
  </si>
  <si>
    <t>NBPALE53</t>
  </si>
  <si>
    <t>54 palettes dans camion</t>
  </si>
  <si>
    <t>NBPALE54</t>
  </si>
  <si>
    <t>55 palettes dans camion</t>
  </si>
  <si>
    <t>NBPALE55</t>
  </si>
  <si>
    <t>56 palettes dans camion</t>
  </si>
  <si>
    <t>NBPALE56</t>
  </si>
  <si>
    <t>57 palettes dans camion</t>
  </si>
  <si>
    <t>NBPALE57</t>
  </si>
  <si>
    <t>58 palettes dans camion</t>
  </si>
  <si>
    <t>NBPALE58</t>
  </si>
  <si>
    <t>59 palettes dans camion</t>
  </si>
  <si>
    <t>NBPALE59</t>
  </si>
  <si>
    <t>60 palettes dans camion</t>
  </si>
  <si>
    <t>NBPALE60</t>
  </si>
  <si>
    <t>61 palettes dans camion</t>
  </si>
  <si>
    <t>NBPALE61</t>
  </si>
  <si>
    <t>62 palettes dans camion</t>
  </si>
  <si>
    <t>NBPALE62</t>
  </si>
  <si>
    <t>63 palettes dans camion</t>
  </si>
  <si>
    <t>NBPALE63</t>
  </si>
  <si>
    <t>64 palettes dans camion</t>
  </si>
  <si>
    <t>NBPALE64</t>
  </si>
  <si>
    <t>65 palettes dans camion</t>
  </si>
  <si>
    <t>NBPALE65</t>
  </si>
  <si>
    <t>66 palettes dans camion</t>
  </si>
  <si>
    <t>NBPALE66</t>
  </si>
  <si>
    <t>67 palettes dans camion</t>
  </si>
  <si>
    <t>NBPALE67</t>
  </si>
  <si>
    <t>68 palettes dans camion</t>
  </si>
  <si>
    <t>NBPALE68</t>
  </si>
  <si>
    <t>69 palettes dans camion</t>
  </si>
  <si>
    <t>NBPALE69</t>
  </si>
  <si>
    <t>70 palettes dans camion</t>
  </si>
  <si>
    <t>NBPALE70</t>
  </si>
  <si>
    <t>71 palettes dans camion</t>
  </si>
  <si>
    <t>NBPALE71</t>
  </si>
  <si>
    <t>72 palettes dans camion</t>
  </si>
  <si>
    <t>NBPALE72</t>
  </si>
  <si>
    <t>73 palettes dans camion</t>
  </si>
  <si>
    <t>NBPALE73</t>
  </si>
  <si>
    <t>74 palettes dans camion</t>
  </si>
  <si>
    <t>NBPALE74</t>
  </si>
  <si>
    <t>75 palettes dans camion</t>
  </si>
  <si>
    <t>NBPALE75</t>
  </si>
  <si>
    <t>76 palettes dans camion</t>
  </si>
  <si>
    <t>NBPALE76</t>
  </si>
  <si>
    <t>77 palettes dans camion</t>
  </si>
  <si>
    <t>NBPALE77</t>
  </si>
  <si>
    <t>78 palettes dans camion</t>
  </si>
  <si>
    <t>NBPALE78</t>
  </si>
  <si>
    <t>CHRONOROUTE</t>
  </si>
  <si>
    <t xml:space="preserve"> </t>
  </si>
  <si>
    <t>HEURE FIN DECHARGEMENT</t>
  </si>
  <si>
    <t>*HOURFDEC*</t>
  </si>
  <si>
    <t>heure fin dechargement</t>
  </si>
  <si>
    <t>HOURFDEC</t>
  </si>
  <si>
    <t>CHR05H30</t>
  </si>
  <si>
    <t>CHR06H30</t>
  </si>
  <si>
    <t>CHR07H30</t>
  </si>
  <si>
    <t>CHR08H30</t>
  </si>
  <si>
    <t>CHR09H30</t>
  </si>
  <si>
    <t>CHR21H00</t>
  </si>
  <si>
    <t>CHR01H30</t>
  </si>
  <si>
    <t>TRANSPORTEUR</t>
  </si>
  <si>
    <t>TRANSPORTEUR SUITE</t>
  </si>
  <si>
    <t>Suivi des non-conformité</t>
  </si>
  <si>
    <t>Date</t>
  </si>
  <si>
    <t>Heure</t>
  </si>
  <si>
    <t>MPM transport</t>
  </si>
  <si>
    <t>PERFORMANCE RECEPTION</t>
  </si>
  <si>
    <t>heure nok formule fonctionne pas</t>
  </si>
  <si>
    <t>HEURE MINI</t>
  </si>
  <si>
    <t>HEURE MAXI</t>
  </si>
  <si>
    <t>CRITERE</t>
  </si>
  <si>
    <t>VISUEL</t>
  </si>
  <si>
    <t>RÉEL</t>
  </si>
  <si>
    <t>Nom transporteur</t>
  </si>
  <si>
    <t>Txtbox</t>
  </si>
  <si>
    <t>TextBox1</t>
  </si>
  <si>
    <t>TextBox2</t>
  </si>
  <si>
    <t>TextBox3</t>
  </si>
  <si>
    <t>TextBox4</t>
  </si>
  <si>
    <t>TextBox5</t>
  </si>
  <si>
    <t>TextBox6</t>
  </si>
  <si>
    <t>TextBox7</t>
  </si>
  <si>
    <t xml:space="preserve">CLIQUEZ SUR LE BOUTON SAISIE -&gt; </t>
  </si>
  <si>
    <t>Min</t>
  </si>
  <si>
    <t>Max</t>
  </si>
  <si>
    <t>MAI</t>
  </si>
  <si>
    <t>Heure fin rangement</t>
  </si>
  <si>
    <t>Heure fin décharg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</si>
</sst>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400]h:mm:ss\ AM/PM"/>
    <numFmt numFmtId="166" formatCode="hh\ &quot;h&quot;\ mm\ &quot;mns&quot;"/>
    <numFmt numFmtId="167" formatCode="0.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entury Gothic"/>
      <family val="2"/>
    </font>
    <font>
      <sz val="10"/>
      <name val="Verdana"/>
      <family val="2"/>
    </font>
    <font>
      <sz val="14"/>
      <color theme="1"/>
      <name val="Century Gothic"/>
      <family val="2"/>
    </font>
    <font>
      <sz val="14"/>
      <color rgb="FFFF0000"/>
      <name val="Century Gothic"/>
      <family val="2"/>
    </font>
    <font>
      <sz val="9"/>
      <color theme="1"/>
      <name val="Century Gothic"/>
      <family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8"/>
      <color theme="1"/>
      <name val="Century Gothic"/>
      <family val="2"/>
    </font>
    <font>
      <sz val="20"/>
      <color theme="1"/>
      <name val="Century Gothic"/>
      <family val="2"/>
    </font>
    <font>
      <sz val="24"/>
      <color theme="1"/>
      <name val="Century Gothic"/>
      <family val="2"/>
    </font>
    <font>
      <b/>
      <sz val="11"/>
      <color theme="1"/>
      <name val="Century Gothic"/>
      <family val="2"/>
    </font>
    <font>
      <sz val="16"/>
      <color theme="1"/>
      <name val="Symbol"/>
      <family val="1"/>
      <charset val="2"/>
    </font>
    <font>
      <sz val="16"/>
      <color theme="1"/>
      <name val="Century Gothic"/>
      <family val="2"/>
    </font>
    <font>
      <sz val="64"/>
      <color theme="1"/>
      <name val="Wingdings"/>
      <charset val="2"/>
    </font>
    <font>
      <sz val="10"/>
      <color theme="1"/>
      <name val="Century Gothic"/>
      <family val="2"/>
    </font>
    <font>
      <sz val="10"/>
      <name val="Calibri"/>
      <family val="2"/>
      <scheme val="minor"/>
    </font>
    <font>
      <sz val="12"/>
      <color theme="1"/>
      <name val="Century Gothic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Free 3 of 9 Extended"/>
    </font>
    <font>
      <sz val="22"/>
      <color theme="1"/>
      <name val="Free 3 of 9 Extended"/>
    </font>
    <font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Free 3 of 9 Extended"/>
    </font>
    <font>
      <sz val="11"/>
      <color rgb="FFFF0000"/>
      <name val="Century Gothic"/>
      <family val="2"/>
    </font>
    <font>
      <b/>
      <sz val="20"/>
      <color theme="1"/>
      <name val="Century Gothic"/>
      <family val="2"/>
    </font>
    <font>
      <sz val="14"/>
      <color rgb="FF000000"/>
      <name val="Calibri"/>
      <family val="2"/>
    </font>
    <font>
      <sz val="20"/>
      <color rgb="FFFF0000"/>
      <name val="Century Gothic"/>
      <family val="2"/>
    </font>
    <font>
      <sz val="16"/>
      <name val="Century Gothic"/>
      <family val="2"/>
    </font>
    <font>
      <sz val="11"/>
      <color theme="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4" fillId="0" borderId="0"/>
  </cellStyleXfs>
  <cellXfs count="201">
    <xf numFmtId="0" fontId="0" fillId="0" borderId="0" xfId="0"/>
    <xf numFmtId="0" fontId="3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/>
    </xf>
    <xf numFmtId="0" fontId="5" fillId="0" borderId="24" xfId="3" applyNumberFormat="1" applyFont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0" fillId="0" borderId="0" xfId="0" applyNumberFormat="1"/>
    <xf numFmtId="0" fontId="11" fillId="0" borderId="28" xfId="0" applyNumberFormat="1" applyFont="1" applyBorder="1" applyAlignment="1">
      <alignment horizontal="center" vertical="center"/>
    </xf>
    <xf numFmtId="9" fontId="11" fillId="0" borderId="28" xfId="3" applyFont="1" applyBorder="1" applyAlignment="1">
      <alignment horizontal="center" vertical="center"/>
    </xf>
    <xf numFmtId="164" fontId="11" fillId="0" borderId="29" xfId="0" applyNumberFormat="1" applyFont="1" applyBorder="1" applyAlignment="1">
      <alignment horizontal="center" vertical="center"/>
    </xf>
    <xf numFmtId="164" fontId="12" fillId="0" borderId="29" xfId="0" applyNumberFormat="1" applyFont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20" fontId="0" fillId="0" borderId="0" xfId="0" applyNumberFormat="1"/>
    <xf numFmtId="165" fontId="3" fillId="0" borderId="0" xfId="0" applyNumberFormat="1" applyFont="1"/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10" fontId="3" fillId="4" borderId="1" xfId="0" applyNumberFormat="1" applyFont="1" applyFill="1" applyBorder="1" applyAlignment="1">
      <alignment horizontal="center" vertical="center"/>
    </xf>
    <xf numFmtId="10" fontId="7" fillId="4" borderId="1" xfId="0" applyNumberFormat="1" applyFont="1" applyFill="1" applyBorder="1" applyAlignment="1">
      <alignment horizontal="center" vertical="center" wrapText="1"/>
    </xf>
    <xf numFmtId="0" fontId="0" fillId="0" borderId="20" xfId="0" applyBorder="1"/>
    <xf numFmtId="0" fontId="0" fillId="0" borderId="14" xfId="0" applyBorder="1"/>
    <xf numFmtId="0" fontId="0" fillId="0" borderId="13" xfId="0" applyBorder="1"/>
    <xf numFmtId="164" fontId="11" fillId="0" borderId="27" xfId="0" applyNumberFormat="1" applyFont="1" applyBorder="1" applyAlignment="1">
      <alignment horizontal="center" vertical="center"/>
    </xf>
    <xf numFmtId="164" fontId="12" fillId="0" borderId="27" xfId="0" applyNumberFormat="1" applyFont="1" applyBorder="1" applyAlignment="1">
      <alignment horizontal="center" vertical="center"/>
    </xf>
    <xf numFmtId="164" fontId="11" fillId="0" borderId="31" xfId="0" applyNumberFormat="1" applyFont="1" applyBorder="1" applyAlignment="1">
      <alignment horizontal="center" vertical="center"/>
    </xf>
    <xf numFmtId="9" fontId="11" fillId="0" borderId="3" xfId="3" applyFont="1" applyBorder="1" applyAlignment="1">
      <alignment horizontal="center" vertical="center"/>
    </xf>
    <xf numFmtId="0" fontId="9" fillId="0" borderId="3" xfId="0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0" fontId="9" fillId="0" borderId="20" xfId="0" applyFont="1" applyFill="1" applyBorder="1" applyAlignment="1">
      <alignment horizontal="left" vertical="center"/>
    </xf>
    <xf numFmtId="0" fontId="3" fillId="5" borderId="16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/>
    </xf>
    <xf numFmtId="0" fontId="22" fillId="0" borderId="0" xfId="0" applyFont="1" applyBorder="1" applyAlignment="1">
      <alignment vertical="center" textRotation="90" wrapText="1"/>
    </xf>
    <xf numFmtId="0" fontId="3" fillId="0" borderId="0" xfId="0" applyFont="1" applyBorder="1" applyAlignment="1">
      <alignment vertical="center"/>
    </xf>
    <xf numFmtId="20" fontId="11" fillId="0" borderId="3" xfId="3" applyNumberFormat="1" applyFont="1" applyBorder="1" applyAlignment="1">
      <alignment horizontal="center" vertical="center"/>
    </xf>
    <xf numFmtId="0" fontId="11" fillId="0" borderId="29" xfId="0" applyFont="1" applyBorder="1" applyAlignment="1">
      <alignment horizontal="center"/>
    </xf>
    <xf numFmtId="0" fontId="11" fillId="0" borderId="28" xfId="0" applyFont="1" applyBorder="1" applyAlignment="1">
      <alignment horizontal="center"/>
    </xf>
    <xf numFmtId="164" fontId="11" fillId="0" borderId="31" xfId="0" applyNumberFormat="1" applyFont="1" applyBorder="1" applyAlignment="1">
      <alignment horizontal="center"/>
    </xf>
    <xf numFmtId="9" fontId="11" fillId="0" borderId="29" xfId="0" applyNumberFormat="1" applyFont="1" applyBorder="1" applyAlignment="1">
      <alignment horizontal="center"/>
    </xf>
    <xf numFmtId="164" fontId="11" fillId="0" borderId="27" xfId="0" applyNumberFormat="1" applyFont="1" applyBorder="1" applyAlignment="1">
      <alignment horizontal="center"/>
    </xf>
    <xf numFmtId="164" fontId="11" fillId="0" borderId="29" xfId="0" applyNumberFormat="1" applyFont="1" applyBorder="1" applyAlignment="1">
      <alignment horizontal="center"/>
    </xf>
    <xf numFmtId="167" fontId="11" fillId="0" borderId="28" xfId="0" applyNumberFormat="1" applyFont="1" applyBorder="1" applyAlignment="1">
      <alignment horizontal="center"/>
    </xf>
    <xf numFmtId="1" fontId="11" fillId="0" borderId="29" xfId="0" applyNumberFormat="1" applyFont="1" applyBorder="1" applyAlignment="1">
      <alignment horizontal="center"/>
    </xf>
    <xf numFmtId="164" fontId="11" fillId="0" borderId="30" xfId="0" applyNumberFormat="1" applyFont="1" applyBorder="1" applyAlignment="1">
      <alignment horizontal="center"/>
    </xf>
    <xf numFmtId="0" fontId="9" fillId="9" borderId="11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21" fillId="0" borderId="4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left" vertical="center"/>
    </xf>
    <xf numFmtId="164" fontId="21" fillId="0" borderId="11" xfId="0" applyNumberFormat="1" applyFont="1" applyFill="1" applyBorder="1" applyAlignment="1">
      <alignment horizontal="center" vertical="center"/>
    </xf>
    <xf numFmtId="1" fontId="21" fillId="0" borderId="11" xfId="0" applyNumberFormat="1" applyFont="1" applyFill="1" applyBorder="1" applyAlignment="1">
      <alignment horizontal="center" vertical="center"/>
    </xf>
    <xf numFmtId="2" fontId="21" fillId="0" borderId="33" xfId="0" applyNumberFormat="1" applyFont="1" applyFill="1" applyBorder="1" applyAlignment="1">
      <alignment horizontal="center" vertical="center"/>
    </xf>
    <xf numFmtId="0" fontId="21" fillId="0" borderId="33" xfId="0" applyFont="1" applyFill="1" applyBorder="1"/>
    <xf numFmtId="0" fontId="21" fillId="0" borderId="33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20" fontId="18" fillId="0" borderId="17" xfId="0" applyNumberFormat="1" applyFont="1" applyBorder="1" applyAlignment="1">
      <alignment horizontal="center" vertical="center"/>
    </xf>
    <xf numFmtId="20" fontId="18" fillId="0" borderId="21" xfId="0" applyNumberFormat="1" applyFont="1" applyBorder="1" applyAlignment="1">
      <alignment horizontal="center" vertical="center"/>
    </xf>
    <xf numFmtId="0" fontId="18" fillId="0" borderId="17" xfId="0" applyFont="1" applyFill="1" applyBorder="1" applyAlignment="1">
      <alignment horizontal="center" vertical="center"/>
    </xf>
    <xf numFmtId="0" fontId="18" fillId="7" borderId="21" xfId="0" applyFont="1" applyFill="1" applyBorder="1" applyAlignment="1">
      <alignment horizontal="center" vertical="center"/>
    </xf>
    <xf numFmtId="0" fontId="18" fillId="7" borderId="22" xfId="3" applyNumberFormat="1" applyFont="1" applyFill="1" applyBorder="1" applyAlignment="1">
      <alignment horizontal="center" vertical="center"/>
    </xf>
    <xf numFmtId="9" fontId="18" fillId="7" borderId="23" xfId="0" applyNumberFormat="1" applyFont="1" applyFill="1" applyBorder="1" applyAlignment="1">
      <alignment horizontal="center" vertical="center"/>
    </xf>
    <xf numFmtId="9" fontId="18" fillId="0" borderId="19" xfId="0" applyNumberFormat="1" applyFont="1" applyBorder="1" applyAlignment="1">
      <alignment horizontal="center" vertical="center"/>
    </xf>
    <xf numFmtId="20" fontId="18" fillId="0" borderId="16" xfId="0" applyNumberFormat="1" applyFont="1" applyBorder="1" applyAlignment="1">
      <alignment horizontal="center" vertical="center"/>
    </xf>
    <xf numFmtId="0" fontId="18" fillId="0" borderId="24" xfId="3" applyNumberFormat="1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" fontId="3" fillId="0" borderId="0" xfId="0" applyNumberFormat="1" applyFont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3" fillId="0" borderId="0" xfId="0" applyFont="1" applyAlignment="1">
      <alignment horizontal="center"/>
    </xf>
    <xf numFmtId="0" fontId="27" fillId="0" borderId="1" xfId="0" applyFont="1" applyBorder="1" applyAlignment="1">
      <alignment horizontal="center"/>
    </xf>
    <xf numFmtId="0" fontId="27" fillId="0" borderId="7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5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28" fillId="0" borderId="7" xfId="0" applyFont="1" applyBorder="1" applyAlignment="1">
      <alignment horizontal="center"/>
    </xf>
    <xf numFmtId="0" fontId="28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23" fillId="0" borderId="34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3" fillId="0" borderId="0" xfId="0" applyFont="1" applyBorder="1" applyAlignment="1">
      <alignment horizontal="center"/>
    </xf>
    <xf numFmtId="0" fontId="30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13" fillId="0" borderId="0" xfId="0" applyFont="1" applyFill="1" applyBorder="1" applyAlignment="1">
      <alignment horizontal="center" vertical="center"/>
    </xf>
    <xf numFmtId="165" fontId="14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>
      <alignment horizontal="center" vertical="center"/>
    </xf>
    <xf numFmtId="1" fontId="14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/>
    <xf numFmtId="165" fontId="31" fillId="0" borderId="0" xfId="0" applyNumberFormat="1" applyFont="1" applyAlignment="1">
      <alignment horizontal="left" vertical="center"/>
    </xf>
    <xf numFmtId="0" fontId="29" fillId="3" borderId="1" xfId="0" applyFont="1" applyFill="1" applyBorder="1"/>
    <xf numFmtId="0" fontId="3" fillId="0" borderId="1" xfId="0" applyFont="1" applyBorder="1" applyAlignment="1">
      <alignment horizontal="center" vertical="center"/>
    </xf>
    <xf numFmtId="0" fontId="0" fillId="10" borderId="1" xfId="0" applyFill="1" applyBorder="1"/>
    <xf numFmtId="0" fontId="11" fillId="0" borderId="29" xfId="0" applyNumberFormat="1" applyFont="1" applyBorder="1" applyAlignment="1">
      <alignment horizontal="center"/>
    </xf>
    <xf numFmtId="0" fontId="0" fillId="4" borderId="1" xfId="0" applyFill="1" applyBorder="1"/>
    <xf numFmtId="9" fontId="11" fillId="0" borderId="29" xfId="3" applyFont="1" applyBorder="1" applyAlignment="1">
      <alignment horizontal="center"/>
    </xf>
    <xf numFmtId="164" fontId="11" fillId="0" borderId="4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/>
    </xf>
    <xf numFmtId="0" fontId="9" fillId="0" borderId="28" xfId="0" applyFont="1" applyFill="1" applyBorder="1" applyAlignment="1">
      <alignment horizontal="left" vertical="center"/>
    </xf>
    <xf numFmtId="164" fontId="11" fillId="0" borderId="30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center" vertical="center"/>
    </xf>
    <xf numFmtId="0" fontId="9" fillId="0" borderId="31" xfId="0" applyFont="1" applyFill="1" applyBorder="1" applyAlignment="1">
      <alignment horizontal="left" vertical="center"/>
    </xf>
    <xf numFmtId="20" fontId="18" fillId="0" borderId="16" xfId="0" applyNumberFormat="1" applyFont="1" applyBorder="1" applyAlignment="1">
      <alignment horizontal="center" vertical="center"/>
    </xf>
    <xf numFmtId="0" fontId="34" fillId="0" borderId="0" xfId="0" applyNumberFormat="1" applyFont="1" applyFill="1" applyBorder="1" applyAlignment="1">
      <alignment horizontal="center" vertical="center"/>
    </xf>
    <xf numFmtId="14" fontId="36" fillId="0" borderId="0" xfId="0" applyNumberFormat="1" applyFont="1" applyFill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6" fillId="0" borderId="20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20" fontId="18" fillId="7" borderId="20" xfId="0" applyNumberFormat="1" applyFont="1" applyFill="1" applyBorder="1" applyAlignment="1">
      <alignment horizontal="center" vertical="center"/>
    </xf>
    <xf numFmtId="20" fontId="18" fillId="7" borderId="13" xfId="0" applyNumberFormat="1" applyFont="1" applyFill="1" applyBorder="1" applyAlignment="1">
      <alignment horizontal="center" vertical="center"/>
    </xf>
    <xf numFmtId="20" fontId="18" fillId="0" borderId="32" xfId="0" applyNumberFormat="1" applyFont="1" applyBorder="1" applyAlignment="1">
      <alignment horizontal="center" vertical="center"/>
    </xf>
    <xf numFmtId="20" fontId="18" fillId="0" borderId="16" xfId="0" applyNumberFormat="1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20" fontId="18" fillId="7" borderId="18" xfId="0" applyNumberFormat="1" applyFont="1" applyFill="1" applyBorder="1" applyAlignment="1">
      <alignment horizontal="center" vertical="center"/>
    </xf>
    <xf numFmtId="20" fontId="18" fillId="7" borderId="15" xfId="0" applyNumberFormat="1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7" fillId="4" borderId="25" xfId="0" applyFont="1" applyFill="1" applyBorder="1" applyAlignment="1">
      <alignment horizontal="center" vertical="center"/>
    </xf>
    <xf numFmtId="0" fontId="18" fillId="4" borderId="12" xfId="0" applyFont="1" applyFill="1" applyBorder="1" applyAlignment="1">
      <alignment horizontal="center" vertical="center"/>
    </xf>
    <xf numFmtId="166" fontId="32" fillId="7" borderId="25" xfId="0" applyNumberFormat="1" applyFont="1" applyFill="1" applyBorder="1" applyAlignment="1">
      <alignment horizontal="center" vertical="center"/>
    </xf>
    <xf numFmtId="166" fontId="32" fillId="7" borderId="12" xfId="0" applyNumberFormat="1" applyFont="1" applyFill="1" applyBorder="1" applyAlignment="1">
      <alignment horizontal="center" vertical="center"/>
    </xf>
    <xf numFmtId="14" fontId="32" fillId="7" borderId="25" xfId="0" applyNumberFormat="1" applyFont="1" applyFill="1" applyBorder="1" applyAlignment="1">
      <alignment horizontal="center" vertical="center"/>
    </xf>
    <xf numFmtId="14" fontId="32" fillId="7" borderId="12" xfId="0" applyNumberFormat="1" applyFont="1" applyFill="1" applyBorder="1" applyAlignment="1">
      <alignment horizontal="center" vertical="center"/>
    </xf>
    <xf numFmtId="165" fontId="32" fillId="7" borderId="25" xfId="0" applyNumberFormat="1" applyFont="1" applyFill="1" applyBorder="1" applyAlignment="1">
      <alignment horizontal="center" vertical="center"/>
    </xf>
    <xf numFmtId="165" fontId="32" fillId="7" borderId="12" xfId="0" applyNumberFormat="1" applyFont="1" applyFill="1" applyBorder="1" applyAlignment="1">
      <alignment horizontal="center" vertical="center"/>
    </xf>
    <xf numFmtId="0" fontId="13" fillId="4" borderId="25" xfId="0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/>
    </xf>
    <xf numFmtId="0" fontId="6" fillId="0" borderId="20" xfId="0" quotePrefix="1" applyFont="1" applyFill="1" applyBorder="1" applyAlignment="1">
      <alignment horizontal="center" vertical="center"/>
    </xf>
    <xf numFmtId="20" fontId="35" fillId="7" borderId="18" xfId="0" applyNumberFormat="1" applyFont="1" applyFill="1" applyBorder="1" applyAlignment="1">
      <alignment horizontal="center" vertical="center"/>
    </xf>
    <xf numFmtId="20" fontId="35" fillId="7" borderId="15" xfId="0" applyNumberFormat="1" applyFont="1" applyFill="1" applyBorder="1" applyAlignment="1">
      <alignment horizontal="center" vertical="center"/>
    </xf>
    <xf numFmtId="1" fontId="32" fillId="7" borderId="25" xfId="0" applyNumberFormat="1" applyFont="1" applyFill="1" applyBorder="1" applyAlignment="1">
      <alignment horizontal="center" vertical="center"/>
    </xf>
    <xf numFmtId="1" fontId="32" fillId="7" borderId="12" xfId="0" applyNumberFormat="1" applyFont="1" applyFill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 textRotation="90" wrapText="1"/>
    </xf>
    <xf numFmtId="0" fontId="20" fillId="2" borderId="3" xfId="0" applyFont="1" applyFill="1" applyBorder="1" applyAlignment="1">
      <alignment horizontal="center" vertical="center" textRotation="90" wrapText="1"/>
    </xf>
    <xf numFmtId="0" fontId="20" fillId="2" borderId="4" xfId="0" applyFont="1" applyFill="1" applyBorder="1" applyAlignment="1">
      <alignment horizontal="center" vertical="center" textRotation="90" wrapText="1"/>
    </xf>
    <xf numFmtId="0" fontId="13" fillId="11" borderId="25" xfId="0" applyFont="1" applyFill="1" applyBorder="1" applyAlignment="1">
      <alignment horizontal="center" vertical="center"/>
    </xf>
    <xf numFmtId="0" fontId="13" fillId="11" borderId="26" xfId="0" applyFont="1" applyFill="1" applyBorder="1" applyAlignment="1">
      <alignment horizontal="center" vertical="center"/>
    </xf>
    <xf numFmtId="0" fontId="13" fillId="11" borderId="1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8" fillId="9" borderId="25" xfId="0" applyFont="1" applyFill="1" applyBorder="1" applyAlignment="1">
      <alignment horizontal="center" vertical="center"/>
    </xf>
    <xf numFmtId="0" fontId="8" fillId="9" borderId="26" xfId="0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164" fontId="11" fillId="0" borderId="28" xfId="0" applyNumberFormat="1" applyFont="1" applyBorder="1" applyAlignment="1">
      <alignment horizontal="center" vertical="center"/>
    </xf>
    <xf numFmtId="20" fontId="8" fillId="9" borderId="25" xfId="0" applyNumberFormat="1" applyFont="1" applyFill="1" applyBorder="1" applyAlignment="1">
      <alignment horizontal="center" vertical="center"/>
    </xf>
    <xf numFmtId="19" fontId="11" fillId="0" borderId="3" xfId="3" applyNumberFormat="1" applyFont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2"/>
    <cellStyle name="Normal 3" xfId="4"/>
    <cellStyle name="Pourcentage" xfId="3" builtinId="5"/>
  </cellStyles>
  <dxfs count="36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66FF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</xdr:row>
          <xdr:rowOff>47625</xdr:rowOff>
        </xdr:from>
        <xdr:to>
          <xdr:col>9</xdr:col>
          <xdr:colOff>123825</xdr:colOff>
          <xdr:row>3</xdr:row>
          <xdr:rowOff>47625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1</xdr:row>
          <xdr:rowOff>47625</xdr:rowOff>
        </xdr:from>
        <xdr:to>
          <xdr:col>10</xdr:col>
          <xdr:colOff>1019175</xdr:colOff>
          <xdr:row>3</xdr:row>
          <xdr:rowOff>180975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nouveau mois &amp; archiver mois en cours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>
          <a:solidFill>
            <a:sysClr val="windowText" lastClr="000000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42"/>
  <sheetViews>
    <sheetView view="pageBreakPreview" zoomScale="90" zoomScaleNormal="100" zoomScaleSheetLayoutView="90" workbookViewId="0">
      <selection activeCell="B16" sqref="B16"/>
    </sheetView>
  </sheetViews>
  <sheetFormatPr baseColWidth="10" defaultRowHeight="18.75" x14ac:dyDescent="0.3"/>
  <cols>
    <col min="1" max="2" width="32.28515625" style="103" customWidth="1"/>
    <col min="3" max="3" width="27.85546875" style="103" bestFit="1" customWidth="1"/>
    <col min="4" max="4" width="4.5703125" style="97" bestFit="1" customWidth="1"/>
    <col min="5" max="5" width="24.5703125" style="103" customWidth="1"/>
    <col min="6" max="6" width="12.7109375" style="98" customWidth="1"/>
    <col min="7" max="7" width="20.28515625" style="103" bestFit="1" customWidth="1"/>
    <col min="8" max="8" width="12.7109375" style="98" customWidth="1"/>
    <col min="9" max="9" width="20.28515625" style="103" customWidth="1"/>
    <col min="10" max="10" width="12.7109375" style="98" customWidth="1"/>
    <col min="11" max="11" width="20.28515625" style="103" customWidth="1"/>
    <col min="12" max="16384" width="11.42578125" style="103"/>
  </cols>
  <sheetData>
    <row r="1" spans="1:11" s="98" customFormat="1" x14ac:dyDescent="0.3">
      <c r="A1" s="92" t="s">
        <v>395</v>
      </c>
      <c r="B1" s="93" t="s">
        <v>396</v>
      </c>
      <c r="C1" s="92" t="s">
        <v>77</v>
      </c>
      <c r="D1" s="147" t="s">
        <v>78</v>
      </c>
      <c r="E1" s="147"/>
      <c r="F1" s="147" t="s">
        <v>79</v>
      </c>
      <c r="G1" s="147"/>
      <c r="H1" s="147"/>
      <c r="I1" s="147"/>
      <c r="J1" s="147"/>
      <c r="K1" s="147"/>
    </row>
    <row r="2" spans="1:11" ht="29.1" customHeight="1" x14ac:dyDescent="0.3">
      <c r="A2" s="94" t="str">
        <f>IF(Paramétrages!D2&lt;&gt;"",Paramétrages!D2,"")</f>
        <v>CHRONOROUTE 5H30</v>
      </c>
      <c r="B2" s="94" t="str">
        <f>IF(Paramétrages!D18&lt;&gt;"",Paramétrages!D18,"")</f>
        <v/>
      </c>
      <c r="C2" s="94" t="s">
        <v>136</v>
      </c>
      <c r="D2" s="128">
        <v>0</v>
      </c>
      <c r="E2" s="100" t="s">
        <v>80</v>
      </c>
      <c r="F2" s="95">
        <v>1</v>
      </c>
      <c r="G2" s="99" t="s">
        <v>81</v>
      </c>
      <c r="H2" s="95">
        <v>33</v>
      </c>
      <c r="I2" s="99" t="s">
        <v>82</v>
      </c>
      <c r="J2" s="95">
        <v>64</v>
      </c>
      <c r="K2" s="99" t="s">
        <v>83</v>
      </c>
    </row>
    <row r="3" spans="1:11" ht="29.1" customHeight="1" x14ac:dyDescent="0.3">
      <c r="A3" s="96" t="str">
        <f>CONCATENATE("*",Variables!B9,"*")</f>
        <v>*CHR05H30*</v>
      </c>
      <c r="B3" s="96" t="str">
        <f>CONCATENATE("*",Variables!B25,"*")</f>
        <v>**</v>
      </c>
      <c r="C3" s="114" t="s">
        <v>140</v>
      </c>
      <c r="D3" s="128">
        <v>1</v>
      </c>
      <c r="E3" s="100" t="s">
        <v>84</v>
      </c>
      <c r="F3" s="95">
        <v>2</v>
      </c>
      <c r="G3" s="99" t="s">
        <v>85</v>
      </c>
      <c r="H3" s="95">
        <v>34</v>
      </c>
      <c r="I3" s="99" t="s">
        <v>86</v>
      </c>
      <c r="J3" s="95">
        <v>65</v>
      </c>
      <c r="K3" s="99" t="s">
        <v>87</v>
      </c>
    </row>
    <row r="4" spans="1:11" ht="29.1" customHeight="1" x14ac:dyDescent="0.3">
      <c r="A4" s="94" t="str">
        <f>IF(Paramétrages!D3&lt;&gt;"",Paramétrages!D3,"")</f>
        <v>CHRONOROUTE 8H30</v>
      </c>
      <c r="B4" s="94" t="str">
        <f>IF(Paramétrages!D19&lt;&gt;"",Paramétrages!D19,"")</f>
        <v/>
      </c>
      <c r="C4" s="94" t="s">
        <v>143</v>
      </c>
      <c r="D4" s="128">
        <v>2</v>
      </c>
      <c r="E4" s="100" t="s">
        <v>88</v>
      </c>
      <c r="F4" s="95">
        <v>3</v>
      </c>
      <c r="G4" s="99" t="s">
        <v>89</v>
      </c>
      <c r="H4" s="95">
        <v>35</v>
      </c>
      <c r="I4" s="99" t="s">
        <v>90</v>
      </c>
      <c r="J4" s="95">
        <v>66</v>
      </c>
      <c r="K4" s="99" t="s">
        <v>91</v>
      </c>
    </row>
    <row r="5" spans="1:11" ht="29.1" customHeight="1" x14ac:dyDescent="0.3">
      <c r="A5" s="96" t="str">
        <f>CONCATENATE("*",Variables!B10,"*")</f>
        <v>*CHR06H30*</v>
      </c>
      <c r="B5" s="96" t="str">
        <f>CONCATENATE("*",Variables!B26,"*")</f>
        <v>**</v>
      </c>
      <c r="C5" s="114" t="s">
        <v>146</v>
      </c>
      <c r="D5" s="128">
        <v>3</v>
      </c>
      <c r="E5" s="100" t="s">
        <v>92</v>
      </c>
      <c r="F5" s="95">
        <v>4</v>
      </c>
      <c r="G5" s="99" t="s">
        <v>93</v>
      </c>
      <c r="H5" s="95">
        <v>36</v>
      </c>
      <c r="I5" s="99" t="s">
        <v>94</v>
      </c>
      <c r="J5" s="95">
        <v>67</v>
      </c>
      <c r="K5" s="99" t="s">
        <v>95</v>
      </c>
    </row>
    <row r="6" spans="1:11" ht="29.1" customHeight="1" x14ac:dyDescent="0.3">
      <c r="A6" s="94" t="str">
        <f>IF(Paramétrages!D4&lt;&gt;"",Paramétrages!D4,"")</f>
        <v>CHRONOROUTE 13H30</v>
      </c>
      <c r="B6" s="94" t="str">
        <f>IF(Paramétrages!D20&lt;&gt;"",Paramétrages!D20,"")</f>
        <v/>
      </c>
      <c r="C6" s="94" t="s">
        <v>149</v>
      </c>
      <c r="D6" s="128">
        <v>4</v>
      </c>
      <c r="E6" s="100" t="s">
        <v>96</v>
      </c>
      <c r="F6" s="95">
        <v>5</v>
      </c>
      <c r="G6" s="99" t="s">
        <v>97</v>
      </c>
      <c r="H6" s="95">
        <v>37</v>
      </c>
      <c r="I6" s="99" t="s">
        <v>98</v>
      </c>
      <c r="J6" s="95">
        <v>68</v>
      </c>
      <c r="K6" s="99" t="s">
        <v>99</v>
      </c>
    </row>
    <row r="7" spans="1:11" ht="29.1" customHeight="1" x14ac:dyDescent="0.3">
      <c r="A7" s="96" t="str">
        <f>CONCATENATE("*",Variables!B11,"*")</f>
        <v>*CHR07H30*</v>
      </c>
      <c r="B7" s="96" t="str">
        <f>CONCATENATE("*",Variables!B27,"*")</f>
        <v>**</v>
      </c>
      <c r="C7" s="114" t="s">
        <v>152</v>
      </c>
      <c r="D7" s="128">
        <v>5</v>
      </c>
      <c r="E7" s="100" t="s">
        <v>100</v>
      </c>
      <c r="F7" s="95">
        <v>6</v>
      </c>
      <c r="G7" s="99" t="s">
        <v>101</v>
      </c>
      <c r="H7" s="95">
        <v>38</v>
      </c>
      <c r="I7" s="99" t="s">
        <v>102</v>
      </c>
      <c r="J7" s="95">
        <v>69</v>
      </c>
      <c r="K7" s="99" t="s">
        <v>103</v>
      </c>
    </row>
    <row r="8" spans="1:11" ht="29.1" customHeight="1" x14ac:dyDescent="0.3">
      <c r="A8" s="94" t="str">
        <f>IF(Paramétrages!D5&lt;&gt;"",Paramétrages!D5,"")</f>
        <v>CHRONOROUTE 17H30</v>
      </c>
      <c r="B8" s="94" t="str">
        <f>IF(Paramétrages!D21&lt;&gt;"",Paramétrages!D21,"")</f>
        <v/>
      </c>
      <c r="C8" s="94" t="s">
        <v>384</v>
      </c>
      <c r="D8" s="128">
        <v>6</v>
      </c>
      <c r="E8" s="100" t="s">
        <v>104</v>
      </c>
      <c r="F8" s="95">
        <v>7</v>
      </c>
      <c r="G8" s="99" t="s">
        <v>105</v>
      </c>
      <c r="H8" s="95">
        <v>39</v>
      </c>
      <c r="I8" s="99" t="s">
        <v>106</v>
      </c>
      <c r="J8" s="95">
        <v>70</v>
      </c>
      <c r="K8" s="99" t="s">
        <v>107</v>
      </c>
    </row>
    <row r="9" spans="1:11" ht="29.1" customHeight="1" x14ac:dyDescent="0.3">
      <c r="A9" s="96" t="str">
        <f>CONCATENATE("*",Variables!B12,"*")</f>
        <v>*CHR08H30*</v>
      </c>
      <c r="B9" s="96" t="str">
        <f>CONCATENATE("*",Variables!B28,"*")</f>
        <v>*CHR01H30*</v>
      </c>
      <c r="C9" s="114" t="s">
        <v>385</v>
      </c>
      <c r="D9" s="128">
        <v>7</v>
      </c>
      <c r="E9" s="100" t="s">
        <v>108</v>
      </c>
      <c r="F9" s="95">
        <v>8</v>
      </c>
      <c r="G9" s="99" t="s">
        <v>109</v>
      </c>
      <c r="H9" s="95">
        <v>40</v>
      </c>
      <c r="I9" s="99" t="s">
        <v>110</v>
      </c>
      <c r="J9" s="95">
        <v>71</v>
      </c>
      <c r="K9" s="99" t="s">
        <v>111</v>
      </c>
    </row>
    <row r="10" spans="1:11" ht="29.1" customHeight="1" x14ac:dyDescent="0.3">
      <c r="A10" s="94" t="str">
        <f>IF(Paramétrages!D6&lt;&gt;"",Paramétrages!D6,"")</f>
        <v/>
      </c>
      <c r="B10" s="94"/>
      <c r="C10" s="94" t="s">
        <v>155</v>
      </c>
      <c r="D10" s="128">
        <v>8</v>
      </c>
      <c r="E10" s="100" t="s">
        <v>112</v>
      </c>
      <c r="F10" s="95">
        <v>9</v>
      </c>
      <c r="G10" s="99" t="s">
        <v>113</v>
      </c>
      <c r="H10" s="95">
        <v>41</v>
      </c>
      <c r="I10" s="99" t="s">
        <v>114</v>
      </c>
      <c r="J10" s="95">
        <v>72</v>
      </c>
      <c r="K10" s="99" t="s">
        <v>115</v>
      </c>
    </row>
    <row r="11" spans="1:11" ht="29.1" customHeight="1" x14ac:dyDescent="0.3">
      <c r="A11" s="96" t="str">
        <f>CONCATENATE("*",Variables!B13,"*")</f>
        <v>*CHR09H30*</v>
      </c>
      <c r="B11" s="99"/>
      <c r="C11" s="114" t="s">
        <v>158</v>
      </c>
      <c r="D11" s="128">
        <v>9</v>
      </c>
      <c r="E11" s="100" t="s">
        <v>116</v>
      </c>
      <c r="F11" s="95">
        <v>10</v>
      </c>
      <c r="G11" s="99" t="s">
        <v>117</v>
      </c>
      <c r="H11" s="95">
        <v>42</v>
      </c>
      <c r="I11" s="99" t="s">
        <v>118</v>
      </c>
      <c r="J11" s="95">
        <v>73</v>
      </c>
      <c r="K11" s="99" t="s">
        <v>119</v>
      </c>
    </row>
    <row r="12" spans="1:11" ht="29.1" customHeight="1" x14ac:dyDescent="0.3">
      <c r="A12" s="94" t="str">
        <f>IF(Paramétrages!D7&lt;&gt;"",Paramétrages!D7,"")</f>
        <v/>
      </c>
      <c r="B12" s="94"/>
      <c r="C12" s="94" t="s">
        <v>161</v>
      </c>
      <c r="D12" s="128">
        <v>10</v>
      </c>
      <c r="E12" s="100" t="s">
        <v>120</v>
      </c>
      <c r="F12" s="95">
        <v>11</v>
      </c>
      <c r="G12" s="99" t="s">
        <v>121</v>
      </c>
      <c r="H12" s="95">
        <v>43</v>
      </c>
      <c r="I12" s="99" t="s">
        <v>122</v>
      </c>
      <c r="J12" s="95">
        <v>74</v>
      </c>
      <c r="K12" s="99" t="s">
        <v>123</v>
      </c>
    </row>
    <row r="13" spans="1:11" ht="29.1" customHeight="1" x14ac:dyDescent="0.3">
      <c r="A13" s="96" t="str">
        <f>CONCATENATE("*",Variables!B14,"*")</f>
        <v>**</v>
      </c>
      <c r="B13" s="99"/>
      <c r="C13" s="114" t="s">
        <v>164</v>
      </c>
      <c r="D13" s="128">
        <v>11</v>
      </c>
      <c r="E13" s="100" t="s">
        <v>124</v>
      </c>
      <c r="F13" s="95">
        <v>12</v>
      </c>
      <c r="G13" s="99" t="s">
        <v>125</v>
      </c>
      <c r="H13" s="95">
        <v>44</v>
      </c>
      <c r="I13" s="99" t="s">
        <v>126</v>
      </c>
      <c r="J13" s="95">
        <v>75</v>
      </c>
      <c r="K13" s="99" t="s">
        <v>127</v>
      </c>
    </row>
    <row r="14" spans="1:11" ht="29.1" customHeight="1" x14ac:dyDescent="0.3">
      <c r="A14" s="94" t="str">
        <f>IF(Paramétrages!D8&lt;&gt;"",Paramétrages!D8,"")</f>
        <v/>
      </c>
      <c r="B14" s="94"/>
      <c r="C14" s="94" t="s">
        <v>167</v>
      </c>
      <c r="D14" s="128">
        <v>12</v>
      </c>
      <c r="E14" s="100" t="s">
        <v>128</v>
      </c>
      <c r="F14" s="95">
        <v>13</v>
      </c>
      <c r="G14" s="99" t="s">
        <v>129</v>
      </c>
      <c r="H14" s="95">
        <v>45</v>
      </c>
      <c r="I14" s="99" t="s">
        <v>130</v>
      </c>
      <c r="J14" s="95">
        <v>76</v>
      </c>
      <c r="K14" s="99" t="s">
        <v>131</v>
      </c>
    </row>
    <row r="15" spans="1:11" ht="29.1" customHeight="1" x14ac:dyDescent="0.3">
      <c r="A15" s="96" t="str">
        <f>CONCATENATE("*",Variables!B15,"*")</f>
        <v>**</v>
      </c>
      <c r="B15" s="99"/>
      <c r="C15" s="114" t="s">
        <v>170</v>
      </c>
      <c r="D15" s="128">
        <v>13</v>
      </c>
      <c r="E15" s="100" t="s">
        <v>132</v>
      </c>
      <c r="F15" s="95">
        <v>14</v>
      </c>
      <c r="G15" s="99" t="s">
        <v>133</v>
      </c>
      <c r="H15" s="95">
        <v>46</v>
      </c>
      <c r="I15" s="99" t="s">
        <v>134</v>
      </c>
      <c r="J15" s="95">
        <v>77</v>
      </c>
      <c r="K15" s="99" t="s">
        <v>135</v>
      </c>
    </row>
    <row r="16" spans="1:11" ht="29.1" customHeight="1" x14ac:dyDescent="0.45">
      <c r="A16" s="94" t="str">
        <f>IF(Paramétrages!D9&lt;&gt;"",Paramétrages!D9,"")</f>
        <v/>
      </c>
      <c r="B16" s="94"/>
      <c r="C16" s="101"/>
      <c r="D16" s="102"/>
      <c r="E16" s="104"/>
      <c r="F16" s="95">
        <v>15</v>
      </c>
      <c r="G16" s="99" t="s">
        <v>137</v>
      </c>
      <c r="H16" s="95">
        <v>47</v>
      </c>
      <c r="I16" s="99" t="s">
        <v>138</v>
      </c>
      <c r="J16" s="95">
        <v>78</v>
      </c>
      <c r="K16" s="99" t="s">
        <v>139</v>
      </c>
    </row>
    <row r="17" spans="1:11" ht="29.1" customHeight="1" x14ac:dyDescent="0.45">
      <c r="A17" s="96" t="str">
        <f>CONCATENATE("*",Variables!B16,"*")</f>
        <v>**</v>
      </c>
      <c r="B17" s="99"/>
      <c r="C17" s="96"/>
      <c r="D17" s="102"/>
      <c r="E17" s="104"/>
      <c r="F17" s="95">
        <v>16</v>
      </c>
      <c r="G17" s="99" t="s">
        <v>141</v>
      </c>
      <c r="H17" s="95">
        <v>48</v>
      </c>
      <c r="I17" s="99" t="s">
        <v>142</v>
      </c>
      <c r="J17" s="95"/>
      <c r="K17" s="99"/>
    </row>
    <row r="18" spans="1:11" ht="29.1" customHeight="1" x14ac:dyDescent="0.45">
      <c r="A18" s="94" t="str">
        <f>IF(Paramétrages!D10&lt;&gt;"",Paramétrages!D10,"")</f>
        <v/>
      </c>
      <c r="B18" s="94"/>
      <c r="C18" s="101"/>
      <c r="D18" s="102"/>
      <c r="E18" s="104"/>
      <c r="F18" s="95">
        <v>17</v>
      </c>
      <c r="G18" s="99" t="s">
        <v>144</v>
      </c>
      <c r="H18" s="95">
        <v>49</v>
      </c>
      <c r="I18" s="99" t="s">
        <v>145</v>
      </c>
      <c r="J18" s="95"/>
      <c r="K18" s="99"/>
    </row>
    <row r="19" spans="1:11" ht="29.1" customHeight="1" x14ac:dyDescent="0.45">
      <c r="A19" s="96" t="str">
        <f>CONCATENATE("*",Variables!B17,"*")</f>
        <v>**</v>
      </c>
      <c r="B19" s="99"/>
      <c r="C19" s="96"/>
      <c r="D19" s="102"/>
      <c r="E19" s="104"/>
      <c r="F19" s="95">
        <v>18</v>
      </c>
      <c r="G19" s="99" t="s">
        <v>147</v>
      </c>
      <c r="H19" s="95">
        <v>50</v>
      </c>
      <c r="I19" s="99" t="s">
        <v>148</v>
      </c>
      <c r="J19" s="95"/>
      <c r="K19" s="99"/>
    </row>
    <row r="20" spans="1:11" ht="29.1" customHeight="1" x14ac:dyDescent="0.45">
      <c r="A20" s="94" t="str">
        <f>IF(Paramétrages!D11&lt;&gt;"",Paramétrages!D11,"")</f>
        <v/>
      </c>
      <c r="B20" s="94"/>
      <c r="C20" s="101"/>
      <c r="D20" s="102"/>
      <c r="E20" s="104"/>
      <c r="F20" s="95">
        <v>19</v>
      </c>
      <c r="G20" s="99" t="s">
        <v>150</v>
      </c>
      <c r="H20" s="95">
        <v>51</v>
      </c>
      <c r="I20" s="99" t="s">
        <v>151</v>
      </c>
      <c r="J20" s="95"/>
      <c r="K20" s="99"/>
    </row>
    <row r="21" spans="1:11" ht="29.1" customHeight="1" x14ac:dyDescent="0.45">
      <c r="A21" s="96" t="str">
        <f>CONCATENATE("*",Variables!B18,"*")</f>
        <v>**</v>
      </c>
      <c r="B21" s="99"/>
      <c r="C21" s="96"/>
      <c r="D21" s="102"/>
      <c r="E21" s="104"/>
      <c r="F21" s="95">
        <v>20</v>
      </c>
      <c r="G21" s="99" t="s">
        <v>153</v>
      </c>
      <c r="H21" s="95">
        <v>52</v>
      </c>
      <c r="I21" s="99" t="s">
        <v>154</v>
      </c>
      <c r="J21" s="95"/>
      <c r="K21" s="99"/>
    </row>
    <row r="22" spans="1:11" ht="29.1" customHeight="1" x14ac:dyDescent="0.45">
      <c r="A22" s="94" t="str">
        <f>IF(Paramétrages!D12&lt;&gt;"",Paramétrages!D12,"")</f>
        <v/>
      </c>
      <c r="B22" s="94"/>
      <c r="C22" s="101"/>
      <c r="D22" s="102"/>
      <c r="E22" s="104"/>
      <c r="F22" s="95">
        <v>21</v>
      </c>
      <c r="G22" s="99" t="s">
        <v>156</v>
      </c>
      <c r="H22" s="95">
        <v>53</v>
      </c>
      <c r="I22" s="99" t="s">
        <v>157</v>
      </c>
      <c r="J22" s="95"/>
      <c r="K22" s="99"/>
    </row>
    <row r="23" spans="1:11" ht="29.1" customHeight="1" x14ac:dyDescent="0.45">
      <c r="A23" s="96" t="str">
        <f>CONCATENATE("*",Variables!B19,"*")</f>
        <v>**</v>
      </c>
      <c r="B23" s="99"/>
      <c r="C23" s="96"/>
      <c r="D23" s="102"/>
      <c r="E23" s="104"/>
      <c r="F23" s="95">
        <v>22</v>
      </c>
      <c r="G23" s="99" t="s">
        <v>159</v>
      </c>
      <c r="H23" s="95">
        <v>54</v>
      </c>
      <c r="I23" s="99" t="s">
        <v>160</v>
      </c>
      <c r="J23" s="95"/>
      <c r="K23" s="99"/>
    </row>
    <row r="24" spans="1:11" ht="29.1" customHeight="1" x14ac:dyDescent="0.45">
      <c r="A24" s="94" t="str">
        <f>IF(Paramétrages!D13&lt;&gt;"",Paramétrages!D13,"")</f>
        <v/>
      </c>
      <c r="B24" s="94"/>
      <c r="C24" s="101"/>
      <c r="D24" s="102"/>
      <c r="E24" s="104"/>
      <c r="F24" s="95">
        <v>23</v>
      </c>
      <c r="G24" s="99" t="s">
        <v>162</v>
      </c>
      <c r="H24" s="95">
        <v>55</v>
      </c>
      <c r="I24" s="99" t="s">
        <v>163</v>
      </c>
      <c r="J24" s="95"/>
      <c r="K24" s="99"/>
    </row>
    <row r="25" spans="1:11" ht="29.1" customHeight="1" x14ac:dyDescent="0.45">
      <c r="A25" s="96" t="str">
        <f>CONCATENATE("*",Variables!B20,"*")</f>
        <v>**</v>
      </c>
      <c r="B25" s="99"/>
      <c r="C25" s="96"/>
      <c r="D25" s="102"/>
      <c r="E25" s="104"/>
      <c r="F25" s="95">
        <v>24</v>
      </c>
      <c r="G25" s="99" t="s">
        <v>165</v>
      </c>
      <c r="H25" s="95">
        <v>56</v>
      </c>
      <c r="I25" s="99" t="s">
        <v>166</v>
      </c>
      <c r="J25" s="95"/>
      <c r="K25" s="99"/>
    </row>
    <row r="26" spans="1:11" ht="29.1" customHeight="1" x14ac:dyDescent="0.45">
      <c r="A26" s="94" t="str">
        <f>IF(Paramétrages!D14&lt;&gt;"",Paramétrages!D14,"")</f>
        <v/>
      </c>
      <c r="B26" s="94"/>
      <c r="C26" s="101"/>
      <c r="D26" s="102"/>
      <c r="E26" s="104"/>
      <c r="F26" s="95">
        <v>25</v>
      </c>
      <c r="G26" s="99" t="s">
        <v>168</v>
      </c>
      <c r="H26" s="95">
        <v>57</v>
      </c>
      <c r="I26" s="99" t="s">
        <v>169</v>
      </c>
      <c r="J26" s="95"/>
      <c r="K26" s="105"/>
    </row>
    <row r="27" spans="1:11" ht="29.1" customHeight="1" x14ac:dyDescent="0.45">
      <c r="A27" s="96" t="str">
        <f>CONCATENATE("*",Variables!B21,"*")</f>
        <v>**</v>
      </c>
      <c r="B27" s="99"/>
      <c r="C27" s="96"/>
      <c r="D27" s="102"/>
      <c r="E27" s="104"/>
      <c r="F27" s="95">
        <v>26</v>
      </c>
      <c r="G27" s="99" t="s">
        <v>171</v>
      </c>
      <c r="H27" s="95">
        <v>58</v>
      </c>
      <c r="I27" s="99" t="s">
        <v>172</v>
      </c>
      <c r="J27" s="95"/>
      <c r="K27" s="105"/>
    </row>
    <row r="28" spans="1:11" ht="29.1" customHeight="1" x14ac:dyDescent="0.45">
      <c r="A28" s="94" t="str">
        <f>IF(Paramétrages!D15&lt;&gt;"",Paramétrages!D15,"")</f>
        <v/>
      </c>
      <c r="B28" s="94"/>
      <c r="C28" s="106"/>
      <c r="D28" s="102"/>
      <c r="E28" s="104"/>
      <c r="F28" s="95">
        <v>27</v>
      </c>
      <c r="G28" s="99" t="s">
        <v>173</v>
      </c>
      <c r="H28" s="95">
        <v>58</v>
      </c>
      <c r="I28" s="99" t="s">
        <v>172</v>
      </c>
      <c r="J28" s="95"/>
      <c r="K28" s="105"/>
    </row>
    <row r="29" spans="1:11" ht="29.1" customHeight="1" x14ac:dyDescent="0.45">
      <c r="A29" s="96" t="str">
        <f>CONCATENATE("*",Variables!B22,"*")</f>
        <v>**</v>
      </c>
      <c r="B29" s="99"/>
      <c r="C29" s="106"/>
      <c r="D29" s="102"/>
      <c r="E29" s="104"/>
      <c r="F29" s="95">
        <v>28</v>
      </c>
      <c r="G29" s="99" t="s">
        <v>174</v>
      </c>
      <c r="H29" s="95">
        <v>59</v>
      </c>
      <c r="I29" s="99" t="s">
        <v>175</v>
      </c>
      <c r="J29" s="95"/>
      <c r="K29" s="105"/>
    </row>
    <row r="30" spans="1:11" ht="29.1" customHeight="1" x14ac:dyDescent="0.45">
      <c r="A30" s="94" t="str">
        <f>IF(Paramétrages!D16&lt;&gt;"",Paramétrages!D16,"")</f>
        <v/>
      </c>
      <c r="B30" s="94"/>
      <c r="C30" s="106"/>
      <c r="D30" s="102"/>
      <c r="E30" s="104"/>
      <c r="F30" s="95">
        <v>29</v>
      </c>
      <c r="G30" s="99" t="s">
        <v>176</v>
      </c>
      <c r="H30" s="95">
        <v>60</v>
      </c>
      <c r="I30" s="99" t="s">
        <v>177</v>
      </c>
      <c r="J30" s="95"/>
      <c r="K30" s="105"/>
    </row>
    <row r="31" spans="1:11" ht="29.1" customHeight="1" x14ac:dyDescent="0.45">
      <c r="A31" s="96" t="str">
        <f>CONCATENATE("*",Variables!B23,"*")</f>
        <v>**</v>
      </c>
      <c r="B31" s="99"/>
      <c r="C31" s="106"/>
      <c r="D31" s="102"/>
      <c r="E31" s="104"/>
      <c r="F31" s="95">
        <v>30</v>
      </c>
      <c r="G31" s="99" t="s">
        <v>178</v>
      </c>
      <c r="H31" s="95">
        <v>61</v>
      </c>
      <c r="I31" s="99" t="s">
        <v>179</v>
      </c>
      <c r="J31" s="95"/>
      <c r="K31" s="105"/>
    </row>
    <row r="32" spans="1:11" ht="29.1" customHeight="1" x14ac:dyDescent="0.45">
      <c r="A32" s="94" t="str">
        <f>IF(Paramétrages!D17&lt;&gt;"",Paramétrages!D17,"")</f>
        <v/>
      </c>
      <c r="B32" s="94"/>
      <c r="C32" s="106"/>
      <c r="D32" s="102"/>
      <c r="E32" s="104"/>
      <c r="F32" s="95">
        <v>31</v>
      </c>
      <c r="G32" s="99" t="s">
        <v>180</v>
      </c>
      <c r="H32" s="95">
        <v>62</v>
      </c>
      <c r="I32" s="99" t="s">
        <v>181</v>
      </c>
      <c r="J32" s="95"/>
      <c r="K32" s="105"/>
    </row>
    <row r="33" spans="1:11" ht="29.1" customHeight="1" x14ac:dyDescent="0.45">
      <c r="A33" s="96" t="str">
        <f>CONCATENATE("*",Variables!B24,"*")</f>
        <v>*CHR21H00*</v>
      </c>
      <c r="B33" s="99"/>
      <c r="C33" s="106" t="s">
        <v>383</v>
      </c>
      <c r="D33" s="102"/>
      <c r="E33" s="104"/>
      <c r="F33" s="95">
        <v>32</v>
      </c>
      <c r="G33" s="99" t="s">
        <v>182</v>
      </c>
      <c r="H33" s="95">
        <v>63</v>
      </c>
      <c r="I33" s="99" t="s">
        <v>183</v>
      </c>
      <c r="J33" s="95"/>
      <c r="K33" s="105"/>
    </row>
    <row r="34" spans="1:11" x14ac:dyDescent="0.3">
      <c r="A34" s="107"/>
      <c r="B34" s="107"/>
      <c r="C34" s="108"/>
      <c r="D34" s="107"/>
      <c r="E34" s="108"/>
      <c r="F34" s="109"/>
      <c r="G34" s="108"/>
      <c r="H34" s="109"/>
      <c r="I34" s="108"/>
      <c r="J34" s="109"/>
      <c r="K34" s="108"/>
    </row>
    <row r="35" spans="1:11" ht="27.75" x14ac:dyDescent="0.3">
      <c r="A35" s="110"/>
      <c r="B35" s="110"/>
      <c r="C35" s="111"/>
      <c r="D35" s="112"/>
      <c r="E35" s="111"/>
      <c r="F35" s="113"/>
      <c r="G35" s="111"/>
      <c r="H35" s="113"/>
      <c r="I35" s="111"/>
      <c r="J35" s="113"/>
      <c r="K35" s="111"/>
    </row>
    <row r="36" spans="1:11" x14ac:dyDescent="0.3">
      <c r="A36" s="112"/>
      <c r="B36" s="112"/>
      <c r="C36" s="111"/>
      <c r="D36" s="112"/>
      <c r="E36" s="111"/>
      <c r="F36" s="113"/>
      <c r="G36" s="111"/>
      <c r="H36" s="113"/>
      <c r="I36" s="111"/>
      <c r="J36" s="113"/>
      <c r="K36" s="111"/>
    </row>
    <row r="37" spans="1:11" ht="27.75" x14ac:dyDescent="0.3">
      <c r="A37" s="110"/>
      <c r="B37" s="110"/>
      <c r="C37" s="111"/>
      <c r="D37" s="112"/>
      <c r="E37" s="111"/>
      <c r="F37" s="113"/>
      <c r="G37" s="111"/>
      <c r="H37" s="113"/>
      <c r="I37" s="111"/>
      <c r="J37" s="113"/>
      <c r="K37" s="111"/>
    </row>
    <row r="38" spans="1:11" x14ac:dyDescent="0.3">
      <c r="A38" s="112"/>
      <c r="B38" s="112"/>
      <c r="C38" s="111"/>
      <c r="D38" s="112"/>
      <c r="E38" s="111"/>
      <c r="F38" s="113"/>
      <c r="G38" s="111"/>
      <c r="H38" s="113"/>
      <c r="I38" s="111"/>
      <c r="J38" s="113"/>
      <c r="K38" s="111"/>
    </row>
    <row r="39" spans="1:11" ht="27.75" x14ac:dyDescent="0.3">
      <c r="A39" s="110"/>
      <c r="B39" s="110"/>
      <c r="C39" s="111"/>
      <c r="D39" s="112"/>
      <c r="E39" s="111"/>
      <c r="F39" s="113"/>
      <c r="G39" s="111"/>
      <c r="H39" s="113"/>
      <c r="I39" s="111"/>
      <c r="J39" s="113"/>
      <c r="K39" s="111"/>
    </row>
    <row r="40" spans="1:11" x14ac:dyDescent="0.3">
      <c r="A40" s="112"/>
      <c r="B40" s="112"/>
      <c r="C40" s="111"/>
      <c r="D40" s="112"/>
      <c r="E40" s="111"/>
      <c r="F40" s="113"/>
      <c r="G40" s="111"/>
      <c r="H40" s="113"/>
      <c r="I40" s="111"/>
      <c r="J40" s="113"/>
      <c r="K40" s="111"/>
    </row>
    <row r="41" spans="1:11" ht="27.75" x14ac:dyDescent="0.3">
      <c r="A41" s="110"/>
      <c r="B41" s="110"/>
      <c r="C41" s="111"/>
      <c r="D41" s="112"/>
      <c r="E41" s="111"/>
      <c r="F41" s="113"/>
      <c r="G41" s="111"/>
      <c r="H41" s="113"/>
      <c r="I41" s="111"/>
      <c r="J41" s="113"/>
      <c r="K41" s="111"/>
    </row>
    <row r="42" spans="1:11" x14ac:dyDescent="0.3">
      <c r="A42" s="111"/>
      <c r="B42" s="111"/>
      <c r="C42" s="111"/>
      <c r="D42" s="112"/>
      <c r="E42" s="111"/>
      <c r="F42" s="113"/>
      <c r="G42" s="111"/>
      <c r="H42" s="113"/>
      <c r="I42" s="111"/>
      <c r="J42" s="113"/>
      <c r="K42" s="111"/>
    </row>
  </sheetData>
  <mergeCells count="2">
    <mergeCell ref="D1:E1"/>
    <mergeCell ref="F1:K1"/>
  </mergeCells>
  <pageMargins left="0" right="0" top="0" bottom="0" header="0.31496062992125984" footer="0.31496062992125984"/>
  <pageSetup paperSize="9" scale="83" fitToWidth="2" orientation="portrait" r:id="rId1"/>
  <colBreaks count="1" manualBreakCount="1">
    <brk id="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36"/>
  <sheetViews>
    <sheetView workbookViewId="0">
      <selection activeCell="A19" sqref="A19"/>
    </sheetView>
  </sheetViews>
  <sheetFormatPr baseColWidth="10" defaultRowHeight="15" x14ac:dyDescent="0.25"/>
  <cols>
    <col min="1" max="1" width="136.85546875" bestFit="1" customWidth="1"/>
  </cols>
  <sheetData>
    <row r="3" spans="1:1" x14ac:dyDescent="0.25">
      <c r="A3" s="129"/>
    </row>
    <row r="4" spans="1:1" x14ac:dyDescent="0.25">
      <c r="A4" s="129"/>
    </row>
    <row r="5" spans="1:1" x14ac:dyDescent="0.25">
      <c r="A5" s="129"/>
    </row>
    <row r="6" spans="1:1" x14ac:dyDescent="0.25">
      <c r="A6" s="129"/>
    </row>
    <row r="7" spans="1:1" x14ac:dyDescent="0.25">
      <c r="A7" s="129"/>
    </row>
    <row r="8" spans="1:1" x14ac:dyDescent="0.25">
      <c r="A8" s="129"/>
    </row>
    <row r="9" spans="1:1" x14ac:dyDescent="0.25">
      <c r="A9" s="129"/>
    </row>
    <row r="10" spans="1:1" x14ac:dyDescent="0.25">
      <c r="A10" s="129"/>
    </row>
    <row r="11" spans="1:1" x14ac:dyDescent="0.25">
      <c r="A11" s="129"/>
    </row>
    <row r="12" spans="1:1" x14ac:dyDescent="0.25">
      <c r="A12" s="129"/>
    </row>
    <row r="13" spans="1:1" x14ac:dyDescent="0.25">
      <c r="A13" s="129"/>
    </row>
    <row r="14" spans="1:1" x14ac:dyDescent="0.25">
      <c r="A14" s="129"/>
    </row>
    <row r="15" spans="1:1" x14ac:dyDescent="0.25">
      <c r="A15" s="129"/>
    </row>
    <row r="16" spans="1:1" x14ac:dyDescent="0.25">
      <c r="A16" s="129"/>
    </row>
    <row r="17" spans="1:1" x14ac:dyDescent="0.25">
      <c r="A17" s="129"/>
    </row>
    <row r="18" spans="1:1" x14ac:dyDescent="0.25">
      <c r="A18" s="129"/>
    </row>
    <row r="19" spans="1:1" x14ac:dyDescent="0.25">
      <c r="A19" s="129"/>
    </row>
    <row r="25" spans="1:1" x14ac:dyDescent="0.25">
      <c r="A25" s="129"/>
    </row>
    <row r="26" spans="1:1" x14ac:dyDescent="0.25">
      <c r="A26" s="129"/>
    </row>
    <row r="27" spans="1:1" x14ac:dyDescent="0.25">
      <c r="A27" s="129"/>
    </row>
    <row r="28" spans="1:1" x14ac:dyDescent="0.25">
      <c r="A28" s="129"/>
    </row>
    <row r="29" spans="1:1" x14ac:dyDescent="0.25">
      <c r="A29" s="129"/>
    </row>
    <row r="30" spans="1:1" x14ac:dyDescent="0.25">
      <c r="A30" s="129"/>
    </row>
    <row r="32" spans="1:1" x14ac:dyDescent="0.25">
      <c r="A32" s="129"/>
    </row>
    <row r="33" spans="1:1" x14ac:dyDescent="0.25">
      <c r="A33" s="129"/>
    </row>
    <row r="34" spans="1:1" x14ac:dyDescent="0.25">
      <c r="A34" s="129"/>
    </row>
    <row r="36" spans="1:1" x14ac:dyDescent="0.25">
      <c r="A36" s="12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6"/>
  <sheetViews>
    <sheetView topLeftCell="D1" workbookViewId="0">
      <selection activeCell="N1" sqref="N1"/>
    </sheetView>
  </sheetViews>
  <sheetFormatPr baseColWidth="10" defaultRowHeight="16.5" x14ac:dyDescent="0.3"/>
  <cols>
    <col min="1" max="1" width="3.85546875" style="5" customWidth="1"/>
    <col min="2" max="2" width="18.85546875" style="5" customWidth="1"/>
    <col min="3" max="3" width="14.85546875" style="5" customWidth="1"/>
    <col min="4" max="4" width="25.28515625" style="5" customWidth="1"/>
    <col min="5" max="5" width="13.5703125" style="1" customWidth="1"/>
    <col min="6" max="6" width="13.140625" style="5" customWidth="1"/>
    <col min="7" max="7" width="13.5703125" style="1" customWidth="1"/>
    <col min="8" max="8" width="19.5703125" style="5" customWidth="1"/>
    <col min="9" max="9" width="20.85546875" style="5" customWidth="1"/>
    <col min="10" max="10" width="12" style="5" customWidth="1"/>
    <col min="11" max="11" width="17.140625" style="5" customWidth="1"/>
    <col min="12" max="17" width="11.42578125" style="5" customWidth="1"/>
    <col min="18" max="18" width="11.42578125" style="5"/>
    <col min="19" max="19" width="37" style="5" bestFit="1" customWidth="1"/>
    <col min="20" max="20" width="15.7109375" style="5" customWidth="1"/>
    <col min="21" max="21" width="5.5703125" style="5" customWidth="1"/>
    <col min="22" max="16384" width="11.42578125" style="5"/>
  </cols>
  <sheetData>
    <row r="1" spans="1:21" s="80" customFormat="1" ht="38.25" customHeight="1" x14ac:dyDescent="0.25">
      <c r="A1" s="2" t="s">
        <v>11</v>
      </c>
      <c r="B1" s="2" t="s">
        <v>0</v>
      </c>
      <c r="C1" s="23" t="s">
        <v>12</v>
      </c>
      <c r="D1" s="2" t="s">
        <v>408</v>
      </c>
      <c r="E1" s="2" t="s">
        <v>17</v>
      </c>
      <c r="F1" s="21" t="s">
        <v>5</v>
      </c>
      <c r="G1" s="22" t="s">
        <v>6</v>
      </c>
      <c r="H1" s="21" t="s">
        <v>29</v>
      </c>
      <c r="I1" s="22" t="s">
        <v>30</v>
      </c>
      <c r="J1" s="2" t="s">
        <v>48</v>
      </c>
      <c r="K1" s="2" t="s">
        <v>49</v>
      </c>
      <c r="L1" s="2" t="s">
        <v>50</v>
      </c>
      <c r="M1" s="2" t="s">
        <v>51</v>
      </c>
      <c r="N1" s="2">
        <f>MIN(N2:N21)</f>
        <v>1.3166666666666667</v>
      </c>
      <c r="O1" s="2" t="s">
        <v>38</v>
      </c>
      <c r="P1" s="2" t="s">
        <v>39</v>
      </c>
      <c r="Q1" s="2" t="s">
        <v>40</v>
      </c>
    </row>
    <row r="2" spans="1:21" x14ac:dyDescent="0.25">
      <c r="A2" s="3">
        <v>1</v>
      </c>
      <c r="B2" s="36" t="s">
        <v>382</v>
      </c>
      <c r="C2" s="116">
        <v>0.22916666666666666</v>
      </c>
      <c r="D2" s="11" t="str">
        <f>IF(B2&lt;&gt;"",CONCATENATE(B2," ",IF(B2&lt;&gt;"",TEXT(C2,HOUR(C2))&amp;"H"&amp;TEXT(,MINUTE(C2)),"")),"")</f>
        <v>CHRONOROUTE 5H30</v>
      </c>
      <c r="E2" s="4">
        <f>IF(B2&lt;&gt;"",$H$28,"")</f>
        <v>3.472222222222222E-3</v>
      </c>
      <c r="F2" s="4">
        <f>IF(B2&lt;&gt;"",C2-E2,"")</f>
        <v>0.22569444444444445</v>
      </c>
      <c r="G2" s="4">
        <f>IF(B2&lt;&gt;"",C2+E2,"")</f>
        <v>0.23263888888888887</v>
      </c>
      <c r="H2" s="4">
        <f t="shared" ref="H2:H21" si="0">IF(C2&lt;&gt;"",F2+E2,"")</f>
        <v>0.22916666666666666</v>
      </c>
      <c r="I2" s="4">
        <f>IF(C2&lt;&gt;"",G2+E2,"")</f>
        <v>0.23611111111111108</v>
      </c>
      <c r="J2" s="4">
        <f>Saisie!$J$1</f>
        <v>42870.507870370369</v>
      </c>
      <c r="K2" s="50">
        <f>HOUR(J2)*3600+MINUTE(J2)*60</f>
        <v>43860</v>
      </c>
      <c r="L2" s="78">
        <f t="shared" ref="L2:L21" si="1">HOUR(C2)*3600+MINUTE(C2)*60</f>
        <v>19800</v>
      </c>
      <c r="M2" s="35">
        <f>ABS(K2-L2)</f>
        <v>24060</v>
      </c>
      <c r="N2" s="51">
        <f>M2/3600</f>
        <v>6.6833333333333336</v>
      </c>
      <c r="O2" s="35">
        <f>INT(N2)</f>
        <v>6</v>
      </c>
      <c r="P2" s="50">
        <f>(N2-O2)*60</f>
        <v>41.000000000000014</v>
      </c>
      <c r="Q2" s="36" t="s">
        <v>41</v>
      </c>
      <c r="S2" s="126"/>
      <c r="T2" s="126"/>
      <c r="U2" s="127"/>
    </row>
    <row r="3" spans="1:21" x14ac:dyDescent="0.25">
      <c r="A3" s="3">
        <v>2</v>
      </c>
      <c r="B3" s="36" t="s">
        <v>382</v>
      </c>
      <c r="C3" s="116">
        <v>0.35416666666666669</v>
      </c>
      <c r="D3" s="79" t="str">
        <f t="shared" ref="D3:D21" si="2">IF(B3&lt;&gt;"",CONCATENATE(B3," ",IF(B3&lt;&gt;"",TEXT(C3,HOUR(C3))&amp;"H"&amp;TEXT(,MINUTE(C3)),"")),"")</f>
        <v>CHRONOROUTE 8H30</v>
      </c>
      <c r="E3" s="78">
        <f t="shared" ref="E3:E21" si="3">IF(B3&lt;&gt;"",$H$28,"")</f>
        <v>3.472222222222222E-3</v>
      </c>
      <c r="F3" s="78">
        <f t="shared" ref="F3:F21" si="4">IF(B3&lt;&gt;"",C3-E3,"")</f>
        <v>0.35069444444444448</v>
      </c>
      <c r="G3" s="78">
        <f t="shared" ref="G3:G21" si="5">IF(B3&lt;&gt;"",C3+E3,"")</f>
        <v>0.3576388888888889</v>
      </c>
      <c r="H3" s="78">
        <f t="shared" si="0"/>
        <v>0.35416666666666669</v>
      </c>
      <c r="I3" s="78">
        <f t="shared" ref="I3:I21" si="6">IF(C3&lt;&gt;"",G3+E3,"")</f>
        <v>0.3611111111111111</v>
      </c>
      <c r="J3" s="4">
        <f>Saisie!$J$1</f>
        <v>42870.507870370369</v>
      </c>
      <c r="K3" s="50">
        <f t="shared" ref="K3:K21" si="7">HOUR(J3)*3600+MINUTE(J3)*60</f>
        <v>43860</v>
      </c>
      <c r="L3" s="78">
        <f t="shared" si="1"/>
        <v>30600</v>
      </c>
      <c r="M3" s="35">
        <f t="shared" ref="M3:M21" si="8">ABS(K3-L3)</f>
        <v>13260</v>
      </c>
      <c r="N3" s="51">
        <f t="shared" ref="N3:N21" si="9">M3/3600</f>
        <v>3.6833333333333331</v>
      </c>
      <c r="O3" s="35">
        <f t="shared" ref="O3:O21" si="10">INT(N3)</f>
        <v>3</v>
      </c>
      <c r="P3" s="50">
        <f t="shared" ref="P3:P21" si="11">(N3-O3)*60</f>
        <v>40.999999999999986</v>
      </c>
      <c r="Q3" s="36" t="s">
        <v>41</v>
      </c>
      <c r="S3" s="126"/>
    </row>
    <row r="4" spans="1:21" x14ac:dyDescent="0.25">
      <c r="A4" s="3">
        <v>3</v>
      </c>
      <c r="B4" s="36" t="s">
        <v>382</v>
      </c>
      <c r="C4" s="116">
        <v>0.5625</v>
      </c>
      <c r="D4" s="79" t="str">
        <f t="shared" si="2"/>
        <v>CHRONOROUTE 13H30</v>
      </c>
      <c r="E4" s="78">
        <f t="shared" si="3"/>
        <v>3.472222222222222E-3</v>
      </c>
      <c r="F4" s="78">
        <f t="shared" si="4"/>
        <v>0.55902777777777779</v>
      </c>
      <c r="G4" s="78">
        <f t="shared" si="5"/>
        <v>0.56597222222222221</v>
      </c>
      <c r="H4" s="78">
        <f t="shared" si="0"/>
        <v>0.5625</v>
      </c>
      <c r="I4" s="78">
        <f t="shared" si="6"/>
        <v>0.56944444444444442</v>
      </c>
      <c r="J4" s="4">
        <f>Saisie!$J$1</f>
        <v>42870.507870370369</v>
      </c>
      <c r="K4" s="50">
        <f t="shared" si="7"/>
        <v>43860</v>
      </c>
      <c r="L4" s="78">
        <f t="shared" si="1"/>
        <v>48600</v>
      </c>
      <c r="M4" s="35">
        <f t="shared" si="8"/>
        <v>4740</v>
      </c>
      <c r="N4" s="51">
        <f t="shared" si="9"/>
        <v>1.3166666666666667</v>
      </c>
      <c r="O4" s="35">
        <f t="shared" si="10"/>
        <v>1</v>
      </c>
      <c r="P4" s="50">
        <f t="shared" si="11"/>
        <v>19</v>
      </c>
      <c r="Q4" s="36" t="s">
        <v>41</v>
      </c>
      <c r="S4" s="126"/>
    </row>
    <row r="5" spans="1:21" x14ac:dyDescent="0.25">
      <c r="A5" s="3">
        <v>4</v>
      </c>
      <c r="B5" s="36" t="s">
        <v>382</v>
      </c>
      <c r="C5" s="116">
        <v>0.72916666666666663</v>
      </c>
      <c r="D5" s="79" t="str">
        <f t="shared" si="2"/>
        <v>CHRONOROUTE 17H30</v>
      </c>
      <c r="E5" s="78">
        <f t="shared" si="3"/>
        <v>3.472222222222222E-3</v>
      </c>
      <c r="F5" s="78">
        <f t="shared" si="4"/>
        <v>0.72569444444444442</v>
      </c>
      <c r="G5" s="78">
        <f t="shared" si="5"/>
        <v>0.73263888888888884</v>
      </c>
      <c r="H5" s="78">
        <f t="shared" si="0"/>
        <v>0.72916666666666663</v>
      </c>
      <c r="I5" s="78">
        <f t="shared" si="6"/>
        <v>0.73611111111111105</v>
      </c>
      <c r="J5" s="4">
        <f>Saisie!$J$1</f>
        <v>42870.507870370369</v>
      </c>
      <c r="K5" s="50">
        <f t="shared" si="7"/>
        <v>43860</v>
      </c>
      <c r="L5" s="78">
        <f t="shared" si="1"/>
        <v>63000</v>
      </c>
      <c r="M5" s="35">
        <f t="shared" si="8"/>
        <v>19140</v>
      </c>
      <c r="N5" s="51">
        <f t="shared" si="9"/>
        <v>5.3166666666666664</v>
      </c>
      <c r="O5" s="35">
        <f t="shared" si="10"/>
        <v>5</v>
      </c>
      <c r="P5" s="50">
        <f t="shared" si="11"/>
        <v>18.999999999999986</v>
      </c>
      <c r="Q5" s="36" t="s">
        <v>41</v>
      </c>
      <c r="S5" s="126"/>
    </row>
    <row r="6" spans="1:21" x14ac:dyDescent="0.25">
      <c r="A6" s="3">
        <v>5</v>
      </c>
      <c r="B6" s="36"/>
      <c r="C6" s="116"/>
      <c r="D6" s="79" t="str">
        <f t="shared" si="2"/>
        <v/>
      </c>
      <c r="E6" s="78" t="str">
        <f t="shared" si="3"/>
        <v/>
      </c>
      <c r="F6" s="78" t="str">
        <f t="shared" si="4"/>
        <v/>
      </c>
      <c r="G6" s="78" t="str">
        <f t="shared" si="5"/>
        <v/>
      </c>
      <c r="H6" s="78" t="str">
        <f t="shared" si="0"/>
        <v/>
      </c>
      <c r="I6" s="78" t="str">
        <f t="shared" si="6"/>
        <v/>
      </c>
      <c r="J6" s="4">
        <f>Saisie!$J$1</f>
        <v>42870.507870370369</v>
      </c>
      <c r="K6" s="50">
        <f t="shared" si="7"/>
        <v>43860</v>
      </c>
      <c r="L6" s="78">
        <f t="shared" si="1"/>
        <v>0</v>
      </c>
      <c r="M6" s="35">
        <f t="shared" si="8"/>
        <v>43860</v>
      </c>
      <c r="N6" s="51">
        <f t="shared" si="9"/>
        <v>12.183333333333334</v>
      </c>
      <c r="O6" s="35">
        <f t="shared" si="10"/>
        <v>12</v>
      </c>
      <c r="P6" s="50">
        <f t="shared" si="11"/>
        <v>11.000000000000014</v>
      </c>
      <c r="Q6" s="36" t="s">
        <v>41</v>
      </c>
      <c r="S6" s="126"/>
    </row>
    <row r="7" spans="1:21" x14ac:dyDescent="0.25">
      <c r="A7" s="3">
        <v>6</v>
      </c>
      <c r="B7" s="36"/>
      <c r="C7" s="116"/>
      <c r="D7" s="133" t="str">
        <f t="shared" si="2"/>
        <v/>
      </c>
      <c r="E7" s="78" t="str">
        <f t="shared" si="3"/>
        <v/>
      </c>
      <c r="F7" s="78" t="str">
        <f t="shared" si="4"/>
        <v/>
      </c>
      <c r="G7" s="78" t="str">
        <f t="shared" si="5"/>
        <v/>
      </c>
      <c r="H7" s="78" t="str">
        <f t="shared" si="0"/>
        <v/>
      </c>
      <c r="I7" s="78" t="str">
        <f t="shared" si="6"/>
        <v/>
      </c>
      <c r="J7" s="4">
        <f>Saisie!$J$1</f>
        <v>42870.507870370369</v>
      </c>
      <c r="K7" s="50">
        <f t="shared" si="7"/>
        <v>43860</v>
      </c>
      <c r="L7" s="78">
        <f t="shared" si="1"/>
        <v>0</v>
      </c>
      <c r="M7" s="35">
        <f t="shared" si="8"/>
        <v>43860</v>
      </c>
      <c r="N7" s="51">
        <f t="shared" si="9"/>
        <v>12.183333333333334</v>
      </c>
      <c r="O7" s="35">
        <f t="shared" si="10"/>
        <v>12</v>
      </c>
      <c r="P7" s="50">
        <f t="shared" si="11"/>
        <v>11.000000000000014</v>
      </c>
      <c r="Q7" s="36" t="s">
        <v>41</v>
      </c>
      <c r="S7" s="126"/>
    </row>
    <row r="8" spans="1:21" x14ac:dyDescent="0.25">
      <c r="A8" s="3">
        <v>7</v>
      </c>
      <c r="B8" s="36"/>
      <c r="C8" s="116"/>
      <c r="D8" s="133" t="str">
        <f t="shared" si="2"/>
        <v/>
      </c>
      <c r="E8" s="78" t="str">
        <f t="shared" si="3"/>
        <v/>
      </c>
      <c r="F8" s="78" t="str">
        <f t="shared" si="4"/>
        <v/>
      </c>
      <c r="G8" s="78" t="str">
        <f t="shared" si="5"/>
        <v/>
      </c>
      <c r="H8" s="78" t="str">
        <f t="shared" si="0"/>
        <v/>
      </c>
      <c r="I8" s="78" t="str">
        <f t="shared" si="6"/>
        <v/>
      </c>
      <c r="J8" s="4">
        <f>Saisie!$J$1</f>
        <v>42870.507870370369</v>
      </c>
      <c r="K8" s="50">
        <f t="shared" si="7"/>
        <v>43860</v>
      </c>
      <c r="L8" s="78">
        <f t="shared" si="1"/>
        <v>0</v>
      </c>
      <c r="M8" s="35">
        <f t="shared" si="8"/>
        <v>43860</v>
      </c>
      <c r="N8" s="51">
        <f t="shared" si="9"/>
        <v>12.183333333333334</v>
      </c>
      <c r="O8" s="35">
        <f t="shared" si="10"/>
        <v>12</v>
      </c>
      <c r="P8" s="50">
        <f t="shared" si="11"/>
        <v>11.000000000000014</v>
      </c>
      <c r="Q8" s="36" t="s">
        <v>41</v>
      </c>
      <c r="S8" s="126"/>
    </row>
    <row r="9" spans="1:21" x14ac:dyDescent="0.25">
      <c r="A9" s="3">
        <v>8</v>
      </c>
      <c r="B9" s="36"/>
      <c r="C9" s="116"/>
      <c r="D9" s="133" t="str">
        <f t="shared" si="2"/>
        <v/>
      </c>
      <c r="E9" s="78" t="str">
        <f t="shared" si="3"/>
        <v/>
      </c>
      <c r="F9" s="78" t="str">
        <f t="shared" si="4"/>
        <v/>
      </c>
      <c r="G9" s="78" t="str">
        <f t="shared" si="5"/>
        <v/>
      </c>
      <c r="H9" s="78" t="str">
        <f t="shared" si="0"/>
        <v/>
      </c>
      <c r="I9" s="78" t="str">
        <f t="shared" si="6"/>
        <v/>
      </c>
      <c r="J9" s="4">
        <f>Saisie!$J$1</f>
        <v>42870.507870370369</v>
      </c>
      <c r="K9" s="50">
        <f t="shared" si="7"/>
        <v>43860</v>
      </c>
      <c r="L9" s="78">
        <f t="shared" si="1"/>
        <v>0</v>
      </c>
      <c r="M9" s="35">
        <f t="shared" si="8"/>
        <v>43860</v>
      </c>
      <c r="N9" s="51">
        <f t="shared" si="9"/>
        <v>12.183333333333334</v>
      </c>
      <c r="O9" s="35">
        <f t="shared" si="10"/>
        <v>12</v>
      </c>
      <c r="P9" s="50">
        <f t="shared" si="11"/>
        <v>11.000000000000014</v>
      </c>
      <c r="Q9" s="36" t="s">
        <v>41</v>
      </c>
      <c r="S9" s="126"/>
    </row>
    <row r="10" spans="1:21" x14ac:dyDescent="0.25">
      <c r="A10" s="3">
        <v>9</v>
      </c>
      <c r="B10" s="36"/>
      <c r="C10" s="116"/>
      <c r="D10" s="133" t="str">
        <f t="shared" si="2"/>
        <v/>
      </c>
      <c r="E10" s="78" t="str">
        <f t="shared" si="3"/>
        <v/>
      </c>
      <c r="F10" s="78" t="str">
        <f t="shared" si="4"/>
        <v/>
      </c>
      <c r="G10" s="78" t="str">
        <f t="shared" si="5"/>
        <v/>
      </c>
      <c r="H10" s="78" t="str">
        <f t="shared" si="0"/>
        <v/>
      </c>
      <c r="I10" s="78" t="str">
        <f t="shared" si="6"/>
        <v/>
      </c>
      <c r="J10" s="4">
        <f>Saisie!$J$1</f>
        <v>42870.507870370369</v>
      </c>
      <c r="K10" s="50">
        <f t="shared" si="7"/>
        <v>43860</v>
      </c>
      <c r="L10" s="78">
        <f t="shared" si="1"/>
        <v>0</v>
      </c>
      <c r="M10" s="35">
        <f t="shared" si="8"/>
        <v>43860</v>
      </c>
      <c r="N10" s="51">
        <f t="shared" si="9"/>
        <v>12.183333333333334</v>
      </c>
      <c r="O10" s="35">
        <f t="shared" si="10"/>
        <v>12</v>
      </c>
      <c r="P10" s="50">
        <f t="shared" si="11"/>
        <v>11.000000000000014</v>
      </c>
      <c r="Q10" s="36" t="s">
        <v>41</v>
      </c>
      <c r="S10" s="126"/>
    </row>
    <row r="11" spans="1:21" x14ac:dyDescent="0.25">
      <c r="A11" s="3">
        <v>10</v>
      </c>
      <c r="B11" s="36"/>
      <c r="C11" s="116"/>
      <c r="D11" s="133" t="str">
        <f t="shared" si="2"/>
        <v/>
      </c>
      <c r="E11" s="78" t="str">
        <f t="shared" si="3"/>
        <v/>
      </c>
      <c r="F11" s="78" t="str">
        <f t="shared" si="4"/>
        <v/>
      </c>
      <c r="G11" s="78" t="str">
        <f t="shared" si="5"/>
        <v/>
      </c>
      <c r="H11" s="78" t="str">
        <f t="shared" si="0"/>
        <v/>
      </c>
      <c r="I11" s="78" t="str">
        <f t="shared" si="6"/>
        <v/>
      </c>
      <c r="J11" s="4">
        <f>Saisie!$J$1</f>
        <v>42870.507870370369</v>
      </c>
      <c r="K11" s="50">
        <f t="shared" si="7"/>
        <v>43860</v>
      </c>
      <c r="L11" s="78">
        <f t="shared" si="1"/>
        <v>0</v>
      </c>
      <c r="M11" s="35">
        <f t="shared" si="8"/>
        <v>43860</v>
      </c>
      <c r="N11" s="51">
        <f t="shared" si="9"/>
        <v>12.183333333333334</v>
      </c>
      <c r="O11" s="35">
        <f t="shared" si="10"/>
        <v>12</v>
      </c>
      <c r="P11" s="50">
        <f t="shared" si="11"/>
        <v>11.000000000000014</v>
      </c>
      <c r="Q11" s="36" t="s">
        <v>41</v>
      </c>
      <c r="S11" s="126"/>
    </row>
    <row r="12" spans="1:21" x14ac:dyDescent="0.25">
      <c r="A12" s="7">
        <v>11</v>
      </c>
      <c r="B12" s="36"/>
      <c r="C12" s="116"/>
      <c r="D12" s="133" t="str">
        <f t="shared" si="2"/>
        <v/>
      </c>
      <c r="E12" s="78" t="str">
        <f t="shared" si="3"/>
        <v/>
      </c>
      <c r="F12" s="78" t="str">
        <f t="shared" si="4"/>
        <v/>
      </c>
      <c r="G12" s="78" t="str">
        <f t="shared" si="5"/>
        <v/>
      </c>
      <c r="H12" s="78" t="str">
        <f t="shared" si="0"/>
        <v/>
      </c>
      <c r="I12" s="78" t="str">
        <f t="shared" si="6"/>
        <v/>
      </c>
      <c r="J12" s="4">
        <f>Saisie!$J$1</f>
        <v>42870.507870370369</v>
      </c>
      <c r="K12" s="50">
        <f t="shared" si="7"/>
        <v>43860</v>
      </c>
      <c r="L12" s="78">
        <f t="shared" si="1"/>
        <v>0</v>
      </c>
      <c r="M12" s="35">
        <f t="shared" si="8"/>
        <v>43860</v>
      </c>
      <c r="N12" s="51">
        <f t="shared" si="9"/>
        <v>12.183333333333334</v>
      </c>
      <c r="O12" s="35">
        <f t="shared" si="10"/>
        <v>12</v>
      </c>
      <c r="P12" s="50">
        <f t="shared" si="11"/>
        <v>11.000000000000014</v>
      </c>
      <c r="Q12" s="36" t="s">
        <v>41</v>
      </c>
      <c r="S12" s="126"/>
    </row>
    <row r="13" spans="1:21" x14ac:dyDescent="0.25">
      <c r="A13" s="7">
        <v>12</v>
      </c>
      <c r="B13" s="36"/>
      <c r="C13" s="116"/>
      <c r="D13" s="133" t="str">
        <f t="shared" si="2"/>
        <v/>
      </c>
      <c r="E13" s="78" t="str">
        <f t="shared" si="3"/>
        <v/>
      </c>
      <c r="F13" s="78" t="str">
        <f t="shared" si="4"/>
        <v/>
      </c>
      <c r="G13" s="78" t="str">
        <f t="shared" si="5"/>
        <v/>
      </c>
      <c r="H13" s="78" t="str">
        <f t="shared" si="0"/>
        <v/>
      </c>
      <c r="I13" s="78" t="str">
        <f t="shared" si="6"/>
        <v/>
      </c>
      <c r="J13" s="4">
        <f>Saisie!$J$1</f>
        <v>42870.507870370369</v>
      </c>
      <c r="K13" s="50">
        <f t="shared" si="7"/>
        <v>43860</v>
      </c>
      <c r="L13" s="78">
        <f t="shared" si="1"/>
        <v>0</v>
      </c>
      <c r="M13" s="35">
        <f t="shared" si="8"/>
        <v>43860</v>
      </c>
      <c r="N13" s="51">
        <f t="shared" si="9"/>
        <v>12.183333333333334</v>
      </c>
      <c r="O13" s="35">
        <f t="shared" si="10"/>
        <v>12</v>
      </c>
      <c r="P13" s="50">
        <f t="shared" si="11"/>
        <v>11.000000000000014</v>
      </c>
      <c r="Q13" s="36" t="s">
        <v>41</v>
      </c>
      <c r="S13" s="126"/>
    </row>
    <row r="14" spans="1:21" x14ac:dyDescent="0.25">
      <c r="A14" s="7">
        <v>13</v>
      </c>
      <c r="B14" s="36"/>
      <c r="C14" s="116"/>
      <c r="D14" s="133" t="str">
        <f t="shared" si="2"/>
        <v/>
      </c>
      <c r="E14" s="78" t="str">
        <f t="shared" si="3"/>
        <v/>
      </c>
      <c r="F14" s="78" t="str">
        <f t="shared" si="4"/>
        <v/>
      </c>
      <c r="G14" s="78" t="str">
        <f t="shared" si="5"/>
        <v/>
      </c>
      <c r="H14" s="78" t="str">
        <f t="shared" si="0"/>
        <v/>
      </c>
      <c r="I14" s="78" t="str">
        <f t="shared" si="6"/>
        <v/>
      </c>
      <c r="J14" s="4">
        <f>Saisie!$J$1</f>
        <v>42870.507870370369</v>
      </c>
      <c r="K14" s="50">
        <f t="shared" si="7"/>
        <v>43860</v>
      </c>
      <c r="L14" s="78">
        <f t="shared" si="1"/>
        <v>0</v>
      </c>
      <c r="M14" s="35">
        <f t="shared" si="8"/>
        <v>43860</v>
      </c>
      <c r="N14" s="51">
        <f t="shared" si="9"/>
        <v>12.183333333333334</v>
      </c>
      <c r="O14" s="35">
        <f t="shared" si="10"/>
        <v>12</v>
      </c>
      <c r="P14" s="50">
        <f t="shared" si="11"/>
        <v>11.000000000000014</v>
      </c>
      <c r="Q14" s="36" t="s">
        <v>41</v>
      </c>
      <c r="S14" s="126"/>
    </row>
    <row r="15" spans="1:21" x14ac:dyDescent="0.25">
      <c r="A15" s="7">
        <v>14</v>
      </c>
      <c r="B15" s="36"/>
      <c r="C15" s="116"/>
      <c r="D15" s="133" t="str">
        <f t="shared" si="2"/>
        <v/>
      </c>
      <c r="E15" s="78" t="str">
        <f t="shared" si="3"/>
        <v/>
      </c>
      <c r="F15" s="78" t="str">
        <f t="shared" si="4"/>
        <v/>
      </c>
      <c r="G15" s="78" t="str">
        <f t="shared" si="5"/>
        <v/>
      </c>
      <c r="H15" s="78" t="str">
        <f t="shared" si="0"/>
        <v/>
      </c>
      <c r="I15" s="78" t="str">
        <f t="shared" si="6"/>
        <v/>
      </c>
      <c r="J15" s="4">
        <f>Saisie!$J$1</f>
        <v>42870.507870370369</v>
      </c>
      <c r="K15" s="50">
        <f t="shared" si="7"/>
        <v>43860</v>
      </c>
      <c r="L15" s="78">
        <f t="shared" si="1"/>
        <v>0</v>
      </c>
      <c r="M15" s="35">
        <f t="shared" si="8"/>
        <v>43860</v>
      </c>
      <c r="N15" s="51">
        <f t="shared" si="9"/>
        <v>12.183333333333334</v>
      </c>
      <c r="O15" s="35">
        <f t="shared" si="10"/>
        <v>12</v>
      </c>
      <c r="P15" s="50">
        <f t="shared" si="11"/>
        <v>11.000000000000014</v>
      </c>
      <c r="Q15" s="36" t="s">
        <v>41</v>
      </c>
      <c r="S15" s="126"/>
    </row>
    <row r="16" spans="1:21" x14ac:dyDescent="0.25">
      <c r="A16" s="7">
        <v>15</v>
      </c>
      <c r="B16" s="36"/>
      <c r="C16" s="116"/>
      <c r="D16" s="133" t="str">
        <f t="shared" si="2"/>
        <v/>
      </c>
      <c r="E16" s="78" t="str">
        <f t="shared" si="3"/>
        <v/>
      </c>
      <c r="F16" s="78" t="str">
        <f t="shared" si="4"/>
        <v/>
      </c>
      <c r="G16" s="78" t="str">
        <f t="shared" si="5"/>
        <v/>
      </c>
      <c r="H16" s="78" t="str">
        <f t="shared" si="0"/>
        <v/>
      </c>
      <c r="I16" s="78" t="str">
        <f t="shared" si="6"/>
        <v/>
      </c>
      <c r="J16" s="4">
        <f>Saisie!$J$1</f>
        <v>42870.507870370369</v>
      </c>
      <c r="K16" s="50">
        <f t="shared" si="7"/>
        <v>43860</v>
      </c>
      <c r="L16" s="78">
        <f t="shared" si="1"/>
        <v>0</v>
      </c>
      <c r="M16" s="35">
        <f t="shared" si="8"/>
        <v>43860</v>
      </c>
      <c r="N16" s="51">
        <f t="shared" si="9"/>
        <v>12.183333333333334</v>
      </c>
      <c r="O16" s="35">
        <f t="shared" si="10"/>
        <v>12</v>
      </c>
      <c r="P16" s="50">
        <f t="shared" si="11"/>
        <v>11.000000000000014</v>
      </c>
      <c r="Q16" s="36" t="s">
        <v>41</v>
      </c>
      <c r="S16" s="126"/>
    </row>
    <row r="17" spans="1:21" x14ac:dyDescent="0.25">
      <c r="A17" s="7">
        <v>16</v>
      </c>
      <c r="B17" s="36"/>
      <c r="C17" s="116"/>
      <c r="D17" s="115" t="str">
        <f t="shared" si="2"/>
        <v/>
      </c>
      <c r="E17" s="78" t="str">
        <f t="shared" si="3"/>
        <v/>
      </c>
      <c r="F17" s="78" t="str">
        <f t="shared" si="4"/>
        <v/>
      </c>
      <c r="G17" s="78" t="str">
        <f t="shared" si="5"/>
        <v/>
      </c>
      <c r="H17" s="78" t="str">
        <f t="shared" si="0"/>
        <v/>
      </c>
      <c r="I17" s="78" t="str">
        <f t="shared" si="6"/>
        <v/>
      </c>
      <c r="J17" s="4">
        <f>Saisie!$J$1</f>
        <v>42870.507870370369</v>
      </c>
      <c r="K17" s="50">
        <f t="shared" si="7"/>
        <v>43860</v>
      </c>
      <c r="L17" s="78">
        <f t="shared" si="1"/>
        <v>0</v>
      </c>
      <c r="M17" s="35">
        <f t="shared" si="8"/>
        <v>43860</v>
      </c>
      <c r="N17" s="51">
        <f t="shared" si="9"/>
        <v>12.183333333333334</v>
      </c>
      <c r="O17" s="35">
        <f t="shared" si="10"/>
        <v>12</v>
      </c>
      <c r="P17" s="50">
        <f t="shared" si="11"/>
        <v>11.000000000000014</v>
      </c>
      <c r="Q17" s="36" t="s">
        <v>41</v>
      </c>
      <c r="S17" s="131" t="s">
        <v>402</v>
      </c>
    </row>
    <row r="18" spans="1:21" x14ac:dyDescent="0.25">
      <c r="A18" s="7">
        <v>17</v>
      </c>
      <c r="B18" s="36"/>
      <c r="C18" s="116"/>
      <c r="D18" s="133" t="str">
        <f t="shared" si="2"/>
        <v/>
      </c>
      <c r="E18" s="78" t="str">
        <f t="shared" si="3"/>
        <v/>
      </c>
      <c r="F18" s="78" t="str">
        <f t="shared" si="4"/>
        <v/>
      </c>
      <c r="G18" s="78" t="str">
        <f t="shared" si="5"/>
        <v/>
      </c>
      <c r="H18" s="78" t="str">
        <f t="shared" si="0"/>
        <v/>
      </c>
      <c r="I18" s="78" t="str">
        <f t="shared" si="6"/>
        <v/>
      </c>
      <c r="J18" s="4">
        <f>Saisie!$J$1</f>
        <v>42870.507870370369</v>
      </c>
      <c r="K18" s="50">
        <f t="shared" si="7"/>
        <v>43860</v>
      </c>
      <c r="L18" s="78">
        <f t="shared" si="1"/>
        <v>0</v>
      </c>
      <c r="M18" s="35">
        <f t="shared" si="8"/>
        <v>43860</v>
      </c>
      <c r="N18" s="51">
        <f t="shared" si="9"/>
        <v>12.183333333333334</v>
      </c>
      <c r="O18" s="35">
        <f t="shared" si="10"/>
        <v>12</v>
      </c>
      <c r="P18" s="50">
        <f t="shared" si="11"/>
        <v>11.000000000000014</v>
      </c>
      <c r="Q18" s="36" t="s">
        <v>41</v>
      </c>
      <c r="S18" s="126"/>
    </row>
    <row r="19" spans="1:21" x14ac:dyDescent="0.25">
      <c r="A19" s="7">
        <v>18</v>
      </c>
      <c r="B19" s="36"/>
      <c r="C19" s="116"/>
      <c r="D19" s="133" t="str">
        <f t="shared" si="2"/>
        <v/>
      </c>
      <c r="E19" s="78" t="str">
        <f t="shared" si="3"/>
        <v/>
      </c>
      <c r="F19" s="78" t="str">
        <f t="shared" si="4"/>
        <v/>
      </c>
      <c r="G19" s="78" t="str">
        <f t="shared" si="5"/>
        <v/>
      </c>
      <c r="H19" s="78" t="str">
        <f t="shared" si="0"/>
        <v/>
      </c>
      <c r="I19" s="78" t="str">
        <f t="shared" si="6"/>
        <v/>
      </c>
      <c r="J19" s="4">
        <f>Saisie!$J$1</f>
        <v>42870.507870370369</v>
      </c>
      <c r="K19" s="50">
        <f t="shared" si="7"/>
        <v>43860</v>
      </c>
      <c r="L19" s="78">
        <f t="shared" si="1"/>
        <v>0</v>
      </c>
      <c r="M19" s="35">
        <f t="shared" si="8"/>
        <v>43860</v>
      </c>
      <c r="N19" s="51">
        <f t="shared" si="9"/>
        <v>12.183333333333334</v>
      </c>
      <c r="O19" s="35">
        <f t="shared" si="10"/>
        <v>12</v>
      </c>
      <c r="P19" s="50">
        <f t="shared" si="11"/>
        <v>11.000000000000014</v>
      </c>
      <c r="Q19" s="36" t="s">
        <v>41</v>
      </c>
      <c r="S19" s="126"/>
    </row>
    <row r="20" spans="1:21" x14ac:dyDescent="0.25">
      <c r="A20" s="7">
        <v>19</v>
      </c>
      <c r="B20" s="36"/>
      <c r="C20" s="116"/>
      <c r="D20" s="133" t="str">
        <f t="shared" si="2"/>
        <v/>
      </c>
      <c r="E20" s="78" t="str">
        <f t="shared" si="3"/>
        <v/>
      </c>
      <c r="F20" s="78" t="str">
        <f t="shared" si="4"/>
        <v/>
      </c>
      <c r="G20" s="78" t="str">
        <f t="shared" si="5"/>
        <v/>
      </c>
      <c r="H20" s="78" t="str">
        <f t="shared" si="0"/>
        <v/>
      </c>
      <c r="I20" s="78" t="str">
        <f t="shared" si="6"/>
        <v/>
      </c>
      <c r="J20" s="4">
        <f>Saisie!$J$1</f>
        <v>42870.507870370369</v>
      </c>
      <c r="K20" s="50">
        <f t="shared" si="7"/>
        <v>43860</v>
      </c>
      <c r="L20" s="78">
        <f t="shared" si="1"/>
        <v>0</v>
      </c>
      <c r="M20" s="35">
        <f t="shared" si="8"/>
        <v>43860</v>
      </c>
      <c r="N20" s="51">
        <f t="shared" si="9"/>
        <v>12.183333333333334</v>
      </c>
      <c r="O20" s="35">
        <f t="shared" si="10"/>
        <v>12</v>
      </c>
      <c r="P20" s="50">
        <f t="shared" si="11"/>
        <v>11.000000000000014</v>
      </c>
      <c r="Q20" s="36" t="s">
        <v>41</v>
      </c>
      <c r="S20" s="126"/>
    </row>
    <row r="21" spans="1:21" x14ac:dyDescent="0.25">
      <c r="A21" s="7">
        <v>20</v>
      </c>
      <c r="B21" s="36"/>
      <c r="C21" s="116"/>
      <c r="D21" s="115" t="str">
        <f t="shared" si="2"/>
        <v/>
      </c>
      <c r="E21" s="78" t="str">
        <f t="shared" si="3"/>
        <v/>
      </c>
      <c r="F21" s="78" t="str">
        <f t="shared" si="4"/>
        <v/>
      </c>
      <c r="G21" s="78" t="str">
        <f t="shared" si="5"/>
        <v/>
      </c>
      <c r="H21" s="78" t="str">
        <f t="shared" si="0"/>
        <v/>
      </c>
      <c r="I21" s="78" t="str">
        <f t="shared" si="6"/>
        <v/>
      </c>
      <c r="J21" s="4">
        <f>Saisie!$J$1</f>
        <v>42870.507870370369</v>
      </c>
      <c r="K21" s="50">
        <f t="shared" si="7"/>
        <v>43860</v>
      </c>
      <c r="L21" s="78">
        <f t="shared" si="1"/>
        <v>0</v>
      </c>
      <c r="M21" s="35">
        <f t="shared" si="8"/>
        <v>43860</v>
      </c>
      <c r="N21" s="51">
        <f t="shared" si="9"/>
        <v>12.183333333333334</v>
      </c>
      <c r="O21" s="35">
        <f t="shared" si="10"/>
        <v>12</v>
      </c>
      <c r="P21" s="50">
        <f t="shared" si="11"/>
        <v>11.000000000000014</v>
      </c>
      <c r="Q21" s="36" t="s">
        <v>41</v>
      </c>
      <c r="S21" s="131" t="s">
        <v>402</v>
      </c>
    </row>
    <row r="22" spans="1:21" x14ac:dyDescent="0.25">
      <c r="A22" s="8"/>
      <c r="B22" s="8"/>
      <c r="C22" s="8"/>
      <c r="D22" s="9"/>
      <c r="E22" s="9"/>
      <c r="F22" s="10"/>
      <c r="G22" s="9"/>
      <c r="H22" s="9"/>
      <c r="I22" s="9"/>
      <c r="J22" s="9"/>
    </row>
    <row r="23" spans="1:21" x14ac:dyDescent="0.25">
      <c r="A23" s="8"/>
      <c r="B23" s="8"/>
      <c r="C23" s="8"/>
      <c r="D23" s="9"/>
      <c r="E23" s="9"/>
      <c r="F23" s="10"/>
      <c r="G23" s="9"/>
      <c r="H23" s="9"/>
      <c r="I23" s="9"/>
      <c r="J23" s="9"/>
    </row>
    <row r="24" spans="1:21" ht="48" customHeight="1" x14ac:dyDescent="0.25">
      <c r="A24" s="8"/>
      <c r="B24" s="8"/>
      <c r="C24" s="8"/>
      <c r="D24" s="9"/>
      <c r="E24" s="9"/>
      <c r="F24" s="10"/>
      <c r="G24" s="9"/>
      <c r="H24" s="9"/>
      <c r="I24" s="9"/>
      <c r="J24" s="9"/>
    </row>
    <row r="26" spans="1:21" x14ac:dyDescent="0.25">
      <c r="B26" s="149" t="s">
        <v>14</v>
      </c>
      <c r="C26" s="150"/>
      <c r="D26" s="150"/>
      <c r="E26" s="150"/>
      <c r="F26" s="150"/>
      <c r="G26" s="151"/>
      <c r="H26" s="2" t="s">
        <v>15</v>
      </c>
      <c r="I26" s="153" t="s">
        <v>43</v>
      </c>
      <c r="J26" s="153"/>
      <c r="K26" s="153"/>
      <c r="L26" s="153"/>
      <c r="M26" s="153"/>
      <c r="N26" s="153"/>
      <c r="O26" s="153"/>
      <c r="P26" s="153"/>
      <c r="Q26" s="153"/>
      <c r="R26" s="153"/>
      <c r="S26" s="153"/>
      <c r="T26" s="153"/>
    </row>
    <row r="27" spans="1:21" x14ac:dyDescent="0.25">
      <c r="B27" s="148" t="s">
        <v>1</v>
      </c>
      <c r="C27" s="148"/>
      <c r="D27" s="148"/>
      <c r="E27" s="148"/>
      <c r="F27" s="148"/>
      <c r="G27" s="148"/>
      <c r="H27" s="6">
        <v>4.1666666666666664E-2</v>
      </c>
      <c r="I27" s="152"/>
      <c r="J27" s="152"/>
      <c r="K27" s="152"/>
      <c r="L27" s="152"/>
      <c r="M27" s="152"/>
      <c r="N27" s="152"/>
      <c r="O27" s="152"/>
      <c r="P27" s="152"/>
      <c r="Q27" s="152"/>
      <c r="R27" s="152"/>
      <c r="S27" s="152"/>
      <c r="T27" s="152"/>
    </row>
    <row r="28" spans="1:21" x14ac:dyDescent="0.25">
      <c r="B28" s="148" t="s">
        <v>9</v>
      </c>
      <c r="C28" s="148"/>
      <c r="D28" s="148"/>
      <c r="E28" s="148"/>
      <c r="F28" s="148"/>
      <c r="G28" s="148"/>
      <c r="H28" s="6">
        <v>3.472222222222222E-3</v>
      </c>
      <c r="I28" s="152"/>
      <c r="J28" s="152"/>
      <c r="K28" s="152"/>
      <c r="L28" s="152"/>
      <c r="M28" s="152"/>
      <c r="N28" s="152"/>
      <c r="O28" s="152"/>
      <c r="P28" s="152"/>
      <c r="Q28" s="152"/>
      <c r="R28" s="152"/>
      <c r="S28" s="152"/>
      <c r="T28" s="152"/>
    </row>
    <row r="29" spans="1:21" x14ac:dyDescent="0.25">
      <c r="B29" s="148" t="s">
        <v>13</v>
      </c>
      <c r="C29" s="148"/>
      <c r="D29" s="148"/>
      <c r="E29" s="148"/>
      <c r="F29" s="148"/>
      <c r="G29" s="148"/>
      <c r="H29" s="6">
        <v>3.472222222222222E-3</v>
      </c>
      <c r="I29" s="152"/>
      <c r="J29" s="152"/>
      <c r="K29" s="152"/>
      <c r="L29" s="152"/>
      <c r="M29" s="152"/>
      <c r="N29" s="152"/>
      <c r="O29" s="152"/>
      <c r="P29" s="152"/>
      <c r="Q29" s="152"/>
      <c r="R29" s="152"/>
      <c r="S29" s="152"/>
      <c r="T29" s="152"/>
    </row>
    <row r="30" spans="1:21" x14ac:dyDescent="0.25">
      <c r="B30" s="148" t="s">
        <v>2</v>
      </c>
      <c r="C30" s="148"/>
      <c r="D30" s="148"/>
      <c r="E30" s="148"/>
      <c r="F30" s="148"/>
      <c r="G30" s="148"/>
      <c r="H30" s="6">
        <v>8.3333333333333329E-2</v>
      </c>
      <c r="I30" s="152"/>
      <c r="J30" s="152"/>
      <c r="K30" s="152"/>
      <c r="L30" s="152"/>
      <c r="M30" s="152"/>
      <c r="N30" s="152"/>
      <c r="O30" s="152"/>
      <c r="P30" s="152"/>
      <c r="Q30" s="152"/>
      <c r="R30" s="152"/>
      <c r="S30" s="152"/>
      <c r="T30" s="152"/>
    </row>
    <row r="31" spans="1:21" x14ac:dyDescent="0.25">
      <c r="B31" s="148" t="s">
        <v>10</v>
      </c>
      <c r="C31" s="148"/>
      <c r="D31" s="148"/>
      <c r="E31" s="148"/>
      <c r="F31" s="148"/>
      <c r="G31" s="148"/>
      <c r="H31" s="6">
        <v>4.1666666666666664E-2</v>
      </c>
      <c r="I31" s="152"/>
      <c r="J31" s="152"/>
      <c r="K31" s="152"/>
      <c r="L31" s="152"/>
      <c r="M31" s="152"/>
      <c r="N31" s="152"/>
      <c r="O31" s="152"/>
      <c r="P31" s="152"/>
      <c r="Q31" s="152"/>
      <c r="R31" s="152"/>
      <c r="S31" s="152"/>
      <c r="T31" s="152"/>
    </row>
    <row r="32" spans="1:21" x14ac:dyDescent="0.25">
      <c r="B32" s="148" t="s">
        <v>26</v>
      </c>
      <c r="C32" s="148"/>
      <c r="D32" s="148"/>
      <c r="E32" s="148"/>
      <c r="F32" s="148"/>
      <c r="G32" s="148"/>
      <c r="H32" s="37">
        <v>3</v>
      </c>
      <c r="I32" s="152"/>
      <c r="J32" s="152"/>
      <c r="K32" s="152"/>
      <c r="L32" s="152"/>
      <c r="M32" s="152"/>
      <c r="N32" s="152"/>
      <c r="O32" s="152"/>
      <c r="P32" s="152"/>
      <c r="Q32" s="152"/>
      <c r="R32" s="152"/>
      <c r="S32" s="152"/>
      <c r="T32" s="152"/>
      <c r="U32" s="8"/>
    </row>
    <row r="33" spans="2:21" x14ac:dyDescent="0.25">
      <c r="B33" s="148" t="s">
        <v>27</v>
      </c>
      <c r="C33" s="148"/>
      <c r="D33" s="148"/>
      <c r="E33" s="148"/>
      <c r="F33" s="148"/>
      <c r="G33" s="148"/>
      <c r="H33" s="38">
        <v>0.75</v>
      </c>
      <c r="I33" s="152" t="s">
        <v>76</v>
      </c>
      <c r="J33" s="152"/>
      <c r="K33" s="152"/>
      <c r="L33" s="152"/>
      <c r="M33" s="152"/>
      <c r="N33" s="152"/>
      <c r="O33" s="152"/>
      <c r="P33" s="152"/>
      <c r="Q33" s="152"/>
      <c r="R33" s="152"/>
      <c r="S33" s="152"/>
      <c r="T33" s="152"/>
      <c r="U33" s="57"/>
    </row>
    <row r="34" spans="2:21" ht="18.75" customHeight="1" x14ac:dyDescent="0.25">
      <c r="B34" s="148" t="s">
        <v>45</v>
      </c>
      <c r="C34" s="148"/>
      <c r="D34" s="148"/>
      <c r="E34" s="148"/>
      <c r="F34" s="148"/>
      <c r="G34" s="148"/>
      <c r="H34" s="39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8"/>
    </row>
    <row r="35" spans="2:21" ht="27" customHeight="1" x14ac:dyDescent="0.25">
      <c r="B35" s="148" t="s">
        <v>44</v>
      </c>
      <c r="C35" s="148"/>
      <c r="D35" s="148"/>
      <c r="E35" s="148"/>
      <c r="F35" s="148"/>
      <c r="G35" s="148"/>
      <c r="H35" s="49"/>
      <c r="I35" s="152" t="s">
        <v>42</v>
      </c>
      <c r="J35" s="152"/>
      <c r="K35" s="152"/>
      <c r="L35" s="152"/>
      <c r="M35" s="152"/>
      <c r="N35" s="152"/>
      <c r="O35" s="152"/>
      <c r="P35" s="152"/>
      <c r="Q35" s="152"/>
      <c r="R35" s="152"/>
      <c r="S35" s="152"/>
      <c r="T35" s="152"/>
    </row>
    <row r="36" spans="2:21" x14ac:dyDescent="0.3">
      <c r="H36" s="91"/>
    </row>
  </sheetData>
  <mergeCells count="20">
    <mergeCell ref="I32:T32"/>
    <mergeCell ref="I33:T33"/>
    <mergeCell ref="I34:T34"/>
    <mergeCell ref="I35:T35"/>
    <mergeCell ref="I26:T26"/>
    <mergeCell ref="I27:T27"/>
    <mergeCell ref="I28:T28"/>
    <mergeCell ref="I29:T29"/>
    <mergeCell ref="I30:T30"/>
    <mergeCell ref="I31:T31"/>
    <mergeCell ref="B26:G26"/>
    <mergeCell ref="B27:G27"/>
    <mergeCell ref="B28:G28"/>
    <mergeCell ref="B29:G29"/>
    <mergeCell ref="B30:G30"/>
    <mergeCell ref="B34:G34"/>
    <mergeCell ref="B35:G35"/>
    <mergeCell ref="B31:G31"/>
    <mergeCell ref="B32:G32"/>
    <mergeCell ref="B33:G33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0"/>
  <sheetViews>
    <sheetView workbookViewId="0">
      <pane ySplit="1" topLeftCell="A2" activePane="bottomLeft" state="frozen"/>
      <selection pane="bottomLeft" activeCell="A31" sqref="A31"/>
    </sheetView>
  </sheetViews>
  <sheetFormatPr baseColWidth="10" defaultRowHeight="15" x14ac:dyDescent="0.25"/>
  <cols>
    <col min="1" max="1" width="22.42578125" bestFit="1" customWidth="1"/>
    <col min="2" max="2" width="13.140625" bestFit="1" customWidth="1"/>
  </cols>
  <sheetData>
    <row r="1" spans="1:4" x14ac:dyDescent="0.25">
      <c r="A1" s="134" t="s">
        <v>184</v>
      </c>
      <c r="B1" s="134" t="s">
        <v>185</v>
      </c>
      <c r="C1" s="134" t="s">
        <v>409</v>
      </c>
      <c r="D1" s="130"/>
    </row>
    <row r="2" spans="1:4" x14ac:dyDescent="0.25">
      <c r="A2" s="130" t="s">
        <v>186</v>
      </c>
      <c r="B2" s="130" t="s">
        <v>187</v>
      </c>
      <c r="C2" s="130" t="s">
        <v>411</v>
      </c>
      <c r="D2" s="130"/>
    </row>
    <row r="3" spans="1:4" x14ac:dyDescent="0.25">
      <c r="A3" s="130" t="s">
        <v>188</v>
      </c>
      <c r="B3" s="130" t="s">
        <v>189</v>
      </c>
      <c r="C3" s="130"/>
      <c r="D3" s="130"/>
    </row>
    <row r="4" spans="1:4" x14ac:dyDescent="0.25">
      <c r="A4" s="130" t="s">
        <v>190</v>
      </c>
      <c r="B4" s="130" t="s">
        <v>191</v>
      </c>
      <c r="C4" s="130"/>
      <c r="D4" s="130"/>
    </row>
    <row r="5" spans="1:4" x14ac:dyDescent="0.25">
      <c r="A5" s="130" t="s">
        <v>386</v>
      </c>
      <c r="B5" s="130" t="s">
        <v>387</v>
      </c>
      <c r="C5" s="130" t="s">
        <v>414</v>
      </c>
      <c r="D5" s="130"/>
    </row>
    <row r="6" spans="1:4" x14ac:dyDescent="0.25">
      <c r="A6" s="130" t="s">
        <v>192</v>
      </c>
      <c r="B6" s="130" t="s">
        <v>193</v>
      </c>
      <c r="C6" s="130" t="s">
        <v>415</v>
      </c>
      <c r="D6" s="130"/>
    </row>
    <row r="7" spans="1:4" x14ac:dyDescent="0.25">
      <c r="A7" s="130" t="s">
        <v>194</v>
      </c>
      <c r="B7" s="130" t="s">
        <v>195</v>
      </c>
      <c r="C7" s="130" t="s">
        <v>416</v>
      </c>
      <c r="D7" s="130"/>
    </row>
    <row r="8" spans="1:4" x14ac:dyDescent="0.25">
      <c r="A8" s="130" t="s">
        <v>196</v>
      </c>
      <c r="B8" s="130" t="s">
        <v>197</v>
      </c>
      <c r="C8" s="130"/>
      <c r="D8" s="130"/>
    </row>
    <row r="9" spans="1:4" x14ac:dyDescent="0.25">
      <c r="A9" s="130" t="str">
        <f>Paramétrages!D2</f>
        <v>CHRONOROUTE 5H30</v>
      </c>
      <c r="B9" s="136" t="s">
        <v>388</v>
      </c>
      <c r="C9" s="130" t="s">
        <v>410</v>
      </c>
      <c r="D9" s="130"/>
    </row>
    <row r="10" spans="1:4" x14ac:dyDescent="0.25">
      <c r="A10" s="130" t="str">
        <f>Paramétrages!D3</f>
        <v>CHRONOROUTE 8H30</v>
      </c>
      <c r="B10" s="136" t="s">
        <v>389</v>
      </c>
      <c r="C10" s="130" t="s">
        <v>410</v>
      </c>
      <c r="D10" s="130"/>
    </row>
    <row r="11" spans="1:4" x14ac:dyDescent="0.25">
      <c r="A11" s="130" t="str">
        <f>Paramétrages!D4</f>
        <v>CHRONOROUTE 13H30</v>
      </c>
      <c r="B11" s="136" t="s">
        <v>390</v>
      </c>
      <c r="C11" s="130" t="s">
        <v>410</v>
      </c>
      <c r="D11" s="130"/>
    </row>
    <row r="12" spans="1:4" x14ac:dyDescent="0.25">
      <c r="A12" s="130" t="str">
        <f>Paramétrages!D5</f>
        <v>CHRONOROUTE 17H30</v>
      </c>
      <c r="B12" s="136" t="s">
        <v>391</v>
      </c>
      <c r="C12" s="130" t="s">
        <v>410</v>
      </c>
      <c r="D12" s="130"/>
    </row>
    <row r="13" spans="1:4" x14ac:dyDescent="0.25">
      <c r="A13" s="130" t="str">
        <f>Paramétrages!D6</f>
        <v/>
      </c>
      <c r="B13" s="136" t="s">
        <v>392</v>
      </c>
      <c r="C13" s="130" t="s">
        <v>410</v>
      </c>
      <c r="D13" s="130"/>
    </row>
    <row r="14" spans="1:4" x14ac:dyDescent="0.25">
      <c r="A14" s="130" t="str">
        <f>Paramétrages!D7</f>
        <v/>
      </c>
      <c r="B14" s="136" t="str">
        <f t="shared" ref="B14:B27" si="0">CONCATENATE((LEFT(A14,3)),RIGHT(A14,5))</f>
        <v/>
      </c>
      <c r="C14" s="130" t="s">
        <v>410</v>
      </c>
      <c r="D14" s="130"/>
    </row>
    <row r="15" spans="1:4" x14ac:dyDescent="0.25">
      <c r="A15" s="130" t="str">
        <f>Paramétrages!D8</f>
        <v/>
      </c>
      <c r="B15" s="136" t="str">
        <f t="shared" si="0"/>
        <v/>
      </c>
      <c r="C15" s="130" t="s">
        <v>410</v>
      </c>
      <c r="D15" s="130"/>
    </row>
    <row r="16" spans="1:4" x14ac:dyDescent="0.25">
      <c r="A16" s="130" t="str">
        <f>Paramétrages!D9</f>
        <v/>
      </c>
      <c r="B16" s="136" t="str">
        <f t="shared" si="0"/>
        <v/>
      </c>
      <c r="C16" s="130" t="s">
        <v>410</v>
      </c>
      <c r="D16" s="130"/>
    </row>
    <row r="17" spans="1:4" x14ac:dyDescent="0.25">
      <c r="A17" s="130" t="str">
        <f>Paramétrages!D10</f>
        <v/>
      </c>
      <c r="B17" s="136" t="str">
        <f t="shared" si="0"/>
        <v/>
      </c>
      <c r="C17" s="130" t="s">
        <v>410</v>
      </c>
      <c r="D17" s="130"/>
    </row>
    <row r="18" spans="1:4" x14ac:dyDescent="0.25">
      <c r="A18" s="130" t="str">
        <f>Paramétrages!D11</f>
        <v/>
      </c>
      <c r="B18" s="136" t="str">
        <f t="shared" si="0"/>
        <v/>
      </c>
      <c r="C18" s="130" t="s">
        <v>410</v>
      </c>
      <c r="D18" s="130"/>
    </row>
    <row r="19" spans="1:4" x14ac:dyDescent="0.25">
      <c r="A19" s="130" t="str">
        <f>Paramétrages!D12</f>
        <v/>
      </c>
      <c r="B19" s="136" t="str">
        <f t="shared" si="0"/>
        <v/>
      </c>
      <c r="C19" s="130" t="s">
        <v>410</v>
      </c>
      <c r="D19" s="130"/>
    </row>
    <row r="20" spans="1:4" x14ac:dyDescent="0.25">
      <c r="A20" s="130" t="str">
        <f>Paramétrages!D13</f>
        <v/>
      </c>
      <c r="B20" s="136" t="str">
        <f t="shared" si="0"/>
        <v/>
      </c>
      <c r="C20" s="130" t="s">
        <v>410</v>
      </c>
      <c r="D20" s="130"/>
    </row>
    <row r="21" spans="1:4" x14ac:dyDescent="0.25">
      <c r="A21" s="130" t="str">
        <f>Paramétrages!D14</f>
        <v/>
      </c>
      <c r="B21" s="136" t="str">
        <f t="shared" si="0"/>
        <v/>
      </c>
      <c r="C21" s="130" t="s">
        <v>410</v>
      </c>
      <c r="D21" s="130"/>
    </row>
    <row r="22" spans="1:4" x14ac:dyDescent="0.25">
      <c r="A22" s="130" t="str">
        <f>Paramétrages!D15</f>
        <v/>
      </c>
      <c r="B22" s="136" t="str">
        <f t="shared" si="0"/>
        <v/>
      </c>
      <c r="C22" s="130" t="s">
        <v>410</v>
      </c>
      <c r="D22" s="130"/>
    </row>
    <row r="23" spans="1:4" x14ac:dyDescent="0.25">
      <c r="A23" s="130" t="str">
        <f>Paramétrages!D16</f>
        <v/>
      </c>
      <c r="B23" s="136" t="str">
        <f t="shared" si="0"/>
        <v/>
      </c>
      <c r="C23" s="130" t="s">
        <v>410</v>
      </c>
      <c r="D23" s="130"/>
    </row>
    <row r="24" spans="1:4" x14ac:dyDescent="0.25">
      <c r="A24" s="130" t="str">
        <f>Paramétrages!D17</f>
        <v/>
      </c>
      <c r="B24" s="136" t="s">
        <v>393</v>
      </c>
      <c r="C24" s="130" t="s">
        <v>410</v>
      </c>
      <c r="D24" s="130"/>
    </row>
    <row r="25" spans="1:4" x14ac:dyDescent="0.25">
      <c r="A25" s="130" t="str">
        <f>Paramétrages!D18</f>
        <v/>
      </c>
      <c r="B25" s="136" t="str">
        <f t="shared" si="0"/>
        <v/>
      </c>
      <c r="C25" s="130" t="s">
        <v>410</v>
      </c>
      <c r="D25" s="130"/>
    </row>
    <row r="26" spans="1:4" x14ac:dyDescent="0.25">
      <c r="A26" s="130" t="str">
        <f>Paramétrages!D19</f>
        <v/>
      </c>
      <c r="B26" s="136" t="str">
        <f t="shared" si="0"/>
        <v/>
      </c>
      <c r="C26" s="130" t="s">
        <v>410</v>
      </c>
      <c r="D26" s="130"/>
    </row>
    <row r="27" spans="1:4" x14ac:dyDescent="0.25">
      <c r="A27" s="130" t="str">
        <f>Paramétrages!D20</f>
        <v/>
      </c>
      <c r="B27" s="136" t="str">
        <f t="shared" si="0"/>
        <v/>
      </c>
      <c r="C27" s="130" t="s">
        <v>410</v>
      </c>
      <c r="D27" s="130"/>
    </row>
    <row r="28" spans="1:4" x14ac:dyDescent="0.25">
      <c r="A28" s="130" t="str">
        <f>Paramétrages!D21</f>
        <v/>
      </c>
      <c r="B28" s="136" t="s">
        <v>394</v>
      </c>
      <c r="C28" s="130" t="s">
        <v>410</v>
      </c>
      <c r="D28" s="130"/>
    </row>
    <row r="29" spans="1:4" x14ac:dyDescent="0.25">
      <c r="A29" s="130" t="s">
        <v>198</v>
      </c>
      <c r="B29" s="130" t="s">
        <v>199</v>
      </c>
      <c r="C29" s="130" t="s">
        <v>412</v>
      </c>
      <c r="D29" s="130">
        <v>0</v>
      </c>
    </row>
    <row r="30" spans="1:4" x14ac:dyDescent="0.25">
      <c r="A30" s="130" t="s">
        <v>200</v>
      </c>
      <c r="B30" s="130" t="s">
        <v>201</v>
      </c>
      <c r="C30" s="130" t="s">
        <v>412</v>
      </c>
      <c r="D30" s="130">
        <v>1</v>
      </c>
    </row>
    <row r="31" spans="1:4" x14ac:dyDescent="0.25">
      <c r="A31" s="130" t="s">
        <v>202</v>
      </c>
      <c r="B31" s="130" t="s">
        <v>203</v>
      </c>
      <c r="C31" s="130" t="s">
        <v>412</v>
      </c>
      <c r="D31" s="130">
        <v>2</v>
      </c>
    </row>
    <row r="32" spans="1:4" x14ac:dyDescent="0.25">
      <c r="A32" s="130" t="s">
        <v>204</v>
      </c>
      <c r="B32" s="130" t="s">
        <v>205</v>
      </c>
      <c r="C32" s="130" t="s">
        <v>412</v>
      </c>
      <c r="D32" s="130">
        <v>3</v>
      </c>
    </row>
    <row r="33" spans="1:4" x14ac:dyDescent="0.25">
      <c r="A33" s="130" t="s">
        <v>206</v>
      </c>
      <c r="B33" s="130" t="s">
        <v>207</v>
      </c>
      <c r="C33" s="130" t="s">
        <v>412</v>
      </c>
      <c r="D33" s="130">
        <v>4</v>
      </c>
    </row>
    <row r="34" spans="1:4" x14ac:dyDescent="0.25">
      <c r="A34" s="130" t="s">
        <v>208</v>
      </c>
      <c r="B34" s="130" t="s">
        <v>209</v>
      </c>
      <c r="C34" s="130" t="s">
        <v>412</v>
      </c>
      <c r="D34" s="130">
        <v>5</v>
      </c>
    </row>
    <row r="35" spans="1:4" x14ac:dyDescent="0.25">
      <c r="A35" s="130" t="s">
        <v>210</v>
      </c>
      <c r="B35" s="130" t="s">
        <v>211</v>
      </c>
      <c r="C35" s="130" t="s">
        <v>412</v>
      </c>
      <c r="D35" s="130">
        <v>6</v>
      </c>
    </row>
    <row r="36" spans="1:4" x14ac:dyDescent="0.25">
      <c r="A36" s="130" t="s">
        <v>212</v>
      </c>
      <c r="B36" s="130" t="s">
        <v>213</v>
      </c>
      <c r="C36" s="130" t="s">
        <v>412</v>
      </c>
      <c r="D36" s="130">
        <v>7</v>
      </c>
    </row>
    <row r="37" spans="1:4" x14ac:dyDescent="0.25">
      <c r="A37" s="130" t="s">
        <v>214</v>
      </c>
      <c r="B37" s="130" t="s">
        <v>215</v>
      </c>
      <c r="C37" s="130" t="s">
        <v>412</v>
      </c>
      <c r="D37" s="130">
        <v>8</v>
      </c>
    </row>
    <row r="38" spans="1:4" x14ac:dyDescent="0.25">
      <c r="A38" s="130" t="s">
        <v>216</v>
      </c>
      <c r="B38" s="130" t="s">
        <v>217</v>
      </c>
      <c r="C38" s="130" t="s">
        <v>412</v>
      </c>
      <c r="D38" s="130">
        <v>9</v>
      </c>
    </row>
    <row r="39" spans="1:4" x14ac:dyDescent="0.25">
      <c r="A39" s="130" t="s">
        <v>218</v>
      </c>
      <c r="B39" s="130" t="s">
        <v>219</v>
      </c>
      <c r="C39" s="130" t="s">
        <v>412</v>
      </c>
      <c r="D39" s="130">
        <v>10</v>
      </c>
    </row>
    <row r="40" spans="1:4" x14ac:dyDescent="0.25">
      <c r="A40" s="130" t="s">
        <v>220</v>
      </c>
      <c r="B40" s="130" t="s">
        <v>221</v>
      </c>
      <c r="C40" s="130" t="s">
        <v>412</v>
      </c>
      <c r="D40" s="130">
        <v>11</v>
      </c>
    </row>
    <row r="41" spans="1:4" x14ac:dyDescent="0.25">
      <c r="A41" s="130" t="s">
        <v>222</v>
      </c>
      <c r="B41" s="130" t="s">
        <v>223</v>
      </c>
      <c r="C41" s="130" t="s">
        <v>412</v>
      </c>
      <c r="D41" s="130">
        <v>12</v>
      </c>
    </row>
    <row r="42" spans="1:4" x14ac:dyDescent="0.25">
      <c r="A42" s="130" t="s">
        <v>224</v>
      </c>
      <c r="B42" s="130" t="s">
        <v>225</v>
      </c>
      <c r="C42" s="130" t="s">
        <v>412</v>
      </c>
      <c r="D42" s="130">
        <v>13</v>
      </c>
    </row>
    <row r="43" spans="1:4" x14ac:dyDescent="0.25">
      <c r="A43" s="130" t="s">
        <v>226</v>
      </c>
      <c r="B43" s="130" t="s">
        <v>227</v>
      </c>
      <c r="C43" s="130" t="s">
        <v>413</v>
      </c>
      <c r="D43" s="130">
        <v>1</v>
      </c>
    </row>
    <row r="44" spans="1:4" x14ac:dyDescent="0.25">
      <c r="A44" s="130" t="s">
        <v>228</v>
      </c>
      <c r="B44" s="130" t="s">
        <v>229</v>
      </c>
      <c r="C44" s="130" t="s">
        <v>413</v>
      </c>
      <c r="D44" s="130">
        <v>2</v>
      </c>
    </row>
    <row r="45" spans="1:4" x14ac:dyDescent="0.25">
      <c r="A45" s="130" t="s">
        <v>230</v>
      </c>
      <c r="B45" s="130" t="s">
        <v>231</v>
      </c>
      <c r="C45" s="130" t="s">
        <v>413</v>
      </c>
      <c r="D45" s="130">
        <v>3</v>
      </c>
    </row>
    <row r="46" spans="1:4" x14ac:dyDescent="0.25">
      <c r="A46" s="130" t="s">
        <v>232</v>
      </c>
      <c r="B46" s="130" t="s">
        <v>233</v>
      </c>
      <c r="C46" s="130" t="s">
        <v>413</v>
      </c>
      <c r="D46" s="130">
        <v>4</v>
      </c>
    </row>
    <row r="47" spans="1:4" x14ac:dyDescent="0.25">
      <c r="A47" s="130" t="s">
        <v>234</v>
      </c>
      <c r="B47" s="130" t="s">
        <v>235</v>
      </c>
      <c r="C47" s="130" t="s">
        <v>413</v>
      </c>
      <c r="D47" s="130">
        <v>5</v>
      </c>
    </row>
    <row r="48" spans="1:4" x14ac:dyDescent="0.25">
      <c r="A48" s="130" t="s">
        <v>236</v>
      </c>
      <c r="B48" s="130" t="s">
        <v>237</v>
      </c>
      <c r="C48" s="130" t="s">
        <v>413</v>
      </c>
      <c r="D48" s="130">
        <v>6</v>
      </c>
    </row>
    <row r="49" spans="1:4" x14ac:dyDescent="0.25">
      <c r="A49" s="130" t="s">
        <v>238</v>
      </c>
      <c r="B49" s="130" t="s">
        <v>239</v>
      </c>
      <c r="C49" s="130" t="s">
        <v>413</v>
      </c>
      <c r="D49" s="130">
        <v>7</v>
      </c>
    </row>
    <row r="50" spans="1:4" x14ac:dyDescent="0.25">
      <c r="A50" s="130" t="s">
        <v>240</v>
      </c>
      <c r="B50" s="130" t="s">
        <v>241</v>
      </c>
      <c r="C50" s="130" t="s">
        <v>413</v>
      </c>
      <c r="D50" s="130">
        <v>8</v>
      </c>
    </row>
    <row r="51" spans="1:4" x14ac:dyDescent="0.25">
      <c r="A51" s="130" t="s">
        <v>242</v>
      </c>
      <c r="B51" s="130" t="s">
        <v>243</v>
      </c>
      <c r="C51" s="130" t="s">
        <v>413</v>
      </c>
      <c r="D51" s="130">
        <v>9</v>
      </c>
    </row>
    <row r="52" spans="1:4" x14ac:dyDescent="0.25">
      <c r="A52" s="130" t="s">
        <v>244</v>
      </c>
      <c r="B52" s="130" t="s">
        <v>245</v>
      </c>
      <c r="C52" s="130" t="s">
        <v>413</v>
      </c>
      <c r="D52" s="130">
        <v>10</v>
      </c>
    </row>
    <row r="53" spans="1:4" x14ac:dyDescent="0.25">
      <c r="A53" s="130" t="s">
        <v>246</v>
      </c>
      <c r="B53" s="130" t="s">
        <v>247</v>
      </c>
      <c r="C53" s="130" t="s">
        <v>413</v>
      </c>
      <c r="D53" s="130">
        <v>11</v>
      </c>
    </row>
    <row r="54" spans="1:4" x14ac:dyDescent="0.25">
      <c r="A54" s="130" t="s">
        <v>248</v>
      </c>
      <c r="B54" s="130" t="s">
        <v>249</v>
      </c>
      <c r="C54" s="130" t="s">
        <v>413</v>
      </c>
      <c r="D54" s="130">
        <v>12</v>
      </c>
    </row>
    <row r="55" spans="1:4" x14ac:dyDescent="0.25">
      <c r="A55" s="130" t="s">
        <v>250</v>
      </c>
      <c r="B55" s="130" t="s">
        <v>251</v>
      </c>
      <c r="C55" s="130" t="s">
        <v>413</v>
      </c>
      <c r="D55" s="130">
        <v>13</v>
      </c>
    </row>
    <row r="56" spans="1:4" x14ac:dyDescent="0.25">
      <c r="A56" s="130" t="s">
        <v>252</v>
      </c>
      <c r="B56" s="130" t="s">
        <v>253</v>
      </c>
      <c r="C56" s="130" t="s">
        <v>413</v>
      </c>
      <c r="D56" s="130">
        <v>14</v>
      </c>
    </row>
    <row r="57" spans="1:4" x14ac:dyDescent="0.25">
      <c r="A57" s="130" t="s">
        <v>254</v>
      </c>
      <c r="B57" s="130" t="s">
        <v>255</v>
      </c>
      <c r="C57" s="130" t="s">
        <v>413</v>
      </c>
      <c r="D57" s="130">
        <v>15</v>
      </c>
    </row>
    <row r="58" spans="1:4" x14ac:dyDescent="0.25">
      <c r="A58" s="130" t="s">
        <v>256</v>
      </c>
      <c r="B58" s="130" t="s">
        <v>257</v>
      </c>
      <c r="C58" s="130" t="s">
        <v>413</v>
      </c>
      <c r="D58" s="130">
        <v>16</v>
      </c>
    </row>
    <row r="59" spans="1:4" x14ac:dyDescent="0.25">
      <c r="A59" s="130" t="s">
        <v>258</v>
      </c>
      <c r="B59" s="130" t="s">
        <v>259</v>
      </c>
      <c r="C59" s="130" t="s">
        <v>413</v>
      </c>
      <c r="D59" s="130">
        <v>17</v>
      </c>
    </row>
    <row r="60" spans="1:4" x14ac:dyDescent="0.25">
      <c r="A60" s="130" t="s">
        <v>260</v>
      </c>
      <c r="B60" s="130" t="s">
        <v>261</v>
      </c>
      <c r="C60" s="130" t="s">
        <v>413</v>
      </c>
      <c r="D60" s="130">
        <v>18</v>
      </c>
    </row>
    <row r="61" spans="1:4" x14ac:dyDescent="0.25">
      <c r="A61" s="130" t="s">
        <v>262</v>
      </c>
      <c r="B61" s="130" t="s">
        <v>263</v>
      </c>
      <c r="C61" s="130" t="s">
        <v>413</v>
      </c>
      <c r="D61" s="130">
        <v>19</v>
      </c>
    </row>
    <row r="62" spans="1:4" x14ac:dyDescent="0.25">
      <c r="A62" s="130" t="s">
        <v>264</v>
      </c>
      <c r="B62" s="130" t="s">
        <v>265</v>
      </c>
      <c r="C62" s="130" t="s">
        <v>413</v>
      </c>
      <c r="D62" s="130">
        <v>20</v>
      </c>
    </row>
    <row r="63" spans="1:4" x14ac:dyDescent="0.25">
      <c r="A63" s="130" t="s">
        <v>266</v>
      </c>
      <c r="B63" s="130" t="s">
        <v>267</v>
      </c>
      <c r="C63" s="130" t="s">
        <v>413</v>
      </c>
      <c r="D63" s="130">
        <v>21</v>
      </c>
    </row>
    <row r="64" spans="1:4" x14ac:dyDescent="0.25">
      <c r="A64" s="130" t="s">
        <v>268</v>
      </c>
      <c r="B64" s="130" t="s">
        <v>269</v>
      </c>
      <c r="C64" s="130" t="s">
        <v>413</v>
      </c>
      <c r="D64" s="130">
        <v>22</v>
      </c>
    </row>
    <row r="65" spans="1:4" x14ac:dyDescent="0.25">
      <c r="A65" s="130" t="s">
        <v>270</v>
      </c>
      <c r="B65" s="130" t="s">
        <v>271</v>
      </c>
      <c r="C65" s="130" t="s">
        <v>413</v>
      </c>
      <c r="D65" s="130">
        <v>23</v>
      </c>
    </row>
    <row r="66" spans="1:4" x14ac:dyDescent="0.25">
      <c r="A66" s="130" t="s">
        <v>272</v>
      </c>
      <c r="B66" s="130" t="s">
        <v>273</v>
      </c>
      <c r="C66" s="130" t="s">
        <v>413</v>
      </c>
      <c r="D66" s="130">
        <v>24</v>
      </c>
    </row>
    <row r="67" spans="1:4" x14ac:dyDescent="0.25">
      <c r="A67" s="130" t="s">
        <v>274</v>
      </c>
      <c r="B67" s="130" t="s">
        <v>275</v>
      </c>
      <c r="C67" s="130" t="s">
        <v>413</v>
      </c>
      <c r="D67" s="130">
        <v>25</v>
      </c>
    </row>
    <row r="68" spans="1:4" x14ac:dyDescent="0.25">
      <c r="A68" s="130" t="s">
        <v>276</v>
      </c>
      <c r="B68" s="130" t="s">
        <v>277</v>
      </c>
      <c r="C68" s="130" t="s">
        <v>413</v>
      </c>
      <c r="D68" s="130">
        <v>26</v>
      </c>
    </row>
    <row r="69" spans="1:4" x14ac:dyDescent="0.25">
      <c r="A69" s="130" t="s">
        <v>278</v>
      </c>
      <c r="B69" s="130" t="s">
        <v>279</v>
      </c>
      <c r="C69" s="130" t="s">
        <v>413</v>
      </c>
      <c r="D69" s="130">
        <v>27</v>
      </c>
    </row>
    <row r="70" spans="1:4" x14ac:dyDescent="0.25">
      <c r="A70" s="130" t="s">
        <v>280</v>
      </c>
      <c r="B70" s="130" t="s">
        <v>281</v>
      </c>
      <c r="C70" s="130" t="s">
        <v>413</v>
      </c>
      <c r="D70" s="130">
        <v>28</v>
      </c>
    </row>
    <row r="71" spans="1:4" x14ac:dyDescent="0.25">
      <c r="A71" s="130" t="s">
        <v>282</v>
      </c>
      <c r="B71" s="130" t="s">
        <v>283</v>
      </c>
      <c r="C71" s="130" t="s">
        <v>413</v>
      </c>
      <c r="D71" s="130">
        <v>29</v>
      </c>
    </row>
    <row r="72" spans="1:4" x14ac:dyDescent="0.25">
      <c r="A72" s="130" t="s">
        <v>284</v>
      </c>
      <c r="B72" s="130" t="s">
        <v>285</v>
      </c>
      <c r="C72" s="130" t="s">
        <v>413</v>
      </c>
      <c r="D72" s="130">
        <v>30</v>
      </c>
    </row>
    <row r="73" spans="1:4" x14ac:dyDescent="0.25">
      <c r="A73" s="130" t="s">
        <v>286</v>
      </c>
      <c r="B73" s="130" t="s">
        <v>287</v>
      </c>
      <c r="C73" s="130" t="s">
        <v>413</v>
      </c>
      <c r="D73" s="130">
        <v>31</v>
      </c>
    </row>
    <row r="74" spans="1:4" x14ac:dyDescent="0.25">
      <c r="A74" s="130" t="s">
        <v>288</v>
      </c>
      <c r="B74" s="130" t="s">
        <v>289</v>
      </c>
      <c r="C74" s="130" t="s">
        <v>413</v>
      </c>
      <c r="D74" s="130">
        <v>32</v>
      </c>
    </row>
    <row r="75" spans="1:4" x14ac:dyDescent="0.25">
      <c r="A75" s="130" t="s">
        <v>290</v>
      </c>
      <c r="B75" s="130" t="s">
        <v>291</v>
      </c>
      <c r="C75" s="130" t="s">
        <v>413</v>
      </c>
      <c r="D75" s="130">
        <v>33</v>
      </c>
    </row>
    <row r="76" spans="1:4" x14ac:dyDescent="0.25">
      <c r="A76" s="130" t="s">
        <v>292</v>
      </c>
      <c r="B76" s="130" t="s">
        <v>293</v>
      </c>
      <c r="C76" s="130" t="s">
        <v>413</v>
      </c>
      <c r="D76" s="130">
        <v>34</v>
      </c>
    </row>
    <row r="77" spans="1:4" x14ac:dyDescent="0.25">
      <c r="A77" s="130" t="s">
        <v>294</v>
      </c>
      <c r="B77" s="130" t="s">
        <v>295</v>
      </c>
      <c r="C77" s="130" t="s">
        <v>413</v>
      </c>
      <c r="D77" s="130">
        <v>35</v>
      </c>
    </row>
    <row r="78" spans="1:4" x14ac:dyDescent="0.25">
      <c r="A78" s="130" t="s">
        <v>296</v>
      </c>
      <c r="B78" s="130" t="s">
        <v>297</v>
      </c>
      <c r="C78" s="130" t="s">
        <v>413</v>
      </c>
      <c r="D78" s="130">
        <v>36</v>
      </c>
    </row>
    <row r="79" spans="1:4" x14ac:dyDescent="0.25">
      <c r="A79" s="130" t="s">
        <v>298</v>
      </c>
      <c r="B79" s="130" t="s">
        <v>299</v>
      </c>
      <c r="C79" s="130" t="s">
        <v>413</v>
      </c>
      <c r="D79" s="130">
        <v>37</v>
      </c>
    </row>
    <row r="80" spans="1:4" x14ac:dyDescent="0.25">
      <c r="A80" s="130" t="s">
        <v>300</v>
      </c>
      <c r="B80" s="130" t="s">
        <v>301</v>
      </c>
      <c r="C80" s="130" t="s">
        <v>413</v>
      </c>
      <c r="D80" s="130">
        <v>38</v>
      </c>
    </row>
    <row r="81" spans="1:4" x14ac:dyDescent="0.25">
      <c r="A81" s="130" t="s">
        <v>302</v>
      </c>
      <c r="B81" s="130" t="s">
        <v>303</v>
      </c>
      <c r="C81" s="130" t="s">
        <v>413</v>
      </c>
      <c r="D81" s="130">
        <v>39</v>
      </c>
    </row>
    <row r="82" spans="1:4" x14ac:dyDescent="0.25">
      <c r="A82" s="130" t="s">
        <v>304</v>
      </c>
      <c r="B82" s="130" t="s">
        <v>305</v>
      </c>
      <c r="C82" s="130" t="s">
        <v>413</v>
      </c>
      <c r="D82" s="130">
        <v>40</v>
      </c>
    </row>
    <row r="83" spans="1:4" x14ac:dyDescent="0.25">
      <c r="A83" s="130" t="s">
        <v>306</v>
      </c>
      <c r="B83" s="130" t="s">
        <v>307</v>
      </c>
      <c r="C83" s="130" t="s">
        <v>413</v>
      </c>
      <c r="D83" s="130">
        <v>41</v>
      </c>
    </row>
    <row r="84" spans="1:4" x14ac:dyDescent="0.25">
      <c r="A84" s="130" t="s">
        <v>308</v>
      </c>
      <c r="B84" s="130" t="s">
        <v>309</v>
      </c>
      <c r="C84" s="130" t="s">
        <v>413</v>
      </c>
      <c r="D84" s="130">
        <v>42</v>
      </c>
    </row>
    <row r="85" spans="1:4" x14ac:dyDescent="0.25">
      <c r="A85" s="130" t="s">
        <v>310</v>
      </c>
      <c r="B85" s="130" t="s">
        <v>311</v>
      </c>
      <c r="C85" s="130" t="s">
        <v>413</v>
      </c>
      <c r="D85" s="130">
        <v>43</v>
      </c>
    </row>
    <row r="86" spans="1:4" x14ac:dyDescent="0.25">
      <c r="A86" s="130" t="s">
        <v>312</v>
      </c>
      <c r="B86" s="130" t="s">
        <v>313</v>
      </c>
      <c r="C86" s="130" t="s">
        <v>413</v>
      </c>
      <c r="D86" s="130">
        <v>44</v>
      </c>
    </row>
    <row r="87" spans="1:4" x14ac:dyDescent="0.25">
      <c r="A87" s="130" t="s">
        <v>314</v>
      </c>
      <c r="B87" s="130" t="s">
        <v>315</v>
      </c>
      <c r="C87" s="130" t="s">
        <v>413</v>
      </c>
      <c r="D87" s="130">
        <v>45</v>
      </c>
    </row>
    <row r="88" spans="1:4" x14ac:dyDescent="0.25">
      <c r="A88" s="130" t="s">
        <v>316</v>
      </c>
      <c r="B88" s="130" t="s">
        <v>317</v>
      </c>
      <c r="C88" s="130" t="s">
        <v>413</v>
      </c>
      <c r="D88" s="130">
        <v>46</v>
      </c>
    </row>
    <row r="89" spans="1:4" x14ac:dyDescent="0.25">
      <c r="A89" s="130" t="s">
        <v>318</v>
      </c>
      <c r="B89" s="130" t="s">
        <v>319</v>
      </c>
      <c r="C89" s="130" t="s">
        <v>413</v>
      </c>
      <c r="D89" s="130">
        <v>47</v>
      </c>
    </row>
    <row r="90" spans="1:4" x14ac:dyDescent="0.25">
      <c r="A90" s="130" t="s">
        <v>320</v>
      </c>
      <c r="B90" s="130" t="s">
        <v>321</v>
      </c>
      <c r="C90" s="130" t="s">
        <v>413</v>
      </c>
      <c r="D90" s="130">
        <v>48</v>
      </c>
    </row>
    <row r="91" spans="1:4" x14ac:dyDescent="0.25">
      <c r="A91" s="130" t="s">
        <v>322</v>
      </c>
      <c r="B91" s="130" t="s">
        <v>323</v>
      </c>
      <c r="C91" s="130" t="s">
        <v>413</v>
      </c>
      <c r="D91" s="130">
        <v>49</v>
      </c>
    </row>
    <row r="92" spans="1:4" x14ac:dyDescent="0.25">
      <c r="A92" s="130" t="s">
        <v>324</v>
      </c>
      <c r="B92" s="130" t="s">
        <v>325</v>
      </c>
      <c r="C92" s="130" t="s">
        <v>413</v>
      </c>
      <c r="D92" s="130">
        <v>50</v>
      </c>
    </row>
    <row r="93" spans="1:4" x14ac:dyDescent="0.25">
      <c r="A93" s="130" t="s">
        <v>326</v>
      </c>
      <c r="B93" s="130" t="s">
        <v>327</v>
      </c>
      <c r="C93" s="130" t="s">
        <v>413</v>
      </c>
      <c r="D93" s="130">
        <v>51</v>
      </c>
    </row>
    <row r="94" spans="1:4" x14ac:dyDescent="0.25">
      <c r="A94" s="130" t="s">
        <v>328</v>
      </c>
      <c r="B94" s="130" t="s">
        <v>329</v>
      </c>
      <c r="C94" s="130" t="s">
        <v>413</v>
      </c>
      <c r="D94" s="130">
        <v>52</v>
      </c>
    </row>
    <row r="95" spans="1:4" x14ac:dyDescent="0.25">
      <c r="A95" s="130" t="s">
        <v>330</v>
      </c>
      <c r="B95" s="130" t="s">
        <v>331</v>
      </c>
      <c r="C95" s="130" t="s">
        <v>413</v>
      </c>
      <c r="D95" s="130">
        <v>53</v>
      </c>
    </row>
    <row r="96" spans="1:4" x14ac:dyDescent="0.25">
      <c r="A96" s="130" t="s">
        <v>332</v>
      </c>
      <c r="B96" s="130" t="s">
        <v>333</v>
      </c>
      <c r="C96" s="130" t="s">
        <v>413</v>
      </c>
      <c r="D96" s="130">
        <v>54</v>
      </c>
    </row>
    <row r="97" spans="1:4" x14ac:dyDescent="0.25">
      <c r="A97" s="130" t="s">
        <v>334</v>
      </c>
      <c r="B97" s="130" t="s">
        <v>335</v>
      </c>
      <c r="C97" s="130" t="s">
        <v>413</v>
      </c>
      <c r="D97" s="130">
        <v>55</v>
      </c>
    </row>
    <row r="98" spans="1:4" x14ac:dyDescent="0.25">
      <c r="A98" s="130" t="s">
        <v>336</v>
      </c>
      <c r="B98" s="130" t="s">
        <v>337</v>
      </c>
      <c r="C98" s="130" t="s">
        <v>413</v>
      </c>
      <c r="D98" s="130">
        <v>56</v>
      </c>
    </row>
    <row r="99" spans="1:4" x14ac:dyDescent="0.25">
      <c r="A99" s="130" t="s">
        <v>338</v>
      </c>
      <c r="B99" s="130" t="s">
        <v>339</v>
      </c>
      <c r="C99" s="130" t="s">
        <v>413</v>
      </c>
      <c r="D99" s="130">
        <v>57</v>
      </c>
    </row>
    <row r="100" spans="1:4" x14ac:dyDescent="0.25">
      <c r="A100" s="130" t="s">
        <v>340</v>
      </c>
      <c r="B100" s="130" t="s">
        <v>341</v>
      </c>
      <c r="C100" s="130" t="s">
        <v>413</v>
      </c>
      <c r="D100" s="130">
        <v>58</v>
      </c>
    </row>
    <row r="101" spans="1:4" x14ac:dyDescent="0.25">
      <c r="A101" s="130" t="s">
        <v>342</v>
      </c>
      <c r="B101" s="130" t="s">
        <v>343</v>
      </c>
      <c r="C101" s="130" t="s">
        <v>413</v>
      </c>
      <c r="D101" s="130">
        <v>59</v>
      </c>
    </row>
    <row r="102" spans="1:4" x14ac:dyDescent="0.25">
      <c r="A102" s="130" t="s">
        <v>344</v>
      </c>
      <c r="B102" s="130" t="s">
        <v>345</v>
      </c>
      <c r="C102" s="130" t="s">
        <v>413</v>
      </c>
      <c r="D102" s="130">
        <v>60</v>
      </c>
    </row>
    <row r="103" spans="1:4" x14ac:dyDescent="0.25">
      <c r="A103" s="130" t="s">
        <v>346</v>
      </c>
      <c r="B103" s="130" t="s">
        <v>347</v>
      </c>
      <c r="C103" s="130" t="s">
        <v>413</v>
      </c>
      <c r="D103" s="130">
        <v>61</v>
      </c>
    </row>
    <row r="104" spans="1:4" x14ac:dyDescent="0.25">
      <c r="A104" s="130" t="s">
        <v>348</v>
      </c>
      <c r="B104" s="130" t="s">
        <v>349</v>
      </c>
      <c r="C104" s="130" t="s">
        <v>413</v>
      </c>
      <c r="D104" s="130">
        <v>62</v>
      </c>
    </row>
    <row r="105" spans="1:4" x14ac:dyDescent="0.25">
      <c r="A105" s="130" t="s">
        <v>350</v>
      </c>
      <c r="B105" s="130" t="s">
        <v>351</v>
      </c>
      <c r="C105" s="130" t="s">
        <v>413</v>
      </c>
      <c r="D105" s="130">
        <v>63</v>
      </c>
    </row>
    <row r="106" spans="1:4" x14ac:dyDescent="0.25">
      <c r="A106" s="130" t="s">
        <v>352</v>
      </c>
      <c r="B106" s="130" t="s">
        <v>353</v>
      </c>
      <c r="C106" s="130" t="s">
        <v>413</v>
      </c>
      <c r="D106" s="130">
        <v>64</v>
      </c>
    </row>
    <row r="107" spans="1:4" x14ac:dyDescent="0.25">
      <c r="A107" s="130" t="s">
        <v>354</v>
      </c>
      <c r="B107" s="130" t="s">
        <v>355</v>
      </c>
      <c r="C107" s="130" t="s">
        <v>413</v>
      </c>
      <c r="D107" s="130">
        <v>65</v>
      </c>
    </row>
    <row r="108" spans="1:4" x14ac:dyDescent="0.25">
      <c r="A108" s="130" t="s">
        <v>356</v>
      </c>
      <c r="B108" s="130" t="s">
        <v>357</v>
      </c>
      <c r="C108" s="130" t="s">
        <v>413</v>
      </c>
      <c r="D108" s="130">
        <v>66</v>
      </c>
    </row>
    <row r="109" spans="1:4" x14ac:dyDescent="0.25">
      <c r="A109" s="130" t="s">
        <v>358</v>
      </c>
      <c r="B109" s="130" t="s">
        <v>359</v>
      </c>
      <c r="C109" s="130" t="s">
        <v>413</v>
      </c>
      <c r="D109" s="130">
        <v>67</v>
      </c>
    </row>
    <row r="110" spans="1:4" x14ac:dyDescent="0.25">
      <c r="A110" s="130" t="s">
        <v>360</v>
      </c>
      <c r="B110" s="130" t="s">
        <v>361</v>
      </c>
      <c r="C110" s="130" t="s">
        <v>413</v>
      </c>
      <c r="D110" s="130">
        <v>68</v>
      </c>
    </row>
    <row r="111" spans="1:4" x14ac:dyDescent="0.25">
      <c r="A111" s="130" t="s">
        <v>362</v>
      </c>
      <c r="B111" s="130" t="s">
        <v>363</v>
      </c>
      <c r="C111" s="130" t="s">
        <v>413</v>
      </c>
      <c r="D111" s="130">
        <v>69</v>
      </c>
    </row>
    <row r="112" spans="1:4" x14ac:dyDescent="0.25">
      <c r="A112" s="130" t="s">
        <v>364</v>
      </c>
      <c r="B112" s="130" t="s">
        <v>365</v>
      </c>
      <c r="C112" s="130" t="s">
        <v>413</v>
      </c>
      <c r="D112" s="130">
        <v>70</v>
      </c>
    </row>
    <row r="113" spans="1:4" x14ac:dyDescent="0.25">
      <c r="A113" s="130" t="s">
        <v>366</v>
      </c>
      <c r="B113" s="130" t="s">
        <v>367</v>
      </c>
      <c r="C113" s="130" t="s">
        <v>413</v>
      </c>
      <c r="D113" s="130">
        <v>71</v>
      </c>
    </row>
    <row r="114" spans="1:4" x14ac:dyDescent="0.25">
      <c r="A114" s="130" t="s">
        <v>368</v>
      </c>
      <c r="B114" s="130" t="s">
        <v>369</v>
      </c>
      <c r="C114" s="130" t="s">
        <v>413</v>
      </c>
      <c r="D114" s="130">
        <v>72</v>
      </c>
    </row>
    <row r="115" spans="1:4" x14ac:dyDescent="0.25">
      <c r="A115" s="130" t="s">
        <v>370</v>
      </c>
      <c r="B115" s="130" t="s">
        <v>371</v>
      </c>
      <c r="C115" s="130" t="s">
        <v>413</v>
      </c>
      <c r="D115" s="130">
        <v>73</v>
      </c>
    </row>
    <row r="116" spans="1:4" x14ac:dyDescent="0.25">
      <c r="A116" s="130" t="s">
        <v>372</v>
      </c>
      <c r="B116" s="130" t="s">
        <v>373</v>
      </c>
      <c r="C116" s="130" t="s">
        <v>413</v>
      </c>
      <c r="D116" s="130">
        <v>74</v>
      </c>
    </row>
    <row r="117" spans="1:4" x14ac:dyDescent="0.25">
      <c r="A117" s="130" t="s">
        <v>374</v>
      </c>
      <c r="B117" s="130" t="s">
        <v>375</v>
      </c>
      <c r="C117" s="130" t="s">
        <v>413</v>
      </c>
      <c r="D117" s="130">
        <v>75</v>
      </c>
    </row>
    <row r="118" spans="1:4" x14ac:dyDescent="0.25">
      <c r="A118" s="130" t="s">
        <v>376</v>
      </c>
      <c r="B118" s="130" t="s">
        <v>377</v>
      </c>
      <c r="C118" s="130" t="s">
        <v>413</v>
      </c>
      <c r="D118" s="130">
        <v>76</v>
      </c>
    </row>
    <row r="119" spans="1:4" x14ac:dyDescent="0.25">
      <c r="A119" s="130" t="s">
        <v>378</v>
      </c>
      <c r="B119" s="130" t="s">
        <v>379</v>
      </c>
      <c r="C119" s="130" t="s">
        <v>413</v>
      </c>
      <c r="D119" s="130">
        <v>77</v>
      </c>
    </row>
    <row r="120" spans="1:4" x14ac:dyDescent="0.25">
      <c r="A120" s="130" t="s">
        <v>380</v>
      </c>
      <c r="B120" s="130" t="s">
        <v>381</v>
      </c>
      <c r="C120" s="130" t="s">
        <v>413</v>
      </c>
      <c r="D120" s="130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B1:AA95"/>
  <sheetViews>
    <sheetView tabSelected="1" zoomScale="70" zoomScaleNormal="70" workbookViewId="0">
      <pane ySplit="4" topLeftCell="A5" activePane="bottomLeft" state="frozen"/>
      <selection pane="bottomLeft" activeCell="I16" sqref="I16"/>
    </sheetView>
  </sheetViews>
  <sheetFormatPr baseColWidth="10" defaultRowHeight="16.5" x14ac:dyDescent="0.3"/>
  <cols>
    <col min="1" max="1" width="1.28515625" style="1" customWidth="1"/>
    <col min="2" max="2" width="5" style="1" customWidth="1"/>
    <col min="3" max="3" width="20.28515625" style="1" customWidth="1"/>
    <col min="4" max="5" width="18.140625" style="1" customWidth="1"/>
    <col min="6" max="6" width="20.7109375" style="1" customWidth="1"/>
    <col min="7" max="7" width="1.7109375" style="1" customWidth="1"/>
    <col min="8" max="8" width="20.28515625" style="1" customWidth="1"/>
    <col min="9" max="10" width="18.140625" style="1" customWidth="1"/>
    <col min="11" max="11" width="20.7109375" style="1" customWidth="1"/>
    <col min="12" max="12" width="2.140625" style="1" customWidth="1"/>
    <col min="13" max="13" width="20.28515625" style="1" customWidth="1"/>
    <col min="14" max="15" width="18.140625" style="1" customWidth="1"/>
    <col min="16" max="16" width="20.7109375" style="1" customWidth="1"/>
    <col min="17" max="17" width="1.5703125" style="1" customWidth="1"/>
    <col min="18" max="18" width="20.28515625" style="1" customWidth="1"/>
    <col min="19" max="20" width="18.140625" style="1" customWidth="1"/>
    <col min="21" max="21" width="20.7109375" style="1" customWidth="1"/>
    <col min="22" max="22" width="1.85546875" style="1" customWidth="1"/>
    <col min="23" max="23" width="20.28515625" style="1" customWidth="1"/>
    <col min="24" max="25" width="18.140625" style="1" customWidth="1"/>
    <col min="26" max="26" width="20.7109375" style="1" customWidth="1"/>
    <col min="27" max="27" width="16.140625" style="1" bestFit="1" customWidth="1"/>
    <col min="28" max="16384" width="11.42578125" style="1"/>
  </cols>
  <sheetData>
    <row r="1" spans="2:27" ht="26.25" thickBot="1" x14ac:dyDescent="0.35">
      <c r="C1" s="178" t="s">
        <v>35</v>
      </c>
      <c r="D1" s="179"/>
      <c r="E1" s="174">
        <f ca="1">TODAY()</f>
        <v>42870</v>
      </c>
      <c r="F1" s="175"/>
      <c r="H1" s="178" t="s">
        <v>36</v>
      </c>
      <c r="I1" s="179"/>
      <c r="J1" s="176">
        <v>42870.507870370369</v>
      </c>
      <c r="K1" s="177"/>
      <c r="M1" s="178" t="s">
        <v>37</v>
      </c>
      <c r="N1" s="179"/>
      <c r="O1" s="176" t="str">
        <f>CONCATENATE("Dans ",VLOOKUP(Paramétrages!$N$1,Paramétrages!$N$2:$P$21,2,0)," H ",VLOOKUP(Paramétrages!$N$1,Paramétrages!$N$2:$P$21,3,0)," Min")</f>
        <v>Dans 1 H 19 Min</v>
      </c>
      <c r="P1" s="177"/>
      <c r="R1" s="170" t="s">
        <v>46</v>
      </c>
      <c r="S1" s="171"/>
      <c r="T1" s="172">
        <f ca="1">HLOOKUP(DAY(WORKDAY(TODAY(),-1)),'Recapitulatif mensuel'!B221:AF223,2,FALSE)</f>
        <v>0</v>
      </c>
      <c r="U1" s="173"/>
      <c r="W1" s="170" t="s">
        <v>52</v>
      </c>
      <c r="X1" s="171"/>
      <c r="Y1" s="183">
        <f ca="1">HLOOKUP(DAY(WORKDAY(TODAY(),-1)),'Recapitulatif mensuel'!B221:AF223,3,FALSE)</f>
        <v>0</v>
      </c>
      <c r="Z1" s="184"/>
      <c r="AA1" s="90"/>
    </row>
    <row r="2" spans="2:27" s="117" customFormat="1" ht="6" customHeight="1" thickBot="1" x14ac:dyDescent="0.35">
      <c r="C2" s="118"/>
      <c r="D2" s="118"/>
      <c r="E2" s="145"/>
      <c r="F2" s="146" t="str">
        <f ca="1">CONCATENATE(MONTH(E1)," - ",YEAR(E1))</f>
        <v>5 - 2017</v>
      </c>
      <c r="H2" s="118"/>
      <c r="I2" s="118"/>
      <c r="J2" s="119"/>
      <c r="K2" s="119"/>
      <c r="M2" s="118"/>
      <c r="N2" s="118"/>
      <c r="O2" s="120"/>
      <c r="P2" s="120"/>
      <c r="R2" s="121"/>
      <c r="S2" s="122"/>
      <c r="T2" s="123"/>
      <c r="U2" s="123"/>
      <c r="W2" s="121"/>
      <c r="X2" s="122"/>
      <c r="Y2" s="124"/>
      <c r="Z2" s="124"/>
      <c r="AA2" s="125"/>
    </row>
    <row r="3" spans="2:27" s="117" customFormat="1" ht="27" thickBot="1" x14ac:dyDescent="0.35">
      <c r="C3" s="188" t="s">
        <v>417</v>
      </c>
      <c r="D3" s="189"/>
      <c r="E3" s="189"/>
      <c r="F3" s="190"/>
      <c r="H3" s="191"/>
      <c r="I3" s="191"/>
      <c r="J3" s="191"/>
      <c r="K3" s="191"/>
      <c r="M3" s="118"/>
      <c r="N3" s="118"/>
      <c r="O3" s="120"/>
      <c r="P3" s="120"/>
      <c r="R3" s="121"/>
      <c r="S3" s="122"/>
      <c r="T3" s="123"/>
      <c r="U3" s="123"/>
      <c r="W3" s="121"/>
      <c r="X3" s="122"/>
      <c r="Y3" s="124"/>
      <c r="Z3" s="124"/>
      <c r="AA3" s="125"/>
    </row>
    <row r="4" spans="2:27" ht="20.100000000000001" customHeight="1" x14ac:dyDescent="0.3">
      <c r="J4" s="34"/>
    </row>
    <row r="5" spans="2:27" ht="16.5" customHeight="1" x14ac:dyDescent="0.3">
      <c r="C5" s="169" t="str">
        <f>Paramétrages!D2</f>
        <v>CHRONOROUTE 5H30</v>
      </c>
      <c r="D5" s="169"/>
      <c r="E5" s="169"/>
      <c r="F5" s="169"/>
      <c r="H5" s="169" t="str">
        <f>Paramétrages!D3</f>
        <v>CHRONOROUTE 8H30</v>
      </c>
      <c r="I5" s="169"/>
      <c r="J5" s="169"/>
      <c r="K5" s="169"/>
      <c r="M5" s="169" t="str">
        <f>Paramétrages!D4</f>
        <v>CHRONOROUTE 13H30</v>
      </c>
      <c r="N5" s="169"/>
      <c r="O5" s="169"/>
      <c r="P5" s="169"/>
      <c r="R5" s="169" t="str">
        <f>Paramétrages!D5</f>
        <v>CHRONOROUTE 17H30</v>
      </c>
      <c r="S5" s="169"/>
      <c r="T5" s="169"/>
      <c r="U5" s="169"/>
      <c r="W5" s="169" t="str">
        <f>Paramétrages!D6</f>
        <v/>
      </c>
      <c r="X5" s="169"/>
      <c r="Y5" s="169"/>
      <c r="Z5" s="169"/>
    </row>
    <row r="6" spans="2:27" ht="16.5" customHeight="1" x14ac:dyDescent="0.3">
      <c r="C6" s="169"/>
      <c r="D6" s="169"/>
      <c r="E6" s="169"/>
      <c r="F6" s="169"/>
      <c r="H6" s="169"/>
      <c r="I6" s="169"/>
      <c r="J6" s="169"/>
      <c r="K6" s="169"/>
      <c r="M6" s="169"/>
      <c r="N6" s="169"/>
      <c r="O6" s="169"/>
      <c r="P6" s="169"/>
      <c r="R6" s="169"/>
      <c r="S6" s="169"/>
      <c r="T6" s="169"/>
      <c r="U6" s="169"/>
      <c r="W6" s="169"/>
      <c r="X6" s="169"/>
      <c r="Y6" s="169"/>
      <c r="Z6" s="169"/>
    </row>
    <row r="7" spans="2:27" ht="6" customHeight="1" thickBot="1" x14ac:dyDescent="0.35"/>
    <row r="8" spans="2:27" ht="17.100000000000001" customHeight="1" thickBot="1" x14ac:dyDescent="0.35">
      <c r="B8" s="56"/>
      <c r="D8" s="17" t="s">
        <v>403</v>
      </c>
      <c r="E8" s="16" t="s">
        <v>404</v>
      </c>
      <c r="F8" s="17" t="s">
        <v>406</v>
      </c>
      <c r="I8" s="17" t="s">
        <v>403</v>
      </c>
      <c r="J8" s="16" t="s">
        <v>404</v>
      </c>
      <c r="K8" s="17" t="s">
        <v>406</v>
      </c>
      <c r="N8" s="17" t="s">
        <v>403</v>
      </c>
      <c r="O8" s="16" t="s">
        <v>404</v>
      </c>
      <c r="P8" s="17" t="s">
        <v>406</v>
      </c>
      <c r="S8" s="17" t="s">
        <v>403</v>
      </c>
      <c r="T8" s="16" t="s">
        <v>404</v>
      </c>
      <c r="U8" s="17" t="s">
        <v>406</v>
      </c>
      <c r="X8" s="17" t="s">
        <v>403</v>
      </c>
      <c r="Y8" s="16" t="s">
        <v>404</v>
      </c>
      <c r="Z8" s="17" t="s">
        <v>406</v>
      </c>
    </row>
    <row r="9" spans="2:27" ht="27" customHeight="1" x14ac:dyDescent="0.3">
      <c r="B9" s="185" t="s">
        <v>74</v>
      </c>
      <c r="C9" s="53" t="s">
        <v>12</v>
      </c>
      <c r="D9" s="81">
        <f>IF(Paramétrages!F2&lt;&gt;"",Paramétrages!F2,"")</f>
        <v>0.22569444444444445</v>
      </c>
      <c r="E9" s="82">
        <f>IF(Paramétrages!G2&lt;&gt;"",Paramétrages!G2,"")</f>
        <v>0.23263888888888887</v>
      </c>
      <c r="F9" s="166" t="str">
        <f>IF(OR(D10="",D12=""),"",IF(AND(D12&gt;=D10,D10&gt;=D9,D12&lt;=D11,D10&lt;=E9),"J","L"))</f>
        <v>J</v>
      </c>
      <c r="H9" s="12" t="s">
        <v>12</v>
      </c>
      <c r="I9" s="81">
        <f>IF(Paramétrages!F3&lt;&gt;"",Paramétrages!F3,"")</f>
        <v>0.35069444444444448</v>
      </c>
      <c r="J9" s="82">
        <f>IF(Paramétrages!G3&lt;&gt;"",Paramétrages!G3,"")</f>
        <v>0.3576388888888889</v>
      </c>
      <c r="K9" s="166" t="str">
        <f ca="1">IF(OR(I10="",I12=""),"",IF(AND(I12&gt;=I10,I10&gt;=I9,I12&lt;=I11,I10&lt;=J9),"J","L"))</f>
        <v>L</v>
      </c>
      <c r="M9" s="12" t="s">
        <v>12</v>
      </c>
      <c r="N9" s="81">
        <f>Paramétrages!F4</f>
        <v>0.55902777777777779</v>
      </c>
      <c r="O9" s="82">
        <f>Paramétrages!G4</f>
        <v>0.56597222222222221</v>
      </c>
      <c r="P9" s="166" t="str">
        <f ca="1">IF(OR(N10="",N12=""),"",IF(AND(N12&gt;=N10,N10&gt;=N9,N12&lt;=N11,N10&lt;=O9),"J","L"))</f>
        <v/>
      </c>
      <c r="R9" s="12" t="s">
        <v>12</v>
      </c>
      <c r="S9" s="81">
        <f>Paramétrages!F5</f>
        <v>0.72569444444444442</v>
      </c>
      <c r="T9" s="82">
        <f>Paramétrages!G5</f>
        <v>0.73263888888888884</v>
      </c>
      <c r="U9" s="166" t="str">
        <f ca="1">IF(OR(S10="",S12=""),"",IF(AND(S12&gt;=S10,S10&gt;=S9,S12&lt;=S11,S10&lt;=T9),"J","L"))</f>
        <v>L</v>
      </c>
      <c r="W9" s="12" t="s">
        <v>12</v>
      </c>
      <c r="X9" s="81" t="str">
        <f>Paramétrages!F6</f>
        <v/>
      </c>
      <c r="Y9" s="82" t="str">
        <f>Paramétrages!G6</f>
        <v/>
      </c>
      <c r="Z9" s="166" t="str">
        <f ca="1">IF(OR(X10="",X12=""),"",IF(AND(X12&gt;=X10,X10&gt;=X9,X12&lt;=X11,X10&lt;=Y9),"J","L"))</f>
        <v/>
      </c>
    </row>
    <row r="10" spans="2:27" ht="27" customHeight="1" thickBot="1" x14ac:dyDescent="0.35">
      <c r="B10" s="186"/>
      <c r="C10" s="54" t="s">
        <v>28</v>
      </c>
      <c r="D10" s="159">
        <v>0.22638888888888889</v>
      </c>
      <c r="E10" s="160"/>
      <c r="F10" s="167"/>
      <c r="H10" s="18" t="s">
        <v>28</v>
      </c>
      <c r="I10" s="159">
        <f ca="1">IF((HLOOKUP((DAY(E1)),CAMION2,2,FALSE)&lt;&gt;""),HLOOKUP((DAY(E1)),CAMION2,2,FALSE),"")</f>
        <v>0.48973379629629626</v>
      </c>
      <c r="J10" s="160"/>
      <c r="K10" s="167"/>
      <c r="M10" s="18" t="s">
        <v>28</v>
      </c>
      <c r="N10" s="159" t="str">
        <f ca="1">IF((HLOOKUP((DAY(E1)),CAMION3,2,FALSE)&lt;&gt;""),HLOOKUP((DAY(E1)),CAMION3,2,FALSE),"")</f>
        <v/>
      </c>
      <c r="O10" s="160"/>
      <c r="P10" s="167"/>
      <c r="R10" s="18" t="s">
        <v>28</v>
      </c>
      <c r="S10" s="159">
        <f ca="1">IF((HLOOKUP((DAY(E1)),CAMION4,2,FALSE)&lt;&gt;""),HLOOKUP((DAY(E1)),CAMION4,2,FALSE),"")</f>
        <v>0.47575231481481484</v>
      </c>
      <c r="T10" s="160"/>
      <c r="U10" s="167"/>
      <c r="W10" s="18" t="s">
        <v>28</v>
      </c>
      <c r="X10" s="159" t="str">
        <f ca="1">IF((HLOOKUP((DAY(E1)),CAMION5,2,FALSE)&lt;&gt;""),HLOOKUP((DAY(E1)),CAMION5,2,FALSE),"")</f>
        <v/>
      </c>
      <c r="Y10" s="160"/>
      <c r="Z10" s="167"/>
    </row>
    <row r="11" spans="2:27" ht="27" customHeight="1" x14ac:dyDescent="0.3">
      <c r="B11" s="186"/>
      <c r="C11" s="53" t="s">
        <v>16</v>
      </c>
      <c r="D11" s="161">
        <f>IF(D10&lt;&gt;"",D10+Paramétrages!$H$27,"Attente heure arrivée")</f>
        <v>0.26805555555555555</v>
      </c>
      <c r="E11" s="162"/>
      <c r="F11" s="167"/>
      <c r="H11" s="12" t="s">
        <v>16</v>
      </c>
      <c r="I11" s="161">
        <f ca="1">IF(I10&lt;&gt;"",I10+Paramétrages!$H$27,"Attente heure arrivée")</f>
        <v>0.53140046296296295</v>
      </c>
      <c r="J11" s="162"/>
      <c r="K11" s="167"/>
      <c r="M11" s="12" t="s">
        <v>16</v>
      </c>
      <c r="N11" s="161" t="str">
        <f ca="1">IF(N10&lt;&gt;"",N10+Paramétrages!$H$27,"Attente heure arrivée")</f>
        <v>Attente heure arrivée</v>
      </c>
      <c r="O11" s="162"/>
      <c r="P11" s="167"/>
      <c r="R11" s="12" t="s">
        <v>16</v>
      </c>
      <c r="S11" s="161">
        <f ca="1">IF(S10&lt;&gt;"",S10+Paramétrages!$H$27,"Attente heure arrivée")</f>
        <v>0.51741898148148147</v>
      </c>
      <c r="T11" s="162"/>
      <c r="U11" s="167"/>
      <c r="W11" s="12" t="s">
        <v>16</v>
      </c>
      <c r="X11" s="161" t="str">
        <f ca="1">IF(X10&lt;&gt;"",X10+Paramétrages!$H$27,"Attente heure arrivée")</f>
        <v>Attente heure arrivée</v>
      </c>
      <c r="Y11" s="162"/>
      <c r="Z11" s="167"/>
    </row>
    <row r="12" spans="2:27" ht="27" customHeight="1" thickBot="1" x14ac:dyDescent="0.35">
      <c r="B12" s="186"/>
      <c r="C12" s="54" t="s">
        <v>28</v>
      </c>
      <c r="D12" s="164">
        <v>0.26041666666666669</v>
      </c>
      <c r="E12" s="165"/>
      <c r="F12" s="168"/>
      <c r="H12" s="18" t="s">
        <v>28</v>
      </c>
      <c r="I12" s="164">
        <f ca="1">IF((HLOOKUP((DAY(E1)),CAMION2,3,FALSE)&lt;&gt;""),HLOOKUP((DAY(E1)),CAMION2,3,FALSE),"")</f>
        <v>0.48974537037037041</v>
      </c>
      <c r="J12" s="165"/>
      <c r="K12" s="168"/>
      <c r="M12" s="18" t="s">
        <v>28</v>
      </c>
      <c r="N12" s="164" t="str">
        <f ca="1">IF((HLOOKUP((DAY(E1)),CAMION3,3,FALSE)&lt;&gt;""),HLOOKUP((DAY(E1)),CAMION3,3,FALSE),"")</f>
        <v/>
      </c>
      <c r="O12" s="165"/>
      <c r="P12" s="168"/>
      <c r="R12" s="18" t="s">
        <v>28</v>
      </c>
      <c r="S12" s="164">
        <f ca="1">IF((HLOOKUP((DAY(E1)),CAMION4,3,FALSE)&lt;&gt;""),HLOOKUP((DAY(E1)),CAMION4,3,FALSE),"")</f>
        <v>0.47576388888888888</v>
      </c>
      <c r="T12" s="165"/>
      <c r="U12" s="168"/>
      <c r="W12" s="18" t="s">
        <v>28</v>
      </c>
      <c r="X12" s="164" t="str">
        <f ca="1">IF((HLOOKUP((DAY(E1)),CAMION5,3,FALSE)&lt;&gt;""),HLOOKUP((DAY(E1)),CAMION5,3,FALSE),"")</f>
        <v/>
      </c>
      <c r="Y12" s="165"/>
      <c r="Z12" s="168"/>
    </row>
    <row r="13" spans="2:27" ht="27" customHeight="1" thickBot="1" x14ac:dyDescent="0.35">
      <c r="B13" s="187"/>
      <c r="C13" s="55" t="s">
        <v>22</v>
      </c>
      <c r="D13" s="180"/>
      <c r="E13" s="155"/>
      <c r="F13" s="156"/>
      <c r="H13" s="14" t="s">
        <v>22</v>
      </c>
      <c r="I13" s="154"/>
      <c r="J13" s="155"/>
      <c r="K13" s="156"/>
      <c r="M13" s="14" t="s">
        <v>22</v>
      </c>
      <c r="N13" s="154"/>
      <c r="O13" s="155"/>
      <c r="P13" s="156"/>
      <c r="R13" s="14" t="s">
        <v>22</v>
      </c>
      <c r="S13" s="154"/>
      <c r="T13" s="155"/>
      <c r="U13" s="156"/>
      <c r="W13" s="14" t="s">
        <v>22</v>
      </c>
      <c r="X13" s="154"/>
      <c r="Y13" s="155"/>
      <c r="Z13" s="156"/>
    </row>
    <row r="14" spans="2:27" ht="17.100000000000001" customHeight="1" thickBot="1" x14ac:dyDescent="0.35">
      <c r="C14" s="19"/>
      <c r="D14" s="17" t="s">
        <v>405</v>
      </c>
      <c r="E14" s="16" t="s">
        <v>407</v>
      </c>
      <c r="F14" s="17" t="s">
        <v>406</v>
      </c>
      <c r="H14" s="19"/>
      <c r="I14" s="17" t="s">
        <v>405</v>
      </c>
      <c r="J14" s="16" t="s">
        <v>407</v>
      </c>
      <c r="K14" s="17" t="s">
        <v>406</v>
      </c>
      <c r="M14" s="19"/>
      <c r="N14" s="17" t="s">
        <v>405</v>
      </c>
      <c r="O14" s="16" t="s">
        <v>407</v>
      </c>
      <c r="P14" s="17" t="s">
        <v>406</v>
      </c>
      <c r="R14" s="19"/>
      <c r="S14" s="17" t="s">
        <v>405</v>
      </c>
      <c r="T14" s="16" t="s">
        <v>407</v>
      </c>
      <c r="U14" s="17" t="s">
        <v>406</v>
      </c>
      <c r="W14" s="19"/>
      <c r="X14" s="17" t="s">
        <v>405</v>
      </c>
      <c r="Y14" s="16" t="s">
        <v>407</v>
      </c>
      <c r="Z14" s="17" t="s">
        <v>406</v>
      </c>
    </row>
    <row r="15" spans="2:27" ht="27" customHeight="1" x14ac:dyDescent="0.3">
      <c r="B15" s="185" t="s">
        <v>75</v>
      </c>
      <c r="C15" s="12" t="s">
        <v>23</v>
      </c>
      <c r="D15" s="83">
        <f>Paramétrages!H32</f>
        <v>3</v>
      </c>
      <c r="E15" s="84">
        <f ca="1">IF((HLOOKUP((DAY(E1)),CAMION1,4,FALSE)&lt;&gt;""),HLOOKUP((DAY(E1)),CAMION1,4,FALSE),"")</f>
        <v>2</v>
      </c>
      <c r="F15" s="157" t="str">
        <f ca="1">IF(OR(E15="",E16=""),"",IF(AND(E15&lt;=D15,E17&gt;=D17),"J","L"))</f>
        <v>J</v>
      </c>
      <c r="H15" s="12" t="s">
        <v>23</v>
      </c>
      <c r="I15" s="83">
        <f>D15</f>
        <v>3</v>
      </c>
      <c r="J15" s="84">
        <f ca="1">IF((HLOOKUP((DAY(E1)),CAMION2,4,FALSE)&lt;&gt;""),HLOOKUP((DAY(E1)),CAMION2,4,FALSE),"")</f>
        <v>2</v>
      </c>
      <c r="K15" s="157" t="str">
        <f ca="1">IF(OR(J15="",J16=""),"",IF(AND(J15&lt;=I15,J17&gt;=I17),"J","L"))</f>
        <v>J</v>
      </c>
      <c r="M15" s="12" t="s">
        <v>23</v>
      </c>
      <c r="N15" s="83">
        <f>I15</f>
        <v>3</v>
      </c>
      <c r="O15" s="84" t="str">
        <f ca="1">IF((HLOOKUP((DAY(E1)),CAMION3,4,FALSE)&lt;&gt;""),HLOOKUP((DAY(E1)),CAMION3,4,FALSE),"")</f>
        <v/>
      </c>
      <c r="P15" s="157" t="str">
        <f ca="1">IF(OR(O15="",O16=""),"",IF(AND(O15&lt;=N15,O17&gt;=N17),"J","L"))</f>
        <v/>
      </c>
      <c r="R15" s="12" t="s">
        <v>23</v>
      </c>
      <c r="S15" s="83">
        <f>N15</f>
        <v>3</v>
      </c>
      <c r="T15" s="84">
        <f ca="1">IF((HLOOKUP((DAY(E1)),CAMION4,4,FALSE)&lt;&gt;""),HLOOKUP((DAY(E1)),CAMION4,4,FALSE),"")</f>
        <v>4</v>
      </c>
      <c r="U15" s="157" t="str">
        <f ca="1">IF(OR(T15="",T16=""),"",IF(AND(T15&lt;=S15,T17&gt;=S17),"J","L"))</f>
        <v>L</v>
      </c>
      <c r="W15" s="12" t="s">
        <v>23</v>
      </c>
      <c r="X15" s="83">
        <f>S15</f>
        <v>3</v>
      </c>
      <c r="Y15" s="84" t="str">
        <f ca="1">IF((HLOOKUP((DAY(E1)),CAMION5,4,FALSE)&lt;&gt;""),HLOOKUP((DAY(E1)),CAMION5,4,FALSE),"")</f>
        <v/>
      </c>
      <c r="Z15" s="157" t="str">
        <f ca="1">IF(OR(Y15="",Y16=""),"",IF(AND(Y15&lt;=X15,Y17&gt;=X17),"J","L"))</f>
        <v/>
      </c>
    </row>
    <row r="16" spans="2:27" ht="27" customHeight="1" x14ac:dyDescent="0.3">
      <c r="B16" s="186"/>
      <c r="C16" s="13" t="s">
        <v>18</v>
      </c>
      <c r="D16" s="20"/>
      <c r="E16" s="85">
        <f ca="1">IF((HLOOKUP((DAY(E1)),CAMION1,5,FALSE)&lt;&gt;""),HLOOKUP((DAY(E1)),CAMION1,5,FALSE),"")</f>
        <v>77</v>
      </c>
      <c r="F16" s="163"/>
      <c r="H16" s="13" t="s">
        <v>18</v>
      </c>
      <c r="I16" s="20"/>
      <c r="J16" s="85">
        <f ca="1">IF((HLOOKUP((DAY(E1)),CAMION2,5,FALSE)&lt;&gt;""),HLOOKUP((DAY(E1)),CAMION2,5,FALSE),"")</f>
        <v>77</v>
      </c>
      <c r="K16" s="163"/>
      <c r="M16" s="13" t="s">
        <v>18</v>
      </c>
      <c r="N16" s="89"/>
      <c r="O16" s="85" t="str">
        <f ca="1">IF((HLOOKUP((DAY(E1)),CAMION3,5,FALSE)&lt;&gt;""),HLOOKUP((DAY(E1)),CAMION3,5,FALSE),"")</f>
        <v/>
      </c>
      <c r="P16" s="163"/>
      <c r="R16" s="13" t="s">
        <v>18</v>
      </c>
      <c r="S16" s="89"/>
      <c r="T16" s="85">
        <f ca="1">IF((HLOOKUP((DAY(E1)),CAMION4,5,FALSE)&lt;&gt;""),HLOOKUP((DAY(E1)),CAMION4,5,FALSE),"")</f>
        <v>5</v>
      </c>
      <c r="U16" s="163"/>
      <c r="W16" s="13" t="s">
        <v>18</v>
      </c>
      <c r="X16" s="89"/>
      <c r="Y16" s="85" t="str">
        <f ca="1">IF((HLOOKUP((DAY(E1)),CAMION5,5,FALSE)&lt;&gt;""),HLOOKUP((DAY(E1)),CAMION5,5,FALSE),"")</f>
        <v/>
      </c>
      <c r="Z16" s="163"/>
    </row>
    <row r="17" spans="2:26" ht="27" customHeight="1" thickBot="1" x14ac:dyDescent="0.35">
      <c r="B17" s="186"/>
      <c r="C17" s="15" t="s">
        <v>21</v>
      </c>
      <c r="D17" s="87">
        <f>Paramétrages!H33</f>
        <v>0.75</v>
      </c>
      <c r="E17" s="86">
        <f ca="1">IF(OR(E15="",E16=""),"",E16/((13-E15)*6))</f>
        <v>1.1666666666666667</v>
      </c>
      <c r="F17" s="158"/>
      <c r="H17" s="15" t="s">
        <v>21</v>
      </c>
      <c r="I17" s="87">
        <f>D17</f>
        <v>0.75</v>
      </c>
      <c r="J17" s="86">
        <f ca="1">IF(OR(J15="",J16=""),"",J16/((13-J15)*6))</f>
        <v>1.1666666666666667</v>
      </c>
      <c r="K17" s="158"/>
      <c r="M17" s="15" t="s">
        <v>21</v>
      </c>
      <c r="N17" s="87">
        <f>I17</f>
        <v>0.75</v>
      </c>
      <c r="O17" s="86" t="str">
        <f ca="1">IF(OR(O15="",O16=""),"",O16/((13-O15)*6))</f>
        <v/>
      </c>
      <c r="P17" s="158"/>
      <c r="R17" s="15" t="s">
        <v>21</v>
      </c>
      <c r="S17" s="87">
        <f>N17</f>
        <v>0.75</v>
      </c>
      <c r="T17" s="86">
        <f ca="1">IF(OR(T15="",T16=""),"",T16/((13-T15)*6))</f>
        <v>9.2592592592592587E-2</v>
      </c>
      <c r="U17" s="158"/>
      <c r="W17" s="15" t="s">
        <v>21</v>
      </c>
      <c r="X17" s="87">
        <f>S17</f>
        <v>0.75</v>
      </c>
      <c r="Y17" s="86" t="str">
        <f ca="1">IF(OR(Y15="",Y16=""),"",Y16/((13-Y15)*6))</f>
        <v/>
      </c>
      <c r="Z17" s="158"/>
    </row>
    <row r="18" spans="2:26" ht="27" customHeight="1" thickBot="1" x14ac:dyDescent="0.35">
      <c r="B18" s="187"/>
      <c r="C18" s="14" t="s">
        <v>22</v>
      </c>
      <c r="D18" s="154"/>
      <c r="E18" s="155"/>
      <c r="F18" s="156"/>
      <c r="H18" s="14"/>
      <c r="I18" s="154"/>
      <c r="J18" s="155"/>
      <c r="K18" s="156"/>
      <c r="M18" s="14" t="s">
        <v>22</v>
      </c>
      <c r="N18" s="154"/>
      <c r="O18" s="155"/>
      <c r="P18" s="156"/>
      <c r="R18" s="14" t="s">
        <v>22</v>
      </c>
      <c r="S18" s="154"/>
      <c r="T18" s="155"/>
      <c r="U18" s="156"/>
      <c r="W18" s="14" t="s">
        <v>22</v>
      </c>
      <c r="X18" s="154"/>
      <c r="Y18" s="155"/>
      <c r="Z18" s="156"/>
    </row>
    <row r="19" spans="2:26" ht="17.100000000000001" customHeight="1" thickBot="1" x14ac:dyDescent="0.35">
      <c r="C19" s="19"/>
      <c r="D19" s="17" t="s">
        <v>403</v>
      </c>
      <c r="E19" s="16" t="s">
        <v>404</v>
      </c>
      <c r="F19" s="17" t="s">
        <v>406</v>
      </c>
      <c r="H19" s="19"/>
      <c r="I19" s="17" t="s">
        <v>403</v>
      </c>
      <c r="J19" s="16" t="s">
        <v>404</v>
      </c>
      <c r="K19" s="17" t="s">
        <v>406</v>
      </c>
      <c r="M19" s="19"/>
      <c r="N19" s="17" t="s">
        <v>403</v>
      </c>
      <c r="O19" s="16" t="s">
        <v>404</v>
      </c>
      <c r="P19" s="17" t="s">
        <v>406</v>
      </c>
      <c r="R19" s="19"/>
      <c r="S19" s="17" t="s">
        <v>403</v>
      </c>
      <c r="T19" s="16" t="s">
        <v>404</v>
      </c>
      <c r="U19" s="17" t="s">
        <v>406</v>
      </c>
      <c r="W19" s="19"/>
      <c r="X19" s="17" t="s">
        <v>403</v>
      </c>
      <c r="Y19" s="16" t="s">
        <v>404</v>
      </c>
      <c r="Z19" s="17" t="s">
        <v>406</v>
      </c>
    </row>
    <row r="20" spans="2:26" ht="27" customHeight="1" x14ac:dyDescent="0.3">
      <c r="B20" s="185" t="s">
        <v>401</v>
      </c>
      <c r="C20" s="13" t="s">
        <v>422</v>
      </c>
      <c r="D20" s="81">
        <f>IF(D9&lt;&gt;"",D9+Paramétrages!$H$27,"")</f>
        <v>0.2673611111111111</v>
      </c>
      <c r="E20" s="88">
        <f>IF(E9&lt;&gt;"",E9+Paramétrages!$H$27,"")</f>
        <v>0.27430555555555552</v>
      </c>
      <c r="F20" s="157" t="str">
        <f ca="1">IF(OR(D21=""),"",IF(AND(D21&gt;=D20,D21&lt;=E20),"J","L"))</f>
        <v>L</v>
      </c>
      <c r="H20" s="13" t="s">
        <v>422</v>
      </c>
      <c r="I20" s="81">
        <f>IF(I9&lt;&gt;"",I9+Paramétrages!$H$27,"")</f>
        <v>0.39236111111111116</v>
      </c>
      <c r="J20" s="144">
        <f>IF(J9&lt;&gt;"",J9+Paramétrages!$H$27,"")</f>
        <v>0.39930555555555558</v>
      </c>
      <c r="K20" s="157" t="str">
        <f ca="1">IF(OR(I21=""),"",IF(AND(I21&gt;=I20,I21&lt;=J20),"J","L"))</f>
        <v>L</v>
      </c>
      <c r="M20" s="13" t="s">
        <v>422</v>
      </c>
      <c r="N20" s="81">
        <f>IF(N9&lt;&gt;"",N9+Paramétrages!$H$27,"")</f>
        <v>0.60069444444444442</v>
      </c>
      <c r="O20" s="144">
        <f>IF(O9&lt;&gt;"",O9+Paramétrages!$H$27,"")</f>
        <v>0.60763888888888884</v>
      </c>
      <c r="P20" s="157" t="str">
        <f ca="1">IF(OR(N21=""),"",IF(AND(N21&gt;=N20,N21&lt;=O20),"J","L"))</f>
        <v/>
      </c>
      <c r="R20" s="13" t="s">
        <v>422</v>
      </c>
      <c r="S20" s="81">
        <f>IF(S9&lt;&gt;"",S9+Paramétrages!$H$27,"")</f>
        <v>0.76736111111111105</v>
      </c>
      <c r="T20" s="144">
        <f>IF(T9&lt;&gt;"",T9+Paramétrages!$H$27,"")</f>
        <v>0.77430555555555547</v>
      </c>
      <c r="U20" s="157" t="str">
        <f ca="1">IF(OR(S21=""),"",IF(AND(S21&gt;=S20,S21&lt;=T20),"J","L"))</f>
        <v>L</v>
      </c>
      <c r="W20" s="13" t="s">
        <v>422</v>
      </c>
      <c r="X20" s="81" t="str">
        <f>IF(X9&lt;&gt;"",X9+Paramétrages!$H$27,"")</f>
        <v/>
      </c>
      <c r="Y20" s="144" t="str">
        <f>IF(Y9&lt;&gt;"",Y9+Paramétrages!$H$27,"")</f>
        <v/>
      </c>
      <c r="Z20" s="157" t="str">
        <f>IF(OR(X21=""),"",IF(AND(X21&gt;=X20,X21&lt;=Y20),"J","L"))</f>
        <v/>
      </c>
    </row>
    <row r="21" spans="2:26" ht="27" customHeight="1" thickBot="1" x14ac:dyDescent="0.35">
      <c r="B21" s="186"/>
      <c r="C21" s="18" t="s">
        <v>28</v>
      </c>
      <c r="D21" s="159">
        <f ca="1">IF((HLOOKUP((DAY(E1)),CAMION1,7,FALSE)&lt;&gt;""),HLOOKUP((DAY(E1)),CAMION1,7,FALSE),"")</f>
        <v>0.48957175925925928</v>
      </c>
      <c r="E21" s="160"/>
      <c r="F21" s="158"/>
      <c r="H21" s="18" t="s">
        <v>28</v>
      </c>
      <c r="I21" s="159">
        <f ca="1">IF((HLOOKUP((DAY(E1)),CAMION2,7,FALSE)&lt;&gt;""),HLOOKUP((DAY(E1)),CAMION2,7,FALSE),"")</f>
        <v>0.48973379629629626</v>
      </c>
      <c r="J21" s="160"/>
      <c r="K21" s="163"/>
      <c r="M21" s="18" t="s">
        <v>28</v>
      </c>
      <c r="N21" s="164" t="str">
        <f ca="1">IF((HLOOKUP((DAY(E1)),CAMION3,7,FALSE)&lt;&gt;""),HLOOKUP((DAY(E1)),CAMION3,7,FALSE),"")</f>
        <v/>
      </c>
      <c r="O21" s="165"/>
      <c r="P21" s="163"/>
      <c r="R21" s="18" t="s">
        <v>28</v>
      </c>
      <c r="S21" s="164">
        <f ca="1">IF((HLOOKUP((DAY(E1)),CAMION4,7,FALSE)&lt;&gt;""),HLOOKUP((DAY(E1)),CAMION4,7,FALSE),"")</f>
        <v>0.4758101851851852</v>
      </c>
      <c r="T21" s="165"/>
      <c r="U21" s="163"/>
      <c r="W21" s="18" t="s">
        <v>28</v>
      </c>
      <c r="X21" s="164"/>
      <c r="Y21" s="165"/>
      <c r="Z21" s="163"/>
    </row>
    <row r="22" spans="2:26" ht="27" customHeight="1" x14ac:dyDescent="0.3">
      <c r="B22" s="186"/>
      <c r="C22" s="13" t="s">
        <v>421</v>
      </c>
      <c r="D22" s="161">
        <f ca="1">IF(D21&lt;&gt;"",Paramétrages!$H$30+D21,"")</f>
        <v>0.57290509259259259</v>
      </c>
      <c r="E22" s="162"/>
      <c r="F22" s="157" t="str">
        <f ca="1">IF(AND(D22="",D23=""),"",IF(AND(D22&lt;&gt;"",D23=""),"",(IF(AND(D22&lt;&gt;"",D23&lt;D22),"J","L"))))</f>
        <v>J</v>
      </c>
      <c r="H22" s="13" t="s">
        <v>421</v>
      </c>
      <c r="I22" s="161">
        <f ca="1">IF(I21&lt;&gt;"",Paramétrages!$H$30+I21,"")</f>
        <v>0.57306712962962958</v>
      </c>
      <c r="J22" s="162"/>
      <c r="K22" s="157" t="str">
        <f ca="1">IF(AND(I22="",I23=""),"",IF(AND(I22&lt;&gt;"",I23=""),"",(IF(AND(I22&lt;&gt;"",I23&lt;I22),"J","L"))))</f>
        <v>J</v>
      </c>
      <c r="M22" s="13" t="s">
        <v>421</v>
      </c>
      <c r="N22" s="161" t="str">
        <f ca="1">IF(N21&lt;&gt;"",Paramétrages!$H$30+N21,"")</f>
        <v/>
      </c>
      <c r="O22" s="162"/>
      <c r="P22" s="157" t="str">
        <f ca="1">IF(AND(N22="",N23=""),"",IF(AND(N22&lt;&gt;"",N23=""),"",(IF(AND(N22&lt;&gt;"",N23&lt;N22),"J","L"))))</f>
        <v/>
      </c>
      <c r="R22" s="13" t="s">
        <v>421</v>
      </c>
      <c r="S22" s="161">
        <f ca="1">IF(S21&lt;&gt;"",Paramétrages!$H$30+S21,"")</f>
        <v>0.55914351851851851</v>
      </c>
      <c r="T22" s="162"/>
      <c r="U22" s="157" t="str">
        <f ca="1">IF(AND(S22="",S23=""),"",IF(AND(S22&lt;&gt;"",S23=""),"",(IF(AND(S22&lt;&gt;"",S23&lt;S22),"J","L"))))</f>
        <v>J</v>
      </c>
      <c r="W22" s="13" t="s">
        <v>421</v>
      </c>
      <c r="X22" s="161" t="str">
        <f>IF(X21&lt;&gt;"",Paramétrages!$H$30+X21,"")</f>
        <v/>
      </c>
      <c r="Y22" s="162"/>
      <c r="Z22" s="157" t="str">
        <f ca="1">IF(AND(X22="",X23=""),"",IF(AND(X22&lt;&gt;"",X23=""),"",(IF(AND(X22&lt;&gt;"",X23&lt;X22),"J","L"))))</f>
        <v/>
      </c>
    </row>
    <row r="23" spans="2:26" ht="27" customHeight="1" thickBot="1" x14ac:dyDescent="0.35">
      <c r="B23" s="186"/>
      <c r="C23" s="18" t="s">
        <v>28</v>
      </c>
      <c r="D23" s="159">
        <f ca="1">IF((HLOOKUP((DAY(E1)),CAMION1,9,FALSE)&lt;&gt;""),HLOOKUP((DAY(E1)),CAMION1,9,FALSE),"")</f>
        <v>0.48958333333333331</v>
      </c>
      <c r="E23" s="160"/>
      <c r="F23" s="158"/>
      <c r="H23" s="18" t="s">
        <v>28</v>
      </c>
      <c r="I23" s="159">
        <f ca="1">IF((HLOOKUP((DAY(E1)),CAMION2,9,FALSE)&lt;&gt;""),HLOOKUP((DAY(E1)),CAMION2,9,FALSE),"")</f>
        <v>0.48974537037037041</v>
      </c>
      <c r="J23" s="160"/>
      <c r="K23" s="158"/>
      <c r="M23" s="18" t="s">
        <v>28</v>
      </c>
      <c r="N23" s="164" t="str">
        <f ca="1">IF((HLOOKUP((DAY(E1)),CAMION3,9,FALSE)&lt;&gt;""),HLOOKUP((DAY(E1)),CAMION3,9,FALSE),"")</f>
        <v/>
      </c>
      <c r="O23" s="165"/>
      <c r="P23" s="158"/>
      <c r="R23" s="18" t="s">
        <v>28</v>
      </c>
      <c r="S23" s="181">
        <f ca="1">IF((HLOOKUP((DAY(E1)),CAMION4,9,FALSE)&lt;&gt;""),HLOOKUP((DAY(E1)),CAMION4,9,FALSE),"")</f>
        <v>0.47577546296296297</v>
      </c>
      <c r="T23" s="182"/>
      <c r="U23" s="158"/>
      <c r="W23" s="18" t="s">
        <v>28</v>
      </c>
      <c r="X23" s="164" t="str">
        <f ca="1">IF((HLOOKUP((DAY(E1)),CAMION5,9,FALSE)&lt;&gt;""),HLOOKUP((DAY(E1)),CAMION5,9,FALSE),"")</f>
        <v/>
      </c>
      <c r="Y23" s="165"/>
      <c r="Z23" s="158"/>
    </row>
    <row r="24" spans="2:26" ht="27" customHeight="1" x14ac:dyDescent="0.3">
      <c r="B24" s="186"/>
      <c r="C24" s="12" t="s">
        <v>7</v>
      </c>
      <c r="D24" s="161">
        <f>IF(D12="","Attente heure départ",D12+Paramétrages!$H$31)</f>
        <v>0.30208333333333337</v>
      </c>
      <c r="E24" s="162"/>
      <c r="F24" s="157" t="str">
        <f ca="1">IF(OR(D12="",D25=""),"",IF(D4="Attente heure départ","",IF(AND(D12&lt;&gt;"",D24&lt;&gt;"Attente heure départ",D25&lt;=D24),"J","L")))</f>
        <v>L</v>
      </c>
      <c r="H24" s="12" t="s">
        <v>7</v>
      </c>
      <c r="I24" s="161">
        <f ca="1">IF(I12="","Attente heure départ",I12+Paramétrages!$H$31)</f>
        <v>0.5314120370370371</v>
      </c>
      <c r="J24" s="162"/>
      <c r="K24" s="157" t="str">
        <f ca="1">IF(OR(I12="",I25=""),"",IF(I4="Attente heure départ","",IF(AND(I12&lt;&gt;"",I24&lt;&gt;"Attente heure départ",I25&lt;=I24),"J","L")))</f>
        <v>J</v>
      </c>
      <c r="M24" s="12" t="s">
        <v>7</v>
      </c>
      <c r="N24" s="161" t="str">
        <f ca="1">IF(N12="","Attente heure départ",N12+Paramétrages!$H$31)</f>
        <v>Attente heure départ</v>
      </c>
      <c r="O24" s="162"/>
      <c r="P24" s="157" t="str">
        <f ca="1">IF(OR(N12="",N25=""),"",IF(N4="Attente heure départ","",IF(AND(N12&lt;&gt;"",N24&lt;&gt;"Attente heure départ",N25&lt;=N24),"J","L")))</f>
        <v/>
      </c>
      <c r="R24" s="12" t="s">
        <v>7</v>
      </c>
      <c r="S24" s="161">
        <f ca="1">IF(S12="","Attente heure départ",S12+Paramétrages!$H$31)</f>
        <v>0.5174305555555555</v>
      </c>
      <c r="T24" s="162"/>
      <c r="U24" s="157" t="str">
        <f ca="1">IF(OR(S12="",S25=""),"",IF(S4="Attente heure départ","",IF(AND(S12&lt;&gt;"",S24&lt;&gt;"Attente heure départ",S25&lt;=S24),"J","L")))</f>
        <v>J</v>
      </c>
      <c r="W24" s="12" t="s">
        <v>7</v>
      </c>
      <c r="X24" s="161" t="str">
        <f ca="1">IF(X12="","Attente heure départ",X12+Paramétrages!$H$31)</f>
        <v>Attente heure départ</v>
      </c>
      <c r="Y24" s="162"/>
      <c r="Z24" s="157" t="str">
        <f ca="1">IF(OR(X12="",X25=""),"",IF(X4="Attente heure départ","",IF(AND(X12&lt;&gt;"",X24&lt;&gt;"Attente heure départ",X25&lt;=X24),"J","L")))</f>
        <v/>
      </c>
    </row>
    <row r="25" spans="2:26" ht="27" customHeight="1" thickBot="1" x14ac:dyDescent="0.35">
      <c r="B25" s="186"/>
      <c r="C25" s="18" t="s">
        <v>28</v>
      </c>
      <c r="D25" s="159">
        <f ca="1">IF((HLOOKUP((DAY(E1)),CAMION1,8,FALSE)&lt;&gt;""),HLOOKUP((DAY(E1)),CAMION1,8,FALSE),"")</f>
        <v>0.48958333333333331</v>
      </c>
      <c r="E25" s="160"/>
      <c r="F25" s="158"/>
      <c r="H25" s="18" t="s">
        <v>28</v>
      </c>
      <c r="I25" s="159">
        <f ca="1">IF((HLOOKUP((DAY(E1)),CAMION2,8,FALSE)&lt;&gt;""),HLOOKUP((DAY(E1)),CAMION2,8,FALSE),"")</f>
        <v>0.48975694444444445</v>
      </c>
      <c r="J25" s="160"/>
      <c r="K25" s="158"/>
      <c r="M25" s="18" t="s">
        <v>28</v>
      </c>
      <c r="N25" s="159" t="str">
        <f ca="1">IF((HLOOKUP((DAY(E1)),CAMION3,7,FALSE)&lt;&gt;""),HLOOKUP((DAY(E1)),CAMION3,7,FALSE),"")</f>
        <v/>
      </c>
      <c r="O25" s="160"/>
      <c r="P25" s="158"/>
      <c r="R25" s="18" t="s">
        <v>28</v>
      </c>
      <c r="S25" s="159">
        <f ca="1">IF((HLOOKUP((DAY(E1)),CAMION4,7,FALSE)&lt;&gt;""),HLOOKUP((DAY(E1)),CAMION4,7,FALSE),"")</f>
        <v>0.4758101851851852</v>
      </c>
      <c r="T25" s="160"/>
      <c r="U25" s="158"/>
      <c r="W25" s="18" t="s">
        <v>28</v>
      </c>
      <c r="X25" s="159" t="str">
        <f ca="1">IF((HLOOKUP((DAY(E1)),CAMION5,7,FALSE)&lt;&gt;""),HLOOKUP((DAY(E1)),CAMION5,7,FALSE),"")</f>
        <v/>
      </c>
      <c r="Y25" s="160"/>
      <c r="Z25" s="158"/>
    </row>
    <row r="26" spans="2:26" ht="27" customHeight="1" thickBot="1" x14ac:dyDescent="0.35">
      <c r="B26" s="187"/>
      <c r="C26" s="14" t="s">
        <v>22</v>
      </c>
      <c r="D26" s="154"/>
      <c r="E26" s="155"/>
      <c r="F26" s="156"/>
      <c r="H26" s="14" t="s">
        <v>22</v>
      </c>
      <c r="I26" s="154"/>
      <c r="J26" s="155"/>
      <c r="K26" s="156"/>
      <c r="M26" s="14" t="s">
        <v>22</v>
      </c>
      <c r="N26" s="154"/>
      <c r="O26" s="155"/>
      <c r="P26" s="156"/>
      <c r="R26" s="14" t="s">
        <v>22</v>
      </c>
      <c r="S26" s="154"/>
      <c r="T26" s="155"/>
      <c r="U26" s="156"/>
      <c r="W26" s="14" t="s">
        <v>22</v>
      </c>
      <c r="X26" s="154"/>
      <c r="Y26" s="155"/>
      <c r="Z26" s="156"/>
    </row>
    <row r="27" spans="2:26" ht="20.100000000000001" customHeight="1" x14ac:dyDescent="0.3"/>
    <row r="28" spans="2:26" ht="16.5" customHeight="1" x14ac:dyDescent="0.3">
      <c r="C28" s="169" t="str">
        <f>Paramétrages!D7</f>
        <v/>
      </c>
      <c r="D28" s="169"/>
      <c r="E28" s="169"/>
      <c r="F28" s="169"/>
      <c r="H28" s="169" t="str">
        <f>Paramétrages!D8</f>
        <v/>
      </c>
      <c r="I28" s="169"/>
      <c r="J28" s="169"/>
      <c r="K28" s="169"/>
      <c r="M28" s="169" t="str">
        <f>Paramétrages!D9</f>
        <v/>
      </c>
      <c r="N28" s="169"/>
      <c r="O28" s="169"/>
      <c r="P28" s="169"/>
      <c r="R28" s="169" t="str">
        <f>Paramétrages!D10</f>
        <v/>
      </c>
      <c r="S28" s="169"/>
      <c r="T28" s="169"/>
      <c r="U28" s="169"/>
      <c r="W28" s="169" t="str">
        <f>Paramétrages!D11</f>
        <v/>
      </c>
      <c r="X28" s="169"/>
      <c r="Y28" s="169"/>
      <c r="Z28" s="169"/>
    </row>
    <row r="29" spans="2:26" ht="16.5" customHeight="1" x14ac:dyDescent="0.3">
      <c r="C29" s="169"/>
      <c r="D29" s="169"/>
      <c r="E29" s="169"/>
      <c r="F29" s="169"/>
      <c r="H29" s="169"/>
      <c r="I29" s="169"/>
      <c r="J29" s="169"/>
      <c r="K29" s="169"/>
      <c r="M29" s="169"/>
      <c r="N29" s="169"/>
      <c r="O29" s="169"/>
      <c r="P29" s="169"/>
      <c r="R29" s="169"/>
      <c r="S29" s="169"/>
      <c r="T29" s="169"/>
      <c r="U29" s="169"/>
      <c r="W29" s="169"/>
      <c r="X29" s="169"/>
      <c r="Y29" s="169"/>
      <c r="Z29" s="169"/>
    </row>
    <row r="30" spans="2:26" ht="6" customHeight="1" thickBot="1" x14ac:dyDescent="0.35"/>
    <row r="31" spans="2:26" ht="17.100000000000001" customHeight="1" thickBot="1" x14ac:dyDescent="0.35">
      <c r="D31" s="17" t="s">
        <v>403</v>
      </c>
      <c r="E31" s="16" t="s">
        <v>404</v>
      </c>
      <c r="F31" s="17" t="s">
        <v>406</v>
      </c>
      <c r="I31" s="17" t="s">
        <v>403</v>
      </c>
      <c r="J31" s="16" t="s">
        <v>404</v>
      </c>
      <c r="K31" s="17" t="s">
        <v>406</v>
      </c>
      <c r="N31" s="17" t="s">
        <v>403</v>
      </c>
      <c r="O31" s="16" t="s">
        <v>404</v>
      </c>
      <c r="P31" s="17" t="s">
        <v>406</v>
      </c>
      <c r="S31" s="17" t="s">
        <v>403</v>
      </c>
      <c r="T31" s="16" t="s">
        <v>404</v>
      </c>
      <c r="U31" s="17" t="s">
        <v>406</v>
      </c>
      <c r="X31" s="17" t="s">
        <v>403</v>
      </c>
      <c r="Y31" s="16" t="s">
        <v>404</v>
      </c>
      <c r="Z31" s="17" t="s">
        <v>406</v>
      </c>
    </row>
    <row r="32" spans="2:26" ht="27" customHeight="1" x14ac:dyDescent="0.3">
      <c r="B32" s="185" t="s">
        <v>74</v>
      </c>
      <c r="C32" s="12" t="s">
        <v>12</v>
      </c>
      <c r="D32" s="81" t="str">
        <f>Paramétrages!F7</f>
        <v/>
      </c>
      <c r="E32" s="82" t="str">
        <f>Paramétrages!G7</f>
        <v/>
      </c>
      <c r="F32" s="166" t="str">
        <f ca="1">IF(OR(D33="",D35=""),"",IF(AND(D35&gt;=D33,D33&gt;=D32,D35&lt;=D34,D33&lt;=E32),"J","L"))</f>
        <v/>
      </c>
      <c r="H32" s="12" t="s">
        <v>12</v>
      </c>
      <c r="I32" s="81" t="str">
        <f>Paramétrages!F8</f>
        <v/>
      </c>
      <c r="J32" s="82" t="str">
        <f>Paramétrages!G8</f>
        <v/>
      </c>
      <c r="K32" s="166" t="str">
        <f ca="1">IF(OR(I33="",I35=""),"",IF(AND(I35&gt;=I33,I33&gt;=I32,I35&lt;=I34,I33&lt;=J32),"J","L"))</f>
        <v/>
      </c>
      <c r="M32" s="12" t="s">
        <v>12</v>
      </c>
      <c r="N32" s="81" t="str">
        <f>Paramétrages!F9</f>
        <v/>
      </c>
      <c r="O32" s="82" t="str">
        <f>Paramétrages!G9</f>
        <v/>
      </c>
      <c r="P32" s="166" t="str">
        <f ca="1">IF(OR(N33="",N35=""),"",IF(AND(N35&gt;=N33,N33&gt;=N32,N35&lt;=N34,N33&lt;=O32),"J","L"))</f>
        <v/>
      </c>
      <c r="R32" s="12" t="s">
        <v>12</v>
      </c>
      <c r="S32" s="81" t="str">
        <f>Paramétrages!F10</f>
        <v/>
      </c>
      <c r="T32" s="82" t="str">
        <f>Paramétrages!G10</f>
        <v/>
      </c>
      <c r="U32" s="166" t="str">
        <f ca="1">IF(OR(S33="",S35=""),"",IF(AND(S35&gt;=S33,S33&gt;=S32,S35&lt;=S34,S33&lt;=T32),"J","L"))</f>
        <v/>
      </c>
      <c r="W32" s="12" t="s">
        <v>12</v>
      </c>
      <c r="X32" s="81" t="str">
        <f>Paramétrages!F11</f>
        <v/>
      </c>
      <c r="Y32" s="82" t="str">
        <f>Paramétrages!G11</f>
        <v/>
      </c>
      <c r="Z32" s="166" t="str">
        <f ca="1">IF(OR(X33="",X35=""),"",IF(AND(X35&gt;=X33,X33&gt;=X32,X35&lt;=X34,X33&lt;=Y32),"J","L"))</f>
        <v/>
      </c>
    </row>
    <row r="33" spans="2:26" ht="27" customHeight="1" thickBot="1" x14ac:dyDescent="0.35">
      <c r="B33" s="186"/>
      <c r="C33" s="18" t="s">
        <v>28</v>
      </c>
      <c r="D33" s="159" t="str">
        <f ca="1">IF((HLOOKUP((DAY(E1)),CAMION6,2,FALSE)&lt;&gt;""),HLOOKUP((DAY(E1)),CAMION6,2,FALSE),"")</f>
        <v/>
      </c>
      <c r="E33" s="160"/>
      <c r="F33" s="167"/>
      <c r="H33" s="18" t="s">
        <v>28</v>
      </c>
      <c r="I33" s="159" t="str">
        <f ca="1">IF((HLOOKUP((DAY(E1)),CAMION7,2,FALSE)&lt;&gt;""),HLOOKUP((DAY(E1)),CAMION7,2,FALSE),"")</f>
        <v/>
      </c>
      <c r="J33" s="160"/>
      <c r="K33" s="167"/>
      <c r="M33" s="18" t="s">
        <v>28</v>
      </c>
      <c r="N33" s="159" t="str">
        <f ca="1">IF((HLOOKUP((DAY(E1)),CAMION8,2,FALSE)&lt;&gt;""),HLOOKUP((DAY(E1)),CAMION8,2,FALSE),"")</f>
        <v/>
      </c>
      <c r="O33" s="160"/>
      <c r="P33" s="167"/>
      <c r="R33" s="18" t="s">
        <v>28</v>
      </c>
      <c r="S33" s="159" t="str">
        <f ca="1">IF((HLOOKUP((DAY(E1)),CAMION9,2,FALSE)&lt;&gt;""),HLOOKUP((DAY(E1)),CAMION9,2,FALSE),"")</f>
        <v/>
      </c>
      <c r="T33" s="160"/>
      <c r="U33" s="167"/>
      <c r="W33" s="18" t="s">
        <v>28</v>
      </c>
      <c r="X33" s="159" t="str">
        <f ca="1">IF((HLOOKUP((DAY(E1)),CAMION10,2,FALSE)&lt;&gt;""),HLOOKUP((DAY(E1)),CAMION10,2,FALSE),"")</f>
        <v/>
      </c>
      <c r="Y33" s="160"/>
      <c r="Z33" s="167"/>
    </row>
    <row r="34" spans="2:26" ht="27" customHeight="1" x14ac:dyDescent="0.3">
      <c r="B34" s="186"/>
      <c r="C34" s="12" t="s">
        <v>16</v>
      </c>
      <c r="D34" s="161" t="str">
        <f ca="1">IF(D33&lt;&gt;"",D33+Paramétrages!$H$27,"Attente heure arrivée")</f>
        <v>Attente heure arrivée</v>
      </c>
      <c r="E34" s="162"/>
      <c r="F34" s="167"/>
      <c r="H34" s="12" t="s">
        <v>16</v>
      </c>
      <c r="I34" s="161" t="str">
        <f ca="1">IF(I33&lt;&gt;"",I33+Paramétrages!$H$27,"Attente heure arrivée")</f>
        <v>Attente heure arrivée</v>
      </c>
      <c r="J34" s="162"/>
      <c r="K34" s="167"/>
      <c r="M34" s="12" t="s">
        <v>16</v>
      </c>
      <c r="N34" s="161" t="str">
        <f ca="1">IF(N33&lt;&gt;"",N33+Paramétrages!$H$27,"Attente heure arrivée")</f>
        <v>Attente heure arrivée</v>
      </c>
      <c r="O34" s="162"/>
      <c r="P34" s="167"/>
      <c r="R34" s="12" t="s">
        <v>16</v>
      </c>
      <c r="S34" s="161" t="str">
        <f ca="1">IF(S33&lt;&gt;"",S33+Paramétrages!$H$27,"Attente heure arrivée")</f>
        <v>Attente heure arrivée</v>
      </c>
      <c r="T34" s="162"/>
      <c r="U34" s="167"/>
      <c r="W34" s="12" t="s">
        <v>16</v>
      </c>
      <c r="X34" s="161" t="str">
        <f ca="1">IF(X33&lt;&gt;"",X33+Paramétrages!$H$27,"Attente heure arrivée")</f>
        <v>Attente heure arrivée</v>
      </c>
      <c r="Y34" s="162"/>
      <c r="Z34" s="167"/>
    </row>
    <row r="35" spans="2:26" ht="27" customHeight="1" thickBot="1" x14ac:dyDescent="0.35">
      <c r="B35" s="186"/>
      <c r="C35" s="18" t="s">
        <v>28</v>
      </c>
      <c r="D35" s="164" t="str">
        <f ca="1">IF((HLOOKUP((DAY(E1)),CAMION6,3,FALSE)&lt;&gt;""),HLOOKUP((DAY(E1)),CAMION6,3,FALSE),"")</f>
        <v/>
      </c>
      <c r="E35" s="165"/>
      <c r="F35" s="168"/>
      <c r="H35" s="18" t="s">
        <v>28</v>
      </c>
      <c r="I35" s="164" t="str">
        <f ca="1">IF((HLOOKUP((DAY(E1)),CAMION7,3,FALSE)&lt;&gt;""),HLOOKUP((DAY(E1)),CAMION7,3,FALSE),"")</f>
        <v/>
      </c>
      <c r="J35" s="165"/>
      <c r="K35" s="168"/>
      <c r="M35" s="18" t="s">
        <v>28</v>
      </c>
      <c r="N35" s="164" t="str">
        <f ca="1">IF((HLOOKUP((DAY(E1)),CAMION8,3,FALSE)&lt;&gt;""),HLOOKUP((DAY(E1)),CAMION8,3,FALSE),"")</f>
        <v/>
      </c>
      <c r="O35" s="165"/>
      <c r="P35" s="168"/>
      <c r="R35" s="18" t="s">
        <v>28</v>
      </c>
      <c r="S35" s="164" t="str">
        <f ca="1">IF((HLOOKUP((DAY(E1)),CAMION9,3,FALSE)&lt;&gt;""),HLOOKUP((DAY(E1)),CAMION9,3,FALSE),"")</f>
        <v/>
      </c>
      <c r="T35" s="165"/>
      <c r="U35" s="168"/>
      <c r="W35" s="18" t="s">
        <v>28</v>
      </c>
      <c r="X35" s="164" t="str">
        <f ca="1">IF((HLOOKUP((DAY(E1)),CAMION10,3,FALSE)&lt;&gt;""),HLOOKUP((DAY(E1)),CAMION10,3,FALSE),"")</f>
        <v/>
      </c>
      <c r="Y35" s="165"/>
      <c r="Z35" s="168"/>
    </row>
    <row r="36" spans="2:26" ht="27" customHeight="1" thickBot="1" x14ac:dyDescent="0.35">
      <c r="B36" s="187"/>
      <c r="C36" s="14" t="s">
        <v>22</v>
      </c>
      <c r="D36" s="154"/>
      <c r="E36" s="155"/>
      <c r="F36" s="156"/>
      <c r="H36" s="14" t="s">
        <v>22</v>
      </c>
      <c r="I36" s="154"/>
      <c r="J36" s="155"/>
      <c r="K36" s="156"/>
      <c r="M36" s="14" t="s">
        <v>22</v>
      </c>
      <c r="N36" s="154"/>
      <c r="O36" s="155"/>
      <c r="P36" s="156"/>
      <c r="R36" s="14" t="s">
        <v>22</v>
      </c>
      <c r="S36" s="154"/>
      <c r="T36" s="155"/>
      <c r="U36" s="156"/>
      <c r="W36" s="14" t="s">
        <v>22</v>
      </c>
      <c r="X36" s="154"/>
      <c r="Y36" s="155"/>
      <c r="Z36" s="156"/>
    </row>
    <row r="37" spans="2:26" ht="17.100000000000001" customHeight="1" thickBot="1" x14ac:dyDescent="0.35">
      <c r="C37" s="19"/>
      <c r="D37" s="17" t="s">
        <v>405</v>
      </c>
      <c r="E37" s="16" t="s">
        <v>407</v>
      </c>
      <c r="F37" s="17" t="s">
        <v>406</v>
      </c>
      <c r="H37" s="19"/>
      <c r="I37" s="17" t="s">
        <v>405</v>
      </c>
      <c r="J37" s="16" t="s">
        <v>407</v>
      </c>
      <c r="K37" s="17" t="s">
        <v>406</v>
      </c>
      <c r="M37" s="19"/>
      <c r="N37" s="17" t="s">
        <v>405</v>
      </c>
      <c r="O37" s="16" t="s">
        <v>407</v>
      </c>
      <c r="P37" s="17" t="s">
        <v>406</v>
      </c>
      <c r="R37" s="19"/>
      <c r="S37" s="17" t="s">
        <v>405</v>
      </c>
      <c r="T37" s="16" t="s">
        <v>407</v>
      </c>
      <c r="U37" s="17" t="s">
        <v>406</v>
      </c>
      <c r="W37" s="19"/>
      <c r="X37" s="17" t="s">
        <v>405</v>
      </c>
      <c r="Y37" s="16" t="s">
        <v>407</v>
      </c>
      <c r="Z37" s="17" t="s">
        <v>406</v>
      </c>
    </row>
    <row r="38" spans="2:26" ht="27" customHeight="1" x14ac:dyDescent="0.3">
      <c r="B38" s="185" t="s">
        <v>75</v>
      </c>
      <c r="C38" s="12" t="s">
        <v>23</v>
      </c>
      <c r="D38" s="83">
        <f>D15</f>
        <v>3</v>
      </c>
      <c r="E38" s="84" t="str">
        <f ca="1">IF((HLOOKUP((DAY(E1)),CAMION6,4,FALSE)&lt;&gt;""),HLOOKUP((DAY(E1)),CAMION6,4,FALSE),"")</f>
        <v/>
      </c>
      <c r="F38" s="157" t="str">
        <f ca="1">IF(OR(E38="",E39=""),"",IF(AND(E38&lt;=D38,E40&gt;=D40),"J","L"))</f>
        <v/>
      </c>
      <c r="H38" s="12" t="s">
        <v>23</v>
      </c>
      <c r="I38" s="83">
        <f>D38</f>
        <v>3</v>
      </c>
      <c r="J38" s="84" t="str">
        <f ca="1">IF((HLOOKUP((DAY(E1)),CAMION7,4,FALSE)&lt;&gt;""),HLOOKUP((DAY(E1)),CAMION7,4,FALSE),"")</f>
        <v/>
      </c>
      <c r="K38" s="157" t="str">
        <f ca="1">IF(OR(J38="",J39=""),"",IF(AND(J38&lt;=I38,J40&gt;=I40),"J","L"))</f>
        <v/>
      </c>
      <c r="M38" s="12" t="s">
        <v>23</v>
      </c>
      <c r="N38" s="83">
        <f>I38</f>
        <v>3</v>
      </c>
      <c r="O38" s="84" t="str">
        <f ca="1">IF((HLOOKUP((DAY(E1)),CAMION8,4,FALSE)&lt;&gt;""),HLOOKUP((DAY(E1)),CAMION8,4,FALSE),"")</f>
        <v/>
      </c>
      <c r="P38" s="157" t="str">
        <f ca="1">IF(OR(O38="",O39=""),"",IF(AND(O38&lt;=N38,O40&gt;=N40),"J","L"))</f>
        <v/>
      </c>
      <c r="R38" s="12" t="s">
        <v>23</v>
      </c>
      <c r="S38" s="83">
        <f>N38</f>
        <v>3</v>
      </c>
      <c r="T38" s="84" t="str">
        <f ca="1">IF((HLOOKUP((DAY(E1)),CAMION9,4,FALSE)&lt;&gt;""),HLOOKUP((DAY(E1)),CAMION9,4,FALSE),"")</f>
        <v/>
      </c>
      <c r="U38" s="157" t="str">
        <f ca="1">IF(OR(T38="",T39=""),"",IF(AND(T38&lt;=S38,T40&gt;=S40),"J","L"))</f>
        <v/>
      </c>
      <c r="W38" s="12" t="s">
        <v>23</v>
      </c>
      <c r="X38" s="83">
        <f>S38</f>
        <v>3</v>
      </c>
      <c r="Y38" s="84" t="str">
        <f ca="1">IF((HLOOKUP((DAY(E1)),CAMION10,4,FALSE)&lt;&gt;""),HLOOKUP((DAY(E1)),CAMION10,4,FALSE),"")</f>
        <v/>
      </c>
      <c r="Z38" s="157" t="str">
        <f ca="1">IF(OR(Y38="",Y39=""),"",IF(AND(Y38&lt;=X38,Y40&gt;=X40),"J","L"))</f>
        <v/>
      </c>
    </row>
    <row r="39" spans="2:26" ht="27" customHeight="1" x14ac:dyDescent="0.3">
      <c r="B39" s="186"/>
      <c r="C39" s="13" t="s">
        <v>18</v>
      </c>
      <c r="D39" s="89"/>
      <c r="E39" s="85" t="str">
        <f ca="1">IF((HLOOKUP((DAY(E1)),CAMION6,5,FALSE)&lt;&gt;""),HLOOKUP((DAY(E1)),CAMION6,5,FALSE),"")</f>
        <v/>
      </c>
      <c r="F39" s="163"/>
      <c r="H39" s="13" t="s">
        <v>18</v>
      </c>
      <c r="I39" s="89"/>
      <c r="J39" s="85" t="str">
        <f ca="1">IF((HLOOKUP((DAY(E1)),CAMION7,5,FALSE)&lt;&gt;""),HLOOKUP((DAY(E1)),CAMION7,5,FALSE),"")</f>
        <v/>
      </c>
      <c r="K39" s="163"/>
      <c r="M39" s="13" t="s">
        <v>18</v>
      </c>
      <c r="N39" s="89"/>
      <c r="O39" s="85" t="str">
        <f ca="1">IF((HLOOKUP((DAY(E1)),CAMION8,5,FALSE)&lt;&gt;""),HLOOKUP((DAY(E1)),CAMION8,5,FALSE),"")</f>
        <v/>
      </c>
      <c r="P39" s="163"/>
      <c r="R39" s="13" t="s">
        <v>18</v>
      </c>
      <c r="S39" s="89"/>
      <c r="T39" s="85" t="str">
        <f ca="1">IF((HLOOKUP((DAY(E1)),CAMION9,5,FALSE)&lt;&gt;""),HLOOKUP((DAY(E1)),CAMION9,5,FALSE),"")</f>
        <v/>
      </c>
      <c r="U39" s="163"/>
      <c r="W39" s="13" t="s">
        <v>18</v>
      </c>
      <c r="X39" s="89"/>
      <c r="Y39" s="85" t="str">
        <f ca="1">IF((HLOOKUP((DAY(E1)),CAMION10,5,FALSE)&lt;&gt;""),HLOOKUP((DAY(E1)),CAMION10,5,FALSE),"")</f>
        <v/>
      </c>
      <c r="Z39" s="163"/>
    </row>
    <row r="40" spans="2:26" ht="27" customHeight="1" thickBot="1" x14ac:dyDescent="0.35">
      <c r="B40" s="186"/>
      <c r="C40" s="15" t="s">
        <v>21</v>
      </c>
      <c r="D40" s="87">
        <f>D17</f>
        <v>0.75</v>
      </c>
      <c r="E40" s="86" t="str">
        <f ca="1">IF(OR(E38="",E39=""),"",E39/((13-E38)*6))</f>
        <v/>
      </c>
      <c r="F40" s="158"/>
      <c r="H40" s="15" t="s">
        <v>21</v>
      </c>
      <c r="I40" s="87">
        <f>D40</f>
        <v>0.75</v>
      </c>
      <c r="J40" s="86" t="str">
        <f ca="1">IF(OR(J38="",J39=""),"",J39/((13-J38)*6))</f>
        <v/>
      </c>
      <c r="K40" s="158"/>
      <c r="M40" s="15" t="s">
        <v>21</v>
      </c>
      <c r="N40" s="87">
        <f>I40</f>
        <v>0.75</v>
      </c>
      <c r="O40" s="86" t="str">
        <f ca="1">IF(OR(O38="",O39=""),"",O39/((13-O38)*6))</f>
        <v/>
      </c>
      <c r="P40" s="158"/>
      <c r="R40" s="15" t="s">
        <v>21</v>
      </c>
      <c r="S40" s="87">
        <f>N40</f>
        <v>0.75</v>
      </c>
      <c r="T40" s="86" t="str">
        <f ca="1">IF(OR(T38="",T39=""),"",T39/((13-T38)*6))</f>
        <v/>
      </c>
      <c r="U40" s="158"/>
      <c r="W40" s="15" t="s">
        <v>21</v>
      </c>
      <c r="X40" s="87">
        <f>S40</f>
        <v>0.75</v>
      </c>
      <c r="Y40" s="86" t="str">
        <f ca="1">IF(OR(Y38="",Y39=""),"",Y39/((13-Y38)*6))</f>
        <v/>
      </c>
      <c r="Z40" s="158"/>
    </row>
    <row r="41" spans="2:26" ht="27" customHeight="1" thickBot="1" x14ac:dyDescent="0.35">
      <c r="B41" s="187"/>
      <c r="C41" s="14" t="s">
        <v>22</v>
      </c>
      <c r="D41" s="154"/>
      <c r="E41" s="155"/>
      <c r="F41" s="156"/>
      <c r="H41" s="14" t="s">
        <v>22</v>
      </c>
      <c r="I41" s="154"/>
      <c r="J41" s="155"/>
      <c r="K41" s="156"/>
      <c r="M41" s="14" t="s">
        <v>22</v>
      </c>
      <c r="N41" s="154"/>
      <c r="O41" s="155"/>
      <c r="P41" s="156"/>
      <c r="R41" s="14" t="s">
        <v>22</v>
      </c>
      <c r="S41" s="154"/>
      <c r="T41" s="155"/>
      <c r="U41" s="156"/>
      <c r="W41" s="14" t="s">
        <v>22</v>
      </c>
      <c r="X41" s="154"/>
      <c r="Y41" s="155"/>
      <c r="Z41" s="156"/>
    </row>
    <row r="42" spans="2:26" ht="17.100000000000001" customHeight="1" thickBot="1" x14ac:dyDescent="0.35">
      <c r="C42" s="19"/>
      <c r="D42" s="17" t="s">
        <v>403</v>
      </c>
      <c r="E42" s="16" t="s">
        <v>404</v>
      </c>
      <c r="F42" s="17" t="s">
        <v>406</v>
      </c>
      <c r="H42" s="19"/>
      <c r="I42" s="17" t="s">
        <v>403</v>
      </c>
      <c r="J42" s="16" t="s">
        <v>404</v>
      </c>
      <c r="K42" s="17" t="s">
        <v>406</v>
      </c>
      <c r="M42" s="19"/>
      <c r="N42" s="17" t="s">
        <v>403</v>
      </c>
      <c r="O42" s="16" t="s">
        <v>404</v>
      </c>
      <c r="P42" s="17" t="s">
        <v>406</v>
      </c>
      <c r="R42" s="19"/>
      <c r="S42" s="17" t="s">
        <v>403</v>
      </c>
      <c r="T42" s="16" t="s">
        <v>404</v>
      </c>
      <c r="U42" s="17" t="s">
        <v>406</v>
      </c>
      <c r="W42" s="19"/>
      <c r="X42" s="17" t="s">
        <v>403</v>
      </c>
      <c r="Y42" s="16" t="s">
        <v>404</v>
      </c>
      <c r="Z42" s="17" t="s">
        <v>406</v>
      </c>
    </row>
    <row r="43" spans="2:26" ht="27" customHeight="1" x14ac:dyDescent="0.3">
      <c r="B43" s="185" t="s">
        <v>401</v>
      </c>
      <c r="C43" s="13" t="s">
        <v>422</v>
      </c>
      <c r="D43" s="81" t="str">
        <f>IF(D32&lt;&gt;"",D32+Paramétrages!$H$27,"")</f>
        <v/>
      </c>
      <c r="E43" s="144" t="str">
        <f>IF(E32&lt;&gt;"",E32+Paramétrages!$H$27,"")</f>
        <v/>
      </c>
      <c r="F43" s="157" t="str">
        <f ca="1">IF(OR(D44=""),"",IF(AND(D44&gt;=D43,D44&lt;=E43),"J","L"))</f>
        <v/>
      </c>
      <c r="H43" s="13" t="s">
        <v>422</v>
      </c>
      <c r="I43" s="81" t="str">
        <f>IF(I32&lt;&gt;"",I32+Paramétrages!$H$27,"")</f>
        <v/>
      </c>
      <c r="J43" s="144" t="str">
        <f>IF(J32&lt;&gt;"",J32+Paramétrages!$H$27,"")</f>
        <v/>
      </c>
      <c r="K43" s="157" t="str">
        <f ca="1">IF(OR(I44=""),"",IF(AND(I44&gt;=I43,I44&lt;=J43),"J","L"))</f>
        <v/>
      </c>
      <c r="M43" s="13" t="s">
        <v>422</v>
      </c>
      <c r="N43" s="81" t="str">
        <f>IF(N32&lt;&gt;"",N32+Paramétrages!$H$27,"")</f>
        <v/>
      </c>
      <c r="O43" s="144" t="str">
        <f>IF(O32&lt;&gt;"",O32+Paramétrages!$H$27,"")</f>
        <v/>
      </c>
      <c r="P43" s="157" t="str">
        <f ca="1">IF(OR(N44=""),"",IF(AND(N44&gt;=N43,N44&lt;=O43),"J","L"))</f>
        <v/>
      </c>
      <c r="R43" s="13" t="s">
        <v>422</v>
      </c>
      <c r="S43" s="81" t="str">
        <f>IF(S32&lt;&gt;"",S32+Paramétrages!$H$27,"")</f>
        <v/>
      </c>
      <c r="T43" s="144" t="str">
        <f>IF(T32&lt;&gt;"",T32+Paramétrages!$H$27,"")</f>
        <v/>
      </c>
      <c r="U43" s="157" t="str">
        <f ca="1">IF(OR(S44=""),"",IF(AND(S44&gt;=S43,S44&lt;=T43),"J","L"))</f>
        <v/>
      </c>
      <c r="W43" s="13" t="s">
        <v>422</v>
      </c>
      <c r="X43" s="81" t="str">
        <f>IF(X32&lt;&gt;"",X32+Paramétrages!$H$27,"")</f>
        <v/>
      </c>
      <c r="Y43" s="144" t="str">
        <f>IF(Y32&lt;&gt;"",Y32+Paramétrages!$H$27,"")</f>
        <v/>
      </c>
      <c r="Z43" s="157" t="str">
        <f ca="1">IF(OR(X44=""),"",IF(AND(X44&gt;=X43,X44&lt;=Y43),"J","L"))</f>
        <v/>
      </c>
    </row>
    <row r="44" spans="2:26" ht="27" customHeight="1" thickBot="1" x14ac:dyDescent="0.35">
      <c r="B44" s="186"/>
      <c r="C44" s="18" t="s">
        <v>28</v>
      </c>
      <c r="D44" s="164" t="str">
        <f ca="1">IF((HLOOKUP((DAY(E1)),CAMION6,7,FALSE)&lt;&gt;""),HLOOKUP((DAY(E1)),CAMION6,7,FALSE),"")</f>
        <v/>
      </c>
      <c r="E44" s="165"/>
      <c r="F44" s="163"/>
      <c r="H44" s="18" t="s">
        <v>28</v>
      </c>
      <c r="I44" s="164" t="str">
        <f ca="1">IF((HLOOKUP((DAY(E1)),CAMION7,7,FALSE)&lt;&gt;""),HLOOKUP((DAY(E1)),CAMION7,7,FALSE),"")</f>
        <v/>
      </c>
      <c r="J44" s="165"/>
      <c r="K44" s="163"/>
      <c r="M44" s="18" t="s">
        <v>28</v>
      </c>
      <c r="N44" s="164" t="str">
        <f ca="1">IF((HLOOKUP((DAY(E1)),CAMION8,7,FALSE)&lt;&gt;""),HLOOKUP((DAY(E1)),CAMION8,7,FALSE),"")</f>
        <v/>
      </c>
      <c r="O44" s="165"/>
      <c r="P44" s="163"/>
      <c r="R44" s="18" t="s">
        <v>28</v>
      </c>
      <c r="S44" s="164" t="str">
        <f ca="1">IF((HLOOKUP((DAY(E1)),CAMION9,7,FALSE)&lt;&gt;""),HLOOKUP((DAY(E1)),CAMION9,7,FALSE),"")</f>
        <v/>
      </c>
      <c r="T44" s="165"/>
      <c r="U44" s="163"/>
      <c r="W44" s="18" t="s">
        <v>28</v>
      </c>
      <c r="X44" s="164" t="str">
        <f ca="1">IF((HLOOKUP((DAY(E1)),CAMION10,7,FALSE)&lt;&gt;""),HLOOKUP((DAY(E1)),CAMION10,7,FALSE),"")</f>
        <v/>
      </c>
      <c r="Y44" s="165"/>
      <c r="Z44" s="163"/>
    </row>
    <row r="45" spans="2:26" ht="27" customHeight="1" x14ac:dyDescent="0.3">
      <c r="B45" s="186"/>
      <c r="C45" s="13" t="s">
        <v>421</v>
      </c>
      <c r="D45" s="161" t="str">
        <f ca="1">IF(D44&lt;&gt;"",Paramétrages!$H$30+D44,"")</f>
        <v/>
      </c>
      <c r="E45" s="162"/>
      <c r="F45" s="157" t="str">
        <f ca="1">IF(AND(D45="",D46=""),"",IF(AND(D45&lt;&gt;"",D46=""),"",(IF(AND(D45&lt;&gt;"",D46&lt;D45),"J","L"))))</f>
        <v/>
      </c>
      <c r="H45" s="13" t="s">
        <v>421</v>
      </c>
      <c r="I45" s="161" t="str">
        <f ca="1">IF(I44&lt;&gt;"",Paramétrages!$H$30+I44,"")</f>
        <v/>
      </c>
      <c r="J45" s="162"/>
      <c r="K45" s="157" t="str">
        <f ca="1">IF(AND(I45="",I46=""),"",IF(AND(I45&lt;&gt;"",I46=""),"",(IF(AND(I45&lt;&gt;"",I46&lt;I45),"J","L"))))</f>
        <v/>
      </c>
      <c r="M45" s="13" t="s">
        <v>421</v>
      </c>
      <c r="N45" s="161" t="str">
        <f ca="1">IF(N44&lt;&gt;"",Paramétrages!$H$30+N44,"")</f>
        <v/>
      </c>
      <c r="O45" s="162"/>
      <c r="P45" s="157" t="str">
        <f ca="1">IF(AND(N45="",N46=""),"",IF(AND(N45&lt;&gt;"",N46=""),"",(IF(AND(N45&lt;&gt;"",N46&lt;N45),"J","L"))))</f>
        <v/>
      </c>
      <c r="R45" s="13" t="s">
        <v>421</v>
      </c>
      <c r="S45" s="161" t="str">
        <f ca="1">IF(S44&lt;&gt;"",Paramétrages!$H$30+S44,"")</f>
        <v/>
      </c>
      <c r="T45" s="162"/>
      <c r="U45" s="157" t="str">
        <f ca="1">IF(AND(S45="",S46=""),"",IF(AND(S45&lt;&gt;"",S46=""),"",(IF(AND(S45&lt;&gt;"",S46&lt;S45),"J","L"))))</f>
        <v/>
      </c>
      <c r="W45" s="13" t="s">
        <v>421</v>
      </c>
      <c r="X45" s="161" t="str">
        <f ca="1">IF(X44&lt;&gt;"",Paramétrages!$H$30+X44,"")</f>
        <v/>
      </c>
      <c r="Y45" s="162"/>
      <c r="Z45" s="157" t="str">
        <f ca="1">IF(AND(X45="",X46=""),"",IF(AND(X45&lt;&gt;"",X46=""),"",(IF(AND(X45&lt;&gt;"",X46&lt;X45),"J","L"))))</f>
        <v/>
      </c>
    </row>
    <row r="46" spans="2:26" ht="27" customHeight="1" thickBot="1" x14ac:dyDescent="0.35">
      <c r="B46" s="186"/>
      <c r="C46" s="18" t="s">
        <v>28</v>
      </c>
      <c r="D46" s="159" t="str">
        <f ca="1">IF((HLOOKUP((DAY(E1)),CAMION6,9,FALSE)&lt;&gt;""),HLOOKUP((DAY(E1)),CAMION6,9,FALSE),"")</f>
        <v/>
      </c>
      <c r="E46" s="160"/>
      <c r="F46" s="158"/>
      <c r="H46" s="18" t="s">
        <v>28</v>
      </c>
      <c r="I46" s="164" t="str">
        <f ca="1">IF((HLOOKUP((DAY(E1)),CAMION7,9,FALSE)&lt;&gt;""),HLOOKUP((DAY(E1)),CAMION7,9,FALSE),"")</f>
        <v/>
      </c>
      <c r="J46" s="165"/>
      <c r="K46" s="158"/>
      <c r="M46" s="18" t="s">
        <v>28</v>
      </c>
      <c r="N46" s="164" t="str">
        <f ca="1">IF((HLOOKUP((DAY(E1)),CAMION8,9,FALSE)&lt;&gt;""),HLOOKUP((DAY(E1)),CAMION8,9,FALSE),"")</f>
        <v/>
      </c>
      <c r="O46" s="165"/>
      <c r="P46" s="158"/>
      <c r="R46" s="18" t="s">
        <v>28</v>
      </c>
      <c r="S46" s="164" t="str">
        <f ca="1">IF((HLOOKUP((DAY(E1)),CAMION9,9,FALSE)&lt;&gt;""),HLOOKUP((DAY(E1)),CAMION9,9,FALSE),"")</f>
        <v/>
      </c>
      <c r="T46" s="165"/>
      <c r="U46" s="158"/>
      <c r="W46" s="18" t="s">
        <v>28</v>
      </c>
      <c r="X46" s="164" t="str">
        <f ca="1">IF((HLOOKUP((DAY(E1)),CAMION10,9,FALSE)&lt;&gt;""),HLOOKUP((DAY(E1)),CAMION10,9,FALSE),"")</f>
        <v/>
      </c>
      <c r="Y46" s="165"/>
      <c r="Z46" s="158"/>
    </row>
    <row r="47" spans="2:26" ht="27" customHeight="1" x14ac:dyDescent="0.3">
      <c r="B47" s="186"/>
      <c r="C47" s="12" t="s">
        <v>7</v>
      </c>
      <c r="D47" s="161" t="str">
        <f ca="1">IF(D35="","Attente heure départ",D35+Paramétrages!$H$31)</f>
        <v>Attente heure départ</v>
      </c>
      <c r="E47" s="162"/>
      <c r="F47" s="157" t="str">
        <f ca="1">IF(OR(D35="",D48=""),"",IF(D27="Attente heure départ","",IF(AND(D35&lt;&gt;"",D47&lt;&gt;"Attente heure départ",D48&lt;=D47),"J","L")))</f>
        <v/>
      </c>
      <c r="H47" s="12" t="s">
        <v>7</v>
      </c>
      <c r="I47" s="161" t="str">
        <f ca="1">IF(I35="","Attente heure départ",I35+Paramétrages!$H$31)</f>
        <v>Attente heure départ</v>
      </c>
      <c r="J47" s="162"/>
      <c r="K47" s="157" t="str">
        <f ca="1">IF(OR(I35="",I48=""),"",IF(I27="Attente heure départ","",IF(AND(I35&lt;&gt;"",I47&lt;&gt;"Attente heure départ",I48&lt;=I47),"J","L")))</f>
        <v/>
      </c>
      <c r="M47" s="12" t="s">
        <v>7</v>
      </c>
      <c r="N47" s="161" t="str">
        <f ca="1">IF(N35="","Attente heure départ",N35+Paramétrages!$H$31)</f>
        <v>Attente heure départ</v>
      </c>
      <c r="O47" s="162"/>
      <c r="P47" s="157" t="str">
        <f ca="1">IF(OR(N35="",N48=""),"",IF(N27="Attente heure départ","",IF(AND(N35&lt;&gt;"",N47&lt;&gt;"Attente heure départ",N48&lt;=N47),"J","L")))</f>
        <v/>
      </c>
      <c r="R47" s="12" t="s">
        <v>7</v>
      </c>
      <c r="S47" s="161" t="str">
        <f ca="1">IF(S35="","Attente heure départ",S35+Paramétrages!$H$31)</f>
        <v>Attente heure départ</v>
      </c>
      <c r="T47" s="162"/>
      <c r="U47" s="157" t="str">
        <f ca="1">IF(OR(S35="",S48=""),"",IF(S27="Attente heure départ","",IF(AND(S35&lt;&gt;"",S47&lt;&gt;"Attente heure départ",S48&lt;=S47),"J","L")))</f>
        <v/>
      </c>
      <c r="W47" s="12" t="s">
        <v>7</v>
      </c>
      <c r="X47" s="161" t="str">
        <f ca="1">IF(X35="","Attente heure départ",X35+Paramétrages!$H$31)</f>
        <v>Attente heure départ</v>
      </c>
      <c r="Y47" s="162"/>
      <c r="Z47" s="157" t="str">
        <f ca="1">IF(OR(X35="",X48=""),"",IF(X27="Attente heure départ","",IF(AND(X35&lt;&gt;"",X47&lt;&gt;"Attente heure départ",X48&lt;=X47),"J","L")))</f>
        <v/>
      </c>
    </row>
    <row r="48" spans="2:26" ht="27" customHeight="1" thickBot="1" x14ac:dyDescent="0.35">
      <c r="B48" s="186"/>
      <c r="C48" s="18" t="s">
        <v>28</v>
      </c>
      <c r="D48" s="159" t="str">
        <f ca="1">IF((HLOOKUP((DAY(E1)),CAMION6,8,FALSE)&lt;&gt;""),HLOOKUP((DAY(E1)),CAMION6,8,FALSE),"")</f>
        <v/>
      </c>
      <c r="E48" s="160"/>
      <c r="F48" s="158"/>
      <c r="H48" s="18" t="s">
        <v>28</v>
      </c>
      <c r="I48" s="159" t="str">
        <f ca="1">IF((HLOOKUP((DAY(E1)),CAMION7,8,FALSE)&lt;&gt;""),HLOOKUP((DAY(E1)),CAMION7,8,FALSE),"")</f>
        <v/>
      </c>
      <c r="J48" s="160"/>
      <c r="K48" s="158"/>
      <c r="M48" s="18" t="s">
        <v>28</v>
      </c>
      <c r="N48" s="159" t="str">
        <f ca="1">IF((HLOOKUP((DAY(E1)),CAMION8,8,FALSE)&lt;&gt;""),HLOOKUP((DAY(E1)),CAMION8,8,FALSE),"")</f>
        <v/>
      </c>
      <c r="O48" s="160"/>
      <c r="P48" s="158"/>
      <c r="R48" s="18" t="s">
        <v>28</v>
      </c>
      <c r="S48" s="159" t="str">
        <f ca="1">IF((HLOOKUP((DAY(E1)),CAMION9,8,FALSE)&lt;&gt;""),HLOOKUP((DAY(E1)),CAMION9,8,FALSE),"")</f>
        <v/>
      </c>
      <c r="T48" s="160"/>
      <c r="U48" s="158"/>
      <c r="W48" s="18" t="s">
        <v>28</v>
      </c>
      <c r="X48" s="159" t="str">
        <f ca="1">IF((HLOOKUP((DAY(E1)),CAMION10,8,FALSE)&lt;&gt;""),HLOOKUP((DAY(E1)),CAMION10,8,FALSE),"")</f>
        <v/>
      </c>
      <c r="Y48" s="160"/>
      <c r="Z48" s="158"/>
    </row>
    <row r="49" spans="2:26" ht="27" customHeight="1" thickBot="1" x14ac:dyDescent="0.35">
      <c r="B49" s="187"/>
      <c r="C49" s="14" t="s">
        <v>22</v>
      </c>
      <c r="D49" s="154"/>
      <c r="E49" s="155"/>
      <c r="F49" s="156"/>
      <c r="H49" s="14" t="s">
        <v>22</v>
      </c>
      <c r="I49" s="154"/>
      <c r="J49" s="155"/>
      <c r="K49" s="156"/>
      <c r="M49" s="14" t="s">
        <v>22</v>
      </c>
      <c r="N49" s="154"/>
      <c r="O49" s="155"/>
      <c r="P49" s="156"/>
      <c r="R49" s="14" t="s">
        <v>22</v>
      </c>
      <c r="S49" s="154"/>
      <c r="T49" s="155"/>
      <c r="U49" s="156"/>
      <c r="W49" s="14" t="s">
        <v>22</v>
      </c>
      <c r="X49" s="154"/>
      <c r="Y49" s="155"/>
      <c r="Z49" s="156"/>
    </row>
    <row r="50" spans="2:26" ht="20.100000000000001" customHeight="1" x14ac:dyDescent="0.3"/>
    <row r="51" spans="2:26" ht="16.5" customHeight="1" x14ac:dyDescent="0.3">
      <c r="C51" s="169" t="str">
        <f>Paramétrages!D12</f>
        <v/>
      </c>
      <c r="D51" s="169"/>
      <c r="E51" s="169"/>
      <c r="F51" s="169"/>
      <c r="H51" s="169" t="str">
        <f>Paramétrages!D13</f>
        <v/>
      </c>
      <c r="I51" s="169"/>
      <c r="J51" s="169"/>
      <c r="K51" s="169"/>
      <c r="M51" s="169" t="str">
        <f>Paramétrages!D14</f>
        <v/>
      </c>
      <c r="N51" s="169"/>
      <c r="O51" s="169"/>
      <c r="P51" s="169"/>
      <c r="R51" s="169" t="str">
        <f>Paramétrages!D15</f>
        <v/>
      </c>
      <c r="S51" s="169"/>
      <c r="T51" s="169"/>
      <c r="U51" s="169"/>
      <c r="W51" s="169" t="str">
        <f>Paramétrages!D16</f>
        <v/>
      </c>
      <c r="X51" s="169"/>
      <c r="Y51" s="169"/>
      <c r="Z51" s="169"/>
    </row>
    <row r="52" spans="2:26" ht="16.5" customHeight="1" x14ac:dyDescent="0.3">
      <c r="C52" s="169"/>
      <c r="D52" s="169"/>
      <c r="E52" s="169"/>
      <c r="F52" s="169"/>
      <c r="H52" s="169"/>
      <c r="I52" s="169"/>
      <c r="J52" s="169"/>
      <c r="K52" s="169"/>
      <c r="M52" s="169"/>
      <c r="N52" s="169"/>
      <c r="O52" s="169"/>
      <c r="P52" s="169"/>
      <c r="R52" s="169"/>
      <c r="S52" s="169"/>
      <c r="T52" s="169"/>
      <c r="U52" s="169"/>
      <c r="W52" s="169"/>
      <c r="X52" s="169"/>
      <c r="Y52" s="169"/>
      <c r="Z52" s="169"/>
    </row>
    <row r="53" spans="2:26" ht="6" customHeight="1" thickBot="1" x14ac:dyDescent="0.35"/>
    <row r="54" spans="2:26" ht="17.100000000000001" customHeight="1" thickBot="1" x14ac:dyDescent="0.35">
      <c r="D54" s="17" t="s">
        <v>403</v>
      </c>
      <c r="E54" s="16" t="s">
        <v>404</v>
      </c>
      <c r="F54" s="17" t="s">
        <v>406</v>
      </c>
      <c r="I54" s="17" t="s">
        <v>403</v>
      </c>
      <c r="J54" s="16" t="s">
        <v>404</v>
      </c>
      <c r="K54" s="17" t="s">
        <v>406</v>
      </c>
      <c r="N54" s="17" t="s">
        <v>403</v>
      </c>
      <c r="O54" s="16" t="s">
        <v>404</v>
      </c>
      <c r="P54" s="17" t="s">
        <v>406</v>
      </c>
      <c r="S54" s="17" t="s">
        <v>403</v>
      </c>
      <c r="T54" s="16" t="s">
        <v>404</v>
      </c>
      <c r="U54" s="17" t="s">
        <v>406</v>
      </c>
      <c r="X54" s="17" t="s">
        <v>403</v>
      </c>
      <c r="Y54" s="16" t="s">
        <v>404</v>
      </c>
      <c r="Z54" s="17" t="s">
        <v>406</v>
      </c>
    </row>
    <row r="55" spans="2:26" ht="27" customHeight="1" x14ac:dyDescent="0.3">
      <c r="B55" s="185" t="s">
        <v>74</v>
      </c>
      <c r="C55" s="12" t="s">
        <v>12</v>
      </c>
      <c r="D55" s="81" t="str">
        <f>Paramétrages!F12</f>
        <v/>
      </c>
      <c r="E55" s="82" t="str">
        <f>Paramétrages!G12</f>
        <v/>
      </c>
      <c r="F55" s="166" t="str">
        <f ca="1">IF(OR(D56="",D58=""),"",IF(AND(D58&gt;=D56,D56&gt;=D55,D58&lt;=D57,D56&lt;=E55),"J","L"))</f>
        <v/>
      </c>
      <c r="H55" s="12" t="s">
        <v>12</v>
      </c>
      <c r="I55" s="81" t="str">
        <f>Paramétrages!F13</f>
        <v/>
      </c>
      <c r="J55" s="82" t="str">
        <f>Paramétrages!G13</f>
        <v/>
      </c>
      <c r="K55" s="166" t="str">
        <f ca="1">IF(OR(I56="",I58=""),"",IF(AND(I58&gt;=I56,I56&gt;=I55,I58&lt;=I57,I56&lt;=J55),"J","L"))</f>
        <v/>
      </c>
      <c r="M55" s="12" t="s">
        <v>12</v>
      </c>
      <c r="N55" s="81" t="str">
        <f>Paramétrages!F14</f>
        <v/>
      </c>
      <c r="O55" s="82" t="str">
        <f>Paramétrages!G14</f>
        <v/>
      </c>
      <c r="P55" s="166" t="str">
        <f ca="1">IF(OR(N56="",N58=""),"",IF(AND(N58&gt;=N56,N56&gt;=N55,N58&lt;=N57,N56&lt;=O55),"J","L"))</f>
        <v/>
      </c>
      <c r="R55" s="12" t="s">
        <v>12</v>
      </c>
      <c r="S55" s="81" t="str">
        <f>Paramétrages!F15</f>
        <v/>
      </c>
      <c r="T55" s="82" t="str">
        <f>Paramétrages!G15</f>
        <v/>
      </c>
      <c r="U55" s="166" t="str">
        <f ca="1">IF(OR(S56="",S58=""),"",IF(AND(S58&gt;=S56,S56&gt;=S55,S58&lt;=S57,S56&lt;=T55),"J","L"))</f>
        <v/>
      </c>
      <c r="W55" s="12" t="s">
        <v>12</v>
      </c>
      <c r="X55" s="81" t="str">
        <f>Paramétrages!F16</f>
        <v/>
      </c>
      <c r="Y55" s="82" t="str">
        <f>Paramétrages!G16</f>
        <v/>
      </c>
      <c r="Z55" s="166" t="str">
        <f ca="1">IF(OR(X56="",X58=""),"",IF(AND(X58&gt;=X56,X56&gt;=X55,X58&lt;=X57,X56&lt;=Y55),"J","L"))</f>
        <v/>
      </c>
    </row>
    <row r="56" spans="2:26" ht="27" customHeight="1" thickBot="1" x14ac:dyDescent="0.35">
      <c r="B56" s="186"/>
      <c r="C56" s="18" t="s">
        <v>28</v>
      </c>
      <c r="D56" s="159" t="str">
        <f ca="1">IF((HLOOKUP((DAY(E1)),CAMION11,2,FALSE)&lt;&gt;""),HLOOKUP((DAY(E1)),CAMION11,2,FALSE),"")</f>
        <v/>
      </c>
      <c r="E56" s="160"/>
      <c r="F56" s="167"/>
      <c r="H56" s="18" t="s">
        <v>28</v>
      </c>
      <c r="I56" s="159" t="str">
        <f ca="1">IF((HLOOKUP((DAY(E1)),CAMION12,2,FALSE)&lt;&gt;""),HLOOKUP((DAY(E1)),CAMION12,2,FALSE),"")</f>
        <v/>
      </c>
      <c r="J56" s="160"/>
      <c r="K56" s="167"/>
      <c r="M56" s="18" t="s">
        <v>28</v>
      </c>
      <c r="N56" s="159" t="str">
        <f ca="1">IF((HLOOKUP((DAY(E1)),CAMION13,2,FALSE)&lt;&gt;""),HLOOKUP((DAY(E1)),CAMION13,2,FALSE),"")</f>
        <v/>
      </c>
      <c r="O56" s="160"/>
      <c r="P56" s="167"/>
      <c r="R56" s="18" t="s">
        <v>28</v>
      </c>
      <c r="S56" s="159" t="str">
        <f ca="1">IF((HLOOKUP((DAY(E1)),CAMION14,2,FALSE)&lt;&gt;""),HLOOKUP((DAY(E1)),CAMION14,2,FALSE),"")</f>
        <v/>
      </c>
      <c r="T56" s="160"/>
      <c r="U56" s="167"/>
      <c r="W56" s="18" t="s">
        <v>28</v>
      </c>
      <c r="X56" s="159" t="str">
        <f ca="1">IF((HLOOKUP((DAY(E1)),CAMION15,2,FALSE)&lt;&gt;""),HLOOKUP((DAY(E1)),CAMION15,2,FALSE),"")</f>
        <v/>
      </c>
      <c r="Y56" s="160"/>
      <c r="Z56" s="167"/>
    </row>
    <row r="57" spans="2:26" ht="27" customHeight="1" x14ac:dyDescent="0.3">
      <c r="B57" s="186"/>
      <c r="C57" s="12" t="s">
        <v>16</v>
      </c>
      <c r="D57" s="161" t="str">
        <f ca="1">IF(D56&lt;&gt;"",D56+Paramétrages!$H$27,"Attente heure arrivée")</f>
        <v>Attente heure arrivée</v>
      </c>
      <c r="E57" s="162"/>
      <c r="F57" s="167"/>
      <c r="H57" s="12" t="s">
        <v>16</v>
      </c>
      <c r="I57" s="161" t="str">
        <f ca="1">IF(I56&lt;&gt;"",I56+Paramétrages!$H$27,"Attente heure arrivée")</f>
        <v>Attente heure arrivée</v>
      </c>
      <c r="J57" s="162"/>
      <c r="K57" s="167"/>
      <c r="M57" s="12" t="s">
        <v>16</v>
      </c>
      <c r="N57" s="161" t="str">
        <f ca="1">IF(N56&lt;&gt;"",N56+Paramétrages!$H$27,"Attente heure arrivée")</f>
        <v>Attente heure arrivée</v>
      </c>
      <c r="O57" s="162"/>
      <c r="P57" s="167"/>
      <c r="R57" s="12" t="s">
        <v>16</v>
      </c>
      <c r="S57" s="161" t="str">
        <f ca="1">IF(S56&lt;&gt;"",S56+Paramétrages!$H$27,"Attente heure arrivée")</f>
        <v>Attente heure arrivée</v>
      </c>
      <c r="T57" s="162"/>
      <c r="U57" s="167"/>
      <c r="W57" s="12" t="s">
        <v>16</v>
      </c>
      <c r="X57" s="161" t="str">
        <f ca="1">IF(X56&lt;&gt;"",X56+Paramétrages!$H$27,"Attente heure arrivée")</f>
        <v>Attente heure arrivée</v>
      </c>
      <c r="Y57" s="162"/>
      <c r="Z57" s="167"/>
    </row>
    <row r="58" spans="2:26" ht="27" customHeight="1" thickBot="1" x14ac:dyDescent="0.35">
      <c r="B58" s="186"/>
      <c r="C58" s="18" t="s">
        <v>28</v>
      </c>
      <c r="D58" s="164" t="str">
        <f ca="1">IF((HLOOKUP((DAY(E1)),CAMION11,3,FALSE)&lt;&gt;""),HLOOKUP((DAY(E1)),CAMION11,3,FALSE),"")</f>
        <v/>
      </c>
      <c r="E58" s="165"/>
      <c r="F58" s="168"/>
      <c r="H58" s="18" t="s">
        <v>28</v>
      </c>
      <c r="I58" s="164" t="str">
        <f ca="1">IF((HLOOKUP((DAY(E1)),CAMION12,3,FALSE)&lt;&gt;""),HLOOKUP((DAY(E1)),CAMION12,3,FALSE),"")</f>
        <v/>
      </c>
      <c r="J58" s="165"/>
      <c r="K58" s="168"/>
      <c r="M58" s="18" t="s">
        <v>28</v>
      </c>
      <c r="N58" s="164" t="str">
        <f ca="1">IF((HLOOKUP((DAY(E1)),CAMION13,3,FALSE)&lt;&gt;""),HLOOKUP((DAY(E1)),CAMION13,3,FALSE),"")</f>
        <v/>
      </c>
      <c r="O58" s="165"/>
      <c r="P58" s="168"/>
      <c r="R58" s="18" t="s">
        <v>28</v>
      </c>
      <c r="S58" s="164" t="str">
        <f ca="1">IF((HLOOKUP((DAY(E1)),CAMION14,3,FALSE)&lt;&gt;""),HLOOKUP((DAY(E1)),CAMION14,3,FALSE),"")</f>
        <v/>
      </c>
      <c r="T58" s="165"/>
      <c r="U58" s="168"/>
      <c r="W58" s="18" t="s">
        <v>28</v>
      </c>
      <c r="X58" s="164" t="str">
        <f ca="1">IF((HLOOKUP((DAY(E1)),CAMION15,3,FALSE)&lt;&gt;""),HLOOKUP((DAY(E1)),CAMION15,3,FALSE),"")</f>
        <v/>
      </c>
      <c r="Y58" s="165"/>
      <c r="Z58" s="168"/>
    </row>
    <row r="59" spans="2:26" ht="27" customHeight="1" thickBot="1" x14ac:dyDescent="0.35">
      <c r="B59" s="187"/>
      <c r="C59" s="14" t="s">
        <v>22</v>
      </c>
      <c r="D59" s="180"/>
      <c r="E59" s="155"/>
      <c r="F59" s="156"/>
      <c r="H59" s="14" t="s">
        <v>22</v>
      </c>
      <c r="I59" s="154"/>
      <c r="J59" s="155"/>
      <c r="K59" s="156"/>
      <c r="M59" s="14" t="s">
        <v>22</v>
      </c>
      <c r="N59" s="154"/>
      <c r="O59" s="155"/>
      <c r="P59" s="156"/>
      <c r="R59" s="14" t="s">
        <v>22</v>
      </c>
      <c r="S59" s="154"/>
      <c r="T59" s="155"/>
      <c r="U59" s="156"/>
      <c r="W59" s="14" t="s">
        <v>22</v>
      </c>
      <c r="X59" s="154"/>
      <c r="Y59" s="155"/>
      <c r="Z59" s="156"/>
    </row>
    <row r="60" spans="2:26" ht="17.100000000000001" customHeight="1" thickBot="1" x14ac:dyDescent="0.35">
      <c r="C60" s="19"/>
      <c r="D60" s="17" t="s">
        <v>405</v>
      </c>
      <c r="E60" s="16" t="s">
        <v>407</v>
      </c>
      <c r="F60" s="17" t="s">
        <v>406</v>
      </c>
      <c r="H60" s="19"/>
      <c r="I60" s="17" t="s">
        <v>405</v>
      </c>
      <c r="J60" s="16" t="s">
        <v>407</v>
      </c>
      <c r="K60" s="17" t="s">
        <v>406</v>
      </c>
      <c r="M60" s="19"/>
      <c r="N60" s="17" t="s">
        <v>405</v>
      </c>
      <c r="O60" s="16" t="s">
        <v>407</v>
      </c>
      <c r="P60" s="17" t="s">
        <v>406</v>
      </c>
      <c r="R60" s="19"/>
      <c r="S60" s="17" t="s">
        <v>405</v>
      </c>
      <c r="T60" s="16" t="s">
        <v>407</v>
      </c>
      <c r="U60" s="17" t="s">
        <v>406</v>
      </c>
      <c r="W60" s="19"/>
      <c r="X60" s="17" t="s">
        <v>405</v>
      </c>
      <c r="Y60" s="16" t="s">
        <v>407</v>
      </c>
      <c r="Z60" s="17" t="s">
        <v>406</v>
      </c>
    </row>
    <row r="61" spans="2:26" ht="27" customHeight="1" x14ac:dyDescent="0.3">
      <c r="B61" s="185" t="s">
        <v>75</v>
      </c>
      <c r="C61" s="12" t="s">
        <v>23</v>
      </c>
      <c r="D61" s="83">
        <f>D15</f>
        <v>3</v>
      </c>
      <c r="E61" s="84" t="str">
        <f ca="1">IF((HLOOKUP((DAY(E1)),CAMION11,4,FALSE)&lt;&gt;""),HLOOKUP((DAY(E1)),CAMION11,4,FALSE),"")</f>
        <v/>
      </c>
      <c r="F61" s="157" t="str">
        <f ca="1">IF(OR(E61="",E62=""),"",IF(AND(E61&lt;=D61,E63&gt;=D63),"J","L"))</f>
        <v/>
      </c>
      <c r="H61" s="12" t="s">
        <v>23</v>
      </c>
      <c r="I61" s="83">
        <f>D61</f>
        <v>3</v>
      </c>
      <c r="J61" s="84" t="str">
        <f ca="1">IF((HLOOKUP((DAY(E1)),CAMION12,4,FALSE)&lt;&gt;""),HLOOKUP((DAY(E1)),CAMION12,4,FALSE),"")</f>
        <v/>
      </c>
      <c r="K61" s="157" t="str">
        <f ca="1">IF(OR(J61="",J62=""),"",IF(AND(J61&lt;=I61,J63&gt;=I63),"J","L"))</f>
        <v/>
      </c>
      <c r="M61" s="12" t="s">
        <v>23</v>
      </c>
      <c r="N61" s="83">
        <f>I61</f>
        <v>3</v>
      </c>
      <c r="O61" s="84" t="str">
        <f ca="1">IF((HLOOKUP((DAY(E1)),CAMION13,4,FALSE)&lt;&gt;""),HLOOKUP((DAY(E1)),CAMION13,4,FALSE),"")</f>
        <v/>
      </c>
      <c r="P61" s="157" t="str">
        <f ca="1">IF(OR(O61="",O62=""),"",IF(AND(O61&lt;=N61,O63&gt;=N63),"J","L"))</f>
        <v/>
      </c>
      <c r="R61" s="12" t="s">
        <v>23</v>
      </c>
      <c r="S61" s="83">
        <f>N61</f>
        <v>3</v>
      </c>
      <c r="T61" s="84" t="str">
        <f ca="1">IF((HLOOKUP((DAY(E1)),CAMION14,4,FALSE)&lt;&gt;""),HLOOKUP((DAY(E1)),CAMION14,4,FALSE),"")</f>
        <v/>
      </c>
      <c r="U61" s="157" t="str">
        <f ca="1">IF(OR(T61="",T62=""),"",IF(AND(T61&lt;=S61,T63&gt;=S63),"J","L"))</f>
        <v/>
      </c>
      <c r="W61" s="12" t="s">
        <v>23</v>
      </c>
      <c r="X61" s="83">
        <f>S61</f>
        <v>3</v>
      </c>
      <c r="Y61" s="84" t="str">
        <f ca="1">IF((HLOOKUP((DAY(E1)),CAMION15,4,FALSE)&lt;&gt;""),HLOOKUP((DAY(E1)),CAMION15,4,FALSE),"")</f>
        <v/>
      </c>
      <c r="Z61" s="157" t="str">
        <f ca="1">IF(OR(Y61="",Y62=""),"",IF(AND(Y61&lt;=X61,Y63&gt;=X63),"J","L"))</f>
        <v/>
      </c>
    </row>
    <row r="62" spans="2:26" ht="27" customHeight="1" x14ac:dyDescent="0.3">
      <c r="B62" s="186"/>
      <c r="C62" s="13" t="s">
        <v>18</v>
      </c>
      <c r="D62" s="89"/>
      <c r="E62" s="85" t="str">
        <f ca="1">IF((HLOOKUP((DAY(E1)),CAMION11,5,FALSE)&lt;&gt;""),HLOOKUP((DAY(E1)),CAMION11,5,FALSE),"")</f>
        <v/>
      </c>
      <c r="F62" s="163"/>
      <c r="H62" s="13" t="s">
        <v>18</v>
      </c>
      <c r="I62" s="89"/>
      <c r="J62" s="85" t="str">
        <f ca="1">IF((HLOOKUP((DAY(E1)),CAMION12,5,FALSE)&lt;&gt;""),HLOOKUP((DAY(E1)),CAMION12,5,FALSE),"")</f>
        <v/>
      </c>
      <c r="K62" s="163"/>
      <c r="M62" s="13" t="s">
        <v>18</v>
      </c>
      <c r="N62" s="89"/>
      <c r="O62" s="85" t="str">
        <f ca="1">IF((HLOOKUP((DAY(E1)),CAMION13,5,FALSE)&lt;&gt;""),HLOOKUP((DAY(E1)),CAMION13,5,FALSE),"")</f>
        <v/>
      </c>
      <c r="P62" s="163"/>
      <c r="R62" s="13" t="s">
        <v>18</v>
      </c>
      <c r="S62" s="89"/>
      <c r="T62" s="85" t="str">
        <f ca="1">IF((HLOOKUP((DAY(E1)),CAMION14,5,FALSE)&lt;&gt;""),HLOOKUP((DAY(E1)),CAMION14,5,FALSE),"")</f>
        <v/>
      </c>
      <c r="U62" s="163"/>
      <c r="W62" s="13" t="s">
        <v>18</v>
      </c>
      <c r="X62" s="89"/>
      <c r="Y62" s="85" t="str">
        <f ca="1">IF((HLOOKUP((DAY(E1)),CAMION15,5,FALSE)&lt;&gt;""),HLOOKUP((DAY(E1)),CAMION15,5,FALSE),"")</f>
        <v/>
      </c>
      <c r="Z62" s="163"/>
    </row>
    <row r="63" spans="2:26" ht="27" customHeight="1" thickBot="1" x14ac:dyDescent="0.35">
      <c r="B63" s="186"/>
      <c r="C63" s="15" t="s">
        <v>21</v>
      </c>
      <c r="D63" s="87">
        <f>D40</f>
        <v>0.75</v>
      </c>
      <c r="E63" s="86" t="str">
        <f ca="1">IF(OR(E61="",E62=""),"",E62/((13-E61)*6))</f>
        <v/>
      </c>
      <c r="F63" s="158"/>
      <c r="H63" s="15" t="s">
        <v>21</v>
      </c>
      <c r="I63" s="87">
        <f>D63</f>
        <v>0.75</v>
      </c>
      <c r="J63" s="86" t="str">
        <f ca="1">IF(OR(J61="",J62=""),"",J62/((13-J61)*6))</f>
        <v/>
      </c>
      <c r="K63" s="158"/>
      <c r="M63" s="15" t="s">
        <v>21</v>
      </c>
      <c r="N63" s="87">
        <f>I63</f>
        <v>0.75</v>
      </c>
      <c r="O63" s="86" t="str">
        <f ca="1">IF(OR(O61="",O62=""),"",O62/((13-O61)*6))</f>
        <v/>
      </c>
      <c r="P63" s="158"/>
      <c r="R63" s="15" t="s">
        <v>21</v>
      </c>
      <c r="S63" s="87">
        <f>N63</f>
        <v>0.75</v>
      </c>
      <c r="T63" s="86" t="str">
        <f ca="1">IF(OR(T61="",T62=""),"",T62/((13-T61)*6))</f>
        <v/>
      </c>
      <c r="U63" s="158"/>
      <c r="W63" s="15" t="s">
        <v>21</v>
      </c>
      <c r="X63" s="87">
        <f>S63</f>
        <v>0.75</v>
      </c>
      <c r="Y63" s="86" t="str">
        <f ca="1">IF(OR(Y61="",Y62=""),"",Y62/((13-Y61)*6))</f>
        <v/>
      </c>
      <c r="Z63" s="158"/>
    </row>
    <row r="64" spans="2:26" ht="27" customHeight="1" thickBot="1" x14ac:dyDescent="0.35">
      <c r="B64" s="187"/>
      <c r="C64" s="14" t="s">
        <v>22</v>
      </c>
      <c r="D64" s="154"/>
      <c r="E64" s="155"/>
      <c r="F64" s="156"/>
      <c r="H64" s="14" t="s">
        <v>22</v>
      </c>
      <c r="I64" s="154"/>
      <c r="J64" s="155"/>
      <c r="K64" s="156"/>
      <c r="M64" s="14" t="s">
        <v>22</v>
      </c>
      <c r="N64" s="154"/>
      <c r="O64" s="155"/>
      <c r="P64" s="156"/>
      <c r="R64" s="14" t="s">
        <v>22</v>
      </c>
      <c r="S64" s="154"/>
      <c r="T64" s="155"/>
      <c r="U64" s="156"/>
      <c r="W64" s="14" t="s">
        <v>22</v>
      </c>
      <c r="X64" s="154"/>
      <c r="Y64" s="155"/>
      <c r="Z64" s="156"/>
    </row>
    <row r="65" spans="2:26" ht="17.100000000000001" customHeight="1" thickBot="1" x14ac:dyDescent="0.35">
      <c r="C65" s="19"/>
      <c r="D65" s="17" t="s">
        <v>403</v>
      </c>
      <c r="E65" s="16" t="s">
        <v>404</v>
      </c>
      <c r="F65" s="17" t="s">
        <v>406</v>
      </c>
      <c r="H65" s="19"/>
      <c r="I65" s="17" t="s">
        <v>403</v>
      </c>
      <c r="J65" s="16" t="s">
        <v>404</v>
      </c>
      <c r="K65" s="17" t="s">
        <v>406</v>
      </c>
      <c r="M65" s="19"/>
      <c r="N65" s="17" t="s">
        <v>403</v>
      </c>
      <c r="O65" s="16" t="s">
        <v>404</v>
      </c>
      <c r="P65" s="17" t="s">
        <v>406</v>
      </c>
      <c r="R65" s="19"/>
      <c r="S65" s="17" t="s">
        <v>403</v>
      </c>
      <c r="T65" s="16" t="s">
        <v>404</v>
      </c>
      <c r="U65" s="17" t="s">
        <v>406</v>
      </c>
      <c r="W65" s="19"/>
      <c r="X65" s="17" t="s">
        <v>403</v>
      </c>
      <c r="Y65" s="16" t="s">
        <v>404</v>
      </c>
      <c r="Z65" s="17" t="s">
        <v>406</v>
      </c>
    </row>
    <row r="66" spans="2:26" ht="27" customHeight="1" x14ac:dyDescent="0.3">
      <c r="B66" s="185" t="s">
        <v>401</v>
      </c>
      <c r="C66" s="13" t="s">
        <v>422</v>
      </c>
      <c r="D66" s="81" t="str">
        <f>IF(D55&lt;&gt;"",D55+Paramétrages!$H$27,"")</f>
        <v/>
      </c>
      <c r="E66" s="144" t="str">
        <f>IF(E55&lt;&gt;"",E55+Paramétrages!$H$27,"")</f>
        <v/>
      </c>
      <c r="F66" s="157" t="str">
        <f ca="1">IF(OR(D67=""),"",IF(AND(D67&gt;=D66,D67&lt;=E66),"J","L"))</f>
        <v/>
      </c>
      <c r="H66" s="13" t="s">
        <v>422</v>
      </c>
      <c r="I66" s="81" t="str">
        <f>IF(I55&lt;&gt;"",I55+Paramétrages!$H$27,"")</f>
        <v/>
      </c>
      <c r="J66" s="144" t="str">
        <f>IF(J55&lt;&gt;"",J55+Paramétrages!$H$27,"")</f>
        <v/>
      </c>
      <c r="K66" s="157" t="str">
        <f ca="1">IF(OR(I67=""),"",IF(AND(I67&gt;=I66,I67&lt;=J66),"J","L"))</f>
        <v/>
      </c>
      <c r="M66" s="13" t="s">
        <v>422</v>
      </c>
      <c r="N66" s="81" t="str">
        <f>IF(N55&lt;&gt;"",N55+Paramétrages!$H$27,"")</f>
        <v/>
      </c>
      <c r="O66" s="144" t="str">
        <f>IF(O55&lt;&gt;"",O55+Paramétrages!$H$27,"")</f>
        <v/>
      </c>
      <c r="P66" s="157" t="str">
        <f ca="1">IF(OR(N67=""),"",IF(AND(N67&gt;=N66,N67&lt;=O66),"J","L"))</f>
        <v/>
      </c>
      <c r="R66" s="13" t="s">
        <v>422</v>
      </c>
      <c r="S66" s="81" t="str">
        <f>IF(S55&lt;&gt;"",S55+Paramétrages!$H$27,"")</f>
        <v/>
      </c>
      <c r="T66" s="144" t="str">
        <f>IF(T55&lt;&gt;"",T55+Paramétrages!$H$27,"")</f>
        <v/>
      </c>
      <c r="U66" s="157" t="str">
        <f ca="1">IF(OR(S67=""),"",IF(AND(S67&gt;=S66,S67&lt;=T66),"J","L"))</f>
        <v/>
      </c>
      <c r="W66" s="13" t="s">
        <v>422</v>
      </c>
      <c r="X66" s="81" t="str">
        <f>IF(X55&lt;&gt;"",X55+Paramétrages!$H$27,"")</f>
        <v/>
      </c>
      <c r="Y66" s="144" t="str">
        <f>IF(Y55&lt;&gt;"",Y55+Paramétrages!$H$27,"")</f>
        <v/>
      </c>
      <c r="Z66" s="157" t="str">
        <f ca="1">IF(OR(X67=""),"",IF(AND(X67&gt;=X66,X67&lt;=Y66),"J","L"))</f>
        <v/>
      </c>
    </row>
    <row r="67" spans="2:26" ht="27" customHeight="1" thickBot="1" x14ac:dyDescent="0.35">
      <c r="B67" s="186"/>
      <c r="C67" s="18" t="s">
        <v>28</v>
      </c>
      <c r="D67" s="164" t="str">
        <f ca="1">IF((HLOOKUP((DAY(E1)),CAMION11,7,FALSE)&lt;&gt;""),HLOOKUP((DAY(E1)),CAMION11,7,FALSE),"")</f>
        <v/>
      </c>
      <c r="E67" s="165"/>
      <c r="F67" s="163"/>
      <c r="H67" s="18" t="s">
        <v>28</v>
      </c>
      <c r="I67" s="164" t="str">
        <f ca="1">IF((HLOOKUP((DAY(E1)),CAMION12,7,FALSE)&lt;&gt;""),HLOOKUP((DAY(E1)),CAMION12,7,FALSE),"")</f>
        <v/>
      </c>
      <c r="J67" s="165"/>
      <c r="K67" s="163"/>
      <c r="M67" s="18" t="s">
        <v>28</v>
      </c>
      <c r="N67" s="164" t="str">
        <f ca="1">IF((HLOOKUP((DAY(E1)),CAMION13,7,FALSE)&lt;&gt;""),HLOOKUP((DAY(E1)),CAMION13,7,FALSE),"")</f>
        <v/>
      </c>
      <c r="O67" s="165"/>
      <c r="P67" s="163"/>
      <c r="R67" s="18" t="s">
        <v>28</v>
      </c>
      <c r="S67" s="164" t="str">
        <f ca="1">IF((HLOOKUP((DAY(E1)),CAMION14,7,FALSE)&lt;&gt;""),HLOOKUP((DAY(E1)),CAMION14,7,FALSE),"")</f>
        <v/>
      </c>
      <c r="T67" s="165"/>
      <c r="U67" s="163"/>
      <c r="W67" s="18" t="s">
        <v>28</v>
      </c>
      <c r="X67" s="164" t="str">
        <f ca="1">IF((HLOOKUP((DAY(E1)),CAMION15,7,FALSE)&lt;&gt;""),HLOOKUP((DAY(E1)),CAMION15,7,FALSE),"")</f>
        <v/>
      </c>
      <c r="Y67" s="165"/>
      <c r="Z67" s="163"/>
    </row>
    <row r="68" spans="2:26" ht="27" customHeight="1" x14ac:dyDescent="0.3">
      <c r="B68" s="186"/>
      <c r="C68" s="13" t="s">
        <v>421</v>
      </c>
      <c r="D68" s="161" t="str">
        <f ca="1">IF(D67&lt;&gt;"",Paramétrages!$H$30+D67,"")</f>
        <v/>
      </c>
      <c r="E68" s="162"/>
      <c r="F68" s="157" t="str">
        <f ca="1">IF(AND(D68="",D69=""),"",IF(AND(D68&lt;&gt;"",D69=""),"",(IF(AND(D68&lt;&gt;"",D69&lt;D68),"J","L"))))</f>
        <v/>
      </c>
      <c r="H68" s="13" t="s">
        <v>421</v>
      </c>
      <c r="I68" s="161" t="str">
        <f ca="1">IF(I67&lt;&gt;"",Paramétrages!$H$30+I67,"")</f>
        <v/>
      </c>
      <c r="J68" s="162"/>
      <c r="K68" s="157" t="str">
        <f ca="1">IF(AND(I68="",I69=""),"",IF(AND(I68&lt;&gt;"",I69=""),"",(IF(AND(I68&lt;&gt;"",I69&lt;I68),"J","L"))))</f>
        <v/>
      </c>
      <c r="M68" s="13" t="s">
        <v>421</v>
      </c>
      <c r="N68" s="161" t="str">
        <f ca="1">IF(N67&lt;&gt;"",Paramétrages!$H$30+N67,"")</f>
        <v/>
      </c>
      <c r="O68" s="162"/>
      <c r="P68" s="157" t="str">
        <f ca="1">IF(AND(N68="",N69=""),"",IF(AND(N68&lt;&gt;"",N69=""),"",(IF(AND(N68&lt;&gt;"",N69&lt;N68),"J","L"))))</f>
        <v/>
      </c>
      <c r="R68" s="13" t="s">
        <v>421</v>
      </c>
      <c r="S68" s="161" t="str">
        <f ca="1">IF(S67&lt;&gt;"",Paramétrages!$H$30+S67,"")</f>
        <v/>
      </c>
      <c r="T68" s="162"/>
      <c r="U68" s="157" t="str">
        <f ca="1">IF(AND(S68="",S69=""),"",IF(AND(S68&lt;&gt;"",S69=""),"",(IF(AND(S68&lt;&gt;"",S69&lt;S68),"J","L"))))</f>
        <v/>
      </c>
      <c r="W68" s="13" t="s">
        <v>421</v>
      </c>
      <c r="X68" s="161" t="str">
        <f ca="1">IF(X67&lt;&gt;"",Paramétrages!$H$30+X67,"")</f>
        <v/>
      </c>
      <c r="Y68" s="162"/>
      <c r="Z68" s="157" t="str">
        <f ca="1">IF(AND(X68="",X69=""),"",IF(AND(X68&lt;&gt;"",X69=""),"",(IF(AND(X68&lt;&gt;"",X69&lt;X68),"J","L"))))</f>
        <v/>
      </c>
    </row>
    <row r="69" spans="2:26" ht="27" customHeight="1" thickBot="1" x14ac:dyDescent="0.35">
      <c r="B69" s="186"/>
      <c r="C69" s="18" t="s">
        <v>28</v>
      </c>
      <c r="D69" s="164" t="str">
        <f ca="1">IF((HLOOKUP((DAY(E1)),CAMION11,9,FALSE)&lt;&gt;""),HLOOKUP((DAY(E1)),CAMION11,9,FALSE),"")</f>
        <v/>
      </c>
      <c r="E69" s="165"/>
      <c r="F69" s="158"/>
      <c r="H69" s="18" t="s">
        <v>28</v>
      </c>
      <c r="I69" s="164" t="str">
        <f ca="1">IF((HLOOKUP((DAY(E1)),CAMION12,9,FALSE)&lt;&gt;""),HLOOKUP((DAY(E1)),CAMION12,9,FALSE),"")</f>
        <v/>
      </c>
      <c r="J69" s="165"/>
      <c r="K69" s="158"/>
      <c r="M69" s="18" t="s">
        <v>28</v>
      </c>
      <c r="N69" s="164" t="str">
        <f ca="1">IF((HLOOKUP((DAY(E1)),CAMION13,9,FALSE)&lt;&gt;""),HLOOKUP((DAY(E1)),CAMION13,9,FALSE),"")</f>
        <v/>
      </c>
      <c r="O69" s="165"/>
      <c r="P69" s="158"/>
      <c r="R69" s="18" t="s">
        <v>28</v>
      </c>
      <c r="S69" s="164" t="str">
        <f ca="1">IF((HLOOKUP((DAY(E1)),CAMION14,9,FALSE)&lt;&gt;""),HLOOKUP((DAY(E1)),CAMION14,9,FALSE),"")</f>
        <v/>
      </c>
      <c r="T69" s="165"/>
      <c r="U69" s="158"/>
      <c r="W69" s="18" t="s">
        <v>28</v>
      </c>
      <c r="X69" s="164" t="str">
        <f ca="1">IF((HLOOKUP((DAY(E1)),CAMION15,9,FALSE)&lt;&gt;""),HLOOKUP((DAY(E1)),CAMION15,9,FALSE),"")</f>
        <v/>
      </c>
      <c r="Y69" s="165"/>
      <c r="Z69" s="158"/>
    </row>
    <row r="70" spans="2:26" ht="27" customHeight="1" x14ac:dyDescent="0.3">
      <c r="B70" s="186"/>
      <c r="C70" s="12" t="s">
        <v>7</v>
      </c>
      <c r="D70" s="161" t="str">
        <f ca="1">IF(D58="","Attente heure départ",D58+Paramétrages!$H$31)</f>
        <v>Attente heure départ</v>
      </c>
      <c r="E70" s="162"/>
      <c r="F70" s="157" t="str">
        <f ca="1">IF(OR(D58="",D71=""),"",IF(D50="Attente heure départ","",IF(AND(D58&lt;&gt;"",D70&lt;&gt;"Attente heure départ",D71&lt;=D70),"J","L")))</f>
        <v/>
      </c>
      <c r="H70" s="12" t="s">
        <v>7</v>
      </c>
      <c r="I70" s="161" t="str">
        <f ca="1">IF(I58="","Attente heure départ",I58+Paramétrages!$H$31)</f>
        <v>Attente heure départ</v>
      </c>
      <c r="J70" s="162"/>
      <c r="K70" s="157" t="str">
        <f ca="1">IF(OR(I58="",I71=""),"",IF(I50="Attente heure départ","",IF(AND(I58&lt;&gt;"",I70&lt;&gt;"Attente heure départ",I71&lt;=I70),"J","L")))</f>
        <v/>
      </c>
      <c r="M70" s="12" t="s">
        <v>7</v>
      </c>
      <c r="N70" s="161" t="str">
        <f ca="1">IF(N58="","Attente heure départ",N58+Paramétrages!$H$31)</f>
        <v>Attente heure départ</v>
      </c>
      <c r="O70" s="162"/>
      <c r="P70" s="157" t="str">
        <f ca="1">IF(OR(N58="",N71=""),"",IF(N50="Attente heure départ","",IF(AND(N58&lt;&gt;"",N70&lt;&gt;"Attente heure départ",N71&lt;=N70),"J","L")))</f>
        <v/>
      </c>
      <c r="R70" s="12" t="s">
        <v>7</v>
      </c>
      <c r="S70" s="161" t="str">
        <f ca="1">IF(S58="","Attente heure départ",S58+Paramétrages!$H$31)</f>
        <v>Attente heure départ</v>
      </c>
      <c r="T70" s="162"/>
      <c r="U70" s="157" t="str">
        <f ca="1">IF(OR(S58="",S71=""),"",IF(S50="Attente heure départ","",IF(AND(S58&lt;&gt;"",S70&lt;&gt;"Attente heure départ",S71&lt;=S70),"J","L")))</f>
        <v/>
      </c>
      <c r="W70" s="12" t="s">
        <v>7</v>
      </c>
      <c r="X70" s="161" t="str">
        <f ca="1">IF(X58="","Attente heure départ",X58+Paramétrages!$H$31)</f>
        <v>Attente heure départ</v>
      </c>
      <c r="Y70" s="162"/>
      <c r="Z70" s="157" t="str">
        <f ca="1">IF(OR(X58="",X71=""),"",IF(X50="Attente heure départ","",IF(AND(X58&lt;&gt;"",X70&lt;&gt;"Attente heure départ",X71&lt;=X70),"J","L")))</f>
        <v/>
      </c>
    </row>
    <row r="71" spans="2:26" ht="27" customHeight="1" thickBot="1" x14ac:dyDescent="0.35">
      <c r="B71" s="186"/>
      <c r="C71" s="18" t="s">
        <v>28</v>
      </c>
      <c r="D71" s="159" t="str">
        <f ca="1">IF((HLOOKUP((DAY(E1)),CAMION11,8,FALSE)&lt;&gt;""),HLOOKUP((DAY(E1)),CAMION11,8,FALSE),"")</f>
        <v/>
      </c>
      <c r="E71" s="160"/>
      <c r="F71" s="158"/>
      <c r="H71" s="18" t="s">
        <v>28</v>
      </c>
      <c r="I71" s="159" t="str">
        <f ca="1">IF((HLOOKUP((DAY(E1)),CAMION12,8,FALSE)&lt;&gt;""),HLOOKUP((DAY(E1)),CAMION12,8,FALSE),"")</f>
        <v/>
      </c>
      <c r="J71" s="160"/>
      <c r="K71" s="158"/>
      <c r="M71" s="18" t="s">
        <v>28</v>
      </c>
      <c r="N71" s="159" t="str">
        <f ca="1">IF((HLOOKUP((DAY(E1)),CAMION13,8,FALSE)&lt;&gt;""),HLOOKUP((DAY(E1)),CAMION13,8,FALSE),"")</f>
        <v/>
      </c>
      <c r="O71" s="160"/>
      <c r="P71" s="158"/>
      <c r="R71" s="18" t="s">
        <v>28</v>
      </c>
      <c r="S71" s="159" t="str">
        <f ca="1">IF((HLOOKUP((DAY(E1)),CAMION14,8,FALSE)&lt;&gt;""),HLOOKUP((DAY(E1)),CAMION14,8,FALSE),"")</f>
        <v/>
      </c>
      <c r="T71" s="160"/>
      <c r="U71" s="158"/>
      <c r="W71" s="18" t="s">
        <v>28</v>
      </c>
      <c r="X71" s="159" t="str">
        <f ca="1">IF((HLOOKUP((DAY(E1)),CAMION15,8,FALSE)&lt;&gt;""),HLOOKUP((DAY(E1)),CAMION15,8,FALSE),"")</f>
        <v/>
      </c>
      <c r="Y71" s="160"/>
      <c r="Z71" s="158"/>
    </row>
    <row r="72" spans="2:26" ht="27" customHeight="1" thickBot="1" x14ac:dyDescent="0.35">
      <c r="B72" s="187"/>
      <c r="C72" s="14" t="s">
        <v>22</v>
      </c>
      <c r="D72" s="154"/>
      <c r="E72" s="155"/>
      <c r="F72" s="156"/>
      <c r="H72" s="14" t="s">
        <v>22</v>
      </c>
      <c r="I72" s="154"/>
      <c r="J72" s="155"/>
      <c r="K72" s="156"/>
      <c r="M72" s="14" t="s">
        <v>22</v>
      </c>
      <c r="N72" s="154"/>
      <c r="O72" s="155"/>
      <c r="P72" s="156"/>
      <c r="R72" s="14" t="s">
        <v>22</v>
      </c>
      <c r="S72" s="154"/>
      <c r="T72" s="155"/>
      <c r="U72" s="156"/>
      <c r="W72" s="14" t="s">
        <v>22</v>
      </c>
      <c r="X72" s="154"/>
      <c r="Y72" s="155"/>
      <c r="Z72" s="156"/>
    </row>
    <row r="73" spans="2:26" ht="20.100000000000001" customHeight="1" x14ac:dyDescent="0.3"/>
    <row r="74" spans="2:26" ht="16.5" customHeight="1" x14ac:dyDescent="0.3">
      <c r="C74" s="169" t="str">
        <f>Paramétrages!D17</f>
        <v/>
      </c>
      <c r="D74" s="169"/>
      <c r="E74" s="169"/>
      <c r="F74" s="169"/>
      <c r="H74" s="169" t="str">
        <f>Paramétrages!D18</f>
        <v/>
      </c>
      <c r="I74" s="169"/>
      <c r="J74" s="169"/>
      <c r="K74" s="169"/>
      <c r="M74" s="169" t="str">
        <f>Paramétrages!D19</f>
        <v/>
      </c>
      <c r="N74" s="169"/>
      <c r="O74" s="169"/>
      <c r="P74" s="169"/>
      <c r="R74" s="169" t="str">
        <f>Paramétrages!D20</f>
        <v/>
      </c>
      <c r="S74" s="169"/>
      <c r="T74" s="169"/>
      <c r="U74" s="169"/>
      <c r="W74" s="169" t="str">
        <f>Paramétrages!D21</f>
        <v/>
      </c>
      <c r="X74" s="169"/>
      <c r="Y74" s="169"/>
      <c r="Z74" s="169"/>
    </row>
    <row r="75" spans="2:26" ht="16.5" customHeight="1" x14ac:dyDescent="0.3">
      <c r="C75" s="169"/>
      <c r="D75" s="169"/>
      <c r="E75" s="169"/>
      <c r="F75" s="169"/>
      <c r="H75" s="169"/>
      <c r="I75" s="169"/>
      <c r="J75" s="169"/>
      <c r="K75" s="169"/>
      <c r="M75" s="169"/>
      <c r="N75" s="169"/>
      <c r="O75" s="169"/>
      <c r="P75" s="169"/>
      <c r="R75" s="169"/>
      <c r="S75" s="169"/>
      <c r="T75" s="169"/>
      <c r="U75" s="169"/>
      <c r="W75" s="169"/>
      <c r="X75" s="169"/>
      <c r="Y75" s="169"/>
      <c r="Z75" s="169"/>
    </row>
    <row r="76" spans="2:26" ht="6" customHeight="1" thickBot="1" x14ac:dyDescent="0.35"/>
    <row r="77" spans="2:26" ht="17.100000000000001" customHeight="1" thickBot="1" x14ac:dyDescent="0.35">
      <c r="D77" s="17" t="s">
        <v>403</v>
      </c>
      <c r="E77" s="16" t="s">
        <v>404</v>
      </c>
      <c r="F77" s="17" t="s">
        <v>406</v>
      </c>
      <c r="I77" s="17" t="s">
        <v>403</v>
      </c>
      <c r="J77" s="16" t="s">
        <v>404</v>
      </c>
      <c r="K77" s="17" t="s">
        <v>406</v>
      </c>
      <c r="N77" s="17" t="s">
        <v>403</v>
      </c>
      <c r="O77" s="16" t="s">
        <v>404</v>
      </c>
      <c r="P77" s="17" t="s">
        <v>406</v>
      </c>
      <c r="S77" s="17" t="s">
        <v>403</v>
      </c>
      <c r="T77" s="16" t="s">
        <v>404</v>
      </c>
      <c r="U77" s="17" t="s">
        <v>406</v>
      </c>
      <c r="X77" s="17" t="s">
        <v>403</v>
      </c>
      <c r="Y77" s="16" t="s">
        <v>404</v>
      </c>
      <c r="Z77" s="17" t="s">
        <v>406</v>
      </c>
    </row>
    <row r="78" spans="2:26" ht="27" customHeight="1" x14ac:dyDescent="0.3">
      <c r="B78" s="185" t="s">
        <v>74</v>
      </c>
      <c r="C78" s="12" t="s">
        <v>12</v>
      </c>
      <c r="D78" s="81" t="str">
        <f>Paramétrages!F17</f>
        <v/>
      </c>
      <c r="E78" s="82" t="str">
        <f>Paramétrages!G17</f>
        <v/>
      </c>
      <c r="F78" s="166" t="str">
        <f ca="1">IF(OR(D79="",D81=""),"",IF(AND(D81&gt;=D79,D79&gt;=D78,D81&lt;=D80,D79&lt;=E78),"J","L"))</f>
        <v/>
      </c>
      <c r="H78" s="12" t="s">
        <v>12</v>
      </c>
      <c r="I78" s="81" t="str">
        <f>Paramétrages!F18</f>
        <v/>
      </c>
      <c r="J78" s="82" t="str">
        <f>Paramétrages!G18</f>
        <v/>
      </c>
      <c r="K78" s="166" t="str">
        <f ca="1">IF(OR(I79="",I81=""),"",IF(AND(I81&gt;=I79,I79&gt;=I78,I81&lt;=I80,I79&lt;=J78),"J","L"))</f>
        <v/>
      </c>
      <c r="M78" s="12" t="s">
        <v>12</v>
      </c>
      <c r="N78" s="81" t="str">
        <f>Paramétrages!F19</f>
        <v/>
      </c>
      <c r="O78" s="82" t="str">
        <f>Paramétrages!G19</f>
        <v/>
      </c>
      <c r="P78" s="166" t="str">
        <f ca="1">IF(OR(N79="",N81=""),"",IF(AND(N81&gt;=N79,N79&gt;=N78,N81&lt;=N80,N79&lt;=O78),"J","L"))</f>
        <v/>
      </c>
      <c r="R78" s="12" t="s">
        <v>12</v>
      </c>
      <c r="S78" s="81" t="str">
        <f>Paramétrages!F20</f>
        <v/>
      </c>
      <c r="T78" s="82" t="str">
        <f>Paramétrages!G20</f>
        <v/>
      </c>
      <c r="U78" s="166" t="str">
        <f ca="1">IF(OR(S79="",S81=""),"",IF(AND(S81&gt;=S79,S79&gt;=S78,S81&lt;=S80,S79&lt;=T78),"J","L"))</f>
        <v/>
      </c>
      <c r="W78" s="12" t="s">
        <v>12</v>
      </c>
      <c r="X78" s="81" t="str">
        <f>Paramétrages!F21</f>
        <v/>
      </c>
      <c r="Y78" s="82" t="str">
        <f>Paramétrages!G21</f>
        <v/>
      </c>
      <c r="Z78" s="166" t="str">
        <f ca="1">IF(OR(X79="",X81=""),"",IF(AND(X81&gt;=X79,X79&gt;=X78,X81&lt;=X80,X79&lt;=Y78),"J","L"))</f>
        <v/>
      </c>
    </row>
    <row r="79" spans="2:26" ht="27" customHeight="1" thickBot="1" x14ac:dyDescent="0.35">
      <c r="B79" s="186"/>
      <c r="C79" s="18" t="s">
        <v>28</v>
      </c>
      <c r="D79" s="159" t="str">
        <f ca="1">IF((HLOOKUP((DAY(E1)),CAMION16,2,FALSE)&lt;&gt;""),HLOOKUP((DAY(E1)),CAMION16,2,FALSE),"")</f>
        <v/>
      </c>
      <c r="E79" s="160"/>
      <c r="F79" s="167"/>
      <c r="H79" s="18" t="s">
        <v>28</v>
      </c>
      <c r="I79" s="159" t="str">
        <f ca="1">IF((HLOOKUP((DAY(E1)),CAMION17,2,FALSE)&lt;&gt;""),HLOOKUP((DAY(E1)),CAMION17,2,FALSE),"")</f>
        <v/>
      </c>
      <c r="J79" s="160"/>
      <c r="K79" s="167"/>
      <c r="M79" s="18" t="s">
        <v>28</v>
      </c>
      <c r="N79" s="159" t="str">
        <f ca="1">IF((HLOOKUP((DAY(E1)),CAMION18,2,FALSE)&lt;&gt;""),HLOOKUP((DAY(E1)),CAMION18,2,FALSE),"")</f>
        <v/>
      </c>
      <c r="O79" s="160"/>
      <c r="P79" s="167"/>
      <c r="R79" s="18" t="s">
        <v>28</v>
      </c>
      <c r="S79" s="159" t="str">
        <f ca="1">IF((HLOOKUP((DAY(E1)),CAMION19,2,FALSE)&lt;&gt;""),HLOOKUP((DAY(E1)),CAMION19,2,FALSE),"")</f>
        <v/>
      </c>
      <c r="T79" s="160"/>
      <c r="U79" s="167"/>
      <c r="W79" s="18" t="s">
        <v>28</v>
      </c>
      <c r="X79" s="159" t="str">
        <f ca="1">IF((HLOOKUP((DAY(E1)),CAMION20,2,FALSE)&lt;&gt;""),HLOOKUP((DAY(E1)),CAMION20,2,FALSE),"")</f>
        <v/>
      </c>
      <c r="Y79" s="160"/>
      <c r="Z79" s="167"/>
    </row>
    <row r="80" spans="2:26" ht="27" customHeight="1" x14ac:dyDescent="0.3">
      <c r="B80" s="186"/>
      <c r="C80" s="12" t="s">
        <v>16</v>
      </c>
      <c r="D80" s="161" t="str">
        <f ca="1">IF(D79&lt;&gt;"",D79+Paramétrages!$H$27,"Attente heure arrivée")</f>
        <v>Attente heure arrivée</v>
      </c>
      <c r="E80" s="162"/>
      <c r="F80" s="167"/>
      <c r="H80" s="12" t="s">
        <v>16</v>
      </c>
      <c r="I80" s="161" t="str">
        <f ca="1">IF(I79&lt;&gt;"",I79+Paramétrages!$H$27,"Attente heure arrivée")</f>
        <v>Attente heure arrivée</v>
      </c>
      <c r="J80" s="162"/>
      <c r="K80" s="167"/>
      <c r="M80" s="12" t="s">
        <v>16</v>
      </c>
      <c r="N80" s="161" t="str">
        <f ca="1">IF(N79&lt;&gt;"",N79+Paramétrages!$H$27,"Attente heure arrivée")</f>
        <v>Attente heure arrivée</v>
      </c>
      <c r="O80" s="162"/>
      <c r="P80" s="167"/>
      <c r="R80" s="12" t="s">
        <v>16</v>
      </c>
      <c r="S80" s="161" t="str">
        <f ca="1">IF(S79&lt;&gt;"",S79+Paramétrages!$H$27,"Attente heure arrivée")</f>
        <v>Attente heure arrivée</v>
      </c>
      <c r="T80" s="162"/>
      <c r="U80" s="167"/>
      <c r="W80" s="12" t="s">
        <v>16</v>
      </c>
      <c r="X80" s="161" t="str">
        <f ca="1">IF(X79&lt;&gt;"",X79+Paramétrages!$H$27,"Attente heure arrivée")</f>
        <v>Attente heure arrivée</v>
      </c>
      <c r="Y80" s="162"/>
      <c r="Z80" s="167"/>
    </row>
    <row r="81" spans="2:26" ht="27" customHeight="1" thickBot="1" x14ac:dyDescent="0.35">
      <c r="B81" s="186"/>
      <c r="C81" s="18" t="s">
        <v>28</v>
      </c>
      <c r="D81" s="164" t="str">
        <f ca="1">IF((HLOOKUP((DAY(E1)),CAMION16,3,FALSE)&lt;&gt;""),HLOOKUP((DAY(E1)),CAMION16,3,FALSE),"")</f>
        <v/>
      </c>
      <c r="E81" s="165"/>
      <c r="F81" s="168"/>
      <c r="H81" s="18" t="s">
        <v>28</v>
      </c>
      <c r="I81" s="164" t="str">
        <f ca="1">IF((HLOOKUP((DAY(E1)),CAMION17,3,FALSE)&lt;&gt;""),HLOOKUP((DAY(E1)),CAMION17,3,FALSE),"")</f>
        <v/>
      </c>
      <c r="J81" s="165"/>
      <c r="K81" s="168"/>
      <c r="M81" s="18" t="s">
        <v>28</v>
      </c>
      <c r="N81" s="164" t="str">
        <f ca="1">IF((HLOOKUP((DAY(E1)),CAMION18,3,FALSE)&lt;&gt;""),HLOOKUP((DAY(E1)),CAMION18,3,FALSE),"")</f>
        <v/>
      </c>
      <c r="O81" s="165"/>
      <c r="P81" s="168"/>
      <c r="R81" s="18" t="s">
        <v>28</v>
      </c>
      <c r="S81" s="164" t="str">
        <f ca="1">IF((HLOOKUP((DAY(E1)),CAMION19,3,FALSE)&lt;&gt;""),HLOOKUP((DAY(E1)),CAMION19,3,FALSE),"")</f>
        <v/>
      </c>
      <c r="T81" s="165"/>
      <c r="U81" s="168"/>
      <c r="W81" s="18" t="s">
        <v>28</v>
      </c>
      <c r="X81" s="164" t="str">
        <f ca="1">IF((HLOOKUP((DAY(E1)),CAMION20,3,FALSE)&lt;&gt;""),HLOOKUP((DAY(E1)),CAMION20,3,FALSE),"")</f>
        <v/>
      </c>
      <c r="Y81" s="165"/>
      <c r="Z81" s="168"/>
    </row>
    <row r="82" spans="2:26" ht="27" customHeight="1" thickBot="1" x14ac:dyDescent="0.35">
      <c r="B82" s="187"/>
      <c r="C82" s="14" t="s">
        <v>22</v>
      </c>
      <c r="D82" s="154"/>
      <c r="E82" s="155"/>
      <c r="F82" s="156"/>
      <c r="H82" s="14" t="s">
        <v>22</v>
      </c>
      <c r="I82" s="154"/>
      <c r="J82" s="155"/>
      <c r="K82" s="156"/>
      <c r="M82" s="14" t="s">
        <v>22</v>
      </c>
      <c r="N82" s="154"/>
      <c r="O82" s="155"/>
      <c r="P82" s="156"/>
      <c r="R82" s="14" t="s">
        <v>22</v>
      </c>
      <c r="S82" s="154"/>
      <c r="T82" s="155"/>
      <c r="U82" s="156"/>
      <c r="W82" s="14" t="s">
        <v>22</v>
      </c>
      <c r="X82" s="154"/>
      <c r="Y82" s="155"/>
      <c r="Z82" s="156"/>
    </row>
    <row r="83" spans="2:26" ht="17.100000000000001" customHeight="1" thickBot="1" x14ac:dyDescent="0.35">
      <c r="C83" s="19"/>
      <c r="D83" s="17" t="s">
        <v>405</v>
      </c>
      <c r="E83" s="16" t="s">
        <v>407</v>
      </c>
      <c r="F83" s="17" t="s">
        <v>406</v>
      </c>
      <c r="H83" s="19"/>
      <c r="I83" s="17" t="s">
        <v>405</v>
      </c>
      <c r="J83" s="16" t="s">
        <v>407</v>
      </c>
      <c r="K83" s="17" t="s">
        <v>406</v>
      </c>
      <c r="M83" s="19"/>
      <c r="N83" s="17" t="s">
        <v>405</v>
      </c>
      <c r="O83" s="16" t="s">
        <v>407</v>
      </c>
      <c r="P83" s="17" t="s">
        <v>406</v>
      </c>
      <c r="R83" s="19"/>
      <c r="S83" s="17" t="s">
        <v>405</v>
      </c>
      <c r="T83" s="16" t="s">
        <v>407</v>
      </c>
      <c r="U83" s="17" t="s">
        <v>406</v>
      </c>
      <c r="W83" s="19"/>
      <c r="X83" s="17" t="s">
        <v>405</v>
      </c>
      <c r="Y83" s="16" t="s">
        <v>407</v>
      </c>
      <c r="Z83" s="16" t="s">
        <v>20</v>
      </c>
    </row>
    <row r="84" spans="2:26" ht="27" customHeight="1" thickBot="1" x14ac:dyDescent="0.35">
      <c r="B84" s="185" t="s">
        <v>75</v>
      </c>
      <c r="C84" s="12" t="s">
        <v>23</v>
      </c>
      <c r="D84" s="83">
        <f>D61</f>
        <v>3</v>
      </c>
      <c r="E84" s="84" t="str">
        <f ca="1">IF((HLOOKUP((DAY(E1)),CAMION16,4,FALSE)&lt;&gt;""),HLOOKUP((DAY(E1)),CAMION16,4,FALSE),"")</f>
        <v/>
      </c>
      <c r="F84" s="157" t="str">
        <f ca="1">IF(OR(E84="",E85=""),"",IF(AND(E84&lt;=D84,E86&gt;=D86),"J","L"))</f>
        <v/>
      </c>
      <c r="H84" s="12" t="s">
        <v>23</v>
      </c>
      <c r="I84" s="83">
        <f>D84</f>
        <v>3</v>
      </c>
      <c r="J84" s="84" t="str">
        <f ca="1">IF((HLOOKUP((DAY(E1)),CAMION17,4,FALSE)&lt;&gt;""),HLOOKUP((DAY(E1)),CAMION17,4,FALSE),"")</f>
        <v/>
      </c>
      <c r="K84" s="157" t="str">
        <f ca="1">IF(OR(J84="",J85=""),"",IF(AND(J84&lt;=I84,J86&gt;=I86),"J","L"))</f>
        <v/>
      </c>
      <c r="M84" s="12" t="s">
        <v>23</v>
      </c>
      <c r="N84" s="83">
        <f>I84</f>
        <v>3</v>
      </c>
      <c r="O84" s="84" t="str">
        <f ca="1">IF((HLOOKUP((DAY(E1)),CAMION18,4,FALSE)&lt;&gt;""),HLOOKUP((DAY(E1)),CAMION18,4,FALSE),"")</f>
        <v/>
      </c>
      <c r="P84" s="157" t="str">
        <f ca="1">IF(OR(O84="",O85=""),"",IF(AND(O84&lt;=N84,O86&gt;=N86),"J","L"))</f>
        <v/>
      </c>
      <c r="R84" s="12" t="s">
        <v>23</v>
      </c>
      <c r="S84" s="83">
        <f>N84</f>
        <v>3</v>
      </c>
      <c r="T84" s="84" t="str">
        <f ca="1">IF((HLOOKUP((DAY(E1)),CAMION19,4,FALSE)&lt;&gt;""),HLOOKUP((DAY(E1)),CAMION19,4,FALSE),"")</f>
        <v/>
      </c>
      <c r="U84" s="157" t="str">
        <f ca="1">IF(OR(T84="",T85=""),"",IF(AND(T84&lt;=S84,T86&gt;=S86),"J","L"))</f>
        <v/>
      </c>
      <c r="W84" s="12" t="s">
        <v>23</v>
      </c>
      <c r="X84" s="83">
        <f>S84</f>
        <v>3</v>
      </c>
      <c r="Y84" s="84" t="str">
        <f ca="1">IF((HLOOKUP((DAY(E1)),CAMION20,4,FALSE)&lt;&gt;""),HLOOKUP((DAY(E1)),CAMION20,4,FALSE),"")</f>
        <v/>
      </c>
      <c r="Z84" s="17" t="s">
        <v>406</v>
      </c>
    </row>
    <row r="85" spans="2:26" ht="27" customHeight="1" thickBot="1" x14ac:dyDescent="0.35">
      <c r="B85" s="186"/>
      <c r="C85" s="13" t="s">
        <v>18</v>
      </c>
      <c r="D85" s="89"/>
      <c r="E85" s="85" t="str">
        <f ca="1">IF((HLOOKUP((DAY(E1)),CAMION16,5,FALSE)&lt;&gt;""),HLOOKUP((DAY(E1)),CAMION16,5,FALSE),"")</f>
        <v/>
      </c>
      <c r="F85" s="163"/>
      <c r="H85" s="13" t="s">
        <v>18</v>
      </c>
      <c r="I85" s="89"/>
      <c r="J85" s="85" t="str">
        <f ca="1">IF((HLOOKUP((DAY(E1)),CAMION17,5,FALSE)&lt;&gt;""),HLOOKUP((DAY(E1)),CAMION17,5,FALSE),"")</f>
        <v/>
      </c>
      <c r="K85" s="163"/>
      <c r="M85" s="13" t="s">
        <v>18</v>
      </c>
      <c r="N85" s="89"/>
      <c r="O85" s="85" t="str">
        <f ca="1">IF((HLOOKUP((DAY(E1)),CAMION18,5,FALSE)&lt;&gt;""),HLOOKUP((DAY(E1)),CAMION18,5,FALSE),"")</f>
        <v/>
      </c>
      <c r="P85" s="163"/>
      <c r="R85" s="13" t="s">
        <v>18</v>
      </c>
      <c r="S85" s="89"/>
      <c r="T85" s="85" t="str">
        <f ca="1">IF((HLOOKUP((DAY(E1)),CAMION19,5,FALSE)&lt;&gt;""),HLOOKUP((DAY(E1)),CAMION19,5,FALSE),"")</f>
        <v/>
      </c>
      <c r="U85" s="163"/>
      <c r="W85" s="13" t="s">
        <v>18</v>
      </c>
      <c r="X85" s="89"/>
      <c r="Y85" s="85" t="str">
        <f ca="1">IF((HLOOKUP((DAY(E1)),CAMION20,5,FALSE)&lt;&gt;""),HLOOKUP((DAY(E1)),CAMION20,5,FALSE),"")</f>
        <v/>
      </c>
      <c r="Z85" s="17" t="s">
        <v>406</v>
      </c>
    </row>
    <row r="86" spans="2:26" ht="27" customHeight="1" thickBot="1" x14ac:dyDescent="0.35">
      <c r="B86" s="186"/>
      <c r="C86" s="15" t="s">
        <v>21</v>
      </c>
      <c r="D86" s="87">
        <f>D63</f>
        <v>0.75</v>
      </c>
      <c r="E86" s="86" t="str">
        <f ca="1">IF(OR(E84="",E85=""),"",E85/((13-E84)*6))</f>
        <v/>
      </c>
      <c r="F86" s="158"/>
      <c r="H86" s="15" t="s">
        <v>21</v>
      </c>
      <c r="I86" s="87">
        <f>D86</f>
        <v>0.75</v>
      </c>
      <c r="J86" s="86" t="str">
        <f ca="1">IF(OR(J84="",J85=""),"",J85/((13-J84)*6))</f>
        <v/>
      </c>
      <c r="K86" s="158"/>
      <c r="M86" s="15" t="s">
        <v>21</v>
      </c>
      <c r="N86" s="87">
        <f>I86</f>
        <v>0.75</v>
      </c>
      <c r="O86" s="86" t="str">
        <f ca="1">IF(OR(O84="",O85=""),"",O85/((13-O84)*6))</f>
        <v/>
      </c>
      <c r="P86" s="158"/>
      <c r="R86" s="15" t="s">
        <v>21</v>
      </c>
      <c r="S86" s="87">
        <f>N86</f>
        <v>0.75</v>
      </c>
      <c r="T86" s="86" t="str">
        <f ca="1">IF(OR(T84="",T85=""),"",T85/((13-T84)*6))</f>
        <v/>
      </c>
      <c r="U86" s="158"/>
      <c r="W86" s="15" t="s">
        <v>21</v>
      </c>
      <c r="X86" s="87">
        <f>S86</f>
        <v>0.75</v>
      </c>
      <c r="Y86" s="86" t="str">
        <f ca="1">IF(OR(Y84="",Y85=""),"",Y85/((13-Y84)*6))</f>
        <v/>
      </c>
      <c r="Z86" s="17" t="s">
        <v>406</v>
      </c>
    </row>
    <row r="87" spans="2:26" ht="27" customHeight="1" thickBot="1" x14ac:dyDescent="0.35">
      <c r="B87" s="187"/>
      <c r="C87" s="14" t="s">
        <v>22</v>
      </c>
      <c r="D87" s="154"/>
      <c r="E87" s="155"/>
      <c r="F87" s="156"/>
      <c r="H87" s="14" t="s">
        <v>22</v>
      </c>
      <c r="I87" s="154"/>
      <c r="J87" s="155"/>
      <c r="K87" s="156"/>
      <c r="M87" s="14" t="s">
        <v>22</v>
      </c>
      <c r="N87" s="154"/>
      <c r="O87" s="155"/>
      <c r="P87" s="156"/>
      <c r="R87" s="14" t="s">
        <v>22</v>
      </c>
      <c r="S87" s="154"/>
      <c r="T87" s="155"/>
      <c r="U87" s="156"/>
      <c r="W87" s="14" t="s">
        <v>22</v>
      </c>
      <c r="X87" s="154"/>
      <c r="Y87" s="155"/>
      <c r="Z87" s="156"/>
    </row>
    <row r="88" spans="2:26" ht="17.100000000000001" customHeight="1" thickBot="1" x14ac:dyDescent="0.35">
      <c r="C88" s="19"/>
      <c r="D88" s="17" t="s">
        <v>403</v>
      </c>
      <c r="E88" s="16" t="s">
        <v>404</v>
      </c>
      <c r="F88" s="17" t="s">
        <v>406</v>
      </c>
      <c r="H88" s="19"/>
      <c r="I88" s="17" t="s">
        <v>403</v>
      </c>
      <c r="J88" s="16" t="s">
        <v>404</v>
      </c>
      <c r="K88" s="17" t="s">
        <v>406</v>
      </c>
      <c r="M88" s="19"/>
      <c r="N88" s="17" t="s">
        <v>403</v>
      </c>
      <c r="O88" s="16" t="s">
        <v>404</v>
      </c>
      <c r="P88" s="17" t="s">
        <v>406</v>
      </c>
      <c r="R88" s="19"/>
      <c r="S88" s="17" t="s">
        <v>403</v>
      </c>
      <c r="T88" s="16" t="s">
        <v>404</v>
      </c>
      <c r="U88" s="17" t="s">
        <v>406</v>
      </c>
      <c r="W88" s="19"/>
      <c r="X88" s="17" t="s">
        <v>403</v>
      </c>
      <c r="Y88" s="16" t="s">
        <v>404</v>
      </c>
      <c r="Z88" s="17" t="s">
        <v>406</v>
      </c>
    </row>
    <row r="89" spans="2:26" ht="27" customHeight="1" x14ac:dyDescent="0.3">
      <c r="B89" s="185" t="s">
        <v>401</v>
      </c>
      <c r="C89" s="13" t="s">
        <v>422</v>
      </c>
      <c r="D89" s="81" t="str">
        <f>IF(D78&lt;&gt;"",D78+Paramétrages!$H$27,"")</f>
        <v/>
      </c>
      <c r="E89" s="144" t="str">
        <f>IF(E78&lt;&gt;"",E78+Paramétrages!$H$27,"")</f>
        <v/>
      </c>
      <c r="F89" s="157" t="str">
        <f ca="1">IF(OR(D90=""),"",IF(AND(D90&gt;=D89,D90&lt;=E89),"J","L"))</f>
        <v/>
      </c>
      <c r="H89" s="13" t="s">
        <v>422</v>
      </c>
      <c r="I89" s="81" t="str">
        <f>IF(I78&lt;&gt;"",I78+Paramétrages!$H$27,"")</f>
        <v/>
      </c>
      <c r="J89" s="144" t="str">
        <f>IF(J78&lt;&gt;"",J78+Paramétrages!$H$27,"")</f>
        <v/>
      </c>
      <c r="K89" s="157" t="str">
        <f ca="1">IF(OR(I90=""),"",IF(AND(I90&gt;=I89,I90&lt;=J89),"J","L"))</f>
        <v/>
      </c>
      <c r="M89" s="13" t="s">
        <v>422</v>
      </c>
      <c r="N89" s="81" t="str">
        <f>IF(N78&lt;&gt;"",N78+Paramétrages!$H$27,"")</f>
        <v/>
      </c>
      <c r="O89" s="144" t="str">
        <f>IF(O78&lt;&gt;"",O78+Paramétrages!$H$27,"")</f>
        <v/>
      </c>
      <c r="P89" s="157" t="str">
        <f ca="1">IF(OR(N90=""),"",IF(AND(N90&gt;=N89,N90&lt;=O89),"J","L"))</f>
        <v/>
      </c>
      <c r="R89" s="13" t="s">
        <v>422</v>
      </c>
      <c r="S89" s="81" t="str">
        <f>IF(S78&lt;&gt;"",S78+Paramétrages!$H$27,"")</f>
        <v/>
      </c>
      <c r="T89" s="144" t="str">
        <f>IF(T78&lt;&gt;"",T78+Paramétrages!$H$27,"")</f>
        <v/>
      </c>
      <c r="U89" s="157" t="str">
        <f ca="1">IF(OR(S90=""),"",IF(AND(S90&gt;=S89,S90&lt;=T89),"J","L"))</f>
        <v/>
      </c>
      <c r="W89" s="13" t="s">
        <v>422</v>
      </c>
      <c r="X89" s="81" t="str">
        <f>IF(X78&lt;&gt;"",X78+Paramétrages!$H$27,"")</f>
        <v/>
      </c>
      <c r="Y89" s="144" t="str">
        <f>IF(Y78&lt;&gt;"",Y78+Paramétrages!$H$27,"")</f>
        <v/>
      </c>
      <c r="Z89" s="157" t="str">
        <f ca="1">IF(OR(X90=""),"",IF(AND(X90&gt;=X89,X90&lt;=Y89),"J","L"))</f>
        <v/>
      </c>
    </row>
    <row r="90" spans="2:26" ht="27" customHeight="1" thickBot="1" x14ac:dyDescent="0.35">
      <c r="B90" s="186"/>
      <c r="C90" s="18" t="s">
        <v>28</v>
      </c>
      <c r="D90" s="164" t="str">
        <f ca="1">IF((HLOOKUP((DAY(E1)),CAMION16,7,FALSE)&lt;&gt;""),HLOOKUP((DAY(E1)),CAMION16,7,FALSE),"")</f>
        <v/>
      </c>
      <c r="E90" s="165"/>
      <c r="F90" s="163"/>
      <c r="H90" s="18" t="s">
        <v>28</v>
      </c>
      <c r="I90" s="164" t="str">
        <f ca="1">IF((HLOOKUP((DAY(E1)),CAMION17,7,FALSE)&lt;&gt;""),HLOOKUP((DAY(E1)),CAMION17,7,FALSE),"")</f>
        <v/>
      </c>
      <c r="J90" s="165"/>
      <c r="K90" s="163"/>
      <c r="M90" s="18" t="s">
        <v>28</v>
      </c>
      <c r="N90" s="164" t="str">
        <f ca="1">IF((HLOOKUP((DAY(E1)),CAMION18,7,FALSE)&lt;&gt;""),HLOOKUP((DAY(E1)),CAMION18,7,FALSE),"")</f>
        <v/>
      </c>
      <c r="O90" s="165"/>
      <c r="P90" s="163"/>
      <c r="R90" s="18" t="s">
        <v>28</v>
      </c>
      <c r="S90" s="164" t="str">
        <f ca="1">IF((HLOOKUP((DAY(E1)),CAMION19,7,FALSE)&lt;&gt;""),HLOOKUP((DAY(E1)),CAMION19,7,FALSE),"")</f>
        <v/>
      </c>
      <c r="T90" s="165"/>
      <c r="U90" s="163"/>
      <c r="W90" s="18" t="s">
        <v>28</v>
      </c>
      <c r="X90" s="164" t="str">
        <f ca="1">IF((HLOOKUP((DAY(E1)),CAMION20,7,FALSE)&lt;&gt;""),HLOOKUP((DAY(E1)),CAMION20,7,FALSE),"")</f>
        <v/>
      </c>
      <c r="Y90" s="165"/>
      <c r="Z90" s="163"/>
    </row>
    <row r="91" spans="2:26" ht="27" customHeight="1" x14ac:dyDescent="0.3">
      <c r="B91" s="186"/>
      <c r="C91" s="13" t="s">
        <v>421</v>
      </c>
      <c r="D91" s="161" t="str">
        <f ca="1">IF(D90&lt;&gt;"",Paramétrages!$H$30+D90,"")</f>
        <v/>
      </c>
      <c r="E91" s="162"/>
      <c r="F91" s="157" t="str">
        <f ca="1">IF(AND(D91="",D92=""),"",IF(AND(D91&lt;&gt;"",D92=""),"",(IF(AND(D91&lt;&gt;"",D92&lt;D91),"J","L"))))</f>
        <v/>
      </c>
      <c r="H91" s="13" t="s">
        <v>421</v>
      </c>
      <c r="I91" s="161" t="str">
        <f ca="1">IF(I90&lt;&gt;"",Paramétrages!$H$30+I90,"")</f>
        <v/>
      </c>
      <c r="J91" s="162"/>
      <c r="K91" s="157" t="str">
        <f ca="1">IF(AND(I91="",I92=""),"",IF(AND(I91&lt;&gt;"",I92=""),"",(IF(AND(I91&lt;&gt;"",I92&lt;I91),"J","L"))))</f>
        <v/>
      </c>
      <c r="M91" s="13" t="s">
        <v>421</v>
      </c>
      <c r="N91" s="161" t="str">
        <f ca="1">IF(N90&lt;&gt;"",Paramétrages!$H$30+N90,"")</f>
        <v/>
      </c>
      <c r="O91" s="162"/>
      <c r="P91" s="157" t="str">
        <f ca="1">IF(AND(N91="",N92=""),"",IF(AND(N91&lt;&gt;"",N92=""),"",(IF(AND(N91&lt;&gt;"",N92&lt;N91),"J","L"))))</f>
        <v/>
      </c>
      <c r="R91" s="13" t="s">
        <v>421</v>
      </c>
      <c r="S91" s="161" t="str">
        <f ca="1">IF(S90&lt;&gt;"",Paramétrages!$H$30+S90,"")</f>
        <v/>
      </c>
      <c r="T91" s="162"/>
      <c r="U91" s="157" t="str">
        <f ca="1">IF(AND(S91="",S92=""),"",IF(AND(S91&lt;&gt;"",S92=""),"",(IF(AND(S91&lt;&gt;"",S92&lt;S91),"J","L"))))</f>
        <v/>
      </c>
      <c r="W91" s="13" t="s">
        <v>421</v>
      </c>
      <c r="X91" s="161" t="str">
        <f ca="1">IF(X90&lt;&gt;"",Paramétrages!$H$30+X90,"")</f>
        <v/>
      </c>
      <c r="Y91" s="162"/>
      <c r="Z91" s="157" t="str">
        <f ca="1">IF(AND(X91="",X92=""),"",IF(AND(X91&lt;&gt;"",X92=""),"",(IF(AND(X91&lt;&gt;"",X92&lt;X91),"J","L"))))</f>
        <v/>
      </c>
    </row>
    <row r="92" spans="2:26" ht="27" customHeight="1" thickBot="1" x14ac:dyDescent="0.35">
      <c r="B92" s="186"/>
      <c r="C92" s="18" t="s">
        <v>28</v>
      </c>
      <c r="D92" s="164" t="str">
        <f ca="1">IF((HLOOKUP((DAY(E1)),CAMION16,9,FALSE)&lt;&gt;""),HLOOKUP((DAY(E1)),CAMION16,9,FALSE),"")</f>
        <v/>
      </c>
      <c r="E92" s="165"/>
      <c r="F92" s="158"/>
      <c r="H92" s="18" t="s">
        <v>28</v>
      </c>
      <c r="I92" s="164" t="str">
        <f ca="1">IF((HLOOKUP((DAY(E1)),CAMION17,9,FALSE)&lt;&gt;""),HLOOKUP((DAY(E1)),CAMION17,9,FALSE),"")</f>
        <v/>
      </c>
      <c r="J92" s="165"/>
      <c r="K92" s="158"/>
      <c r="M92" s="18" t="s">
        <v>28</v>
      </c>
      <c r="N92" s="164" t="str">
        <f ca="1">IF((HLOOKUP((DAY(E1)),CAMION18,9,FALSE)&lt;&gt;""),HLOOKUP((DAY(E1)),CAMION18,9,FALSE),"")</f>
        <v/>
      </c>
      <c r="O92" s="165"/>
      <c r="P92" s="158"/>
      <c r="R92" s="18" t="s">
        <v>28</v>
      </c>
      <c r="S92" s="164" t="str">
        <f ca="1">IF((HLOOKUP((DAY(E1)),CAMION19,9,FALSE)&lt;&gt;""),HLOOKUP((DAY(E1)),CAMION19,9,FALSE),"")</f>
        <v/>
      </c>
      <c r="T92" s="165"/>
      <c r="U92" s="158"/>
      <c r="W92" s="18" t="s">
        <v>28</v>
      </c>
      <c r="X92" s="164" t="str">
        <f ca="1">IF((HLOOKUP((DAY(E1)),CAMION20,9,FALSE)&lt;&gt;""),HLOOKUP((DAY(E1)),CAMION20,9,FALSE),"")</f>
        <v/>
      </c>
      <c r="Y92" s="165"/>
      <c r="Z92" s="158"/>
    </row>
    <row r="93" spans="2:26" ht="27" customHeight="1" x14ac:dyDescent="0.3">
      <c r="B93" s="186"/>
      <c r="C93" s="12" t="s">
        <v>7</v>
      </c>
      <c r="D93" s="161" t="str">
        <f ca="1">IF(D81="","Attente heure départ",D81+Paramétrages!$H$31)</f>
        <v>Attente heure départ</v>
      </c>
      <c r="E93" s="162"/>
      <c r="F93" s="157" t="str">
        <f ca="1">IF(OR(D81="",D94=""),"",IF(D73="Attente heure départ","",IF(AND(D81&lt;&gt;"",D93&lt;&gt;"Attente heure départ",D94&lt;=D93),"J","L")))</f>
        <v/>
      </c>
      <c r="H93" s="12" t="s">
        <v>7</v>
      </c>
      <c r="I93" s="161" t="str">
        <f ca="1">IF(I81="","Attente heure départ",I81+Paramétrages!$H$31)</f>
        <v>Attente heure départ</v>
      </c>
      <c r="J93" s="162"/>
      <c r="K93" s="157" t="str">
        <f ca="1">IF(OR(I81="",I94=""),"",IF(I73="Attente heure départ","",IF(AND(I81&lt;&gt;"",I93&lt;&gt;"Attente heure départ",I94&lt;=I93),"J","L")))</f>
        <v/>
      </c>
      <c r="M93" s="12" t="s">
        <v>7</v>
      </c>
      <c r="N93" s="161" t="str">
        <f ca="1">IF(N81="","Attente heure départ",N81+Paramétrages!$H$31)</f>
        <v>Attente heure départ</v>
      </c>
      <c r="O93" s="162"/>
      <c r="P93" s="157" t="str">
        <f ca="1">IF(OR(N81="",N94=""),"",IF(N73="Attente heure départ","",IF(AND(N81&lt;&gt;"",N93&lt;&gt;"Attente heure départ",N94&lt;=N93),"J","L")))</f>
        <v/>
      </c>
      <c r="R93" s="12" t="s">
        <v>7</v>
      </c>
      <c r="S93" s="161" t="str">
        <f ca="1">IF(S81="","Attente heure départ",S81+Paramétrages!$H$31)</f>
        <v>Attente heure départ</v>
      </c>
      <c r="T93" s="162"/>
      <c r="U93" s="157" t="str">
        <f ca="1">IF(OR(S81="",S94=""),"",IF(S73="Attente heure départ","",IF(AND(S81&lt;&gt;"",S93&lt;&gt;"Attente heure départ",S94&lt;=S93),"J","L")))</f>
        <v/>
      </c>
      <c r="W93" s="12" t="s">
        <v>7</v>
      </c>
      <c r="X93" s="161" t="str">
        <f ca="1">IF(X81="","Attente heure départ",X81+Paramétrages!$H$31)</f>
        <v>Attente heure départ</v>
      </c>
      <c r="Y93" s="162"/>
      <c r="Z93" s="157" t="str">
        <f ca="1">IF(OR(X81="",X94=""),"",IF(X73="Attente heure départ","",IF(AND(X81&lt;&gt;"",X93&lt;&gt;"Attente heure départ",X94&lt;=X93),"J","L")))</f>
        <v/>
      </c>
    </row>
    <row r="94" spans="2:26" ht="27" customHeight="1" thickBot="1" x14ac:dyDescent="0.35">
      <c r="B94" s="186"/>
      <c r="C94" s="18" t="s">
        <v>28</v>
      </c>
      <c r="D94" s="159" t="str">
        <f ca="1">IF((HLOOKUP((DAY(E1)),CAMION16,8,FALSE)&lt;&gt;""),HLOOKUP((DAY(E1)),CAMION16,8,FALSE),"")</f>
        <v/>
      </c>
      <c r="E94" s="160"/>
      <c r="F94" s="158"/>
      <c r="H94" s="18" t="s">
        <v>28</v>
      </c>
      <c r="I94" s="159" t="str">
        <f ca="1">IF((HLOOKUP((DAY(E1)),CAMION17,8,FALSE)&lt;&gt;""),HLOOKUP((DAY(E1)),CAMION17,8,FALSE),"")</f>
        <v/>
      </c>
      <c r="J94" s="160"/>
      <c r="K94" s="158"/>
      <c r="M94" s="18" t="s">
        <v>28</v>
      </c>
      <c r="N94" s="159" t="str">
        <f ca="1">IF((HLOOKUP((DAY(E1)),CAMION18,8,FALSE)&lt;&gt;""),HLOOKUP((DAY(E1)),CAMION18,8,FALSE),"")</f>
        <v/>
      </c>
      <c r="O94" s="160"/>
      <c r="P94" s="158"/>
      <c r="R94" s="18" t="s">
        <v>28</v>
      </c>
      <c r="S94" s="159" t="str">
        <f ca="1">IF((HLOOKUP((DAY(E1)),CAMION19,8,FALSE)&lt;&gt;""),HLOOKUP((DAY(E1)),CAMION19,8,FALSE),"")</f>
        <v/>
      </c>
      <c r="T94" s="160"/>
      <c r="U94" s="158"/>
      <c r="W94" s="18" t="s">
        <v>28</v>
      </c>
      <c r="X94" s="159" t="str">
        <f ca="1">IF((HLOOKUP((DAY(E1)),CAMION20,8,FALSE)&lt;&gt;""),HLOOKUP((DAY(E1)),CAMION20,8,FALSE),"")</f>
        <v/>
      </c>
      <c r="Y94" s="160"/>
      <c r="Z94" s="158"/>
    </row>
    <row r="95" spans="2:26" ht="27" customHeight="1" thickBot="1" x14ac:dyDescent="0.35">
      <c r="B95" s="187"/>
      <c r="C95" s="14" t="s">
        <v>22</v>
      </c>
      <c r="D95" s="154"/>
      <c r="E95" s="155"/>
      <c r="F95" s="156"/>
      <c r="H95" s="14" t="s">
        <v>22</v>
      </c>
      <c r="I95" s="154"/>
      <c r="J95" s="155"/>
      <c r="K95" s="156"/>
      <c r="M95" s="14" t="s">
        <v>22</v>
      </c>
      <c r="N95" s="154"/>
      <c r="O95" s="155"/>
      <c r="P95" s="156"/>
      <c r="R95" s="14" t="s">
        <v>22</v>
      </c>
      <c r="S95" s="154"/>
      <c r="T95" s="155"/>
      <c r="U95" s="156"/>
      <c r="W95" s="14" t="s">
        <v>22</v>
      </c>
      <c r="X95" s="154"/>
      <c r="Y95" s="155"/>
      <c r="Z95" s="156"/>
    </row>
  </sheetData>
  <dataConsolidate/>
  <mergeCells count="363">
    <mergeCell ref="Z91:Z92"/>
    <mergeCell ref="D92:E92"/>
    <mergeCell ref="I92:J92"/>
    <mergeCell ref="N92:O92"/>
    <mergeCell ref="S92:T92"/>
    <mergeCell ref="X92:Y92"/>
    <mergeCell ref="D68:E68"/>
    <mergeCell ref="F68:F69"/>
    <mergeCell ref="I68:J68"/>
    <mergeCell ref="S69:T69"/>
    <mergeCell ref="X69:Y69"/>
    <mergeCell ref="D91:E91"/>
    <mergeCell ref="F91:F92"/>
    <mergeCell ref="I91:J91"/>
    <mergeCell ref="K91:K92"/>
    <mergeCell ref="N91:O91"/>
    <mergeCell ref="P91:P92"/>
    <mergeCell ref="S91:T91"/>
    <mergeCell ref="U91:U92"/>
    <mergeCell ref="X91:Y91"/>
    <mergeCell ref="X22:Y22"/>
    <mergeCell ref="Z22:Z23"/>
    <mergeCell ref="X23:Y23"/>
    <mergeCell ref="Z45:Z46"/>
    <mergeCell ref="N57:O57"/>
    <mergeCell ref="S57:T57"/>
    <mergeCell ref="X57:Y57"/>
    <mergeCell ref="Z24:Z25"/>
    <mergeCell ref="Z47:Z48"/>
    <mergeCell ref="X48:Y48"/>
    <mergeCell ref="X49:Z49"/>
    <mergeCell ref="Z38:Z40"/>
    <mergeCell ref="Z32:Z35"/>
    <mergeCell ref="X33:Y33"/>
    <mergeCell ref="X35:Y35"/>
    <mergeCell ref="X36:Z36"/>
    <mergeCell ref="X45:Y45"/>
    <mergeCell ref="P43:P44"/>
    <mergeCell ref="N44:O44"/>
    <mergeCell ref="U43:U44"/>
    <mergeCell ref="N33:O33"/>
    <mergeCell ref="X46:Y46"/>
    <mergeCell ref="K68:K69"/>
    <mergeCell ref="N68:O68"/>
    <mergeCell ref="P68:P69"/>
    <mergeCell ref="S68:T68"/>
    <mergeCell ref="U68:U69"/>
    <mergeCell ref="X68:Y68"/>
    <mergeCell ref="D49:F49"/>
    <mergeCell ref="U47:U48"/>
    <mergeCell ref="S48:T48"/>
    <mergeCell ref="S49:U49"/>
    <mergeCell ref="U45:U46"/>
    <mergeCell ref="I49:K49"/>
    <mergeCell ref="N49:P49"/>
    <mergeCell ref="D59:F59"/>
    <mergeCell ref="I59:K59"/>
    <mergeCell ref="N59:P59"/>
    <mergeCell ref="S59:U59"/>
    <mergeCell ref="X59:Z59"/>
    <mergeCell ref="F61:F63"/>
    <mergeCell ref="Z68:Z69"/>
    <mergeCell ref="D69:E69"/>
    <mergeCell ref="I69:J69"/>
    <mergeCell ref="N69:O69"/>
    <mergeCell ref="D23:E23"/>
    <mergeCell ref="D22:E22"/>
    <mergeCell ref="F22:F23"/>
    <mergeCell ref="I22:J22"/>
    <mergeCell ref="K22:K23"/>
    <mergeCell ref="I23:J23"/>
    <mergeCell ref="N22:O22"/>
    <mergeCell ref="P22:P23"/>
    <mergeCell ref="N23:O23"/>
    <mergeCell ref="B78:B82"/>
    <mergeCell ref="B84:B87"/>
    <mergeCell ref="B89:B95"/>
    <mergeCell ref="C3:F3"/>
    <mergeCell ref="H3:K3"/>
    <mergeCell ref="B32:B36"/>
    <mergeCell ref="B38:B41"/>
    <mergeCell ref="B43:B49"/>
    <mergeCell ref="B55:B59"/>
    <mergeCell ref="B61:B64"/>
    <mergeCell ref="B66:B72"/>
    <mergeCell ref="D57:E57"/>
    <mergeCell ref="I57:J57"/>
    <mergeCell ref="F47:F48"/>
    <mergeCell ref="D48:E48"/>
    <mergeCell ref="F32:F35"/>
    <mergeCell ref="D33:E33"/>
    <mergeCell ref="D35:E35"/>
    <mergeCell ref="D26:F26"/>
    <mergeCell ref="C28:F29"/>
    <mergeCell ref="D36:F36"/>
    <mergeCell ref="F38:F40"/>
    <mergeCell ref="D41:F41"/>
    <mergeCell ref="D18:F18"/>
    <mergeCell ref="W1:X1"/>
    <mergeCell ref="Y1:Z1"/>
    <mergeCell ref="B9:B13"/>
    <mergeCell ref="B15:B18"/>
    <mergeCell ref="B20:B26"/>
    <mergeCell ref="S11:T11"/>
    <mergeCell ref="X11:Y11"/>
    <mergeCell ref="X34:Y34"/>
    <mergeCell ref="N34:O34"/>
    <mergeCell ref="S34:T34"/>
    <mergeCell ref="I34:J34"/>
    <mergeCell ref="D34:E34"/>
    <mergeCell ref="C5:F6"/>
    <mergeCell ref="D21:E21"/>
    <mergeCell ref="D10:E10"/>
    <mergeCell ref="F9:F12"/>
    <mergeCell ref="D12:E12"/>
    <mergeCell ref="D11:E11"/>
    <mergeCell ref="H5:K6"/>
    <mergeCell ref="I10:J10"/>
    <mergeCell ref="I12:J12"/>
    <mergeCell ref="K15:K17"/>
    <mergeCell ref="I18:K18"/>
    <mergeCell ref="K20:K21"/>
    <mergeCell ref="D24:E24"/>
    <mergeCell ref="I24:J24"/>
    <mergeCell ref="N24:O24"/>
    <mergeCell ref="S24:T24"/>
    <mergeCell ref="X24:Y24"/>
    <mergeCell ref="D47:E47"/>
    <mergeCell ref="I47:J47"/>
    <mergeCell ref="N47:O47"/>
    <mergeCell ref="S47:T47"/>
    <mergeCell ref="X47:Y47"/>
    <mergeCell ref="D25:E25"/>
    <mergeCell ref="F24:F25"/>
    <mergeCell ref="N41:P41"/>
    <mergeCell ref="N26:P26"/>
    <mergeCell ref="M28:P29"/>
    <mergeCell ref="P32:P35"/>
    <mergeCell ref="I25:J25"/>
    <mergeCell ref="K24:K25"/>
    <mergeCell ref="X25:Y25"/>
    <mergeCell ref="X41:Z41"/>
    <mergeCell ref="Z43:Z44"/>
    <mergeCell ref="X44:Y44"/>
    <mergeCell ref="X26:Z26"/>
    <mergeCell ref="W28:Z29"/>
    <mergeCell ref="F43:F44"/>
    <mergeCell ref="D44:E44"/>
    <mergeCell ref="S44:T44"/>
    <mergeCell ref="K47:K48"/>
    <mergeCell ref="I48:J48"/>
    <mergeCell ref="D45:E45"/>
    <mergeCell ref="F45:F46"/>
    <mergeCell ref="I45:J45"/>
    <mergeCell ref="K45:K46"/>
    <mergeCell ref="N45:O45"/>
    <mergeCell ref="P45:P46"/>
    <mergeCell ref="S45:T45"/>
    <mergeCell ref="K43:K44"/>
    <mergeCell ref="I44:J44"/>
    <mergeCell ref="P47:P48"/>
    <mergeCell ref="N48:O48"/>
    <mergeCell ref="D46:E46"/>
    <mergeCell ref="I46:J46"/>
    <mergeCell ref="N46:O46"/>
    <mergeCell ref="S46:T46"/>
    <mergeCell ref="M5:P6"/>
    <mergeCell ref="P9:P12"/>
    <mergeCell ref="N10:O10"/>
    <mergeCell ref="N12:O12"/>
    <mergeCell ref="N13:P13"/>
    <mergeCell ref="P15:P17"/>
    <mergeCell ref="N18:P18"/>
    <mergeCell ref="K38:K40"/>
    <mergeCell ref="I41:K41"/>
    <mergeCell ref="I26:K26"/>
    <mergeCell ref="H28:K29"/>
    <mergeCell ref="K32:K35"/>
    <mergeCell ref="I33:J33"/>
    <mergeCell ref="I35:J35"/>
    <mergeCell ref="I36:K36"/>
    <mergeCell ref="N35:O35"/>
    <mergeCell ref="I11:J11"/>
    <mergeCell ref="N11:O11"/>
    <mergeCell ref="P38:P40"/>
    <mergeCell ref="N36:P36"/>
    <mergeCell ref="P20:P21"/>
    <mergeCell ref="N21:O21"/>
    <mergeCell ref="P24:P25"/>
    <mergeCell ref="N25:O25"/>
    <mergeCell ref="F20:F21"/>
    <mergeCell ref="I21:J21"/>
    <mergeCell ref="S22:T22"/>
    <mergeCell ref="S23:T23"/>
    <mergeCell ref="U38:U40"/>
    <mergeCell ref="S41:U41"/>
    <mergeCell ref="S26:U26"/>
    <mergeCell ref="R28:U29"/>
    <mergeCell ref="U32:U35"/>
    <mergeCell ref="S33:T33"/>
    <mergeCell ref="S35:T35"/>
    <mergeCell ref="S36:U36"/>
    <mergeCell ref="U20:U21"/>
    <mergeCell ref="U24:U25"/>
    <mergeCell ref="U22:U23"/>
    <mergeCell ref="S21:T21"/>
    <mergeCell ref="S25:T25"/>
    <mergeCell ref="C1:D1"/>
    <mergeCell ref="H1:I1"/>
    <mergeCell ref="M1:N1"/>
    <mergeCell ref="O1:P1"/>
    <mergeCell ref="X21:Y21"/>
    <mergeCell ref="W5:Z6"/>
    <mergeCell ref="Z9:Z12"/>
    <mergeCell ref="X10:Y10"/>
    <mergeCell ref="X12:Y12"/>
    <mergeCell ref="X13:Z13"/>
    <mergeCell ref="Z15:Z17"/>
    <mergeCell ref="X18:Z18"/>
    <mergeCell ref="Z20:Z21"/>
    <mergeCell ref="R5:U6"/>
    <mergeCell ref="U9:U12"/>
    <mergeCell ref="S10:T10"/>
    <mergeCell ref="S12:T12"/>
    <mergeCell ref="S13:U13"/>
    <mergeCell ref="U15:U17"/>
    <mergeCell ref="S18:U18"/>
    <mergeCell ref="K9:K12"/>
    <mergeCell ref="I13:K13"/>
    <mergeCell ref="D13:F13"/>
    <mergeCell ref="F15:F17"/>
    <mergeCell ref="R1:S1"/>
    <mergeCell ref="T1:U1"/>
    <mergeCell ref="C51:F52"/>
    <mergeCell ref="H51:K52"/>
    <mergeCell ref="M51:P52"/>
    <mergeCell ref="R51:U52"/>
    <mergeCell ref="W51:Z52"/>
    <mergeCell ref="F55:F58"/>
    <mergeCell ref="K55:K58"/>
    <mergeCell ref="P55:P58"/>
    <mergeCell ref="U55:U58"/>
    <mergeCell ref="Z55:Z58"/>
    <mergeCell ref="D56:E56"/>
    <mergeCell ref="I56:J56"/>
    <mergeCell ref="N56:O56"/>
    <mergeCell ref="S56:T56"/>
    <mergeCell ref="X56:Y56"/>
    <mergeCell ref="D58:E58"/>
    <mergeCell ref="I58:J58"/>
    <mergeCell ref="N58:O58"/>
    <mergeCell ref="S58:T58"/>
    <mergeCell ref="X58:Y58"/>
    <mergeCell ref="E1:F1"/>
    <mergeCell ref="J1:K1"/>
    <mergeCell ref="K61:K63"/>
    <mergeCell ref="P61:P63"/>
    <mergeCell ref="U61:U63"/>
    <mergeCell ref="Z61:Z63"/>
    <mergeCell ref="D64:F64"/>
    <mergeCell ref="I64:K64"/>
    <mergeCell ref="N64:P64"/>
    <mergeCell ref="S64:U64"/>
    <mergeCell ref="X64:Z64"/>
    <mergeCell ref="F66:F67"/>
    <mergeCell ref="K66:K67"/>
    <mergeCell ref="P66:P67"/>
    <mergeCell ref="U66:U67"/>
    <mergeCell ref="Z66:Z67"/>
    <mergeCell ref="D67:E67"/>
    <mergeCell ref="I67:J67"/>
    <mergeCell ref="N67:O67"/>
    <mergeCell ref="S67:T67"/>
    <mergeCell ref="X67:Y67"/>
    <mergeCell ref="F70:F71"/>
    <mergeCell ref="K70:K71"/>
    <mergeCell ref="P70:P71"/>
    <mergeCell ref="U70:U71"/>
    <mergeCell ref="Z70:Z71"/>
    <mergeCell ref="D71:E71"/>
    <mergeCell ref="I71:J71"/>
    <mergeCell ref="N71:O71"/>
    <mergeCell ref="S71:T71"/>
    <mergeCell ref="X71:Y71"/>
    <mergeCell ref="D70:E70"/>
    <mergeCell ref="I70:J70"/>
    <mergeCell ref="N70:O70"/>
    <mergeCell ref="S70:T70"/>
    <mergeCell ref="X70:Y70"/>
    <mergeCell ref="D72:F72"/>
    <mergeCell ref="I72:K72"/>
    <mergeCell ref="N72:P72"/>
    <mergeCell ref="S72:U72"/>
    <mergeCell ref="X72:Z72"/>
    <mergeCell ref="C74:F75"/>
    <mergeCell ref="H74:K75"/>
    <mergeCell ref="M74:P75"/>
    <mergeCell ref="R74:U75"/>
    <mergeCell ref="W74:Z75"/>
    <mergeCell ref="F78:F81"/>
    <mergeCell ref="K78:K81"/>
    <mergeCell ref="P78:P81"/>
    <mergeCell ref="U78:U81"/>
    <mergeCell ref="Z78:Z81"/>
    <mergeCell ref="D79:E79"/>
    <mergeCell ref="I79:J79"/>
    <mergeCell ref="N79:O79"/>
    <mergeCell ref="S79:T79"/>
    <mergeCell ref="X79:Y79"/>
    <mergeCell ref="D81:E81"/>
    <mergeCell ref="I81:J81"/>
    <mergeCell ref="N81:O81"/>
    <mergeCell ref="S81:T81"/>
    <mergeCell ref="X81:Y81"/>
    <mergeCell ref="D80:E80"/>
    <mergeCell ref="I80:J80"/>
    <mergeCell ref="N80:O80"/>
    <mergeCell ref="S80:T80"/>
    <mergeCell ref="X80:Y80"/>
    <mergeCell ref="D82:F82"/>
    <mergeCell ref="I82:K82"/>
    <mergeCell ref="N82:P82"/>
    <mergeCell ref="S82:U82"/>
    <mergeCell ref="X82:Z82"/>
    <mergeCell ref="F84:F86"/>
    <mergeCell ref="K84:K86"/>
    <mergeCell ref="P84:P86"/>
    <mergeCell ref="U84:U86"/>
    <mergeCell ref="D87:F87"/>
    <mergeCell ref="I87:K87"/>
    <mergeCell ref="N87:P87"/>
    <mergeCell ref="S87:U87"/>
    <mergeCell ref="X87:Z87"/>
    <mergeCell ref="F89:F90"/>
    <mergeCell ref="K89:K90"/>
    <mergeCell ref="P89:P90"/>
    <mergeCell ref="U89:U90"/>
    <mergeCell ref="Z89:Z90"/>
    <mergeCell ref="D90:E90"/>
    <mergeCell ref="I90:J90"/>
    <mergeCell ref="N90:O90"/>
    <mergeCell ref="S90:T90"/>
    <mergeCell ref="X90:Y90"/>
    <mergeCell ref="D95:F95"/>
    <mergeCell ref="I95:K95"/>
    <mergeCell ref="N95:P95"/>
    <mergeCell ref="S95:U95"/>
    <mergeCell ref="X95:Z95"/>
    <mergeCell ref="F93:F94"/>
    <mergeCell ref="K93:K94"/>
    <mergeCell ref="P93:P94"/>
    <mergeCell ref="U93:U94"/>
    <mergeCell ref="Z93:Z94"/>
    <mergeCell ref="D94:E94"/>
    <mergeCell ref="I94:J94"/>
    <mergeCell ref="N94:O94"/>
    <mergeCell ref="S94:T94"/>
    <mergeCell ref="X94:Y94"/>
    <mergeCell ref="D93:E93"/>
    <mergeCell ref="I93:J93"/>
    <mergeCell ref="N93:O93"/>
    <mergeCell ref="S93:T93"/>
    <mergeCell ref="X93:Y93"/>
  </mergeCells>
  <conditionalFormatting sqref="F9">
    <cfRule type="cellIs" dxfId="361" priority="375" operator="equal">
      <formula>"L"</formula>
    </cfRule>
    <cfRule type="cellIs" dxfId="360" priority="376" operator="equal">
      <formula>"J"</formula>
    </cfRule>
  </conditionalFormatting>
  <conditionalFormatting sqref="U15">
    <cfRule type="cellIs" dxfId="359" priority="335" operator="equal">
      <formula>"L"</formula>
    </cfRule>
    <cfRule type="cellIs" dxfId="358" priority="336" operator="equal">
      <formula>"J"</formula>
    </cfRule>
  </conditionalFormatting>
  <conditionalFormatting sqref="F15">
    <cfRule type="cellIs" dxfId="357" priority="359" operator="equal">
      <formula>"L"</formula>
    </cfRule>
    <cfRule type="cellIs" dxfId="356" priority="360" operator="equal">
      <formula>"J"</formula>
    </cfRule>
  </conditionalFormatting>
  <conditionalFormatting sqref="F20">
    <cfRule type="cellIs" dxfId="355" priority="357" operator="equal">
      <formula>"L"</formula>
    </cfRule>
    <cfRule type="cellIs" dxfId="354" priority="358" operator="equal">
      <formula>"J"</formula>
    </cfRule>
  </conditionalFormatting>
  <conditionalFormatting sqref="F24">
    <cfRule type="cellIs" dxfId="353" priority="355" operator="equal">
      <formula>"L"</formula>
    </cfRule>
    <cfRule type="cellIs" dxfId="352" priority="356" operator="equal">
      <formula>"J"</formula>
    </cfRule>
  </conditionalFormatting>
  <conditionalFormatting sqref="Z20">
    <cfRule type="cellIs" dxfId="351" priority="325" operator="equal">
      <formula>"L"</formula>
    </cfRule>
    <cfRule type="cellIs" dxfId="350" priority="326" operator="equal">
      <formula>"J"</formula>
    </cfRule>
  </conditionalFormatting>
  <conditionalFormatting sqref="Z66">
    <cfRule type="cellIs" dxfId="349" priority="243" operator="equal">
      <formula>"L"</formula>
    </cfRule>
    <cfRule type="cellIs" dxfId="348" priority="244" operator="equal">
      <formula>"J"</formula>
    </cfRule>
  </conditionalFormatting>
  <conditionalFormatting sqref="K15">
    <cfRule type="cellIs" dxfId="347" priority="339" operator="equal">
      <formula>"L"</formula>
    </cfRule>
    <cfRule type="cellIs" dxfId="346" priority="340" operator="equal">
      <formula>"J"</formula>
    </cfRule>
  </conditionalFormatting>
  <conditionalFormatting sqref="P15">
    <cfRule type="cellIs" dxfId="345" priority="337" operator="equal">
      <formula>"L"</formula>
    </cfRule>
    <cfRule type="cellIs" dxfId="344" priority="338" operator="equal">
      <formula>"J"</formula>
    </cfRule>
  </conditionalFormatting>
  <conditionalFormatting sqref="Z15">
    <cfRule type="cellIs" dxfId="343" priority="333" operator="equal">
      <formula>"L"</formula>
    </cfRule>
    <cfRule type="cellIs" dxfId="342" priority="334" operator="equal">
      <formula>"J"</formula>
    </cfRule>
  </conditionalFormatting>
  <conditionalFormatting sqref="P20">
    <cfRule type="cellIs" dxfId="341" priority="329" operator="equal">
      <formula>"L"</formula>
    </cfRule>
    <cfRule type="cellIs" dxfId="340" priority="330" operator="equal">
      <formula>"J"</formula>
    </cfRule>
  </conditionalFormatting>
  <conditionalFormatting sqref="U20">
    <cfRule type="cellIs" dxfId="339" priority="327" operator="equal">
      <formula>"L"</formula>
    </cfRule>
    <cfRule type="cellIs" dxfId="338" priority="328" operator="equal">
      <formula>"J"</formula>
    </cfRule>
  </conditionalFormatting>
  <conditionalFormatting sqref="F38">
    <cfRule type="cellIs" dxfId="337" priority="313" operator="equal">
      <formula>"L"</formula>
    </cfRule>
    <cfRule type="cellIs" dxfId="336" priority="314" operator="equal">
      <formula>"J"</formula>
    </cfRule>
  </conditionalFormatting>
  <conditionalFormatting sqref="F43">
    <cfRule type="cellIs" dxfId="335" priority="311" operator="equal">
      <formula>"L"</formula>
    </cfRule>
    <cfRule type="cellIs" dxfId="334" priority="312" operator="equal">
      <formula>"J"</formula>
    </cfRule>
  </conditionalFormatting>
  <conditionalFormatting sqref="U84">
    <cfRule type="cellIs" dxfId="333" priority="213" operator="equal">
      <formula>"L"</formula>
    </cfRule>
    <cfRule type="cellIs" dxfId="332" priority="214" operator="equal">
      <formula>"J"</formula>
    </cfRule>
  </conditionalFormatting>
  <conditionalFormatting sqref="K38">
    <cfRule type="cellIs" dxfId="331" priority="299" operator="equal">
      <formula>"L"</formula>
    </cfRule>
    <cfRule type="cellIs" dxfId="330" priority="300" operator="equal">
      <formula>"J"</formula>
    </cfRule>
  </conditionalFormatting>
  <conditionalFormatting sqref="P38">
    <cfRule type="cellIs" dxfId="329" priority="297" operator="equal">
      <formula>"L"</formula>
    </cfRule>
    <cfRule type="cellIs" dxfId="328" priority="298" operator="equal">
      <formula>"J"</formula>
    </cfRule>
  </conditionalFormatting>
  <conditionalFormatting sqref="U38">
    <cfRule type="cellIs" dxfId="327" priority="295" operator="equal">
      <formula>"L"</formula>
    </cfRule>
    <cfRule type="cellIs" dxfId="326" priority="296" operator="equal">
      <formula>"J"</formula>
    </cfRule>
  </conditionalFormatting>
  <conditionalFormatting sqref="Z38">
    <cfRule type="cellIs" dxfId="325" priority="293" operator="equal">
      <formula>"L"</formula>
    </cfRule>
    <cfRule type="cellIs" dxfId="324" priority="294" operator="equal">
      <formula>"J"</formula>
    </cfRule>
  </conditionalFormatting>
  <conditionalFormatting sqref="K43">
    <cfRule type="cellIs" dxfId="323" priority="291" operator="equal">
      <formula>"L"</formula>
    </cfRule>
    <cfRule type="cellIs" dxfId="322" priority="292" operator="equal">
      <formula>"J"</formula>
    </cfRule>
  </conditionalFormatting>
  <conditionalFormatting sqref="P43">
    <cfRule type="cellIs" dxfId="321" priority="289" operator="equal">
      <formula>"L"</formula>
    </cfRule>
    <cfRule type="cellIs" dxfId="320" priority="290" operator="equal">
      <formula>"J"</formula>
    </cfRule>
  </conditionalFormatting>
  <conditionalFormatting sqref="U43">
    <cfRule type="cellIs" dxfId="319" priority="287" operator="equal">
      <formula>"L"</formula>
    </cfRule>
    <cfRule type="cellIs" dxfId="318" priority="288" operator="equal">
      <formula>"J"</formula>
    </cfRule>
  </conditionalFormatting>
  <conditionalFormatting sqref="Z43">
    <cfRule type="cellIs" dxfId="317" priority="285" operator="equal">
      <formula>"L"</formula>
    </cfRule>
    <cfRule type="cellIs" dxfId="316" priority="286" operator="equal">
      <formula>"J"</formula>
    </cfRule>
  </conditionalFormatting>
  <conditionalFormatting sqref="U66">
    <cfRule type="cellIs" dxfId="315" priority="245" operator="equal">
      <formula>"L"</formula>
    </cfRule>
    <cfRule type="cellIs" dxfId="314" priority="246" operator="equal">
      <formula>"J"</formula>
    </cfRule>
  </conditionalFormatting>
  <conditionalFormatting sqref="F61">
    <cfRule type="cellIs" dxfId="313" priority="271" operator="equal">
      <formula>"L"</formula>
    </cfRule>
    <cfRule type="cellIs" dxfId="312" priority="272" operator="equal">
      <formula>"J"</formula>
    </cfRule>
  </conditionalFormatting>
  <conditionalFormatting sqref="F66">
    <cfRule type="cellIs" dxfId="311" priority="269" operator="equal">
      <formula>"L"</formula>
    </cfRule>
    <cfRule type="cellIs" dxfId="310" priority="270" operator="equal">
      <formula>"J"</formula>
    </cfRule>
  </conditionalFormatting>
  <conditionalFormatting sqref="K61">
    <cfRule type="cellIs" dxfId="309" priority="257" operator="equal">
      <formula>"L"</formula>
    </cfRule>
    <cfRule type="cellIs" dxfId="308" priority="258" operator="equal">
      <formula>"J"</formula>
    </cfRule>
  </conditionalFormatting>
  <conditionalFormatting sqref="P61">
    <cfRule type="cellIs" dxfId="307" priority="255" operator="equal">
      <formula>"L"</formula>
    </cfRule>
    <cfRule type="cellIs" dxfId="306" priority="256" operator="equal">
      <formula>"J"</formula>
    </cfRule>
  </conditionalFormatting>
  <conditionalFormatting sqref="U61">
    <cfRule type="cellIs" dxfId="305" priority="253" operator="equal">
      <formula>"L"</formula>
    </cfRule>
    <cfRule type="cellIs" dxfId="304" priority="254" operator="equal">
      <formula>"J"</formula>
    </cfRule>
  </conditionalFormatting>
  <conditionalFormatting sqref="Z61">
    <cfRule type="cellIs" dxfId="303" priority="251" operator="equal">
      <formula>"L"</formula>
    </cfRule>
    <cfRule type="cellIs" dxfId="302" priority="252" operator="equal">
      <formula>"J"</formula>
    </cfRule>
  </conditionalFormatting>
  <conditionalFormatting sqref="K66">
    <cfRule type="cellIs" dxfId="301" priority="249" operator="equal">
      <formula>"L"</formula>
    </cfRule>
    <cfRule type="cellIs" dxfId="300" priority="250" operator="equal">
      <formula>"J"</formula>
    </cfRule>
  </conditionalFormatting>
  <conditionalFormatting sqref="P66">
    <cfRule type="cellIs" dxfId="299" priority="247" operator="equal">
      <formula>"L"</formula>
    </cfRule>
    <cfRule type="cellIs" dxfId="298" priority="248" operator="equal">
      <formula>"J"</formula>
    </cfRule>
  </conditionalFormatting>
  <conditionalFormatting sqref="F84">
    <cfRule type="cellIs" dxfId="297" priority="231" operator="equal">
      <formula>"L"</formula>
    </cfRule>
    <cfRule type="cellIs" dxfId="296" priority="232" operator="equal">
      <formula>"J"</formula>
    </cfRule>
  </conditionalFormatting>
  <conditionalFormatting sqref="F89">
    <cfRule type="cellIs" dxfId="295" priority="229" operator="equal">
      <formula>"L"</formula>
    </cfRule>
    <cfRule type="cellIs" dxfId="294" priority="230" operator="equal">
      <formula>"J"</formula>
    </cfRule>
  </conditionalFormatting>
  <conditionalFormatting sqref="P89">
    <cfRule type="cellIs" dxfId="293" priority="207" operator="equal">
      <formula>"L"</formula>
    </cfRule>
    <cfRule type="cellIs" dxfId="292" priority="208" operator="equal">
      <formula>"J"</formula>
    </cfRule>
  </conditionalFormatting>
  <conditionalFormatting sqref="K84">
    <cfRule type="cellIs" dxfId="291" priority="217" operator="equal">
      <formula>"L"</formula>
    </cfRule>
    <cfRule type="cellIs" dxfId="290" priority="218" operator="equal">
      <formula>"J"</formula>
    </cfRule>
  </conditionalFormatting>
  <conditionalFormatting sqref="P84">
    <cfRule type="cellIs" dxfId="289" priority="215" operator="equal">
      <formula>"L"</formula>
    </cfRule>
    <cfRule type="cellIs" dxfId="288" priority="216" operator="equal">
      <formula>"J"</formula>
    </cfRule>
  </conditionalFormatting>
  <conditionalFormatting sqref="K20">
    <cfRule type="cellIs" dxfId="287" priority="193" operator="equal">
      <formula>"L"</formula>
    </cfRule>
    <cfRule type="cellIs" dxfId="286" priority="194" operator="equal">
      <formula>"J"</formula>
    </cfRule>
  </conditionalFormatting>
  <conditionalFormatting sqref="Z9">
    <cfRule type="cellIs" dxfId="285" priority="133" operator="equal">
      <formula>"L"</formula>
    </cfRule>
    <cfRule type="cellIs" dxfId="284" priority="134" operator="equal">
      <formula>"J"</formula>
    </cfRule>
  </conditionalFormatting>
  <conditionalFormatting sqref="K9">
    <cfRule type="cellIs" dxfId="283" priority="141" operator="equal">
      <formula>"L"</formula>
    </cfRule>
    <cfRule type="cellIs" dxfId="282" priority="142" operator="equal">
      <formula>"J"</formula>
    </cfRule>
  </conditionalFormatting>
  <conditionalFormatting sqref="U89">
    <cfRule type="cellIs" dxfId="281" priority="143" operator="equal">
      <formula>"L"</formula>
    </cfRule>
    <cfRule type="cellIs" dxfId="280" priority="144" operator="equal">
      <formula>"J"</formula>
    </cfRule>
  </conditionalFormatting>
  <conditionalFormatting sqref="U78">
    <cfRule type="cellIs" dxfId="279" priority="103" operator="equal">
      <formula>"L"</formula>
    </cfRule>
    <cfRule type="cellIs" dxfId="278" priority="104" operator="equal">
      <formula>"J"</formula>
    </cfRule>
  </conditionalFormatting>
  <conditionalFormatting sqref="K89">
    <cfRule type="cellIs" dxfId="277" priority="145" operator="equal">
      <formula>"L"</formula>
    </cfRule>
    <cfRule type="cellIs" dxfId="276" priority="146" operator="equal">
      <formula>"J"</formula>
    </cfRule>
  </conditionalFormatting>
  <conditionalFormatting sqref="P9">
    <cfRule type="cellIs" dxfId="275" priority="139" operator="equal">
      <formula>"L"</formula>
    </cfRule>
    <cfRule type="cellIs" dxfId="274" priority="140" operator="equal">
      <formula>"J"</formula>
    </cfRule>
  </conditionalFormatting>
  <conditionalFormatting sqref="U9">
    <cfRule type="cellIs" dxfId="273" priority="135" operator="equal">
      <formula>"L"</formula>
    </cfRule>
    <cfRule type="cellIs" dxfId="272" priority="136" operator="equal">
      <formula>"J"</formula>
    </cfRule>
  </conditionalFormatting>
  <conditionalFormatting sqref="F32">
    <cfRule type="cellIs" dxfId="271" priority="131" operator="equal">
      <formula>"L"</formula>
    </cfRule>
    <cfRule type="cellIs" dxfId="270" priority="132" operator="equal">
      <formula>"J"</formula>
    </cfRule>
  </conditionalFormatting>
  <conditionalFormatting sqref="K32">
    <cfRule type="cellIs" dxfId="269" priority="129" operator="equal">
      <formula>"L"</formula>
    </cfRule>
    <cfRule type="cellIs" dxfId="268" priority="130" operator="equal">
      <formula>"J"</formula>
    </cfRule>
  </conditionalFormatting>
  <conditionalFormatting sqref="P32">
    <cfRule type="cellIs" dxfId="267" priority="127" operator="equal">
      <formula>"L"</formula>
    </cfRule>
    <cfRule type="cellIs" dxfId="266" priority="128" operator="equal">
      <formula>"J"</formula>
    </cfRule>
  </conditionalFormatting>
  <conditionalFormatting sqref="U32">
    <cfRule type="cellIs" dxfId="265" priority="125" operator="equal">
      <formula>"L"</formula>
    </cfRule>
    <cfRule type="cellIs" dxfId="264" priority="126" operator="equal">
      <formula>"J"</formula>
    </cfRule>
  </conditionalFormatting>
  <conditionalFormatting sqref="Z32">
    <cfRule type="cellIs" dxfId="263" priority="123" operator="equal">
      <formula>"L"</formula>
    </cfRule>
    <cfRule type="cellIs" dxfId="262" priority="124" operator="equal">
      <formula>"J"</formula>
    </cfRule>
  </conditionalFormatting>
  <conditionalFormatting sqref="F55">
    <cfRule type="cellIs" dxfId="261" priority="121" operator="equal">
      <formula>"L"</formula>
    </cfRule>
    <cfRule type="cellIs" dxfId="260" priority="122" operator="equal">
      <formula>"J"</formula>
    </cfRule>
  </conditionalFormatting>
  <conditionalFormatting sqref="K55">
    <cfRule type="cellIs" dxfId="259" priority="119" operator="equal">
      <formula>"L"</formula>
    </cfRule>
    <cfRule type="cellIs" dxfId="258" priority="120" operator="equal">
      <formula>"J"</formula>
    </cfRule>
  </conditionalFormatting>
  <conditionalFormatting sqref="P55">
    <cfRule type="cellIs" dxfId="257" priority="117" operator="equal">
      <formula>"L"</formula>
    </cfRule>
    <cfRule type="cellIs" dxfId="256" priority="118" operator="equal">
      <formula>"J"</formula>
    </cfRule>
  </conditionalFormatting>
  <conditionalFormatting sqref="U55">
    <cfRule type="cellIs" dxfId="255" priority="115" operator="equal">
      <formula>"L"</formula>
    </cfRule>
    <cfRule type="cellIs" dxfId="254" priority="116" operator="equal">
      <formula>"J"</formula>
    </cfRule>
  </conditionalFormatting>
  <conditionalFormatting sqref="Z55">
    <cfRule type="cellIs" dxfId="253" priority="113" operator="equal">
      <formula>"L"</formula>
    </cfRule>
    <cfRule type="cellIs" dxfId="252" priority="114" operator="equal">
      <formula>"J"</formula>
    </cfRule>
  </conditionalFormatting>
  <conditionalFormatting sqref="F78">
    <cfRule type="cellIs" dxfId="251" priority="111" operator="equal">
      <formula>"L"</formula>
    </cfRule>
    <cfRule type="cellIs" dxfId="250" priority="112" operator="equal">
      <formula>"J"</formula>
    </cfRule>
  </conditionalFormatting>
  <conditionalFormatting sqref="K78">
    <cfRule type="cellIs" dxfId="249" priority="109" operator="equal">
      <formula>"L"</formula>
    </cfRule>
    <cfRule type="cellIs" dxfId="248" priority="110" operator="equal">
      <formula>"J"</formula>
    </cfRule>
  </conditionalFormatting>
  <conditionalFormatting sqref="P78">
    <cfRule type="cellIs" dxfId="247" priority="107" operator="equal">
      <formula>"L"</formula>
    </cfRule>
    <cfRule type="cellIs" dxfId="246" priority="108" operator="equal">
      <formula>"J"</formula>
    </cfRule>
  </conditionalFormatting>
  <conditionalFormatting sqref="Z78">
    <cfRule type="cellIs" dxfId="245" priority="101" operator="equal">
      <formula>"L"</formula>
    </cfRule>
    <cfRule type="cellIs" dxfId="244" priority="102" operator="equal">
      <formula>"J"</formula>
    </cfRule>
  </conditionalFormatting>
  <conditionalFormatting sqref="K24">
    <cfRule type="cellIs" dxfId="243" priority="99" operator="equal">
      <formula>"L"</formula>
    </cfRule>
    <cfRule type="cellIs" dxfId="242" priority="100" operator="equal">
      <formula>"J"</formula>
    </cfRule>
  </conditionalFormatting>
  <conditionalFormatting sqref="P24">
    <cfRule type="cellIs" dxfId="241" priority="97" operator="equal">
      <formula>"L"</formula>
    </cfRule>
    <cfRule type="cellIs" dxfId="240" priority="98" operator="equal">
      <formula>"J"</formula>
    </cfRule>
  </conditionalFormatting>
  <conditionalFormatting sqref="U24">
    <cfRule type="cellIs" dxfId="239" priority="95" operator="equal">
      <formula>"L"</formula>
    </cfRule>
    <cfRule type="cellIs" dxfId="238" priority="96" operator="equal">
      <formula>"J"</formula>
    </cfRule>
  </conditionalFormatting>
  <conditionalFormatting sqref="Z24">
    <cfRule type="cellIs" dxfId="237" priority="93" operator="equal">
      <formula>"L"</formula>
    </cfRule>
    <cfRule type="cellIs" dxfId="236" priority="94" operator="equal">
      <formula>"J"</formula>
    </cfRule>
  </conditionalFormatting>
  <conditionalFormatting sqref="F47">
    <cfRule type="cellIs" dxfId="235" priority="91" operator="equal">
      <formula>"L"</formula>
    </cfRule>
    <cfRule type="cellIs" dxfId="234" priority="92" operator="equal">
      <formula>"J"</formula>
    </cfRule>
  </conditionalFormatting>
  <conditionalFormatting sqref="K47">
    <cfRule type="cellIs" dxfId="233" priority="89" operator="equal">
      <formula>"L"</formula>
    </cfRule>
    <cfRule type="cellIs" dxfId="232" priority="90" operator="equal">
      <formula>"J"</formula>
    </cfRule>
  </conditionalFormatting>
  <conditionalFormatting sqref="P47">
    <cfRule type="cellIs" dxfId="231" priority="87" operator="equal">
      <formula>"L"</formula>
    </cfRule>
    <cfRule type="cellIs" dxfId="230" priority="88" operator="equal">
      <formula>"J"</formula>
    </cfRule>
  </conditionalFormatting>
  <conditionalFormatting sqref="U47">
    <cfRule type="cellIs" dxfId="229" priority="85" operator="equal">
      <formula>"L"</formula>
    </cfRule>
    <cfRule type="cellIs" dxfId="228" priority="86" operator="equal">
      <formula>"J"</formula>
    </cfRule>
  </conditionalFormatting>
  <conditionalFormatting sqref="Z47">
    <cfRule type="cellIs" dxfId="227" priority="83" operator="equal">
      <formula>"L"</formula>
    </cfRule>
    <cfRule type="cellIs" dxfId="226" priority="84" operator="equal">
      <formula>"J"</formula>
    </cfRule>
  </conditionalFormatting>
  <conditionalFormatting sqref="F70">
    <cfRule type="cellIs" dxfId="225" priority="81" operator="equal">
      <formula>"L"</formula>
    </cfRule>
    <cfRule type="cellIs" dxfId="224" priority="82" operator="equal">
      <formula>"J"</formula>
    </cfRule>
  </conditionalFormatting>
  <conditionalFormatting sqref="K70">
    <cfRule type="cellIs" dxfId="223" priority="79" operator="equal">
      <formula>"L"</formula>
    </cfRule>
    <cfRule type="cellIs" dxfId="222" priority="80" operator="equal">
      <formula>"J"</formula>
    </cfRule>
  </conditionalFormatting>
  <conditionalFormatting sqref="P70">
    <cfRule type="cellIs" dxfId="221" priority="77" operator="equal">
      <formula>"L"</formula>
    </cfRule>
    <cfRule type="cellIs" dxfId="220" priority="78" operator="equal">
      <formula>"J"</formula>
    </cfRule>
  </conditionalFormatting>
  <conditionalFormatting sqref="U70">
    <cfRule type="cellIs" dxfId="219" priority="75" operator="equal">
      <formula>"L"</formula>
    </cfRule>
    <cfRule type="cellIs" dxfId="218" priority="76" operator="equal">
      <formula>"J"</formula>
    </cfRule>
  </conditionalFormatting>
  <conditionalFormatting sqref="Z70">
    <cfRule type="cellIs" dxfId="217" priority="73" operator="equal">
      <formula>"L"</formula>
    </cfRule>
    <cfRule type="cellIs" dxfId="216" priority="74" operator="equal">
      <formula>"J"</formula>
    </cfRule>
  </conditionalFormatting>
  <conditionalFormatting sqref="F93">
    <cfRule type="cellIs" dxfId="215" priority="71" operator="equal">
      <formula>"L"</formula>
    </cfRule>
    <cfRule type="cellIs" dxfId="214" priority="72" operator="equal">
      <formula>"J"</formula>
    </cfRule>
  </conditionalFormatting>
  <conditionalFormatting sqref="K93">
    <cfRule type="cellIs" dxfId="213" priority="69" operator="equal">
      <formula>"L"</formula>
    </cfRule>
    <cfRule type="cellIs" dxfId="212" priority="70" operator="equal">
      <formula>"J"</formula>
    </cfRule>
  </conditionalFormatting>
  <conditionalFormatting sqref="P93">
    <cfRule type="cellIs" dxfId="211" priority="67" operator="equal">
      <formula>"L"</formula>
    </cfRule>
    <cfRule type="cellIs" dxfId="210" priority="68" operator="equal">
      <formula>"J"</formula>
    </cfRule>
  </conditionalFormatting>
  <conditionalFormatting sqref="U93">
    <cfRule type="cellIs" dxfId="209" priority="65" operator="equal">
      <formula>"L"</formula>
    </cfRule>
    <cfRule type="cellIs" dxfId="208" priority="66" operator="equal">
      <formula>"J"</formula>
    </cfRule>
  </conditionalFormatting>
  <conditionalFormatting sqref="Z93">
    <cfRule type="cellIs" dxfId="207" priority="63" operator="equal">
      <formula>"L"</formula>
    </cfRule>
    <cfRule type="cellIs" dxfId="206" priority="64" operator="equal">
      <formula>"J"</formula>
    </cfRule>
  </conditionalFormatting>
  <conditionalFormatting sqref="Z89">
    <cfRule type="cellIs" dxfId="205" priority="59" operator="equal">
      <formula>"L"</formula>
    </cfRule>
    <cfRule type="cellIs" dxfId="204" priority="60" operator="equal">
      <formula>"J"</formula>
    </cfRule>
  </conditionalFormatting>
  <conditionalFormatting sqref="P22">
    <cfRule type="cellIs" dxfId="203" priority="35" operator="equal">
      <formula>"L"</formula>
    </cfRule>
    <cfRule type="cellIs" dxfId="202" priority="36" operator="equal">
      <formula>"J"</formula>
    </cfRule>
  </conditionalFormatting>
  <conditionalFormatting sqref="Z22">
    <cfRule type="cellIs" dxfId="201" priority="39" operator="equal">
      <formula>"L"</formula>
    </cfRule>
    <cfRule type="cellIs" dxfId="200" priority="40" operator="equal">
      <formula>"J"</formula>
    </cfRule>
  </conditionalFormatting>
  <conditionalFormatting sqref="Z45">
    <cfRule type="cellIs" dxfId="199" priority="29" operator="equal">
      <formula>"L"</formula>
    </cfRule>
    <cfRule type="cellIs" dxfId="198" priority="30" operator="equal">
      <formula>"J"</formula>
    </cfRule>
  </conditionalFormatting>
  <conditionalFormatting sqref="Z68">
    <cfRule type="cellIs" dxfId="197" priority="19" operator="equal">
      <formula>"L"</formula>
    </cfRule>
    <cfRule type="cellIs" dxfId="196" priority="20" operator="equal">
      <formula>"J"</formula>
    </cfRule>
  </conditionalFormatting>
  <conditionalFormatting sqref="F22">
    <cfRule type="cellIs" dxfId="195" priority="31" operator="equal">
      <formula>"L"</formula>
    </cfRule>
    <cfRule type="cellIs" dxfId="194" priority="32" operator="equal">
      <formula>"J"</formula>
    </cfRule>
  </conditionalFormatting>
  <conditionalFormatting sqref="U22">
    <cfRule type="cellIs" dxfId="193" priority="37" operator="equal">
      <formula>"L"</formula>
    </cfRule>
    <cfRule type="cellIs" dxfId="192" priority="38" operator="equal">
      <formula>"J"</formula>
    </cfRule>
  </conditionalFormatting>
  <conditionalFormatting sqref="F45">
    <cfRule type="cellIs" dxfId="191" priority="21" operator="equal">
      <formula>"L"</formula>
    </cfRule>
    <cfRule type="cellIs" dxfId="190" priority="22" operator="equal">
      <formula>"J"</formula>
    </cfRule>
  </conditionalFormatting>
  <conditionalFormatting sqref="U45">
    <cfRule type="cellIs" dxfId="189" priority="27" operator="equal">
      <formula>"L"</formula>
    </cfRule>
    <cfRule type="cellIs" dxfId="188" priority="28" operator="equal">
      <formula>"J"</formula>
    </cfRule>
  </conditionalFormatting>
  <conditionalFormatting sqref="K22">
    <cfRule type="cellIs" dxfId="187" priority="33" operator="equal">
      <formula>"L"</formula>
    </cfRule>
    <cfRule type="cellIs" dxfId="186" priority="34" operator="equal">
      <formula>"J"</formula>
    </cfRule>
  </conditionalFormatting>
  <conditionalFormatting sqref="Z91">
    <cfRule type="cellIs" dxfId="185" priority="9" operator="equal">
      <formula>"L"</formula>
    </cfRule>
    <cfRule type="cellIs" dxfId="184" priority="10" operator="equal">
      <formula>"J"</formula>
    </cfRule>
  </conditionalFormatting>
  <conditionalFormatting sqref="U68">
    <cfRule type="cellIs" dxfId="183" priority="17" operator="equal">
      <formula>"L"</formula>
    </cfRule>
    <cfRule type="cellIs" dxfId="182" priority="18" operator="equal">
      <formula>"J"</formula>
    </cfRule>
  </conditionalFormatting>
  <conditionalFormatting sqref="P45">
    <cfRule type="cellIs" dxfId="181" priority="25" operator="equal">
      <formula>"L"</formula>
    </cfRule>
    <cfRule type="cellIs" dxfId="180" priority="26" operator="equal">
      <formula>"J"</formula>
    </cfRule>
  </conditionalFormatting>
  <conditionalFormatting sqref="K45">
    <cfRule type="cellIs" dxfId="179" priority="23" operator="equal">
      <formula>"L"</formula>
    </cfRule>
    <cfRule type="cellIs" dxfId="178" priority="24" operator="equal">
      <formula>"J"</formula>
    </cfRule>
  </conditionalFormatting>
  <conditionalFormatting sqref="F68">
    <cfRule type="cellIs" dxfId="177" priority="11" operator="equal">
      <formula>"L"</formula>
    </cfRule>
    <cfRule type="cellIs" dxfId="176" priority="12" operator="equal">
      <formula>"J"</formula>
    </cfRule>
  </conditionalFormatting>
  <conditionalFormatting sqref="U91">
    <cfRule type="cellIs" dxfId="175" priority="7" operator="equal">
      <formula>"L"</formula>
    </cfRule>
    <cfRule type="cellIs" dxfId="174" priority="8" operator="equal">
      <formula>"J"</formula>
    </cfRule>
  </conditionalFormatting>
  <conditionalFormatting sqref="K68">
    <cfRule type="cellIs" dxfId="173" priority="13" operator="equal">
      <formula>"L"</formula>
    </cfRule>
    <cfRule type="cellIs" dxfId="172" priority="14" operator="equal">
      <formula>"J"</formula>
    </cfRule>
  </conditionalFormatting>
  <conditionalFormatting sqref="K91">
    <cfRule type="cellIs" dxfId="171" priority="3" operator="equal">
      <formula>"L"</formula>
    </cfRule>
    <cfRule type="cellIs" dxfId="170" priority="4" operator="equal">
      <formula>"J"</formula>
    </cfRule>
  </conditionalFormatting>
  <conditionalFormatting sqref="F91">
    <cfRule type="cellIs" dxfId="169" priority="1" operator="equal">
      <formula>"L"</formula>
    </cfRule>
    <cfRule type="cellIs" dxfId="168" priority="2" operator="equal">
      <formula>"J"</formula>
    </cfRule>
  </conditionalFormatting>
  <conditionalFormatting sqref="P68">
    <cfRule type="cellIs" dxfId="167" priority="15" operator="equal">
      <formula>"L"</formula>
    </cfRule>
    <cfRule type="cellIs" dxfId="166" priority="16" operator="equal">
      <formula>"J"</formula>
    </cfRule>
  </conditionalFormatting>
  <conditionalFormatting sqref="P91">
    <cfRule type="cellIs" dxfId="165" priority="5" operator="equal">
      <formula>"L"</formula>
    </cfRule>
    <cfRule type="cellIs" dxfId="164" priority="6" operator="equal">
      <formula>"J"</formula>
    </cfRule>
  </conditionalFormatting>
  <printOptions horizontalCentered="1"/>
  <pageMargins left="0" right="0" top="0" bottom="0" header="0.31496062992125984" footer="0.31496062992125984"/>
  <pageSetup paperSize="9" scale="26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7</xdr:col>
                <xdr:colOff>28575</xdr:colOff>
                <xdr:row>1</xdr:row>
                <xdr:rowOff>47625</xdr:rowOff>
              </from>
              <to>
                <xdr:col>9</xdr:col>
                <xdr:colOff>123825</xdr:colOff>
                <xdr:row>3</xdr:row>
                <xdr:rowOff>47625</xdr:rowOff>
              </to>
            </anchor>
          </controlPr>
        </control>
      </mc:Choice>
      <mc:Fallback>
        <control shapeId="4098" r:id="rId4" name="CommandButton1"/>
      </mc:Fallback>
    </mc:AlternateContent>
    <mc:AlternateContent xmlns:mc="http://schemas.openxmlformats.org/markup-compatibility/2006">
      <mc:Choice Requires="x14">
        <control shapeId="4099" r:id="rId6" name="Button 3">
          <controlPr defaultSize="0" print="0" autoFill="0" autoPict="0" macro="[0]!Feuil5.copie_feuille">
            <anchor moveWithCells="1" sizeWithCells="1">
              <from>
                <xdr:col>9</xdr:col>
                <xdr:colOff>304800</xdr:colOff>
                <xdr:row>1</xdr:row>
                <xdr:rowOff>47625</xdr:rowOff>
              </from>
              <to>
                <xdr:col>10</xdr:col>
                <xdr:colOff>1019175</xdr:colOff>
                <xdr:row>3</xdr:row>
                <xdr:rowOff>180975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BT243"/>
  <sheetViews>
    <sheetView topLeftCell="A4" workbookViewId="0">
      <selection activeCell="D32" sqref="A32:AH34"/>
    </sheetView>
  </sheetViews>
  <sheetFormatPr baseColWidth="10" defaultRowHeight="15" x14ac:dyDescent="0.25"/>
  <cols>
    <col min="1" max="1" width="22.5703125" customWidth="1"/>
    <col min="2" max="12" width="5.28515625" customWidth="1"/>
    <col min="13" max="13" width="5.85546875" customWidth="1"/>
    <col min="14" max="32" width="5.28515625" customWidth="1"/>
    <col min="33" max="34" width="5.7109375" customWidth="1"/>
    <col min="35" max="35" width="1.7109375" customWidth="1"/>
    <col min="36" max="36" width="5.5703125" customWidth="1"/>
    <col min="37" max="37" width="5.42578125" customWidth="1"/>
    <col min="38" max="68" width="2.28515625" customWidth="1"/>
  </cols>
  <sheetData>
    <row r="1" spans="1:45" ht="15.75" customHeight="1" thickBot="1" x14ac:dyDescent="0.3">
      <c r="A1" s="193" t="str">
        <f>Paramétrages!D2</f>
        <v>CHRONOROUTE 5H30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  <c r="AE1" s="194"/>
      <c r="AF1" s="194"/>
      <c r="AG1" s="194"/>
      <c r="AH1" s="195"/>
      <c r="AJ1" s="192" t="s">
        <v>420</v>
      </c>
      <c r="AK1" s="192"/>
    </row>
    <row r="2" spans="1:45" ht="15.75" thickBot="1" x14ac:dyDescent="0.3">
      <c r="A2" s="24" t="s">
        <v>31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25">
        <v>31</v>
      </c>
      <c r="AG2" s="25" t="s">
        <v>32</v>
      </c>
      <c r="AH2" s="25" t="s">
        <v>33</v>
      </c>
      <c r="AJ2" s="25" t="s">
        <v>418</v>
      </c>
      <c r="AK2" s="25" t="s">
        <v>419</v>
      </c>
      <c r="AS2" s="26"/>
    </row>
    <row r="3" spans="1:45" x14ac:dyDescent="0.25">
      <c r="A3" s="47" t="s">
        <v>8</v>
      </c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>
        <v>0.48953703703703705</v>
      </c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63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AVERAGE(B3:AF3),"")</f>
        <v>0.48953703703703705</v>
      </c>
      <c r="AH3" s="196">
        <f>IF(AG4&lt;&gt;"",AG4-AG3,"")</f>
        <v>3.472222222222765E-5</v>
      </c>
      <c r="AJ3" s="63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MIN(B3:AF3),"")</f>
        <v>0.48953703703703705</v>
      </c>
      <c r="AK3" s="63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MAX(B3:AF3),"")</f>
        <v>0.48953703703703705</v>
      </c>
    </row>
    <row r="4" spans="1:45" x14ac:dyDescent="0.25">
      <c r="A4" s="47" t="s">
        <v>3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>
        <v>0.48957175925925928</v>
      </c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64">
        <f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AVERAGE(B4:AF4),"")</f>
        <v>0.48957175925925928</v>
      </c>
      <c r="AH4" s="197"/>
      <c r="AJ4" s="64">
        <f t="shared" ref="AJ4" si="0"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MIN(B4:AF4),"")</f>
        <v>0.48957175925925928</v>
      </c>
      <c r="AK4" s="64">
        <f t="shared" ref="AK4:AK8" si="1"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MAX(B4:AF4),"")</f>
        <v>0.48957175925925928</v>
      </c>
    </row>
    <row r="5" spans="1:45" x14ac:dyDescent="0.25">
      <c r="A5" s="47" t="s">
        <v>24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>
        <v>2</v>
      </c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65">
        <f>IF(OR(B5&lt;&gt;"",C5&lt;&gt;"",D5&lt;&gt;"",E5&lt;&gt;"",F5&lt;&gt;"",G5&lt;&gt;"",H5&lt;&gt;"",I5&lt;&gt;"",J5&lt;&gt;"",K5&lt;&gt;"",L5&lt;&gt;"",M5&lt;&gt;"",N5&lt;&gt;"",O5&lt;&gt;"",P5&lt;&gt;"",Q5&lt;&gt;"",R5&lt;&gt;"",S5&lt;&gt;"",T5&lt;&gt;"",U5&lt;&gt;"",V5&lt;&gt;"",W5&lt;&gt;"",X5&lt;&gt;"",Y5&lt;&gt;"",Z5&lt;&gt;"",AA5&lt;&gt;"",AB5&lt;&gt;"",AC5&lt;&gt;"",AD5&lt;&gt;"",AE5&lt;&gt;"",AF5&lt;&gt;""),AVERAGE(B5:AF5),"")</f>
        <v>2</v>
      </c>
      <c r="AH5" s="60"/>
      <c r="AJ5" s="135">
        <f>IF(OR(B5&lt;&gt;"",C5&lt;&gt;"",D5&lt;&gt;"",E5&lt;&gt;"",F5&lt;&gt;"",G5&lt;&gt;"",H5&lt;&gt;"",I5&lt;&gt;"",J5&lt;&gt;"",K5&lt;&gt;"",L5&lt;&gt;"",M5&lt;&gt;"",N5&lt;&gt;"",O5&lt;&gt;"",P5&lt;&gt;"",Q5&lt;&gt;"",R5&lt;&gt;"",S5&lt;&gt;"",T5&lt;&gt;"",U5&lt;&gt;"",V5&lt;&gt;"",W5&lt;&gt;"",X5&lt;&gt;"",Y5&lt;&gt;"",Z5&lt;&gt;"",AA5&lt;&gt;"",AB5&lt;&gt;"",AC5&lt;&gt;"",AD5&lt;&gt;"",AE5&lt;&gt;"",AF5&lt;&gt;""),MIN(B5:AF5),"")</f>
        <v>2</v>
      </c>
      <c r="AK5" s="135">
        <f t="shared" si="1"/>
        <v>2</v>
      </c>
    </row>
    <row r="6" spans="1:45" x14ac:dyDescent="0.25">
      <c r="A6" s="47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>
        <v>77</v>
      </c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66">
        <f t="shared" ref="AG6:AG9" si="2">IF(OR(B6&lt;&gt;"",C6&lt;&gt;"",D6&lt;&gt;"",E6&lt;&gt;"",F6&lt;&gt;"",G6&lt;&gt;"",H6&lt;&gt;"",I6&lt;&gt;"",J6&lt;&gt;"",K6&lt;&gt;"",L6&lt;&gt;"",M6&lt;&gt;"",N6&lt;&gt;"",O6&lt;&gt;"",P6&lt;&gt;"",Q6&lt;&gt;"",R6&lt;&gt;"",S6&lt;&gt;"",T6&lt;&gt;"",U6&lt;&gt;"",V6&lt;&gt;"",W6&lt;&gt;"",X6&lt;&gt;"",Y6&lt;&gt;"",Z6&lt;&gt;"",AA6&lt;&gt;"",AB6&lt;&gt;"",AC6&lt;&gt;"",AD6&lt;&gt;"",AE6&lt;&gt;"",AF6&lt;&gt;""),AVERAGE(B6:AF6),"")</f>
        <v>77</v>
      </c>
      <c r="AH6" s="59"/>
      <c r="AJ6" s="135">
        <f t="shared" ref="AJ6:AJ8" si="3">IF(OR(B6&lt;&gt;"",C6&lt;&gt;"",D6&lt;&gt;"",E6&lt;&gt;"",F6&lt;&gt;"",G6&lt;&gt;"",H6&lt;&gt;"",I6&lt;&gt;"",J6&lt;&gt;"",K6&lt;&gt;"",L6&lt;&gt;"",M6&lt;&gt;"",N6&lt;&gt;"",O6&lt;&gt;"",P6&lt;&gt;"",Q6&lt;&gt;"",R6&lt;&gt;"",S6&lt;&gt;"",T6&lt;&gt;"",U6&lt;&gt;"",V6&lt;&gt;"",W6&lt;&gt;"",X6&lt;&gt;"",Y6&lt;&gt;"",Z6&lt;&gt;"",AA6&lt;&gt;"",AB6&lt;&gt;"",AC6&lt;&gt;"",AD6&lt;&gt;"",AE6&lt;&gt;"",AF6&lt;&gt;""),MIN(B6:AF6),"")</f>
        <v>77</v>
      </c>
      <c r="AK6" s="135">
        <f t="shared" si="1"/>
        <v>77</v>
      </c>
    </row>
    <row r="7" spans="1:45" x14ac:dyDescent="0.25">
      <c r="A7" s="47" t="s">
        <v>34</v>
      </c>
      <c r="B7" s="28" t="str">
        <f>IF(AND(B6&lt;&gt;"",B5&lt;&gt;""),B6/((13-B5)*6),"")</f>
        <v/>
      </c>
      <c r="C7" s="28" t="str">
        <f t="shared" ref="C7:AF7" si="4">IF(AND(C6&lt;&gt;"",C5&lt;&gt;""),C6/((13-C5)*6),"")</f>
        <v/>
      </c>
      <c r="D7" s="28" t="str">
        <f t="shared" si="4"/>
        <v/>
      </c>
      <c r="E7" s="28" t="str">
        <f t="shared" si="4"/>
        <v/>
      </c>
      <c r="F7" s="28" t="str">
        <f t="shared" si="4"/>
        <v/>
      </c>
      <c r="G7" s="28" t="str">
        <f t="shared" si="4"/>
        <v/>
      </c>
      <c r="H7" s="28" t="str">
        <f t="shared" si="4"/>
        <v/>
      </c>
      <c r="I7" s="28" t="str">
        <f t="shared" si="4"/>
        <v/>
      </c>
      <c r="J7" s="28" t="str">
        <f t="shared" si="4"/>
        <v/>
      </c>
      <c r="K7" s="28" t="str">
        <f t="shared" si="4"/>
        <v/>
      </c>
      <c r="L7" s="28" t="str">
        <f t="shared" si="4"/>
        <v/>
      </c>
      <c r="M7" s="28" t="str">
        <f t="shared" si="4"/>
        <v/>
      </c>
      <c r="N7" s="28" t="str">
        <f t="shared" si="4"/>
        <v/>
      </c>
      <c r="O7" s="28" t="str">
        <f t="shared" si="4"/>
        <v/>
      </c>
      <c r="P7" s="28">
        <f t="shared" si="4"/>
        <v>1.1666666666666667</v>
      </c>
      <c r="Q7" s="28" t="str">
        <f t="shared" si="4"/>
        <v/>
      </c>
      <c r="R7" s="28" t="str">
        <f t="shared" si="4"/>
        <v/>
      </c>
      <c r="S7" s="28" t="str">
        <f t="shared" si="4"/>
        <v/>
      </c>
      <c r="T7" s="28" t="str">
        <f t="shared" si="4"/>
        <v/>
      </c>
      <c r="U7" s="28" t="str">
        <f t="shared" si="4"/>
        <v/>
      </c>
      <c r="V7" s="28" t="str">
        <f t="shared" si="4"/>
        <v/>
      </c>
      <c r="W7" s="28" t="str">
        <f t="shared" si="4"/>
        <v/>
      </c>
      <c r="X7" s="28" t="str">
        <f t="shared" si="4"/>
        <v/>
      </c>
      <c r="Y7" s="28" t="str">
        <f t="shared" si="4"/>
        <v/>
      </c>
      <c r="Z7" s="28" t="str">
        <f t="shared" si="4"/>
        <v/>
      </c>
      <c r="AA7" s="28" t="str">
        <f t="shared" si="4"/>
        <v/>
      </c>
      <c r="AB7" s="28" t="str">
        <f t="shared" si="4"/>
        <v/>
      </c>
      <c r="AC7" s="28" t="str">
        <f t="shared" si="4"/>
        <v/>
      </c>
      <c r="AD7" s="28" t="str">
        <f t="shared" si="4"/>
        <v/>
      </c>
      <c r="AE7" s="28" t="str">
        <f t="shared" si="4"/>
        <v/>
      </c>
      <c r="AF7" s="28" t="str">
        <f t="shared" si="4"/>
        <v/>
      </c>
      <c r="AG7" s="62">
        <f t="shared" si="2"/>
        <v>1.1666666666666667</v>
      </c>
      <c r="AH7" s="59"/>
      <c r="AJ7" s="137">
        <f t="shared" si="3"/>
        <v>1.1666666666666667</v>
      </c>
      <c r="AK7" s="137">
        <f t="shared" si="1"/>
        <v>1.1666666666666667</v>
      </c>
    </row>
    <row r="8" spans="1:45" x14ac:dyDescent="0.25">
      <c r="A8" s="47" t="s">
        <v>19</v>
      </c>
      <c r="B8" s="58"/>
      <c r="C8" s="29"/>
      <c r="D8" s="29"/>
      <c r="E8" s="29"/>
      <c r="F8" s="29"/>
      <c r="G8" s="29"/>
      <c r="H8" s="29"/>
      <c r="I8" s="29"/>
      <c r="J8" s="29"/>
      <c r="K8" s="29"/>
      <c r="L8" s="46"/>
      <c r="M8" s="29"/>
      <c r="N8" s="46"/>
      <c r="O8" s="46"/>
      <c r="P8" s="200">
        <v>0.48957175925925928</v>
      </c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64">
        <f t="shared" si="2"/>
        <v>0.48957175925925928</v>
      </c>
      <c r="AH8" s="67">
        <f>IF(AND(AG8&lt;&gt;"",AG4&lt;&gt;""),AG8-AG4,"")</f>
        <v>0</v>
      </c>
      <c r="AJ8" s="64">
        <f t="shared" si="3"/>
        <v>0.48957175925925928</v>
      </c>
      <c r="AK8" s="64">
        <f t="shared" si="1"/>
        <v>0.48957175925925928</v>
      </c>
    </row>
    <row r="9" spans="1:45" x14ac:dyDescent="0.25">
      <c r="A9" s="140" t="s">
        <v>4</v>
      </c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>
        <v>0.48958333333333331</v>
      </c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64">
        <f t="shared" si="2"/>
        <v>0.48958333333333331</v>
      </c>
      <c r="AH9" s="64">
        <f>IF(AG9&lt;&gt;"",AG9-AG4,"")</f>
        <v>1.1574074074038876E-5</v>
      </c>
      <c r="AJ9" s="64">
        <f t="shared" ref="AJ9" si="5">IF(OR(B9&lt;&gt;"",C9&lt;&gt;"",D9&lt;&gt;"",E9&lt;&gt;"",F9&lt;&gt;"",G9&lt;&gt;"",H9&lt;&gt;"",I9&lt;&gt;"",J9&lt;&gt;"",K9&lt;&gt;"",L9&lt;&gt;"",M9&lt;&gt;"",N9&lt;&gt;"",O9&lt;&gt;"",P9&lt;&gt;"",Q9&lt;&gt;"",R9&lt;&gt;"",S9&lt;&gt;"",T9&lt;&gt;"",U9&lt;&gt;"",V9&lt;&gt;"",W9&lt;&gt;"",X9&lt;&gt;"",Y9&lt;&gt;"",Z9&lt;&gt;"",AA9&lt;&gt;"",AB9&lt;&gt;"",AC9&lt;&gt;"",AD9&lt;&gt;"",AE9&lt;&gt;"",AF9&lt;&gt;""),MIN(B9:AF9),"")</f>
        <v>0.48958333333333331</v>
      </c>
      <c r="AK9" s="64">
        <f t="shared" ref="AK9" si="6">IF(OR(B9&lt;&gt;"",C9&lt;&gt;"",D9&lt;&gt;"",E9&lt;&gt;"",F9&lt;&gt;"",G9&lt;&gt;"",H9&lt;&gt;"",I9&lt;&gt;"",J9&lt;&gt;"",K9&lt;&gt;"",L9&lt;&gt;"",M9&lt;&gt;"",N9&lt;&gt;"",O9&lt;&gt;"",P9&lt;&gt;"",Q9&lt;&gt;"",R9&lt;&gt;"",S9&lt;&gt;"",T9&lt;&gt;"",U9&lt;&gt;"",V9&lt;&gt;"",W9&lt;&gt;"",X9&lt;&gt;"",Y9&lt;&gt;"",Z9&lt;&gt;"",AA9&lt;&gt;"",AB9&lt;&gt;"",AC9&lt;&gt;"",AD9&lt;&gt;"",AE9&lt;&gt;"",AF9&lt;&gt;""),MAX(B9:AF9),"")</f>
        <v>0.48958333333333331</v>
      </c>
    </row>
    <row r="10" spans="1:45" ht="15.75" thickBot="1" x14ac:dyDescent="0.3">
      <c r="A10" s="48" t="s">
        <v>421</v>
      </c>
      <c r="B10" s="138"/>
      <c r="C10" s="138"/>
      <c r="D10" s="138"/>
      <c r="E10" s="138"/>
      <c r="F10" s="138"/>
      <c r="G10" s="138"/>
      <c r="H10" s="138"/>
      <c r="I10" s="138"/>
      <c r="J10" s="138"/>
      <c r="K10" s="138"/>
      <c r="L10" s="138"/>
      <c r="M10" s="138"/>
      <c r="N10" s="138"/>
      <c r="O10" s="138"/>
      <c r="P10" s="138">
        <v>0.48958333333333331</v>
      </c>
      <c r="Q10" s="138"/>
      <c r="R10" s="138"/>
      <c r="S10" s="138"/>
      <c r="T10" s="138"/>
      <c r="U10" s="138"/>
      <c r="V10" s="138"/>
      <c r="W10" s="138"/>
      <c r="X10" s="138"/>
      <c r="Y10" s="138"/>
      <c r="Z10" s="138"/>
      <c r="AA10" s="138"/>
      <c r="AB10" s="138"/>
      <c r="AC10" s="138"/>
      <c r="AD10" s="138"/>
      <c r="AE10" s="138"/>
      <c r="AF10" s="138"/>
      <c r="AG10" s="139">
        <f t="shared" ref="AG10" si="7">IF(OR(B10&lt;&gt;"",C10&lt;&gt;"",D10&lt;&gt;"",E10&lt;&gt;"",F10&lt;&gt;"",G10&lt;&gt;"",H10&lt;&gt;"",I10&lt;&gt;"",J10&lt;&gt;"",K10&lt;&gt;"",L10&lt;&gt;"",M10&lt;&gt;"",N10&lt;&gt;"",O10&lt;&gt;"",P10&lt;&gt;"",Q10&lt;&gt;"",R10&lt;&gt;"",S10&lt;&gt;"",T10&lt;&gt;"",U10&lt;&gt;"",V10&lt;&gt;"",W10&lt;&gt;"",X10&lt;&gt;"",Y10&lt;&gt;"",Z10&lt;&gt;"",AA10&lt;&gt;"",AB10&lt;&gt;"",AC10&lt;&gt;"",AD10&lt;&gt;"",AE10&lt;&gt;"",AF10&lt;&gt;""),AVERAGE(B10:AF10),"")</f>
        <v>0.48958333333333331</v>
      </c>
      <c r="AH10" s="139">
        <f>IF(AG10&lt;&gt;"",AG10-AG5,"")</f>
        <v>-1.5104166666666667</v>
      </c>
      <c r="AJ10" s="139">
        <f t="shared" ref="AJ10" si="8">IF(OR(B10&lt;&gt;"",C10&lt;&gt;"",D10&lt;&gt;"",E10&lt;&gt;"",F10&lt;&gt;"",G10&lt;&gt;"",H10&lt;&gt;"",I10&lt;&gt;"",J10&lt;&gt;"",K10&lt;&gt;"",L10&lt;&gt;"",M10&lt;&gt;"",N10&lt;&gt;"",O10&lt;&gt;"",P10&lt;&gt;"",Q10&lt;&gt;"",R10&lt;&gt;"",S10&lt;&gt;"",T10&lt;&gt;"",U10&lt;&gt;"",V10&lt;&gt;"",W10&lt;&gt;"",X10&lt;&gt;"",Y10&lt;&gt;"",Z10&lt;&gt;"",AA10&lt;&gt;"",AB10&lt;&gt;"",AC10&lt;&gt;"",AD10&lt;&gt;"",AE10&lt;&gt;"",AF10&lt;&gt;""),MIN(B10:AF10),"")</f>
        <v>0.48958333333333331</v>
      </c>
      <c r="AK10" s="139">
        <f t="shared" ref="AK10" si="9">IF(OR(B10&lt;&gt;"",C10&lt;&gt;"",D10&lt;&gt;"",E10&lt;&gt;"",F10&lt;&gt;"",G10&lt;&gt;"",H10&lt;&gt;"",I10&lt;&gt;"",J10&lt;&gt;"",K10&lt;&gt;"",L10&lt;&gt;"",M10&lt;&gt;"",N10&lt;&gt;"",O10&lt;&gt;"",P10&lt;&gt;"",Q10&lt;&gt;"",R10&lt;&gt;"",S10&lt;&gt;"",T10&lt;&gt;"",U10&lt;&gt;"",V10&lt;&gt;"",W10&lt;&gt;"",X10&lt;&gt;"",Y10&lt;&gt;"",Z10&lt;&gt;"",AA10&lt;&gt;"",AB10&lt;&gt;"",AC10&lt;&gt;"",AD10&lt;&gt;"",AE10&lt;&gt;"",AF10&lt;&gt;""),MAX(B10:AF10),"")</f>
        <v>0.48958333333333331</v>
      </c>
    </row>
    <row r="11" spans="1:45" ht="5.0999999999999996" customHeight="1" thickBot="1" x14ac:dyDescent="0.3">
      <c r="A11" s="40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2"/>
    </row>
    <row r="12" spans="1:45" ht="15.75" customHeight="1" thickBot="1" x14ac:dyDescent="0.3">
      <c r="A12" s="193" t="str">
        <f>Paramétrages!D3</f>
        <v>CHRONOROUTE 8H30</v>
      </c>
      <c r="B12" s="194"/>
      <c r="C12" s="194"/>
      <c r="D12" s="194"/>
      <c r="E12" s="194"/>
      <c r="F12" s="194"/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5"/>
    </row>
    <row r="13" spans="1:45" ht="15.75" thickBot="1" x14ac:dyDescent="0.3">
      <c r="A13" s="31" t="s">
        <v>31</v>
      </c>
      <c r="B13" s="32">
        <v>1</v>
      </c>
      <c r="C13" s="32">
        <v>2</v>
      </c>
      <c r="D13" s="32">
        <v>3</v>
      </c>
      <c r="E13" s="32">
        <v>4</v>
      </c>
      <c r="F13" s="32">
        <v>5</v>
      </c>
      <c r="G13" s="32">
        <v>6</v>
      </c>
      <c r="H13" s="32">
        <v>7</v>
      </c>
      <c r="I13" s="32">
        <v>8</v>
      </c>
      <c r="J13" s="32">
        <v>9</v>
      </c>
      <c r="K13" s="32">
        <v>10</v>
      </c>
      <c r="L13" s="32">
        <v>11</v>
      </c>
      <c r="M13" s="32">
        <v>12</v>
      </c>
      <c r="N13" s="32">
        <v>13</v>
      </c>
      <c r="O13" s="32">
        <v>14</v>
      </c>
      <c r="P13" s="32">
        <v>15</v>
      </c>
      <c r="Q13" s="32">
        <v>16</v>
      </c>
      <c r="R13" s="32">
        <v>17</v>
      </c>
      <c r="S13" s="32">
        <v>18</v>
      </c>
      <c r="T13" s="32">
        <v>19</v>
      </c>
      <c r="U13" s="32">
        <v>20</v>
      </c>
      <c r="V13" s="32">
        <v>21</v>
      </c>
      <c r="W13" s="32">
        <v>22</v>
      </c>
      <c r="X13" s="32">
        <v>23</v>
      </c>
      <c r="Y13" s="32">
        <v>24</v>
      </c>
      <c r="Z13" s="32">
        <v>25</v>
      </c>
      <c r="AA13" s="32">
        <v>26</v>
      </c>
      <c r="AB13" s="32">
        <v>27</v>
      </c>
      <c r="AC13" s="32">
        <v>28</v>
      </c>
      <c r="AD13" s="32">
        <v>29</v>
      </c>
      <c r="AE13" s="32">
        <v>30</v>
      </c>
      <c r="AF13" s="32">
        <v>31</v>
      </c>
      <c r="AG13" s="25" t="s">
        <v>32</v>
      </c>
      <c r="AH13" s="25" t="s">
        <v>33</v>
      </c>
      <c r="AJ13" s="25" t="s">
        <v>418</v>
      </c>
      <c r="AK13" s="25" t="s">
        <v>419</v>
      </c>
    </row>
    <row r="14" spans="1:45" x14ac:dyDescent="0.25">
      <c r="A14" s="47" t="s">
        <v>8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>
        <v>0.48973379629629626</v>
      </c>
      <c r="Q14" s="43"/>
      <c r="R14" s="43"/>
      <c r="S14" s="43"/>
      <c r="T14" s="43"/>
      <c r="U14" s="44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63">
        <f>IF(OR(B14&lt;&gt;"",C14&lt;&gt;"",D14&lt;&gt;"",E14&lt;&gt;"",F14&lt;&gt;"",G14&lt;&gt;"",H14&lt;&gt;"",I14&lt;&gt;"",J14&lt;&gt;"",K14&lt;&gt;"",L14&lt;&gt;"",M14&lt;&gt;"",N14&lt;&gt;"",O14&lt;&gt;"",P14&lt;&gt;"",Q14&lt;&gt;"",R14&lt;&gt;"",S14&lt;&gt;"",T14&lt;&gt;"",U14&lt;&gt;"",V14&lt;&gt;"",W14&lt;&gt;"",X14&lt;&gt;"",Y14&lt;&gt;"",Z14&lt;&gt;"",AA14&lt;&gt;"",AB14&lt;&gt;"",AC14&lt;&gt;"",AD14&lt;&gt;"",AE14&lt;&gt;"",AF14&lt;&gt;""),AVERAGE(B14:AF14),"")</f>
        <v>0.48973379629629626</v>
      </c>
      <c r="AH14" s="196">
        <f>IF(AG15&lt;&gt;"",AG15-AG14,"")</f>
        <v>1.1574074074149898E-5</v>
      </c>
      <c r="AJ14" s="63">
        <f>IF(OR(B14&lt;&gt;"",C14&lt;&gt;"",D14&lt;&gt;"",E14&lt;&gt;"",F14&lt;&gt;"",G14&lt;&gt;"",H14&lt;&gt;"",I14&lt;&gt;"",J14&lt;&gt;"",K14&lt;&gt;"",L14&lt;&gt;"",M14&lt;&gt;"",N14&lt;&gt;"",O14&lt;&gt;"",P14&lt;&gt;"",Q14&lt;&gt;"",R14&lt;&gt;"",S14&lt;&gt;"",T14&lt;&gt;"",U14&lt;&gt;"",V14&lt;&gt;"",W14&lt;&gt;"",X14&lt;&gt;"",Y14&lt;&gt;"",Z14&lt;&gt;"",AA14&lt;&gt;"",AB14&lt;&gt;"",AC14&lt;&gt;"",AD14&lt;&gt;"",AE14&lt;&gt;"",AF14&lt;&gt;""),MIN(B14:AF14),"")</f>
        <v>0.48973379629629626</v>
      </c>
      <c r="AK14" s="63">
        <f>IF(OR(B14&lt;&gt;"",C14&lt;&gt;"",D14&lt;&gt;"",E14&lt;&gt;"",F14&lt;&gt;"",G14&lt;&gt;"",H14&lt;&gt;"",I14&lt;&gt;"",J14&lt;&gt;"",K14&lt;&gt;"",L14&lt;&gt;"",M14&lt;&gt;"",N14&lt;&gt;"",O14&lt;&gt;"",P14&lt;&gt;"",Q14&lt;&gt;"",R14&lt;&gt;"",S14&lt;&gt;"",T14&lt;&gt;"",U14&lt;&gt;"",V14&lt;&gt;"",W14&lt;&gt;"",X14&lt;&gt;"",Y14&lt;&gt;"",Z14&lt;&gt;"",AA14&lt;&gt;"",AB14&lt;&gt;"",AC14&lt;&gt;"",AD14&lt;&gt;"",AE14&lt;&gt;"",AF14&lt;&gt;""),MAX(B14:AF14),"")</f>
        <v>0.48973379629629626</v>
      </c>
    </row>
    <row r="15" spans="1:45" x14ac:dyDescent="0.25">
      <c r="A15" s="47" t="s">
        <v>3</v>
      </c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>
        <v>0.48974537037037041</v>
      </c>
      <c r="Q15" s="29"/>
      <c r="R15" s="29"/>
      <c r="S15" s="29"/>
      <c r="T15" s="29"/>
      <c r="U15" s="30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64">
        <f>IF(OR(B15&lt;&gt;"",C15&lt;&gt;"",D15&lt;&gt;"",E15&lt;&gt;"",F15&lt;&gt;"",G15&lt;&gt;"",H15&lt;&gt;"",I15&lt;&gt;"",J15&lt;&gt;"",K15&lt;&gt;"",L15&lt;&gt;"",M15&lt;&gt;"",N15&lt;&gt;"",O15&lt;&gt;"",P15&lt;&gt;"",Q15&lt;&gt;"",R15&lt;&gt;"",S15&lt;&gt;"",T15&lt;&gt;"",U15&lt;&gt;"",V15&lt;&gt;"",W15&lt;&gt;"",X15&lt;&gt;"",Y15&lt;&gt;"",Z15&lt;&gt;"",AA15&lt;&gt;"",AB15&lt;&gt;"",AC15&lt;&gt;"",AD15&lt;&gt;"",AE15&lt;&gt;"",AF15&lt;&gt;""),AVERAGE(B15:AF15),"")</f>
        <v>0.48974537037037041</v>
      </c>
      <c r="AH15" s="197"/>
      <c r="AJ15" s="64">
        <f t="shared" ref="AJ15" si="10">IF(OR(B15&lt;&gt;"",C15&lt;&gt;"",D15&lt;&gt;"",E15&lt;&gt;"",F15&lt;&gt;"",G15&lt;&gt;"",H15&lt;&gt;"",I15&lt;&gt;"",J15&lt;&gt;"",K15&lt;&gt;"",L15&lt;&gt;"",M15&lt;&gt;"",N15&lt;&gt;"",O15&lt;&gt;"",P15&lt;&gt;"",Q15&lt;&gt;"",R15&lt;&gt;"",S15&lt;&gt;"",T15&lt;&gt;"",U15&lt;&gt;"",V15&lt;&gt;"",W15&lt;&gt;"",X15&lt;&gt;"",Y15&lt;&gt;"",Z15&lt;&gt;"",AA15&lt;&gt;"",AB15&lt;&gt;"",AC15&lt;&gt;"",AD15&lt;&gt;"",AE15&lt;&gt;"",AF15&lt;&gt;""),MIN(B15:AF15),"")</f>
        <v>0.48974537037037041</v>
      </c>
      <c r="AK15" s="64">
        <f t="shared" ref="AK15:AK21" si="11">IF(OR(B15&lt;&gt;"",C15&lt;&gt;"",D15&lt;&gt;"",E15&lt;&gt;"",F15&lt;&gt;"",G15&lt;&gt;"",H15&lt;&gt;"",I15&lt;&gt;"",J15&lt;&gt;"",K15&lt;&gt;"",L15&lt;&gt;"",M15&lt;&gt;"",N15&lt;&gt;"",O15&lt;&gt;"",P15&lt;&gt;"",Q15&lt;&gt;"",R15&lt;&gt;"",S15&lt;&gt;"",T15&lt;&gt;"",U15&lt;&gt;"",V15&lt;&gt;"",W15&lt;&gt;"",X15&lt;&gt;"",Y15&lt;&gt;"",Z15&lt;&gt;"",AA15&lt;&gt;"",AB15&lt;&gt;"",AC15&lt;&gt;"",AD15&lt;&gt;"",AE15&lt;&gt;"",AF15&lt;&gt;""),MAX(B15:AF15),"")</f>
        <v>0.48974537037037041</v>
      </c>
    </row>
    <row r="16" spans="1:45" x14ac:dyDescent="0.25">
      <c r="A16" s="47" t="s">
        <v>24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>
        <v>2</v>
      </c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65">
        <f>IF(OR(B16&lt;&gt;"",C16&lt;&gt;"",D16&lt;&gt;"",E16&lt;&gt;"",F16&lt;&gt;"",G16&lt;&gt;"",H16&lt;&gt;"",I16&lt;&gt;"",J16&lt;&gt;"",K16&lt;&gt;"",L16&lt;&gt;"",M16&lt;&gt;"",N16&lt;&gt;"",O16&lt;&gt;"",P16&lt;&gt;"",Q16&lt;&gt;"",R16&lt;&gt;"",S16&lt;&gt;"",T16&lt;&gt;"",U16&lt;&gt;"",V16&lt;&gt;"",W16&lt;&gt;"",X16&lt;&gt;"",Y16&lt;&gt;"",Z16&lt;&gt;"",AA16&lt;&gt;"",AB16&lt;&gt;"",AC16&lt;&gt;"",AD16&lt;&gt;"",AE16&lt;&gt;"",AF16&lt;&gt;""),AVERAGE(B16:AF16),"")</f>
        <v>2</v>
      </c>
      <c r="AH16" s="60"/>
      <c r="AJ16" s="135">
        <f>IF(OR(B16&lt;&gt;"",C16&lt;&gt;"",D16&lt;&gt;"",E16&lt;&gt;"",F16&lt;&gt;"",G16&lt;&gt;"",H16&lt;&gt;"",I16&lt;&gt;"",J16&lt;&gt;"",K16&lt;&gt;"",L16&lt;&gt;"",M16&lt;&gt;"",N16&lt;&gt;"",O16&lt;&gt;"",P16&lt;&gt;"",Q16&lt;&gt;"",R16&lt;&gt;"",S16&lt;&gt;"",T16&lt;&gt;"",U16&lt;&gt;"",V16&lt;&gt;"",W16&lt;&gt;"",X16&lt;&gt;"",Y16&lt;&gt;"",Z16&lt;&gt;"",AA16&lt;&gt;"",AB16&lt;&gt;"",AC16&lt;&gt;"",AD16&lt;&gt;"",AE16&lt;&gt;"",AF16&lt;&gt;""),MIN(B16:AF16),"")</f>
        <v>2</v>
      </c>
      <c r="AK16" s="135">
        <f t="shared" si="11"/>
        <v>2</v>
      </c>
    </row>
    <row r="17" spans="1:72" x14ac:dyDescent="0.25">
      <c r="A17" s="47" t="s">
        <v>25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>
        <v>77</v>
      </c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66">
        <f t="shared" ref="AG17:AG19" si="12">IF(OR(B17&lt;&gt;"",C17&lt;&gt;"",D17&lt;&gt;"",E17&lt;&gt;"",F17&lt;&gt;"",G17&lt;&gt;"",H17&lt;&gt;"",I17&lt;&gt;"",J17&lt;&gt;"",K17&lt;&gt;"",L17&lt;&gt;"",M17&lt;&gt;"",N17&lt;&gt;"",O17&lt;&gt;"",P17&lt;&gt;"",Q17&lt;&gt;"",R17&lt;&gt;"",S17&lt;&gt;"",T17&lt;&gt;"",U17&lt;&gt;"",V17&lt;&gt;"",W17&lt;&gt;"",X17&lt;&gt;"",Y17&lt;&gt;"",Z17&lt;&gt;"",AA17&lt;&gt;"",AB17&lt;&gt;"",AC17&lt;&gt;"",AD17&lt;&gt;"",AE17&lt;&gt;"",AF17&lt;&gt;""),AVERAGE(B17:AF17),"")</f>
        <v>77</v>
      </c>
      <c r="AH17" s="59"/>
      <c r="AJ17" s="135">
        <f t="shared" ref="AJ17:AJ21" si="13">IF(OR(B17&lt;&gt;"",C17&lt;&gt;"",D17&lt;&gt;"",E17&lt;&gt;"",F17&lt;&gt;"",G17&lt;&gt;"",H17&lt;&gt;"",I17&lt;&gt;"",J17&lt;&gt;"",K17&lt;&gt;"",L17&lt;&gt;"",M17&lt;&gt;"",N17&lt;&gt;"",O17&lt;&gt;"",P17&lt;&gt;"",Q17&lt;&gt;"",R17&lt;&gt;"",S17&lt;&gt;"",T17&lt;&gt;"",U17&lt;&gt;"",V17&lt;&gt;"",W17&lt;&gt;"",X17&lt;&gt;"",Y17&lt;&gt;"",Z17&lt;&gt;"",AA17&lt;&gt;"",AB17&lt;&gt;"",AC17&lt;&gt;"",AD17&lt;&gt;"",AE17&lt;&gt;"",AF17&lt;&gt;""),MIN(B17:AF17),"")</f>
        <v>77</v>
      </c>
      <c r="AK17" s="135">
        <f t="shared" si="11"/>
        <v>77</v>
      </c>
    </row>
    <row r="18" spans="1:72" x14ac:dyDescent="0.25">
      <c r="A18" s="47" t="s">
        <v>34</v>
      </c>
      <c r="B18" s="28" t="str">
        <f>IF(AND(B17&lt;&gt;"",B16&lt;&gt;""),B17/((13-B16)*6),"")</f>
        <v/>
      </c>
      <c r="C18" s="28" t="str">
        <f t="shared" ref="C18" si="14">IF(AND(C17&lt;&gt;"",C16&lt;&gt;""),C17/((13-C16)*6),"")</f>
        <v/>
      </c>
      <c r="D18" s="28" t="str">
        <f t="shared" ref="D18" si="15">IF(AND(D17&lt;&gt;"",D16&lt;&gt;""),D17/((13-D16)*6),"")</f>
        <v/>
      </c>
      <c r="E18" s="28" t="str">
        <f t="shared" ref="E18" si="16">IF(AND(E17&lt;&gt;"",E16&lt;&gt;""),E17/((13-E16)*6),"")</f>
        <v/>
      </c>
      <c r="F18" s="28" t="str">
        <f t="shared" ref="F18" si="17">IF(AND(F17&lt;&gt;"",F16&lt;&gt;""),F17/((13-F16)*6),"")</f>
        <v/>
      </c>
      <c r="G18" s="28" t="str">
        <f t="shared" ref="G18" si="18">IF(AND(G17&lt;&gt;"",G16&lt;&gt;""),G17/((13-G16)*6),"")</f>
        <v/>
      </c>
      <c r="H18" s="28" t="str">
        <f t="shared" ref="H18" si="19">IF(AND(H17&lt;&gt;"",H16&lt;&gt;""),H17/((13-H16)*6),"")</f>
        <v/>
      </c>
      <c r="I18" s="28" t="str">
        <f t="shared" ref="I18" si="20">IF(AND(I17&lt;&gt;"",I16&lt;&gt;""),I17/((13-I16)*6),"")</f>
        <v/>
      </c>
      <c r="J18" s="28" t="str">
        <f t="shared" ref="J18" si="21">IF(AND(J17&lt;&gt;"",J16&lt;&gt;""),J17/((13-J16)*6),"")</f>
        <v/>
      </c>
      <c r="K18" s="28" t="str">
        <f t="shared" ref="K18" si="22">IF(AND(K17&lt;&gt;"",K16&lt;&gt;""),K17/((13-K16)*6),"")</f>
        <v/>
      </c>
      <c r="L18" s="28" t="str">
        <f t="shared" ref="L18" si="23">IF(AND(L17&lt;&gt;"",L16&lt;&gt;""),L17/((13-L16)*6),"")</f>
        <v/>
      </c>
      <c r="M18" s="28" t="str">
        <f t="shared" ref="M18" si="24">IF(AND(M17&lt;&gt;"",M16&lt;&gt;""),M17/((13-M16)*6),"")</f>
        <v/>
      </c>
      <c r="N18" s="28" t="str">
        <f t="shared" ref="N18" si="25">IF(AND(N17&lt;&gt;"",N16&lt;&gt;""),N17/((13-N16)*6),"")</f>
        <v/>
      </c>
      <c r="O18" s="28" t="str">
        <f t="shared" ref="O18" si="26">IF(AND(O17&lt;&gt;"",O16&lt;&gt;""),O17/((13-O16)*6),"")</f>
        <v/>
      </c>
      <c r="P18" s="28">
        <f t="shared" ref="P18" si="27">IF(AND(P17&lt;&gt;"",P16&lt;&gt;""),P17/((13-P16)*6),"")</f>
        <v>1.1666666666666667</v>
      </c>
      <c r="Q18" s="28" t="str">
        <f t="shared" ref="Q18" si="28">IF(AND(Q17&lt;&gt;"",Q16&lt;&gt;""),Q17/((13-Q16)*6),"")</f>
        <v/>
      </c>
      <c r="R18" s="28" t="str">
        <f t="shared" ref="R18" si="29">IF(AND(R17&lt;&gt;"",R16&lt;&gt;""),R17/((13-R16)*6),"")</f>
        <v/>
      </c>
      <c r="S18" s="28" t="str">
        <f t="shared" ref="S18" si="30">IF(AND(S17&lt;&gt;"",S16&lt;&gt;""),S17/((13-S16)*6),"")</f>
        <v/>
      </c>
      <c r="T18" s="28" t="str">
        <f t="shared" ref="T18" si="31">IF(AND(T17&lt;&gt;"",T16&lt;&gt;""),T17/((13-T16)*6),"")</f>
        <v/>
      </c>
      <c r="U18" s="28" t="str">
        <f t="shared" ref="U18" si="32">IF(AND(U17&lt;&gt;"",U16&lt;&gt;""),U17/((13-U16)*6),"")</f>
        <v/>
      </c>
      <c r="V18" s="28" t="str">
        <f t="shared" ref="V18" si="33">IF(AND(V17&lt;&gt;"",V16&lt;&gt;""),V17/((13-V16)*6),"")</f>
        <v/>
      </c>
      <c r="W18" s="28" t="str">
        <f t="shared" ref="W18" si="34">IF(AND(W17&lt;&gt;"",W16&lt;&gt;""),W17/((13-W16)*6),"")</f>
        <v/>
      </c>
      <c r="X18" s="28" t="str">
        <f t="shared" ref="X18" si="35">IF(AND(X17&lt;&gt;"",X16&lt;&gt;""),X17/((13-X16)*6),"")</f>
        <v/>
      </c>
      <c r="Y18" s="28" t="str">
        <f t="shared" ref="Y18" si="36">IF(AND(Y17&lt;&gt;"",Y16&lt;&gt;""),Y17/((13-Y16)*6),"")</f>
        <v/>
      </c>
      <c r="Z18" s="28" t="str">
        <f t="shared" ref="Z18" si="37">IF(AND(Z17&lt;&gt;"",Z16&lt;&gt;""),Z17/((13-Z16)*6),"")</f>
        <v/>
      </c>
      <c r="AA18" s="28" t="str">
        <f t="shared" ref="AA18" si="38">IF(AND(AA17&lt;&gt;"",AA16&lt;&gt;""),AA17/((13-AA16)*6),"")</f>
        <v/>
      </c>
      <c r="AB18" s="28" t="str">
        <f t="shared" ref="AB18" si="39">IF(AND(AB17&lt;&gt;"",AB16&lt;&gt;""),AB17/((13-AB16)*6),"")</f>
        <v/>
      </c>
      <c r="AC18" s="28" t="str">
        <f t="shared" ref="AC18" si="40">IF(AND(AC17&lt;&gt;"",AC16&lt;&gt;""),AC17/((13-AC16)*6),"")</f>
        <v/>
      </c>
      <c r="AD18" s="28" t="str">
        <f t="shared" ref="AD18" si="41">IF(AND(AD17&lt;&gt;"",AD16&lt;&gt;""),AD17/((13-AD16)*6),"")</f>
        <v/>
      </c>
      <c r="AE18" s="28" t="str">
        <f t="shared" ref="AE18" si="42">IF(AND(AE17&lt;&gt;"",AE16&lt;&gt;""),AE17/((13-AE16)*6),"")</f>
        <v/>
      </c>
      <c r="AF18" s="28" t="str">
        <f t="shared" ref="AF18" si="43">IF(AND(AF17&lt;&gt;"",AF16&lt;&gt;""),AF17/((13-AF16)*6),"")</f>
        <v/>
      </c>
      <c r="AG18" s="62">
        <f t="shared" si="12"/>
        <v>1.1666666666666667</v>
      </c>
      <c r="AH18" s="59"/>
      <c r="AJ18" s="137">
        <f t="shared" si="13"/>
        <v>1.1666666666666667</v>
      </c>
      <c r="AK18" s="137">
        <f t="shared" si="11"/>
        <v>1.1666666666666667</v>
      </c>
    </row>
    <row r="19" spans="1:72" x14ac:dyDescent="0.25">
      <c r="A19" s="47" t="s">
        <v>19</v>
      </c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>
        <v>0.48973379629629626</v>
      </c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64">
        <f t="shared" si="12"/>
        <v>0.48973379629629626</v>
      </c>
      <c r="AH19" s="67">
        <f>IF(AND(AG19&lt;&gt;"",AG15&lt;&gt;""),AG19-AG15,"")</f>
        <v>-1.1574074074149898E-5</v>
      </c>
      <c r="AJ19" s="64">
        <f t="shared" si="13"/>
        <v>0.48973379629629626</v>
      </c>
      <c r="AK19" s="64">
        <f t="shared" si="11"/>
        <v>0.48973379629629626</v>
      </c>
    </row>
    <row r="20" spans="1:72" x14ac:dyDescent="0.25">
      <c r="A20" s="47" t="s">
        <v>4</v>
      </c>
      <c r="B20" s="141"/>
      <c r="C20" s="141"/>
      <c r="D20" s="141"/>
      <c r="E20" s="141"/>
      <c r="F20" s="141"/>
      <c r="G20" s="141"/>
      <c r="H20" s="141"/>
      <c r="I20" s="141"/>
      <c r="J20" s="141"/>
      <c r="K20" s="141"/>
      <c r="L20" s="141"/>
      <c r="M20" s="141"/>
      <c r="N20" s="141"/>
      <c r="O20" s="141"/>
      <c r="P20" s="141">
        <v>0.48975694444444445</v>
      </c>
      <c r="Q20" s="141"/>
      <c r="R20" s="141"/>
      <c r="S20" s="141"/>
      <c r="T20" s="141"/>
      <c r="U20" s="142"/>
      <c r="V20" s="141"/>
      <c r="W20" s="141"/>
      <c r="X20" s="141"/>
      <c r="Y20" s="141"/>
      <c r="Z20" s="141"/>
      <c r="AA20" s="141"/>
      <c r="AB20" s="141"/>
      <c r="AC20" s="141"/>
      <c r="AD20" s="141"/>
      <c r="AE20" s="141"/>
      <c r="AF20" s="141"/>
      <c r="AG20" s="67">
        <f t="shared" ref="AG20:AG21" si="44">IF(OR(B20&lt;&gt;"",C20&lt;&gt;"",D20&lt;&gt;"",E20&lt;&gt;"",F20&lt;&gt;"",G20&lt;&gt;"",H20&lt;&gt;"",I20&lt;&gt;"",J20&lt;&gt;"",K20&lt;&gt;"",L20&lt;&gt;"",M20&lt;&gt;"",N20&lt;&gt;"",O20&lt;&gt;"",P20&lt;&gt;"",Q20&lt;&gt;"",R20&lt;&gt;"",S20&lt;&gt;"",T20&lt;&gt;"",U20&lt;&gt;"",V20&lt;&gt;"",W20&lt;&gt;"",X20&lt;&gt;"",Y20&lt;&gt;"",Z20&lt;&gt;"",AA20&lt;&gt;"",AB20&lt;&gt;"",AC20&lt;&gt;"",AD20&lt;&gt;"",AE20&lt;&gt;"",AF20&lt;&gt;""),AVERAGE(B20:AF20),"")</f>
        <v>0.48975694444444445</v>
      </c>
      <c r="AH20" s="67">
        <f>IF(AG20&lt;&gt;"",AG20-AG15,"")</f>
        <v>1.1574074074038876E-5</v>
      </c>
      <c r="AJ20" s="67">
        <f t="shared" si="13"/>
        <v>0.48975694444444445</v>
      </c>
      <c r="AK20" s="67">
        <f t="shared" si="11"/>
        <v>0.48975694444444445</v>
      </c>
    </row>
    <row r="21" spans="1:72" ht="15.75" thickBot="1" x14ac:dyDescent="0.3">
      <c r="A21" s="143" t="s">
        <v>421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>
        <v>0.48974537037037041</v>
      </c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61">
        <f t="shared" si="44"/>
        <v>0.48974537037037041</v>
      </c>
      <c r="AH21" s="61">
        <f>IF(AG21&lt;&gt;"",AG21-AG16,"")</f>
        <v>-1.5102546296296295</v>
      </c>
      <c r="AJ21" s="61">
        <f t="shared" si="13"/>
        <v>0.48974537037037041</v>
      </c>
      <c r="AK21" s="61">
        <f t="shared" si="11"/>
        <v>0.48974537037037041</v>
      </c>
    </row>
    <row r="22" spans="1:72" ht="5.0999999999999996" customHeight="1" thickBot="1" x14ac:dyDescent="0.3">
      <c r="BS22" s="33"/>
      <c r="BT22" s="26"/>
    </row>
    <row r="23" spans="1:72" ht="15.75" customHeight="1" thickBot="1" x14ac:dyDescent="0.3">
      <c r="A23" s="193" t="str">
        <f>Paramétrages!D4</f>
        <v>CHRONOROUTE 13H30</v>
      </c>
      <c r="B23" s="194"/>
      <c r="C23" s="194"/>
      <c r="D23" s="194"/>
      <c r="E23" s="194"/>
      <c r="F23" s="194"/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  <c r="AF23" s="194"/>
      <c r="AG23" s="194"/>
      <c r="AH23" s="195"/>
      <c r="BS23" s="33"/>
      <c r="BT23" s="26"/>
    </row>
    <row r="24" spans="1:72" ht="15.75" thickBot="1" x14ac:dyDescent="0.3">
      <c r="A24" s="31" t="s">
        <v>31</v>
      </c>
      <c r="B24" s="32">
        <v>1</v>
      </c>
      <c r="C24" s="32">
        <v>2</v>
      </c>
      <c r="D24" s="32">
        <v>3</v>
      </c>
      <c r="E24" s="32">
        <v>4</v>
      </c>
      <c r="F24" s="32">
        <v>5</v>
      </c>
      <c r="G24" s="32">
        <v>6</v>
      </c>
      <c r="H24" s="32">
        <v>7</v>
      </c>
      <c r="I24" s="32">
        <v>8</v>
      </c>
      <c r="J24" s="32">
        <v>9</v>
      </c>
      <c r="K24" s="32">
        <v>10</v>
      </c>
      <c r="L24" s="32">
        <v>11</v>
      </c>
      <c r="M24" s="32">
        <v>12</v>
      </c>
      <c r="N24" s="32">
        <v>13</v>
      </c>
      <c r="O24" s="32">
        <v>14</v>
      </c>
      <c r="P24" s="32">
        <v>15</v>
      </c>
      <c r="Q24" s="32">
        <v>16</v>
      </c>
      <c r="R24" s="32">
        <v>17</v>
      </c>
      <c r="S24" s="32">
        <v>18</v>
      </c>
      <c r="T24" s="32">
        <v>19</v>
      </c>
      <c r="U24" s="32">
        <v>20</v>
      </c>
      <c r="V24" s="32">
        <v>21</v>
      </c>
      <c r="W24" s="32">
        <v>22</v>
      </c>
      <c r="X24" s="32">
        <v>23</v>
      </c>
      <c r="Y24" s="32">
        <v>24</v>
      </c>
      <c r="Z24" s="32">
        <v>25</v>
      </c>
      <c r="AA24" s="32">
        <v>26</v>
      </c>
      <c r="AB24" s="32">
        <v>27</v>
      </c>
      <c r="AC24" s="32">
        <v>28</v>
      </c>
      <c r="AD24" s="32">
        <v>29</v>
      </c>
      <c r="AE24" s="32">
        <v>30</v>
      </c>
      <c r="AF24" s="32">
        <v>31</v>
      </c>
      <c r="AG24" s="25" t="s">
        <v>32</v>
      </c>
      <c r="AH24" s="25" t="s">
        <v>33</v>
      </c>
      <c r="AJ24" s="25" t="s">
        <v>418</v>
      </c>
      <c r="AK24" s="25" t="s">
        <v>419</v>
      </c>
      <c r="BS24" s="33"/>
      <c r="BT24" s="26"/>
    </row>
    <row r="25" spans="1:72" x14ac:dyDescent="0.25">
      <c r="A25" s="47" t="s">
        <v>8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4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63" t="str">
        <f>IF(OR(B25&lt;&gt;"",C25&lt;&gt;"",D25&lt;&gt;"",E25&lt;&gt;"",F25&lt;&gt;"",G25&lt;&gt;"",H25&lt;&gt;"",I25&lt;&gt;"",J25&lt;&gt;"",K25&lt;&gt;"",L25&lt;&gt;"",M25&lt;&gt;"",N25&lt;&gt;"",O25&lt;&gt;"",P25&lt;&gt;"",Q25&lt;&gt;"",R25&lt;&gt;"",S25&lt;&gt;"",T25&lt;&gt;"",U25&lt;&gt;"",V25&lt;&gt;"",W25&lt;&gt;"",X25&lt;&gt;"",Y25&lt;&gt;"",Z25&lt;&gt;"",AA25&lt;&gt;"",AB25&lt;&gt;"",AC25&lt;&gt;"",AD25&lt;&gt;"",AE25&lt;&gt;"",AF25&lt;&gt;""),AVERAGE(B25:AF25),"")</f>
        <v/>
      </c>
      <c r="AH25" s="196" t="str">
        <f>IF(AG26&lt;&gt;"",AG26-AG25,"")</f>
        <v/>
      </c>
      <c r="AJ25" s="63" t="str">
        <f>IF(OR(B25&lt;&gt;"",C25&lt;&gt;"",D25&lt;&gt;"",E25&lt;&gt;"",F25&lt;&gt;"",G25&lt;&gt;"",H25&lt;&gt;"",I25&lt;&gt;"",J25&lt;&gt;"",K25&lt;&gt;"",L25&lt;&gt;"",M25&lt;&gt;"",N25&lt;&gt;"",O25&lt;&gt;"",P25&lt;&gt;"",Q25&lt;&gt;"",R25&lt;&gt;"",S25&lt;&gt;"",T25&lt;&gt;"",U25&lt;&gt;"",V25&lt;&gt;"",W25&lt;&gt;"",X25&lt;&gt;"",Y25&lt;&gt;"",Z25&lt;&gt;"",AA25&lt;&gt;"",AB25&lt;&gt;"",AC25&lt;&gt;"",AD25&lt;&gt;"",AE25&lt;&gt;"",AF25&lt;&gt;""),MIN(B25:AF25),"")</f>
        <v/>
      </c>
      <c r="AK25" s="63" t="str">
        <f>IF(OR(B25&lt;&gt;"",C25&lt;&gt;"",D25&lt;&gt;"",E25&lt;&gt;"",F25&lt;&gt;"",G25&lt;&gt;"",H25&lt;&gt;"",I25&lt;&gt;"",J25&lt;&gt;"",K25&lt;&gt;"",L25&lt;&gt;"",M25&lt;&gt;"",N25&lt;&gt;"",O25&lt;&gt;"",P25&lt;&gt;"",Q25&lt;&gt;"",R25&lt;&gt;"",S25&lt;&gt;"",T25&lt;&gt;"",U25&lt;&gt;"",V25&lt;&gt;"",W25&lt;&gt;"",X25&lt;&gt;"",Y25&lt;&gt;"",Z25&lt;&gt;"",AA25&lt;&gt;"",AB25&lt;&gt;"",AC25&lt;&gt;"",AD25&lt;&gt;"",AE25&lt;&gt;"",AF25&lt;&gt;""),MAX(B25:AF25),"")</f>
        <v/>
      </c>
    </row>
    <row r="26" spans="1:72" x14ac:dyDescent="0.25">
      <c r="A26" s="47" t="s">
        <v>3</v>
      </c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30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64" t="str">
        <f>IF(OR(B26&lt;&gt;"",C26&lt;&gt;"",D26&lt;&gt;"",E26&lt;&gt;"",F26&lt;&gt;"",G26&lt;&gt;"",H26&lt;&gt;"",I26&lt;&gt;"",J26&lt;&gt;"",K26&lt;&gt;"",L26&lt;&gt;"",M26&lt;&gt;"",N26&lt;&gt;"",O26&lt;&gt;"",P26&lt;&gt;"",Q26&lt;&gt;"",R26&lt;&gt;"",S26&lt;&gt;"",T26&lt;&gt;"",U26&lt;&gt;"",V26&lt;&gt;"",W26&lt;&gt;"",X26&lt;&gt;"",Y26&lt;&gt;"",Z26&lt;&gt;"",AA26&lt;&gt;"",AB26&lt;&gt;"",AC26&lt;&gt;"",AD26&lt;&gt;"",AE26&lt;&gt;"",AF26&lt;&gt;""),AVERAGE(B26:AF26),"")</f>
        <v/>
      </c>
      <c r="AH26" s="197"/>
      <c r="AJ26" s="64" t="str">
        <f t="shared" ref="AJ26" si="45">IF(OR(B26&lt;&gt;"",C26&lt;&gt;"",D26&lt;&gt;"",E26&lt;&gt;"",F26&lt;&gt;"",G26&lt;&gt;"",H26&lt;&gt;"",I26&lt;&gt;"",J26&lt;&gt;"",K26&lt;&gt;"",L26&lt;&gt;"",M26&lt;&gt;"",N26&lt;&gt;"",O26&lt;&gt;"",P26&lt;&gt;"",Q26&lt;&gt;"",R26&lt;&gt;"",S26&lt;&gt;"",T26&lt;&gt;"",U26&lt;&gt;"",V26&lt;&gt;"",W26&lt;&gt;"",X26&lt;&gt;"",Y26&lt;&gt;"",Z26&lt;&gt;"",AA26&lt;&gt;"",AB26&lt;&gt;"",AC26&lt;&gt;"",AD26&lt;&gt;"",AE26&lt;&gt;"",AF26&lt;&gt;""),MIN(B26:AF26),"")</f>
        <v/>
      </c>
      <c r="AK26" s="64" t="str">
        <f t="shared" ref="AK26:AK32" si="46">IF(OR(B26&lt;&gt;"",C26&lt;&gt;"",D26&lt;&gt;"",E26&lt;&gt;"",F26&lt;&gt;"",G26&lt;&gt;"",H26&lt;&gt;"",I26&lt;&gt;"",J26&lt;&gt;"",K26&lt;&gt;"",L26&lt;&gt;"",M26&lt;&gt;"",N26&lt;&gt;"",O26&lt;&gt;"",P26&lt;&gt;"",Q26&lt;&gt;"",R26&lt;&gt;"",S26&lt;&gt;"",T26&lt;&gt;"",U26&lt;&gt;"",V26&lt;&gt;"",W26&lt;&gt;"",X26&lt;&gt;"",Y26&lt;&gt;"",Z26&lt;&gt;"",AA26&lt;&gt;"",AB26&lt;&gt;"",AC26&lt;&gt;"",AD26&lt;&gt;"",AE26&lt;&gt;"",AF26&lt;&gt;""),MAX(B26:AF26),"")</f>
        <v/>
      </c>
    </row>
    <row r="27" spans="1:72" x14ac:dyDescent="0.25">
      <c r="A27" s="47" t="s">
        <v>24</v>
      </c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65" t="str">
        <f>IF(OR(B27&lt;&gt;"",C27&lt;&gt;"",D27&lt;&gt;"",E27&lt;&gt;"",F27&lt;&gt;"",G27&lt;&gt;"",H27&lt;&gt;"",I27&lt;&gt;"",J27&lt;&gt;"",K27&lt;&gt;"",L27&lt;&gt;"",M27&lt;&gt;"",N27&lt;&gt;"",O27&lt;&gt;"",P27&lt;&gt;"",Q27&lt;&gt;"",R27&lt;&gt;"",S27&lt;&gt;"",T27&lt;&gt;"",U27&lt;&gt;"",V27&lt;&gt;"",W27&lt;&gt;"",X27&lt;&gt;"",Y27&lt;&gt;"",Z27&lt;&gt;"",AA27&lt;&gt;"",AB27&lt;&gt;"",AC27&lt;&gt;"",AD27&lt;&gt;"",AE27&lt;&gt;"",AF27&lt;&gt;""),AVERAGE(B27:AF27),"")</f>
        <v/>
      </c>
      <c r="AH27" s="60"/>
      <c r="AJ27" s="135" t="str">
        <f>IF(OR(B27&lt;&gt;"",C27&lt;&gt;"",D27&lt;&gt;"",E27&lt;&gt;"",F27&lt;&gt;"",G27&lt;&gt;"",H27&lt;&gt;"",I27&lt;&gt;"",J27&lt;&gt;"",K27&lt;&gt;"",L27&lt;&gt;"",M27&lt;&gt;"",N27&lt;&gt;"",O27&lt;&gt;"",P27&lt;&gt;"",Q27&lt;&gt;"",R27&lt;&gt;"",S27&lt;&gt;"",T27&lt;&gt;"",U27&lt;&gt;"",V27&lt;&gt;"",W27&lt;&gt;"",X27&lt;&gt;"",Y27&lt;&gt;"",Z27&lt;&gt;"",AA27&lt;&gt;"",AB27&lt;&gt;"",AC27&lt;&gt;"",AD27&lt;&gt;"",AE27&lt;&gt;"",AF27&lt;&gt;""),MIN(B27:AF27),"")</f>
        <v/>
      </c>
      <c r="AK27" s="135" t="str">
        <f t="shared" si="46"/>
        <v/>
      </c>
    </row>
    <row r="28" spans="1:72" x14ac:dyDescent="0.25">
      <c r="A28" s="47" t="s">
        <v>25</v>
      </c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66" t="str">
        <f t="shared" ref="AG28:AG30" si="47">IF(OR(B28&lt;&gt;"",C28&lt;&gt;"",D28&lt;&gt;"",E28&lt;&gt;"",F28&lt;&gt;"",G28&lt;&gt;"",H28&lt;&gt;"",I28&lt;&gt;"",J28&lt;&gt;"",K28&lt;&gt;"",L28&lt;&gt;"",M28&lt;&gt;"",N28&lt;&gt;"",O28&lt;&gt;"",P28&lt;&gt;"",Q28&lt;&gt;"",R28&lt;&gt;"",S28&lt;&gt;"",T28&lt;&gt;"",U28&lt;&gt;"",V28&lt;&gt;"",W28&lt;&gt;"",X28&lt;&gt;"",Y28&lt;&gt;"",Z28&lt;&gt;"",AA28&lt;&gt;"",AB28&lt;&gt;"",AC28&lt;&gt;"",AD28&lt;&gt;"",AE28&lt;&gt;"",AF28&lt;&gt;""),AVERAGE(B28:AF28),"")</f>
        <v/>
      </c>
      <c r="AH28" s="59"/>
      <c r="AJ28" s="135" t="str">
        <f t="shared" ref="AJ28:AJ32" si="48">IF(OR(B28&lt;&gt;"",C28&lt;&gt;"",D28&lt;&gt;"",E28&lt;&gt;"",F28&lt;&gt;"",G28&lt;&gt;"",H28&lt;&gt;"",I28&lt;&gt;"",J28&lt;&gt;"",K28&lt;&gt;"",L28&lt;&gt;"",M28&lt;&gt;"",N28&lt;&gt;"",O28&lt;&gt;"",P28&lt;&gt;"",Q28&lt;&gt;"",R28&lt;&gt;"",S28&lt;&gt;"",T28&lt;&gt;"",U28&lt;&gt;"",V28&lt;&gt;"",W28&lt;&gt;"",X28&lt;&gt;"",Y28&lt;&gt;"",Z28&lt;&gt;"",AA28&lt;&gt;"",AB28&lt;&gt;"",AC28&lt;&gt;"",AD28&lt;&gt;"",AE28&lt;&gt;"",AF28&lt;&gt;""),MIN(B28:AF28),"")</f>
        <v/>
      </c>
      <c r="AK28" s="135" t="str">
        <f t="shared" si="46"/>
        <v/>
      </c>
    </row>
    <row r="29" spans="1:72" x14ac:dyDescent="0.25">
      <c r="A29" s="47" t="s">
        <v>34</v>
      </c>
      <c r="B29" s="28" t="str">
        <f>IF(AND(B28&lt;&gt;"",B27&lt;&gt;""),B28/((13-B27)*6),"")</f>
        <v/>
      </c>
      <c r="C29" s="28" t="str">
        <f t="shared" ref="C29" si="49">IF(AND(C28&lt;&gt;"",C27&lt;&gt;""),C28/((13-C27)*6),"")</f>
        <v/>
      </c>
      <c r="D29" s="28" t="str">
        <f t="shared" ref="D29" si="50">IF(AND(D28&lt;&gt;"",D27&lt;&gt;""),D28/((13-D27)*6),"")</f>
        <v/>
      </c>
      <c r="E29" s="28" t="str">
        <f t="shared" ref="E29" si="51">IF(AND(E28&lt;&gt;"",E27&lt;&gt;""),E28/((13-E27)*6),"")</f>
        <v/>
      </c>
      <c r="F29" s="28" t="str">
        <f t="shared" ref="F29" si="52">IF(AND(F28&lt;&gt;"",F27&lt;&gt;""),F28/((13-F27)*6),"")</f>
        <v/>
      </c>
      <c r="G29" s="28" t="str">
        <f t="shared" ref="G29" si="53">IF(AND(G28&lt;&gt;"",G27&lt;&gt;""),G28/((13-G27)*6),"")</f>
        <v/>
      </c>
      <c r="H29" s="28" t="str">
        <f t="shared" ref="H29" si="54">IF(AND(H28&lt;&gt;"",H27&lt;&gt;""),H28/((13-H27)*6),"")</f>
        <v/>
      </c>
      <c r="I29" s="28" t="str">
        <f t="shared" ref="I29" si="55">IF(AND(I28&lt;&gt;"",I27&lt;&gt;""),I28/((13-I27)*6),"")</f>
        <v/>
      </c>
      <c r="J29" s="28" t="str">
        <f t="shared" ref="J29" si="56">IF(AND(J28&lt;&gt;"",J27&lt;&gt;""),J28/((13-J27)*6),"")</f>
        <v/>
      </c>
      <c r="K29" s="28" t="str">
        <f t="shared" ref="K29" si="57">IF(AND(K28&lt;&gt;"",K27&lt;&gt;""),K28/((13-K27)*6),"")</f>
        <v/>
      </c>
      <c r="L29" s="28" t="str">
        <f t="shared" ref="L29" si="58">IF(AND(L28&lt;&gt;"",L27&lt;&gt;""),L28/((13-L27)*6),"")</f>
        <v/>
      </c>
      <c r="M29" s="28" t="str">
        <f t="shared" ref="M29" si="59">IF(AND(M28&lt;&gt;"",M27&lt;&gt;""),M28/((13-M27)*6),"")</f>
        <v/>
      </c>
      <c r="N29" s="28" t="str">
        <f t="shared" ref="N29" si="60">IF(AND(N28&lt;&gt;"",N27&lt;&gt;""),N28/((13-N27)*6),"")</f>
        <v/>
      </c>
      <c r="O29" s="28" t="str">
        <f t="shared" ref="O29" si="61">IF(AND(O28&lt;&gt;"",O27&lt;&gt;""),O28/((13-O27)*6),"")</f>
        <v/>
      </c>
      <c r="P29" s="28" t="str">
        <f t="shared" ref="P29" si="62">IF(AND(P28&lt;&gt;"",P27&lt;&gt;""),P28/((13-P27)*6),"")</f>
        <v/>
      </c>
      <c r="Q29" s="28" t="str">
        <f t="shared" ref="Q29" si="63">IF(AND(Q28&lt;&gt;"",Q27&lt;&gt;""),Q28/((13-Q27)*6),"")</f>
        <v/>
      </c>
      <c r="R29" s="28" t="str">
        <f t="shared" ref="R29" si="64">IF(AND(R28&lt;&gt;"",R27&lt;&gt;""),R28/((13-R27)*6),"")</f>
        <v/>
      </c>
      <c r="S29" s="28" t="str">
        <f t="shared" ref="S29" si="65">IF(AND(S28&lt;&gt;"",S27&lt;&gt;""),S28/((13-S27)*6),"")</f>
        <v/>
      </c>
      <c r="T29" s="28" t="str">
        <f t="shared" ref="T29" si="66">IF(AND(T28&lt;&gt;"",T27&lt;&gt;""),T28/((13-T27)*6),"")</f>
        <v/>
      </c>
      <c r="U29" s="28" t="str">
        <f t="shared" ref="U29" si="67">IF(AND(U28&lt;&gt;"",U27&lt;&gt;""),U28/((13-U27)*6),"")</f>
        <v/>
      </c>
      <c r="V29" s="28" t="str">
        <f t="shared" ref="V29" si="68">IF(AND(V28&lt;&gt;"",V27&lt;&gt;""),V28/((13-V27)*6),"")</f>
        <v/>
      </c>
      <c r="W29" s="28" t="str">
        <f t="shared" ref="W29" si="69">IF(AND(W28&lt;&gt;"",W27&lt;&gt;""),W28/((13-W27)*6),"")</f>
        <v/>
      </c>
      <c r="X29" s="28" t="str">
        <f t="shared" ref="X29" si="70">IF(AND(X28&lt;&gt;"",X27&lt;&gt;""),X28/((13-X27)*6),"")</f>
        <v/>
      </c>
      <c r="Y29" s="28" t="str">
        <f t="shared" ref="Y29" si="71">IF(AND(Y28&lt;&gt;"",Y27&lt;&gt;""),Y28/((13-Y27)*6),"")</f>
        <v/>
      </c>
      <c r="Z29" s="28" t="str">
        <f t="shared" ref="Z29" si="72">IF(AND(Z28&lt;&gt;"",Z27&lt;&gt;""),Z28/((13-Z27)*6),"")</f>
        <v/>
      </c>
      <c r="AA29" s="28" t="str">
        <f t="shared" ref="AA29" si="73">IF(AND(AA28&lt;&gt;"",AA27&lt;&gt;""),AA28/((13-AA27)*6),"")</f>
        <v/>
      </c>
      <c r="AB29" s="28" t="str">
        <f t="shared" ref="AB29" si="74">IF(AND(AB28&lt;&gt;"",AB27&lt;&gt;""),AB28/((13-AB27)*6),"")</f>
        <v/>
      </c>
      <c r="AC29" s="28" t="str">
        <f t="shared" ref="AC29" si="75">IF(AND(AC28&lt;&gt;"",AC27&lt;&gt;""),AC28/((13-AC27)*6),"")</f>
        <v/>
      </c>
      <c r="AD29" s="28" t="str">
        <f t="shared" ref="AD29" si="76">IF(AND(AD28&lt;&gt;"",AD27&lt;&gt;""),AD28/((13-AD27)*6),"")</f>
        <v/>
      </c>
      <c r="AE29" s="28" t="str">
        <f t="shared" ref="AE29" si="77">IF(AND(AE28&lt;&gt;"",AE27&lt;&gt;""),AE28/((13-AE27)*6),"")</f>
        <v/>
      </c>
      <c r="AF29" s="28" t="str">
        <f t="shared" ref="AF29" si="78">IF(AND(AF28&lt;&gt;"",AF27&lt;&gt;""),AF28/((13-AF27)*6),"")</f>
        <v/>
      </c>
      <c r="AG29" s="62" t="str">
        <f t="shared" si="47"/>
        <v/>
      </c>
      <c r="AH29" s="59"/>
      <c r="AJ29" s="137" t="str">
        <f t="shared" si="48"/>
        <v/>
      </c>
      <c r="AK29" s="137" t="str">
        <f t="shared" si="46"/>
        <v/>
      </c>
    </row>
    <row r="30" spans="1:72" x14ac:dyDescent="0.25">
      <c r="A30" s="47" t="s">
        <v>19</v>
      </c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64" t="str">
        <f t="shared" si="47"/>
        <v/>
      </c>
      <c r="AH30" s="67" t="str">
        <f>IF(AND(AG30&lt;&gt;"",AG26&lt;&gt;""),AG30-AG26,"")</f>
        <v/>
      </c>
      <c r="AJ30" s="64" t="str">
        <f t="shared" si="48"/>
        <v/>
      </c>
      <c r="AK30" s="64" t="str">
        <f t="shared" si="46"/>
        <v/>
      </c>
    </row>
    <row r="31" spans="1:72" x14ac:dyDescent="0.25">
      <c r="A31" s="47" t="s">
        <v>4</v>
      </c>
      <c r="B31" s="141"/>
      <c r="C31" s="141"/>
      <c r="D31" s="141"/>
      <c r="E31" s="141"/>
      <c r="F31" s="141"/>
      <c r="G31" s="141"/>
      <c r="H31" s="141"/>
      <c r="I31" s="141"/>
      <c r="J31" s="141"/>
      <c r="K31" s="141"/>
      <c r="L31" s="141"/>
      <c r="M31" s="141"/>
      <c r="N31" s="141"/>
      <c r="O31" s="141"/>
      <c r="P31" s="141"/>
      <c r="Q31" s="141"/>
      <c r="R31" s="141"/>
      <c r="S31" s="141"/>
      <c r="T31" s="141"/>
      <c r="U31" s="142"/>
      <c r="V31" s="141"/>
      <c r="W31" s="141"/>
      <c r="X31" s="141"/>
      <c r="Y31" s="141"/>
      <c r="Z31" s="141"/>
      <c r="AA31" s="141"/>
      <c r="AB31" s="141"/>
      <c r="AC31" s="141"/>
      <c r="AD31" s="141"/>
      <c r="AE31" s="141"/>
      <c r="AF31" s="141"/>
      <c r="AG31" s="67" t="str">
        <f t="shared" ref="AG31:AG32" si="79">IF(OR(B31&lt;&gt;"",C31&lt;&gt;"",D31&lt;&gt;"",E31&lt;&gt;"",F31&lt;&gt;"",G31&lt;&gt;"",H31&lt;&gt;"",I31&lt;&gt;"",J31&lt;&gt;"",K31&lt;&gt;"",L31&lt;&gt;"",M31&lt;&gt;"",N31&lt;&gt;"",O31&lt;&gt;"",P31&lt;&gt;"",Q31&lt;&gt;"",R31&lt;&gt;"",S31&lt;&gt;"",T31&lt;&gt;"",U31&lt;&gt;"",V31&lt;&gt;"",W31&lt;&gt;"",X31&lt;&gt;"",Y31&lt;&gt;"",Z31&lt;&gt;"",AA31&lt;&gt;"",AB31&lt;&gt;"",AC31&lt;&gt;"",AD31&lt;&gt;"",AE31&lt;&gt;"",AF31&lt;&gt;""),AVERAGE(B31:AF31),"")</f>
        <v/>
      </c>
      <c r="AH31" s="67" t="str">
        <f>IF(AG31&lt;&gt;"",AG31-AG26,"")</f>
        <v/>
      </c>
      <c r="AJ31" s="67" t="str">
        <f t="shared" si="48"/>
        <v/>
      </c>
      <c r="AK31" s="67" t="str">
        <f t="shared" si="46"/>
        <v/>
      </c>
    </row>
    <row r="32" spans="1:72" ht="15.75" thickBot="1" x14ac:dyDescent="0.3">
      <c r="A32" s="143" t="s">
        <v>421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61" t="str">
        <f t="shared" si="79"/>
        <v/>
      </c>
      <c r="AH32" s="61" t="str">
        <f>IF(AG32&lt;&gt;"",AG32-AG27,"")</f>
        <v/>
      </c>
      <c r="AJ32" s="61" t="str">
        <f t="shared" si="48"/>
        <v/>
      </c>
      <c r="AK32" s="61" t="str">
        <f t="shared" si="46"/>
        <v/>
      </c>
    </row>
    <row r="33" spans="1:72" ht="5.0999999999999996" customHeight="1" thickBot="1" x14ac:dyDescent="0.3">
      <c r="BS33" s="33"/>
      <c r="BT33" s="26"/>
    </row>
    <row r="34" spans="1:72" ht="15.75" customHeight="1" thickBot="1" x14ac:dyDescent="0.3">
      <c r="A34" s="193" t="str">
        <f>Paramétrages!D5</f>
        <v>CHRONOROUTE 17H30</v>
      </c>
      <c r="B34" s="194"/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194"/>
      <c r="AD34" s="194"/>
      <c r="AE34" s="194"/>
      <c r="AF34" s="194"/>
      <c r="AG34" s="194"/>
      <c r="AH34" s="195"/>
      <c r="BS34" s="33"/>
      <c r="BT34" s="26"/>
    </row>
    <row r="35" spans="1:72" ht="15.75" thickBot="1" x14ac:dyDescent="0.3">
      <c r="A35" s="31" t="s">
        <v>31</v>
      </c>
      <c r="B35" s="32">
        <v>1</v>
      </c>
      <c r="C35" s="32">
        <v>2</v>
      </c>
      <c r="D35" s="32">
        <v>3</v>
      </c>
      <c r="E35" s="32">
        <v>4</v>
      </c>
      <c r="F35" s="32">
        <v>5</v>
      </c>
      <c r="G35" s="32">
        <v>6</v>
      </c>
      <c r="H35" s="32">
        <v>7</v>
      </c>
      <c r="I35" s="32">
        <v>8</v>
      </c>
      <c r="J35" s="32">
        <v>9</v>
      </c>
      <c r="K35" s="32">
        <v>10</v>
      </c>
      <c r="L35" s="32">
        <v>11</v>
      </c>
      <c r="M35" s="32">
        <v>12</v>
      </c>
      <c r="N35" s="32">
        <v>13</v>
      </c>
      <c r="O35" s="32">
        <v>14</v>
      </c>
      <c r="P35" s="32">
        <v>15</v>
      </c>
      <c r="Q35" s="32">
        <v>16</v>
      </c>
      <c r="R35" s="32">
        <v>17</v>
      </c>
      <c r="S35" s="32">
        <v>18</v>
      </c>
      <c r="T35" s="32">
        <v>19</v>
      </c>
      <c r="U35" s="32">
        <v>20</v>
      </c>
      <c r="V35" s="32">
        <v>21</v>
      </c>
      <c r="W35" s="32">
        <v>22</v>
      </c>
      <c r="X35" s="32">
        <v>23</v>
      </c>
      <c r="Y35" s="32">
        <v>24</v>
      </c>
      <c r="Z35" s="32">
        <v>25</v>
      </c>
      <c r="AA35" s="32">
        <v>26</v>
      </c>
      <c r="AB35" s="32">
        <v>27</v>
      </c>
      <c r="AC35" s="32">
        <v>28</v>
      </c>
      <c r="AD35" s="32">
        <v>29</v>
      </c>
      <c r="AE35" s="32">
        <v>30</v>
      </c>
      <c r="AF35" s="32">
        <v>31</v>
      </c>
      <c r="AG35" s="25" t="s">
        <v>32</v>
      </c>
      <c r="AH35" s="25" t="s">
        <v>33</v>
      </c>
      <c r="AJ35" s="25" t="s">
        <v>418</v>
      </c>
      <c r="AK35" s="25" t="s">
        <v>419</v>
      </c>
      <c r="BS35" s="33"/>
      <c r="BT35" s="26"/>
    </row>
    <row r="36" spans="1:72" x14ac:dyDescent="0.25">
      <c r="A36" s="47" t="s">
        <v>8</v>
      </c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>
        <v>0.47575231481481484</v>
      </c>
      <c r="Q36" s="43"/>
      <c r="R36" s="43"/>
      <c r="S36" s="43"/>
      <c r="T36" s="43"/>
      <c r="U36" s="44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63">
        <f>IF(OR(B36&lt;&gt;"",C36&lt;&gt;"",D36&lt;&gt;"",E36&lt;&gt;"",F36&lt;&gt;"",G36&lt;&gt;"",H36&lt;&gt;"",I36&lt;&gt;"",J36&lt;&gt;"",K36&lt;&gt;"",L36&lt;&gt;"",M36&lt;&gt;"",N36&lt;&gt;"",O36&lt;&gt;"",P36&lt;&gt;"",Q36&lt;&gt;"",R36&lt;&gt;"",S36&lt;&gt;"",T36&lt;&gt;"",U36&lt;&gt;"",V36&lt;&gt;"",W36&lt;&gt;"",X36&lt;&gt;"",Y36&lt;&gt;"",Z36&lt;&gt;"",AA36&lt;&gt;"",AB36&lt;&gt;"",AC36&lt;&gt;"",AD36&lt;&gt;"",AE36&lt;&gt;"",AF36&lt;&gt;""),AVERAGE(B36:AF36),"")</f>
        <v>0.47575231481481484</v>
      </c>
      <c r="AH36" s="196">
        <f>IF(AG37&lt;&gt;"",AG37-AG36,"")</f>
        <v>1.1574074074038876E-5</v>
      </c>
      <c r="AJ36" s="63">
        <f>IF(OR(B36&lt;&gt;"",C36&lt;&gt;"",D36&lt;&gt;"",E36&lt;&gt;"",F36&lt;&gt;"",G36&lt;&gt;"",H36&lt;&gt;"",I36&lt;&gt;"",J36&lt;&gt;"",K36&lt;&gt;"",L36&lt;&gt;"",M36&lt;&gt;"",N36&lt;&gt;"",O36&lt;&gt;"",P36&lt;&gt;"",Q36&lt;&gt;"",R36&lt;&gt;"",S36&lt;&gt;"",T36&lt;&gt;"",U36&lt;&gt;"",V36&lt;&gt;"",W36&lt;&gt;"",X36&lt;&gt;"",Y36&lt;&gt;"",Z36&lt;&gt;"",AA36&lt;&gt;"",AB36&lt;&gt;"",AC36&lt;&gt;"",AD36&lt;&gt;"",AE36&lt;&gt;"",AF36&lt;&gt;""),MIN(B36:AF36),"")</f>
        <v>0.47575231481481484</v>
      </c>
      <c r="AK36" s="63">
        <f>IF(OR(B36&lt;&gt;"",C36&lt;&gt;"",D36&lt;&gt;"",E36&lt;&gt;"",F36&lt;&gt;"",G36&lt;&gt;"",H36&lt;&gt;"",I36&lt;&gt;"",J36&lt;&gt;"",K36&lt;&gt;"",L36&lt;&gt;"",M36&lt;&gt;"",N36&lt;&gt;"",O36&lt;&gt;"",P36&lt;&gt;"",Q36&lt;&gt;"",R36&lt;&gt;"",S36&lt;&gt;"",T36&lt;&gt;"",U36&lt;&gt;"",V36&lt;&gt;"",W36&lt;&gt;"",X36&lt;&gt;"",Y36&lt;&gt;"",Z36&lt;&gt;"",AA36&lt;&gt;"",AB36&lt;&gt;"",AC36&lt;&gt;"",AD36&lt;&gt;"",AE36&lt;&gt;"",AF36&lt;&gt;""),MAX(B36:AF36),"")</f>
        <v>0.47575231481481484</v>
      </c>
    </row>
    <row r="37" spans="1:72" x14ac:dyDescent="0.25">
      <c r="A37" s="47" t="s">
        <v>3</v>
      </c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>
        <v>0.47576388888888888</v>
      </c>
      <c r="Q37" s="29"/>
      <c r="R37" s="29"/>
      <c r="S37" s="29"/>
      <c r="T37" s="29"/>
      <c r="U37" s="30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64">
        <f>IF(OR(B37&lt;&gt;"",C37&lt;&gt;"",D37&lt;&gt;"",E37&lt;&gt;"",F37&lt;&gt;"",G37&lt;&gt;"",H37&lt;&gt;"",I37&lt;&gt;"",J37&lt;&gt;"",K37&lt;&gt;"",L37&lt;&gt;"",M37&lt;&gt;"",N37&lt;&gt;"",O37&lt;&gt;"",P37&lt;&gt;"",Q37&lt;&gt;"",R37&lt;&gt;"",S37&lt;&gt;"",T37&lt;&gt;"",U37&lt;&gt;"",V37&lt;&gt;"",W37&lt;&gt;"",X37&lt;&gt;"",Y37&lt;&gt;"",Z37&lt;&gt;"",AA37&lt;&gt;"",AB37&lt;&gt;"",AC37&lt;&gt;"",AD37&lt;&gt;"",AE37&lt;&gt;"",AF37&lt;&gt;""),AVERAGE(B37:AF37),"")</f>
        <v>0.47576388888888888</v>
      </c>
      <c r="AH37" s="197"/>
      <c r="AJ37" s="64">
        <f t="shared" ref="AJ37" si="80">IF(OR(B37&lt;&gt;"",C37&lt;&gt;"",D37&lt;&gt;"",E37&lt;&gt;"",F37&lt;&gt;"",G37&lt;&gt;"",H37&lt;&gt;"",I37&lt;&gt;"",J37&lt;&gt;"",K37&lt;&gt;"",L37&lt;&gt;"",M37&lt;&gt;"",N37&lt;&gt;"",O37&lt;&gt;"",P37&lt;&gt;"",Q37&lt;&gt;"",R37&lt;&gt;"",S37&lt;&gt;"",T37&lt;&gt;"",U37&lt;&gt;"",V37&lt;&gt;"",W37&lt;&gt;"",X37&lt;&gt;"",Y37&lt;&gt;"",Z37&lt;&gt;"",AA37&lt;&gt;"",AB37&lt;&gt;"",AC37&lt;&gt;"",AD37&lt;&gt;"",AE37&lt;&gt;"",AF37&lt;&gt;""),MIN(B37:AF37),"")</f>
        <v>0.47576388888888888</v>
      </c>
      <c r="AK37" s="64">
        <f t="shared" ref="AK37:AK43" si="81">IF(OR(B37&lt;&gt;"",C37&lt;&gt;"",D37&lt;&gt;"",E37&lt;&gt;"",F37&lt;&gt;"",G37&lt;&gt;"",H37&lt;&gt;"",I37&lt;&gt;"",J37&lt;&gt;"",K37&lt;&gt;"",L37&lt;&gt;"",M37&lt;&gt;"",N37&lt;&gt;"",O37&lt;&gt;"",P37&lt;&gt;"",Q37&lt;&gt;"",R37&lt;&gt;"",S37&lt;&gt;"",T37&lt;&gt;"",U37&lt;&gt;"",V37&lt;&gt;"",W37&lt;&gt;"",X37&lt;&gt;"",Y37&lt;&gt;"",Z37&lt;&gt;"",AA37&lt;&gt;"",AB37&lt;&gt;"",AC37&lt;&gt;"",AD37&lt;&gt;"",AE37&lt;&gt;"",AF37&lt;&gt;""),MAX(B37:AF37),"")</f>
        <v>0.47576388888888888</v>
      </c>
    </row>
    <row r="38" spans="1:72" x14ac:dyDescent="0.25">
      <c r="A38" s="47" t="s">
        <v>24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>
        <v>4</v>
      </c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65">
        <f>IF(OR(B38&lt;&gt;"",C38&lt;&gt;"",D38&lt;&gt;"",E38&lt;&gt;"",F38&lt;&gt;"",G38&lt;&gt;"",H38&lt;&gt;"",I38&lt;&gt;"",J38&lt;&gt;"",K38&lt;&gt;"",L38&lt;&gt;"",M38&lt;&gt;"",N38&lt;&gt;"",O38&lt;&gt;"",P38&lt;&gt;"",Q38&lt;&gt;"",R38&lt;&gt;"",S38&lt;&gt;"",T38&lt;&gt;"",U38&lt;&gt;"",V38&lt;&gt;"",W38&lt;&gt;"",X38&lt;&gt;"",Y38&lt;&gt;"",Z38&lt;&gt;"",AA38&lt;&gt;"",AB38&lt;&gt;"",AC38&lt;&gt;"",AD38&lt;&gt;"",AE38&lt;&gt;"",AF38&lt;&gt;""),AVERAGE(B38:AF38),"")</f>
        <v>4</v>
      </c>
      <c r="AH38" s="60"/>
      <c r="AJ38" s="135">
        <f>IF(OR(B38&lt;&gt;"",C38&lt;&gt;"",D38&lt;&gt;"",E38&lt;&gt;"",F38&lt;&gt;"",G38&lt;&gt;"",H38&lt;&gt;"",I38&lt;&gt;"",J38&lt;&gt;"",K38&lt;&gt;"",L38&lt;&gt;"",M38&lt;&gt;"",N38&lt;&gt;"",O38&lt;&gt;"",P38&lt;&gt;"",Q38&lt;&gt;"",R38&lt;&gt;"",S38&lt;&gt;"",T38&lt;&gt;"",U38&lt;&gt;"",V38&lt;&gt;"",W38&lt;&gt;"",X38&lt;&gt;"",Y38&lt;&gt;"",Z38&lt;&gt;"",AA38&lt;&gt;"",AB38&lt;&gt;"",AC38&lt;&gt;"",AD38&lt;&gt;"",AE38&lt;&gt;"",AF38&lt;&gt;""),MIN(B38:AF38),"")</f>
        <v>4</v>
      </c>
      <c r="AK38" s="135">
        <f t="shared" si="81"/>
        <v>4</v>
      </c>
    </row>
    <row r="39" spans="1:72" x14ac:dyDescent="0.25">
      <c r="A39" s="47" t="s">
        <v>25</v>
      </c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>
        <v>5</v>
      </c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66">
        <f t="shared" ref="AG39:AG41" si="82">IF(OR(B39&lt;&gt;"",C39&lt;&gt;"",D39&lt;&gt;"",E39&lt;&gt;"",F39&lt;&gt;"",G39&lt;&gt;"",H39&lt;&gt;"",I39&lt;&gt;"",J39&lt;&gt;"",K39&lt;&gt;"",L39&lt;&gt;"",M39&lt;&gt;"",N39&lt;&gt;"",O39&lt;&gt;"",P39&lt;&gt;"",Q39&lt;&gt;"",R39&lt;&gt;"",S39&lt;&gt;"",T39&lt;&gt;"",U39&lt;&gt;"",V39&lt;&gt;"",W39&lt;&gt;"",X39&lt;&gt;"",Y39&lt;&gt;"",Z39&lt;&gt;"",AA39&lt;&gt;"",AB39&lt;&gt;"",AC39&lt;&gt;"",AD39&lt;&gt;"",AE39&lt;&gt;"",AF39&lt;&gt;""),AVERAGE(B39:AF39),"")</f>
        <v>5</v>
      </c>
      <c r="AH39" s="59"/>
      <c r="AJ39" s="135">
        <f t="shared" ref="AJ39:AJ43" si="83">IF(OR(B39&lt;&gt;"",C39&lt;&gt;"",D39&lt;&gt;"",E39&lt;&gt;"",F39&lt;&gt;"",G39&lt;&gt;"",H39&lt;&gt;"",I39&lt;&gt;"",J39&lt;&gt;"",K39&lt;&gt;"",L39&lt;&gt;"",M39&lt;&gt;"",N39&lt;&gt;"",O39&lt;&gt;"",P39&lt;&gt;"",Q39&lt;&gt;"",R39&lt;&gt;"",S39&lt;&gt;"",T39&lt;&gt;"",U39&lt;&gt;"",V39&lt;&gt;"",W39&lt;&gt;"",X39&lt;&gt;"",Y39&lt;&gt;"",Z39&lt;&gt;"",AA39&lt;&gt;"",AB39&lt;&gt;"",AC39&lt;&gt;"",AD39&lt;&gt;"",AE39&lt;&gt;"",AF39&lt;&gt;""),MIN(B39:AF39),"")</f>
        <v>5</v>
      </c>
      <c r="AK39" s="135">
        <f t="shared" si="81"/>
        <v>5</v>
      </c>
    </row>
    <row r="40" spans="1:72" x14ac:dyDescent="0.25">
      <c r="A40" s="47" t="s">
        <v>34</v>
      </c>
      <c r="B40" s="28" t="str">
        <f>IF(AND(B39&lt;&gt;"",B38&lt;&gt;""),B39/((13-B38)*6),"")</f>
        <v/>
      </c>
      <c r="C40" s="28" t="str">
        <f t="shared" ref="C40" si="84">IF(AND(C39&lt;&gt;"",C38&lt;&gt;""),C39/((13-C38)*6),"")</f>
        <v/>
      </c>
      <c r="D40" s="28" t="str">
        <f t="shared" ref="D40" si="85">IF(AND(D39&lt;&gt;"",D38&lt;&gt;""),D39/((13-D38)*6),"")</f>
        <v/>
      </c>
      <c r="E40" s="28" t="str">
        <f t="shared" ref="E40" si="86">IF(AND(E39&lt;&gt;"",E38&lt;&gt;""),E39/((13-E38)*6),"")</f>
        <v/>
      </c>
      <c r="F40" s="28" t="str">
        <f t="shared" ref="F40" si="87">IF(AND(F39&lt;&gt;"",F38&lt;&gt;""),F39/((13-F38)*6),"")</f>
        <v/>
      </c>
      <c r="G40" s="28" t="str">
        <f t="shared" ref="G40" si="88">IF(AND(G39&lt;&gt;"",G38&lt;&gt;""),G39/((13-G38)*6),"")</f>
        <v/>
      </c>
      <c r="H40" s="28" t="str">
        <f t="shared" ref="H40" si="89">IF(AND(H39&lt;&gt;"",H38&lt;&gt;""),H39/((13-H38)*6),"")</f>
        <v/>
      </c>
      <c r="I40" s="28" t="str">
        <f t="shared" ref="I40" si="90">IF(AND(I39&lt;&gt;"",I38&lt;&gt;""),I39/((13-I38)*6),"")</f>
        <v/>
      </c>
      <c r="J40" s="28" t="str">
        <f t="shared" ref="J40" si="91">IF(AND(J39&lt;&gt;"",J38&lt;&gt;""),J39/((13-J38)*6),"")</f>
        <v/>
      </c>
      <c r="K40" s="28" t="str">
        <f t="shared" ref="K40" si="92">IF(AND(K39&lt;&gt;"",K38&lt;&gt;""),K39/((13-K38)*6),"")</f>
        <v/>
      </c>
      <c r="L40" s="28" t="str">
        <f t="shared" ref="L40" si="93">IF(AND(L39&lt;&gt;"",L38&lt;&gt;""),L39/((13-L38)*6),"")</f>
        <v/>
      </c>
      <c r="M40" s="28" t="str">
        <f t="shared" ref="M40" si="94">IF(AND(M39&lt;&gt;"",M38&lt;&gt;""),M39/((13-M38)*6),"")</f>
        <v/>
      </c>
      <c r="N40" s="28" t="str">
        <f t="shared" ref="N40" si="95">IF(AND(N39&lt;&gt;"",N38&lt;&gt;""),N39/((13-N38)*6),"")</f>
        <v/>
      </c>
      <c r="O40" s="28" t="str">
        <f t="shared" ref="O40" si="96">IF(AND(O39&lt;&gt;"",O38&lt;&gt;""),O39/((13-O38)*6),"")</f>
        <v/>
      </c>
      <c r="P40" s="28">
        <f t="shared" ref="P40" si="97">IF(AND(P39&lt;&gt;"",P38&lt;&gt;""),P39/((13-P38)*6),"")</f>
        <v>9.2592592592592587E-2</v>
      </c>
      <c r="Q40" s="28" t="str">
        <f t="shared" ref="Q40" si="98">IF(AND(Q39&lt;&gt;"",Q38&lt;&gt;""),Q39/((13-Q38)*6),"")</f>
        <v/>
      </c>
      <c r="R40" s="28" t="str">
        <f t="shared" ref="R40" si="99">IF(AND(R39&lt;&gt;"",R38&lt;&gt;""),R39/((13-R38)*6),"")</f>
        <v/>
      </c>
      <c r="S40" s="28" t="str">
        <f t="shared" ref="S40" si="100">IF(AND(S39&lt;&gt;"",S38&lt;&gt;""),S39/((13-S38)*6),"")</f>
        <v/>
      </c>
      <c r="T40" s="28" t="str">
        <f t="shared" ref="T40" si="101">IF(AND(T39&lt;&gt;"",T38&lt;&gt;""),T39/((13-T38)*6),"")</f>
        <v/>
      </c>
      <c r="U40" s="28" t="str">
        <f t="shared" ref="U40" si="102">IF(AND(U39&lt;&gt;"",U38&lt;&gt;""),U39/((13-U38)*6),"")</f>
        <v/>
      </c>
      <c r="V40" s="28" t="str">
        <f t="shared" ref="V40" si="103">IF(AND(V39&lt;&gt;"",V38&lt;&gt;""),V39/((13-V38)*6),"")</f>
        <v/>
      </c>
      <c r="W40" s="28" t="str">
        <f t="shared" ref="W40" si="104">IF(AND(W39&lt;&gt;"",W38&lt;&gt;""),W39/((13-W38)*6),"")</f>
        <v/>
      </c>
      <c r="X40" s="28" t="str">
        <f t="shared" ref="X40" si="105">IF(AND(X39&lt;&gt;"",X38&lt;&gt;""),X39/((13-X38)*6),"")</f>
        <v/>
      </c>
      <c r="Y40" s="28" t="str">
        <f t="shared" ref="Y40" si="106">IF(AND(Y39&lt;&gt;"",Y38&lt;&gt;""),Y39/((13-Y38)*6),"")</f>
        <v/>
      </c>
      <c r="Z40" s="28" t="str">
        <f t="shared" ref="Z40" si="107">IF(AND(Z39&lt;&gt;"",Z38&lt;&gt;""),Z39/((13-Z38)*6),"")</f>
        <v/>
      </c>
      <c r="AA40" s="28" t="str">
        <f t="shared" ref="AA40" si="108">IF(AND(AA39&lt;&gt;"",AA38&lt;&gt;""),AA39/((13-AA38)*6),"")</f>
        <v/>
      </c>
      <c r="AB40" s="28" t="str">
        <f t="shared" ref="AB40" si="109">IF(AND(AB39&lt;&gt;"",AB38&lt;&gt;""),AB39/((13-AB38)*6),"")</f>
        <v/>
      </c>
      <c r="AC40" s="28" t="str">
        <f t="shared" ref="AC40" si="110">IF(AND(AC39&lt;&gt;"",AC38&lt;&gt;""),AC39/((13-AC38)*6),"")</f>
        <v/>
      </c>
      <c r="AD40" s="28" t="str">
        <f t="shared" ref="AD40" si="111">IF(AND(AD39&lt;&gt;"",AD38&lt;&gt;""),AD39/((13-AD38)*6),"")</f>
        <v/>
      </c>
      <c r="AE40" s="28" t="str">
        <f t="shared" ref="AE40" si="112">IF(AND(AE39&lt;&gt;"",AE38&lt;&gt;""),AE39/((13-AE38)*6),"")</f>
        <v/>
      </c>
      <c r="AF40" s="28" t="str">
        <f t="shared" ref="AF40" si="113">IF(AND(AF39&lt;&gt;"",AF38&lt;&gt;""),AF39/((13-AF38)*6),"")</f>
        <v/>
      </c>
      <c r="AG40" s="62">
        <f t="shared" si="82"/>
        <v>9.2592592592592587E-2</v>
      </c>
      <c r="AH40" s="59"/>
      <c r="AJ40" s="137">
        <f t="shared" si="83"/>
        <v>9.2592592592592587E-2</v>
      </c>
      <c r="AK40" s="137">
        <f t="shared" si="81"/>
        <v>9.2592592592592587E-2</v>
      </c>
    </row>
    <row r="41" spans="1:72" x14ac:dyDescent="0.25">
      <c r="A41" s="47" t="s">
        <v>19</v>
      </c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>
        <v>0.4758101851851852</v>
      </c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64">
        <f t="shared" si="82"/>
        <v>0.4758101851851852</v>
      </c>
      <c r="AH41" s="67">
        <f>IF(AND(AG41&lt;&gt;"",AG37&lt;&gt;""),AG41-AG37,"")</f>
        <v>4.6296296296322037E-5</v>
      </c>
      <c r="AJ41" s="64">
        <f t="shared" si="83"/>
        <v>0.4758101851851852</v>
      </c>
      <c r="AK41" s="64">
        <f t="shared" si="81"/>
        <v>0.4758101851851852</v>
      </c>
    </row>
    <row r="42" spans="1:72" x14ac:dyDescent="0.25">
      <c r="A42" s="47" t="s">
        <v>4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141"/>
      <c r="M42" s="141"/>
      <c r="N42" s="141"/>
      <c r="O42" s="141"/>
      <c r="P42" s="141">
        <v>0.47607638888888887</v>
      </c>
      <c r="Q42" s="141"/>
      <c r="R42" s="141"/>
      <c r="S42" s="141"/>
      <c r="T42" s="141"/>
      <c r="U42" s="142"/>
      <c r="V42" s="141"/>
      <c r="W42" s="141"/>
      <c r="X42" s="141"/>
      <c r="Y42" s="141"/>
      <c r="Z42" s="141"/>
      <c r="AA42" s="141"/>
      <c r="AB42" s="141"/>
      <c r="AC42" s="141"/>
      <c r="AD42" s="141"/>
      <c r="AE42" s="141"/>
      <c r="AF42" s="141"/>
      <c r="AG42" s="67">
        <f t="shared" ref="AG42:AG43" si="114">IF(OR(B42&lt;&gt;"",C42&lt;&gt;"",D42&lt;&gt;"",E42&lt;&gt;"",F42&lt;&gt;"",G42&lt;&gt;"",H42&lt;&gt;"",I42&lt;&gt;"",J42&lt;&gt;"",K42&lt;&gt;"",L42&lt;&gt;"",M42&lt;&gt;"",N42&lt;&gt;"",O42&lt;&gt;"",P42&lt;&gt;"",Q42&lt;&gt;"",R42&lt;&gt;"",S42&lt;&gt;"",T42&lt;&gt;"",U42&lt;&gt;"",V42&lt;&gt;"",W42&lt;&gt;"",X42&lt;&gt;"",Y42&lt;&gt;"",Z42&lt;&gt;"",AA42&lt;&gt;"",AB42&lt;&gt;"",AC42&lt;&gt;"",AD42&lt;&gt;"",AE42&lt;&gt;"",AF42&lt;&gt;""),AVERAGE(B42:AF42),"")</f>
        <v>0.47607638888888887</v>
      </c>
      <c r="AH42" s="67">
        <f>IF(AG42&lt;&gt;"",AG42-AG37,"")</f>
        <v>3.1249999999999334E-4</v>
      </c>
      <c r="AJ42" s="67">
        <f t="shared" si="83"/>
        <v>0.47607638888888887</v>
      </c>
      <c r="AK42" s="67">
        <f t="shared" si="81"/>
        <v>0.47607638888888887</v>
      </c>
    </row>
    <row r="43" spans="1:72" ht="15.75" thickBot="1" x14ac:dyDescent="0.3">
      <c r="A43" s="143" t="s">
        <v>421</v>
      </c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>
        <v>0.47577546296296297</v>
      </c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61">
        <f t="shared" si="114"/>
        <v>0.47577546296296297</v>
      </c>
      <c r="AH43" s="61">
        <f>IF(AG43&lt;&gt;"",AG43-AG38,"")</f>
        <v>-3.5242245370370369</v>
      </c>
      <c r="AJ43" s="61">
        <f t="shared" si="83"/>
        <v>0.47577546296296297</v>
      </c>
      <c r="AK43" s="61">
        <f t="shared" si="81"/>
        <v>0.47577546296296297</v>
      </c>
    </row>
    <row r="44" spans="1:72" ht="5.0999999999999996" customHeight="1" thickBot="1" x14ac:dyDescent="0.3">
      <c r="BS44" s="33"/>
      <c r="BT44" s="26"/>
    </row>
    <row r="45" spans="1:72" ht="15.75" customHeight="1" thickBot="1" x14ac:dyDescent="0.3">
      <c r="A45" s="193" t="str">
        <f>Paramétrages!D6</f>
        <v/>
      </c>
      <c r="B45" s="194"/>
      <c r="C45" s="194"/>
      <c r="D45" s="194"/>
      <c r="E45" s="194"/>
      <c r="F45" s="194"/>
      <c r="G45" s="194"/>
      <c r="H45" s="194"/>
      <c r="I45" s="194"/>
      <c r="J45" s="194"/>
      <c r="K45" s="194"/>
      <c r="L45" s="194"/>
      <c r="M45" s="194"/>
      <c r="N45" s="194"/>
      <c r="O45" s="194"/>
      <c r="P45" s="194"/>
      <c r="Q45" s="194"/>
      <c r="R45" s="194"/>
      <c r="S45" s="194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5"/>
      <c r="BS45" s="33"/>
      <c r="BT45" s="26"/>
    </row>
    <row r="46" spans="1:72" ht="15.75" thickBot="1" x14ac:dyDescent="0.3">
      <c r="A46" s="31" t="s">
        <v>31</v>
      </c>
      <c r="B46" s="32">
        <v>1</v>
      </c>
      <c r="C46" s="32">
        <v>2</v>
      </c>
      <c r="D46" s="32">
        <v>3</v>
      </c>
      <c r="E46" s="32">
        <v>4</v>
      </c>
      <c r="F46" s="32">
        <v>5</v>
      </c>
      <c r="G46" s="32">
        <v>6</v>
      </c>
      <c r="H46" s="32">
        <v>7</v>
      </c>
      <c r="I46" s="32">
        <v>8</v>
      </c>
      <c r="J46" s="32">
        <v>9</v>
      </c>
      <c r="K46" s="32">
        <v>10</v>
      </c>
      <c r="L46" s="32">
        <v>11</v>
      </c>
      <c r="M46" s="32">
        <v>12</v>
      </c>
      <c r="N46" s="32">
        <v>13</v>
      </c>
      <c r="O46" s="32">
        <v>14</v>
      </c>
      <c r="P46" s="32">
        <v>15</v>
      </c>
      <c r="Q46" s="32">
        <v>16</v>
      </c>
      <c r="R46" s="32">
        <v>17</v>
      </c>
      <c r="S46" s="32">
        <v>18</v>
      </c>
      <c r="T46" s="32">
        <v>19</v>
      </c>
      <c r="U46" s="32">
        <v>20</v>
      </c>
      <c r="V46" s="32">
        <v>21</v>
      </c>
      <c r="W46" s="32">
        <v>22</v>
      </c>
      <c r="X46" s="32">
        <v>23</v>
      </c>
      <c r="Y46" s="32">
        <v>24</v>
      </c>
      <c r="Z46" s="32">
        <v>25</v>
      </c>
      <c r="AA46" s="32">
        <v>26</v>
      </c>
      <c r="AB46" s="32">
        <v>27</v>
      </c>
      <c r="AC46" s="32">
        <v>28</v>
      </c>
      <c r="AD46" s="32">
        <v>29</v>
      </c>
      <c r="AE46" s="32">
        <v>30</v>
      </c>
      <c r="AF46" s="32">
        <v>31</v>
      </c>
      <c r="AG46" s="25" t="s">
        <v>32</v>
      </c>
      <c r="AH46" s="25" t="s">
        <v>33</v>
      </c>
      <c r="AJ46" s="25" t="s">
        <v>418</v>
      </c>
      <c r="AK46" s="25" t="s">
        <v>419</v>
      </c>
      <c r="BS46" s="33"/>
      <c r="BT46" s="26"/>
    </row>
    <row r="47" spans="1:72" x14ac:dyDescent="0.25">
      <c r="A47" s="47" t="s">
        <v>8</v>
      </c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4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63" t="str">
        <f>IF(OR(B47&lt;&gt;"",C47&lt;&gt;"",D47&lt;&gt;"",E47&lt;&gt;"",F47&lt;&gt;"",G47&lt;&gt;"",H47&lt;&gt;"",I47&lt;&gt;"",J47&lt;&gt;"",K47&lt;&gt;"",L47&lt;&gt;"",M47&lt;&gt;"",N47&lt;&gt;"",O47&lt;&gt;"",P47&lt;&gt;"",Q47&lt;&gt;"",R47&lt;&gt;"",S47&lt;&gt;"",T47&lt;&gt;"",U47&lt;&gt;"",V47&lt;&gt;"",W47&lt;&gt;"",X47&lt;&gt;"",Y47&lt;&gt;"",Z47&lt;&gt;"",AA47&lt;&gt;"",AB47&lt;&gt;"",AC47&lt;&gt;"",AD47&lt;&gt;"",AE47&lt;&gt;"",AF47&lt;&gt;""),AVERAGE(B47:AF47),"")</f>
        <v/>
      </c>
      <c r="AH47" s="196" t="str">
        <f>IF(AG48&lt;&gt;"",AG48-AG47,"")</f>
        <v/>
      </c>
      <c r="AJ47" s="63" t="str">
        <f>IF(OR(B47&lt;&gt;"",C47&lt;&gt;"",D47&lt;&gt;"",E47&lt;&gt;"",F47&lt;&gt;"",G47&lt;&gt;"",H47&lt;&gt;"",I47&lt;&gt;"",J47&lt;&gt;"",K47&lt;&gt;"",L47&lt;&gt;"",M47&lt;&gt;"",N47&lt;&gt;"",O47&lt;&gt;"",P47&lt;&gt;"",Q47&lt;&gt;"",R47&lt;&gt;"",S47&lt;&gt;"",T47&lt;&gt;"",U47&lt;&gt;"",V47&lt;&gt;"",W47&lt;&gt;"",X47&lt;&gt;"",Y47&lt;&gt;"",Z47&lt;&gt;"",AA47&lt;&gt;"",AB47&lt;&gt;"",AC47&lt;&gt;"",AD47&lt;&gt;"",AE47&lt;&gt;"",AF47&lt;&gt;""),MIN(B47:AF47),"")</f>
        <v/>
      </c>
      <c r="AK47" s="63" t="str">
        <f>IF(OR(B47&lt;&gt;"",C47&lt;&gt;"",D47&lt;&gt;"",E47&lt;&gt;"",F47&lt;&gt;"",G47&lt;&gt;"",H47&lt;&gt;"",I47&lt;&gt;"",J47&lt;&gt;"",K47&lt;&gt;"",L47&lt;&gt;"",M47&lt;&gt;"",N47&lt;&gt;"",O47&lt;&gt;"",P47&lt;&gt;"",Q47&lt;&gt;"",R47&lt;&gt;"",S47&lt;&gt;"",T47&lt;&gt;"",U47&lt;&gt;"",V47&lt;&gt;"",W47&lt;&gt;"",X47&lt;&gt;"",Y47&lt;&gt;"",Z47&lt;&gt;"",AA47&lt;&gt;"",AB47&lt;&gt;"",AC47&lt;&gt;"",AD47&lt;&gt;"",AE47&lt;&gt;"",AF47&lt;&gt;""),MAX(B47:AF47),"")</f>
        <v/>
      </c>
    </row>
    <row r="48" spans="1:72" x14ac:dyDescent="0.25">
      <c r="A48" s="47" t="s">
        <v>3</v>
      </c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30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64" t="str">
        <f>IF(OR(B48&lt;&gt;"",C48&lt;&gt;"",D48&lt;&gt;"",E48&lt;&gt;"",F48&lt;&gt;"",G48&lt;&gt;"",H48&lt;&gt;"",I48&lt;&gt;"",J48&lt;&gt;"",K48&lt;&gt;"",L48&lt;&gt;"",M48&lt;&gt;"",N48&lt;&gt;"",O48&lt;&gt;"",P48&lt;&gt;"",Q48&lt;&gt;"",R48&lt;&gt;"",S48&lt;&gt;"",T48&lt;&gt;"",U48&lt;&gt;"",V48&lt;&gt;"",W48&lt;&gt;"",X48&lt;&gt;"",Y48&lt;&gt;"",Z48&lt;&gt;"",AA48&lt;&gt;"",AB48&lt;&gt;"",AC48&lt;&gt;"",AD48&lt;&gt;"",AE48&lt;&gt;"",AF48&lt;&gt;""),AVERAGE(B48:AF48),"")</f>
        <v/>
      </c>
      <c r="AH48" s="198"/>
      <c r="AJ48" s="64" t="str">
        <f t="shared" ref="AJ48" si="115">IF(OR(B48&lt;&gt;"",C48&lt;&gt;"",D48&lt;&gt;"",E48&lt;&gt;"",F48&lt;&gt;"",G48&lt;&gt;"",H48&lt;&gt;"",I48&lt;&gt;"",J48&lt;&gt;"",K48&lt;&gt;"",L48&lt;&gt;"",M48&lt;&gt;"",N48&lt;&gt;"",O48&lt;&gt;"",P48&lt;&gt;"",Q48&lt;&gt;"",R48&lt;&gt;"",S48&lt;&gt;"",T48&lt;&gt;"",U48&lt;&gt;"",V48&lt;&gt;"",W48&lt;&gt;"",X48&lt;&gt;"",Y48&lt;&gt;"",Z48&lt;&gt;"",AA48&lt;&gt;"",AB48&lt;&gt;"",AC48&lt;&gt;"",AD48&lt;&gt;"",AE48&lt;&gt;"",AF48&lt;&gt;""),MIN(B48:AF48),"")</f>
        <v/>
      </c>
      <c r="AK48" s="64" t="str">
        <f t="shared" ref="AK48:AK54" si="116">IF(OR(B48&lt;&gt;"",C48&lt;&gt;"",D48&lt;&gt;"",E48&lt;&gt;"",F48&lt;&gt;"",G48&lt;&gt;"",H48&lt;&gt;"",I48&lt;&gt;"",J48&lt;&gt;"",K48&lt;&gt;"",L48&lt;&gt;"",M48&lt;&gt;"",N48&lt;&gt;"",O48&lt;&gt;"",P48&lt;&gt;"",Q48&lt;&gt;"",R48&lt;&gt;"",S48&lt;&gt;"",T48&lt;&gt;"",U48&lt;&gt;"",V48&lt;&gt;"",W48&lt;&gt;"",X48&lt;&gt;"",Y48&lt;&gt;"",Z48&lt;&gt;"",AA48&lt;&gt;"",AB48&lt;&gt;"",AC48&lt;&gt;"",AD48&lt;&gt;"",AE48&lt;&gt;"",AF48&lt;&gt;""),MAX(B48:AF48),"")</f>
        <v/>
      </c>
    </row>
    <row r="49" spans="1:37" x14ac:dyDescent="0.25">
      <c r="A49" s="47" t="s">
        <v>24</v>
      </c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65" t="str">
        <f>IF(OR(B49&lt;&gt;"",C49&lt;&gt;"",D49&lt;&gt;"",E49&lt;&gt;"",F49&lt;&gt;"",G49&lt;&gt;"",H49&lt;&gt;"",I49&lt;&gt;"",J49&lt;&gt;"",K49&lt;&gt;"",L49&lt;&gt;"",M49&lt;&gt;"",N49&lt;&gt;"",O49&lt;&gt;"",P49&lt;&gt;"",Q49&lt;&gt;"",R49&lt;&gt;"",S49&lt;&gt;"",T49&lt;&gt;"",U49&lt;&gt;"",V49&lt;&gt;"",W49&lt;&gt;"",X49&lt;&gt;"",Y49&lt;&gt;"",Z49&lt;&gt;"",AA49&lt;&gt;"",AB49&lt;&gt;"",AC49&lt;&gt;"",AD49&lt;&gt;"",AE49&lt;&gt;"",AF49&lt;&gt;""),AVERAGE(B49:AF49),"")</f>
        <v/>
      </c>
      <c r="AH49" s="60"/>
      <c r="AJ49" s="135" t="str">
        <f>IF(OR(B49&lt;&gt;"",C49&lt;&gt;"",D49&lt;&gt;"",E49&lt;&gt;"",F49&lt;&gt;"",G49&lt;&gt;"",H49&lt;&gt;"",I49&lt;&gt;"",J49&lt;&gt;"",K49&lt;&gt;"",L49&lt;&gt;"",M49&lt;&gt;"",N49&lt;&gt;"",O49&lt;&gt;"",P49&lt;&gt;"",Q49&lt;&gt;"",R49&lt;&gt;"",S49&lt;&gt;"",T49&lt;&gt;"",U49&lt;&gt;"",V49&lt;&gt;"",W49&lt;&gt;"",X49&lt;&gt;"",Y49&lt;&gt;"",Z49&lt;&gt;"",AA49&lt;&gt;"",AB49&lt;&gt;"",AC49&lt;&gt;"",AD49&lt;&gt;"",AE49&lt;&gt;"",AF49&lt;&gt;""),MIN(B49:AF49),"")</f>
        <v/>
      </c>
      <c r="AK49" s="135" t="str">
        <f t="shared" si="116"/>
        <v/>
      </c>
    </row>
    <row r="50" spans="1:37" x14ac:dyDescent="0.25">
      <c r="A50" s="47" t="s">
        <v>25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66" t="str">
        <f t="shared" ref="AG50:AG52" si="117">IF(OR(B50&lt;&gt;"",C50&lt;&gt;"",D50&lt;&gt;"",E50&lt;&gt;"",F50&lt;&gt;"",G50&lt;&gt;"",H50&lt;&gt;"",I50&lt;&gt;"",J50&lt;&gt;"",K50&lt;&gt;"",L50&lt;&gt;"",M50&lt;&gt;"",N50&lt;&gt;"",O50&lt;&gt;"",P50&lt;&gt;"",Q50&lt;&gt;"",R50&lt;&gt;"",S50&lt;&gt;"",T50&lt;&gt;"",U50&lt;&gt;"",V50&lt;&gt;"",W50&lt;&gt;"",X50&lt;&gt;"",Y50&lt;&gt;"",Z50&lt;&gt;"",AA50&lt;&gt;"",AB50&lt;&gt;"",AC50&lt;&gt;"",AD50&lt;&gt;"",AE50&lt;&gt;"",AF50&lt;&gt;""),AVERAGE(B50:AF50),"")</f>
        <v/>
      </c>
      <c r="AH50" s="59"/>
      <c r="AJ50" s="135" t="str">
        <f t="shared" ref="AJ50:AJ54" si="118">IF(OR(B50&lt;&gt;"",C50&lt;&gt;"",D50&lt;&gt;"",E50&lt;&gt;"",F50&lt;&gt;"",G50&lt;&gt;"",H50&lt;&gt;"",I50&lt;&gt;"",J50&lt;&gt;"",K50&lt;&gt;"",L50&lt;&gt;"",M50&lt;&gt;"",N50&lt;&gt;"",O50&lt;&gt;"",P50&lt;&gt;"",Q50&lt;&gt;"",R50&lt;&gt;"",S50&lt;&gt;"",T50&lt;&gt;"",U50&lt;&gt;"",V50&lt;&gt;"",W50&lt;&gt;"",X50&lt;&gt;"",Y50&lt;&gt;"",Z50&lt;&gt;"",AA50&lt;&gt;"",AB50&lt;&gt;"",AC50&lt;&gt;"",AD50&lt;&gt;"",AE50&lt;&gt;"",AF50&lt;&gt;""),MIN(B50:AF50),"")</f>
        <v/>
      </c>
      <c r="AK50" s="135" t="str">
        <f t="shared" si="116"/>
        <v/>
      </c>
    </row>
    <row r="51" spans="1:37" x14ac:dyDescent="0.25">
      <c r="A51" s="47" t="s">
        <v>34</v>
      </c>
      <c r="B51" s="28" t="str">
        <f>IF(AND(B50&lt;&gt;"",B49&lt;&gt;""),B50/((13-B49)*6),"")</f>
        <v/>
      </c>
      <c r="C51" s="28" t="str">
        <f t="shared" ref="C51" si="119">IF(AND(C50&lt;&gt;"",C49&lt;&gt;""),C50/((13-C49)*6),"")</f>
        <v/>
      </c>
      <c r="D51" s="28" t="str">
        <f t="shared" ref="D51" si="120">IF(AND(D50&lt;&gt;"",D49&lt;&gt;""),D50/((13-D49)*6),"")</f>
        <v/>
      </c>
      <c r="E51" s="28" t="str">
        <f t="shared" ref="E51" si="121">IF(AND(E50&lt;&gt;"",E49&lt;&gt;""),E50/((13-E49)*6),"")</f>
        <v/>
      </c>
      <c r="F51" s="28" t="str">
        <f t="shared" ref="F51" si="122">IF(AND(F50&lt;&gt;"",F49&lt;&gt;""),F50/((13-F49)*6),"")</f>
        <v/>
      </c>
      <c r="G51" s="28" t="str">
        <f t="shared" ref="G51" si="123">IF(AND(G50&lt;&gt;"",G49&lt;&gt;""),G50/((13-G49)*6),"")</f>
        <v/>
      </c>
      <c r="H51" s="28" t="str">
        <f t="shared" ref="H51" si="124">IF(AND(H50&lt;&gt;"",H49&lt;&gt;""),H50/((13-H49)*6),"")</f>
        <v/>
      </c>
      <c r="I51" s="28" t="str">
        <f t="shared" ref="I51" si="125">IF(AND(I50&lt;&gt;"",I49&lt;&gt;""),I50/((13-I49)*6),"")</f>
        <v/>
      </c>
      <c r="J51" s="28" t="str">
        <f t="shared" ref="J51" si="126">IF(AND(J50&lt;&gt;"",J49&lt;&gt;""),J50/((13-J49)*6),"")</f>
        <v/>
      </c>
      <c r="K51" s="28" t="str">
        <f t="shared" ref="K51" si="127">IF(AND(K50&lt;&gt;"",K49&lt;&gt;""),K50/((13-K49)*6),"")</f>
        <v/>
      </c>
      <c r="L51" s="28" t="str">
        <f t="shared" ref="L51" si="128">IF(AND(L50&lt;&gt;"",L49&lt;&gt;""),L50/((13-L49)*6),"")</f>
        <v/>
      </c>
      <c r="M51" s="28" t="str">
        <f t="shared" ref="M51" si="129">IF(AND(M50&lt;&gt;"",M49&lt;&gt;""),M50/((13-M49)*6),"")</f>
        <v/>
      </c>
      <c r="N51" s="28" t="str">
        <f t="shared" ref="N51" si="130">IF(AND(N50&lt;&gt;"",N49&lt;&gt;""),N50/((13-N49)*6),"")</f>
        <v/>
      </c>
      <c r="O51" s="28" t="str">
        <f t="shared" ref="O51" si="131">IF(AND(O50&lt;&gt;"",O49&lt;&gt;""),O50/((13-O49)*6),"")</f>
        <v/>
      </c>
      <c r="P51" s="28" t="str">
        <f t="shared" ref="P51" si="132">IF(AND(P50&lt;&gt;"",P49&lt;&gt;""),P50/((13-P49)*6),"")</f>
        <v/>
      </c>
      <c r="Q51" s="28" t="str">
        <f t="shared" ref="Q51" si="133">IF(AND(Q50&lt;&gt;"",Q49&lt;&gt;""),Q50/((13-Q49)*6),"")</f>
        <v/>
      </c>
      <c r="R51" s="28" t="str">
        <f t="shared" ref="R51" si="134">IF(AND(R50&lt;&gt;"",R49&lt;&gt;""),R50/((13-R49)*6),"")</f>
        <v/>
      </c>
      <c r="S51" s="28" t="str">
        <f t="shared" ref="S51" si="135">IF(AND(S50&lt;&gt;"",S49&lt;&gt;""),S50/((13-S49)*6),"")</f>
        <v/>
      </c>
      <c r="T51" s="28" t="str">
        <f t="shared" ref="T51" si="136">IF(AND(T50&lt;&gt;"",T49&lt;&gt;""),T50/((13-T49)*6),"")</f>
        <v/>
      </c>
      <c r="U51" s="28" t="str">
        <f t="shared" ref="U51" si="137">IF(AND(U50&lt;&gt;"",U49&lt;&gt;""),U50/((13-U49)*6),"")</f>
        <v/>
      </c>
      <c r="V51" s="28" t="str">
        <f t="shared" ref="V51" si="138">IF(AND(V50&lt;&gt;"",V49&lt;&gt;""),V50/((13-V49)*6),"")</f>
        <v/>
      </c>
      <c r="W51" s="28" t="str">
        <f t="shared" ref="W51" si="139">IF(AND(W50&lt;&gt;"",W49&lt;&gt;""),W50/((13-W49)*6),"")</f>
        <v/>
      </c>
      <c r="X51" s="28" t="str">
        <f t="shared" ref="X51" si="140">IF(AND(X50&lt;&gt;"",X49&lt;&gt;""),X50/((13-X49)*6),"")</f>
        <v/>
      </c>
      <c r="Y51" s="28" t="str">
        <f t="shared" ref="Y51" si="141">IF(AND(Y50&lt;&gt;"",Y49&lt;&gt;""),Y50/((13-Y49)*6),"")</f>
        <v/>
      </c>
      <c r="Z51" s="28" t="str">
        <f t="shared" ref="Z51" si="142">IF(AND(Z50&lt;&gt;"",Z49&lt;&gt;""),Z50/((13-Z49)*6),"")</f>
        <v/>
      </c>
      <c r="AA51" s="28" t="str">
        <f t="shared" ref="AA51" si="143">IF(AND(AA50&lt;&gt;"",AA49&lt;&gt;""),AA50/((13-AA49)*6),"")</f>
        <v/>
      </c>
      <c r="AB51" s="28" t="str">
        <f t="shared" ref="AB51" si="144">IF(AND(AB50&lt;&gt;"",AB49&lt;&gt;""),AB50/((13-AB49)*6),"")</f>
        <v/>
      </c>
      <c r="AC51" s="28" t="str">
        <f t="shared" ref="AC51" si="145">IF(AND(AC50&lt;&gt;"",AC49&lt;&gt;""),AC50/((13-AC49)*6),"")</f>
        <v/>
      </c>
      <c r="AD51" s="28" t="str">
        <f t="shared" ref="AD51" si="146">IF(AND(AD50&lt;&gt;"",AD49&lt;&gt;""),AD50/((13-AD49)*6),"")</f>
        <v/>
      </c>
      <c r="AE51" s="28" t="str">
        <f t="shared" ref="AE51" si="147">IF(AND(AE50&lt;&gt;"",AE49&lt;&gt;""),AE50/((13-AE49)*6),"")</f>
        <v/>
      </c>
      <c r="AF51" s="28" t="str">
        <f t="shared" ref="AF51" si="148">IF(AND(AF50&lt;&gt;"",AF49&lt;&gt;""),AF50/((13-AF49)*6),"")</f>
        <v/>
      </c>
      <c r="AG51" s="62" t="str">
        <f t="shared" si="117"/>
        <v/>
      </c>
      <c r="AH51" s="59"/>
      <c r="AJ51" s="137" t="str">
        <f t="shared" si="118"/>
        <v/>
      </c>
      <c r="AK51" s="137" t="str">
        <f t="shared" si="116"/>
        <v/>
      </c>
    </row>
    <row r="52" spans="1:37" x14ac:dyDescent="0.25">
      <c r="A52" s="47" t="s">
        <v>19</v>
      </c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64" t="str">
        <f t="shared" si="117"/>
        <v/>
      </c>
      <c r="AH52" s="67" t="str">
        <f>IF(AND(AG52&lt;&gt;"",AG48&lt;&gt;""),AG52-AG48,"")</f>
        <v/>
      </c>
      <c r="AJ52" s="64" t="str">
        <f t="shared" si="118"/>
        <v/>
      </c>
      <c r="AK52" s="64" t="str">
        <f t="shared" si="116"/>
        <v/>
      </c>
    </row>
    <row r="53" spans="1:37" x14ac:dyDescent="0.25">
      <c r="A53" s="47" t="s">
        <v>4</v>
      </c>
      <c r="B53" s="141"/>
      <c r="C53" s="141"/>
      <c r="D53" s="141"/>
      <c r="E53" s="141"/>
      <c r="F53" s="141"/>
      <c r="G53" s="141"/>
      <c r="H53" s="141"/>
      <c r="I53" s="141"/>
      <c r="J53" s="141"/>
      <c r="K53" s="141"/>
      <c r="L53" s="141"/>
      <c r="M53" s="141"/>
      <c r="N53" s="141"/>
      <c r="O53" s="141"/>
      <c r="P53" s="141"/>
      <c r="Q53" s="141"/>
      <c r="R53" s="141"/>
      <c r="S53" s="141"/>
      <c r="T53" s="141"/>
      <c r="U53" s="142"/>
      <c r="V53" s="141"/>
      <c r="W53" s="141"/>
      <c r="X53" s="141"/>
      <c r="Y53" s="141"/>
      <c r="Z53" s="141"/>
      <c r="AA53" s="141"/>
      <c r="AB53" s="141"/>
      <c r="AC53" s="141"/>
      <c r="AD53" s="141"/>
      <c r="AE53" s="141"/>
      <c r="AF53" s="141"/>
      <c r="AG53" s="67" t="str">
        <f t="shared" ref="AG53:AG54" si="149">IF(OR(B53&lt;&gt;"",C53&lt;&gt;"",D53&lt;&gt;"",E53&lt;&gt;"",F53&lt;&gt;"",G53&lt;&gt;"",H53&lt;&gt;"",I53&lt;&gt;"",J53&lt;&gt;"",K53&lt;&gt;"",L53&lt;&gt;"",M53&lt;&gt;"",N53&lt;&gt;"",O53&lt;&gt;"",P53&lt;&gt;"",Q53&lt;&gt;"",R53&lt;&gt;"",S53&lt;&gt;"",T53&lt;&gt;"",U53&lt;&gt;"",V53&lt;&gt;"",W53&lt;&gt;"",X53&lt;&gt;"",Y53&lt;&gt;"",Z53&lt;&gt;"",AA53&lt;&gt;"",AB53&lt;&gt;"",AC53&lt;&gt;"",AD53&lt;&gt;"",AE53&lt;&gt;"",AF53&lt;&gt;""),AVERAGE(B53:AF53),"")</f>
        <v/>
      </c>
      <c r="AH53" s="67" t="str">
        <f>IF(AG53&lt;&gt;"",AG53-AG48,"")</f>
        <v/>
      </c>
      <c r="AJ53" s="67" t="str">
        <f t="shared" si="118"/>
        <v/>
      </c>
      <c r="AK53" s="67" t="str">
        <f t="shared" si="116"/>
        <v/>
      </c>
    </row>
    <row r="54" spans="1:37" ht="15.75" thickBot="1" x14ac:dyDescent="0.3">
      <c r="A54" s="143" t="s">
        <v>421</v>
      </c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61" t="str">
        <f t="shared" si="149"/>
        <v/>
      </c>
      <c r="AH54" s="61" t="str">
        <f>IF(AG54&lt;&gt;"",AG54-AG49,"")</f>
        <v/>
      </c>
      <c r="AJ54" s="61" t="str">
        <f t="shared" si="118"/>
        <v/>
      </c>
      <c r="AK54" s="61" t="str">
        <f t="shared" si="116"/>
        <v/>
      </c>
    </row>
    <row r="55" spans="1:37" ht="6.75" customHeight="1" thickBot="1" x14ac:dyDescent="0.3"/>
    <row r="56" spans="1:37" ht="19.5" thickBot="1" x14ac:dyDescent="0.3">
      <c r="A56" s="193" t="str">
        <f>Paramétrages!D7</f>
        <v/>
      </c>
      <c r="B56" s="194"/>
      <c r="C56" s="194"/>
      <c r="D56" s="194"/>
      <c r="E56" s="194"/>
      <c r="F56" s="194"/>
      <c r="G56" s="194"/>
      <c r="H56" s="194"/>
      <c r="I56" s="194"/>
      <c r="J56" s="194"/>
      <c r="K56" s="194"/>
      <c r="L56" s="194"/>
      <c r="M56" s="194"/>
      <c r="N56" s="194"/>
      <c r="O56" s="194"/>
      <c r="P56" s="194"/>
      <c r="Q56" s="194"/>
      <c r="R56" s="194"/>
      <c r="S56" s="194"/>
      <c r="T56" s="194"/>
      <c r="U56" s="194"/>
      <c r="V56" s="194"/>
      <c r="W56" s="194"/>
      <c r="X56" s="194"/>
      <c r="Y56" s="194"/>
      <c r="Z56" s="194"/>
      <c r="AA56" s="194"/>
      <c r="AB56" s="194"/>
      <c r="AC56" s="194"/>
      <c r="AD56" s="194"/>
      <c r="AE56" s="194"/>
      <c r="AF56" s="194"/>
      <c r="AG56" s="194"/>
      <c r="AH56" s="195"/>
    </row>
    <row r="57" spans="1:37" ht="15.75" thickBot="1" x14ac:dyDescent="0.3">
      <c r="A57" s="31" t="s">
        <v>31</v>
      </c>
      <c r="B57" s="32">
        <v>1</v>
      </c>
      <c r="C57" s="32">
        <v>2</v>
      </c>
      <c r="D57" s="32">
        <v>3</v>
      </c>
      <c r="E57" s="32">
        <v>4</v>
      </c>
      <c r="F57" s="32">
        <v>5</v>
      </c>
      <c r="G57" s="32">
        <v>6</v>
      </c>
      <c r="H57" s="32">
        <v>7</v>
      </c>
      <c r="I57" s="32">
        <v>8</v>
      </c>
      <c r="J57" s="32">
        <v>9</v>
      </c>
      <c r="K57" s="32">
        <v>10</v>
      </c>
      <c r="L57" s="32">
        <v>11</v>
      </c>
      <c r="M57" s="32">
        <v>12</v>
      </c>
      <c r="N57" s="32">
        <v>13</v>
      </c>
      <c r="O57" s="32">
        <v>14</v>
      </c>
      <c r="P57" s="32">
        <v>15</v>
      </c>
      <c r="Q57" s="32">
        <v>16</v>
      </c>
      <c r="R57" s="32">
        <v>17</v>
      </c>
      <c r="S57" s="32">
        <v>18</v>
      </c>
      <c r="T57" s="32">
        <v>19</v>
      </c>
      <c r="U57" s="32">
        <v>20</v>
      </c>
      <c r="V57" s="32">
        <v>21</v>
      </c>
      <c r="W57" s="32">
        <v>22</v>
      </c>
      <c r="X57" s="32">
        <v>23</v>
      </c>
      <c r="Y57" s="32">
        <v>24</v>
      </c>
      <c r="Z57" s="32">
        <v>25</v>
      </c>
      <c r="AA57" s="32">
        <v>26</v>
      </c>
      <c r="AB57" s="32">
        <v>27</v>
      </c>
      <c r="AC57" s="32">
        <v>28</v>
      </c>
      <c r="AD57" s="32">
        <v>29</v>
      </c>
      <c r="AE57" s="32">
        <v>30</v>
      </c>
      <c r="AF57" s="32">
        <v>31</v>
      </c>
      <c r="AG57" s="25" t="s">
        <v>32</v>
      </c>
      <c r="AH57" s="25" t="s">
        <v>33</v>
      </c>
      <c r="AJ57" s="25" t="s">
        <v>418</v>
      </c>
      <c r="AK57" s="25" t="s">
        <v>419</v>
      </c>
    </row>
    <row r="58" spans="1:37" x14ac:dyDescent="0.25">
      <c r="A58" s="47" t="s">
        <v>8</v>
      </c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4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63" t="str">
        <f>IF(OR(B58&lt;&gt;"",C58&lt;&gt;"",D58&lt;&gt;"",E58&lt;&gt;"",F58&lt;&gt;"",G58&lt;&gt;"",H58&lt;&gt;"",I58&lt;&gt;"",J58&lt;&gt;"",K58&lt;&gt;"",L58&lt;&gt;"",M58&lt;&gt;"",N58&lt;&gt;"",O58&lt;&gt;"",P58&lt;&gt;"",Q58&lt;&gt;"",R58&lt;&gt;"",S58&lt;&gt;"",T58&lt;&gt;"",U58&lt;&gt;"",V58&lt;&gt;"",W58&lt;&gt;"",X58&lt;&gt;"",Y58&lt;&gt;"",Z58&lt;&gt;"",AA58&lt;&gt;"",AB58&lt;&gt;"",AC58&lt;&gt;"",AD58&lt;&gt;"",AE58&lt;&gt;"",AF58&lt;&gt;""),AVERAGE(B58:AF58),"")</f>
        <v/>
      </c>
      <c r="AH58" s="196" t="str">
        <f>IF(AG59&lt;&gt;"",AG59-AG58,"")</f>
        <v/>
      </c>
      <c r="AJ58" s="63" t="str">
        <f>IF(OR(B58&lt;&gt;"",C58&lt;&gt;"",D58&lt;&gt;"",E58&lt;&gt;"",F58&lt;&gt;"",G58&lt;&gt;"",H58&lt;&gt;"",I58&lt;&gt;"",J58&lt;&gt;"",K58&lt;&gt;"",L58&lt;&gt;"",M58&lt;&gt;"",N58&lt;&gt;"",O58&lt;&gt;"",P58&lt;&gt;"",Q58&lt;&gt;"",R58&lt;&gt;"",S58&lt;&gt;"",T58&lt;&gt;"",U58&lt;&gt;"",V58&lt;&gt;"",W58&lt;&gt;"",X58&lt;&gt;"",Y58&lt;&gt;"",Z58&lt;&gt;"",AA58&lt;&gt;"",AB58&lt;&gt;"",AC58&lt;&gt;"",AD58&lt;&gt;"",AE58&lt;&gt;"",AF58&lt;&gt;""),MIN(B58:AF58),"")</f>
        <v/>
      </c>
      <c r="AK58" s="63" t="str">
        <f>IF(OR(B58&lt;&gt;"",C58&lt;&gt;"",D58&lt;&gt;"",E58&lt;&gt;"",F58&lt;&gt;"",G58&lt;&gt;"",H58&lt;&gt;"",I58&lt;&gt;"",J58&lt;&gt;"",K58&lt;&gt;"",L58&lt;&gt;"",M58&lt;&gt;"",N58&lt;&gt;"",O58&lt;&gt;"",P58&lt;&gt;"",Q58&lt;&gt;"",R58&lt;&gt;"",S58&lt;&gt;"",T58&lt;&gt;"",U58&lt;&gt;"",V58&lt;&gt;"",W58&lt;&gt;"",X58&lt;&gt;"",Y58&lt;&gt;"",Z58&lt;&gt;"",AA58&lt;&gt;"",AB58&lt;&gt;"",AC58&lt;&gt;"",AD58&lt;&gt;"",AE58&lt;&gt;"",AF58&lt;&gt;""),MAX(B58:AF58),"")</f>
        <v/>
      </c>
    </row>
    <row r="59" spans="1:37" x14ac:dyDescent="0.25">
      <c r="A59" s="47" t="s">
        <v>3</v>
      </c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30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64" t="str">
        <f>IF(OR(B59&lt;&gt;"",C59&lt;&gt;"",D59&lt;&gt;"",E59&lt;&gt;"",F59&lt;&gt;"",G59&lt;&gt;"",H59&lt;&gt;"",I59&lt;&gt;"",J59&lt;&gt;"",K59&lt;&gt;"",L59&lt;&gt;"",M59&lt;&gt;"",N59&lt;&gt;"",O59&lt;&gt;"",P59&lt;&gt;"",Q59&lt;&gt;"",R59&lt;&gt;"",S59&lt;&gt;"",T59&lt;&gt;"",U59&lt;&gt;"",V59&lt;&gt;"",W59&lt;&gt;"",X59&lt;&gt;"",Y59&lt;&gt;"",Z59&lt;&gt;"",AA59&lt;&gt;"",AB59&lt;&gt;"",AC59&lt;&gt;"",AD59&lt;&gt;"",AE59&lt;&gt;"",AF59&lt;&gt;""),AVERAGE(B59:AF59),"")</f>
        <v/>
      </c>
      <c r="AH59" s="197"/>
      <c r="AJ59" s="64" t="str">
        <f t="shared" ref="AJ59" si="150">IF(OR(B59&lt;&gt;"",C59&lt;&gt;"",D59&lt;&gt;"",E59&lt;&gt;"",F59&lt;&gt;"",G59&lt;&gt;"",H59&lt;&gt;"",I59&lt;&gt;"",J59&lt;&gt;"",K59&lt;&gt;"",L59&lt;&gt;"",M59&lt;&gt;"",N59&lt;&gt;"",O59&lt;&gt;"",P59&lt;&gt;"",Q59&lt;&gt;"",R59&lt;&gt;"",S59&lt;&gt;"",T59&lt;&gt;"",U59&lt;&gt;"",V59&lt;&gt;"",W59&lt;&gt;"",X59&lt;&gt;"",Y59&lt;&gt;"",Z59&lt;&gt;"",AA59&lt;&gt;"",AB59&lt;&gt;"",AC59&lt;&gt;"",AD59&lt;&gt;"",AE59&lt;&gt;"",AF59&lt;&gt;""),MIN(B59:AF59),"")</f>
        <v/>
      </c>
      <c r="AK59" s="64" t="str">
        <f t="shared" ref="AK59:AK65" si="151">IF(OR(B59&lt;&gt;"",C59&lt;&gt;"",D59&lt;&gt;"",E59&lt;&gt;"",F59&lt;&gt;"",G59&lt;&gt;"",H59&lt;&gt;"",I59&lt;&gt;"",J59&lt;&gt;"",K59&lt;&gt;"",L59&lt;&gt;"",M59&lt;&gt;"",N59&lt;&gt;"",O59&lt;&gt;"",P59&lt;&gt;"",Q59&lt;&gt;"",R59&lt;&gt;"",S59&lt;&gt;"",T59&lt;&gt;"",U59&lt;&gt;"",V59&lt;&gt;"",W59&lt;&gt;"",X59&lt;&gt;"",Y59&lt;&gt;"",Z59&lt;&gt;"",AA59&lt;&gt;"",AB59&lt;&gt;"",AC59&lt;&gt;"",AD59&lt;&gt;"",AE59&lt;&gt;"",AF59&lt;&gt;""),MAX(B59:AF59),"")</f>
        <v/>
      </c>
    </row>
    <row r="60" spans="1:37" x14ac:dyDescent="0.25">
      <c r="A60" s="47" t="s">
        <v>24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65" t="str">
        <f>IF(OR(B60&lt;&gt;"",C60&lt;&gt;"",D60&lt;&gt;"",E60&lt;&gt;"",F60&lt;&gt;"",G60&lt;&gt;"",H60&lt;&gt;"",I60&lt;&gt;"",J60&lt;&gt;"",K60&lt;&gt;"",L60&lt;&gt;"",M60&lt;&gt;"",N60&lt;&gt;"",O60&lt;&gt;"",P60&lt;&gt;"",Q60&lt;&gt;"",R60&lt;&gt;"",S60&lt;&gt;"",T60&lt;&gt;"",U60&lt;&gt;"",V60&lt;&gt;"",W60&lt;&gt;"",X60&lt;&gt;"",Y60&lt;&gt;"",Z60&lt;&gt;"",AA60&lt;&gt;"",AB60&lt;&gt;"",AC60&lt;&gt;"",AD60&lt;&gt;"",AE60&lt;&gt;"",AF60&lt;&gt;""),AVERAGE(B60:AF60),"")</f>
        <v/>
      </c>
      <c r="AH60" s="60"/>
      <c r="AJ60" s="135" t="str">
        <f>IF(OR(B60&lt;&gt;"",C60&lt;&gt;"",D60&lt;&gt;"",E60&lt;&gt;"",F60&lt;&gt;"",G60&lt;&gt;"",H60&lt;&gt;"",I60&lt;&gt;"",J60&lt;&gt;"",K60&lt;&gt;"",L60&lt;&gt;"",M60&lt;&gt;"",N60&lt;&gt;"",O60&lt;&gt;"",P60&lt;&gt;"",Q60&lt;&gt;"",R60&lt;&gt;"",S60&lt;&gt;"",T60&lt;&gt;"",U60&lt;&gt;"",V60&lt;&gt;"",W60&lt;&gt;"",X60&lt;&gt;"",Y60&lt;&gt;"",Z60&lt;&gt;"",AA60&lt;&gt;"",AB60&lt;&gt;"",AC60&lt;&gt;"",AD60&lt;&gt;"",AE60&lt;&gt;"",AF60&lt;&gt;""),MIN(B60:AF60),"")</f>
        <v/>
      </c>
      <c r="AK60" s="135" t="str">
        <f t="shared" si="151"/>
        <v/>
      </c>
    </row>
    <row r="61" spans="1:37" x14ac:dyDescent="0.25">
      <c r="A61" s="47" t="s">
        <v>25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66" t="str">
        <f t="shared" ref="AG61:AG63" si="152">IF(OR(B61&lt;&gt;"",C61&lt;&gt;"",D61&lt;&gt;"",E61&lt;&gt;"",F61&lt;&gt;"",G61&lt;&gt;"",H61&lt;&gt;"",I61&lt;&gt;"",J61&lt;&gt;"",K61&lt;&gt;"",L61&lt;&gt;"",M61&lt;&gt;"",N61&lt;&gt;"",O61&lt;&gt;"",P61&lt;&gt;"",Q61&lt;&gt;"",R61&lt;&gt;"",S61&lt;&gt;"",T61&lt;&gt;"",U61&lt;&gt;"",V61&lt;&gt;"",W61&lt;&gt;"",X61&lt;&gt;"",Y61&lt;&gt;"",Z61&lt;&gt;"",AA61&lt;&gt;"",AB61&lt;&gt;"",AC61&lt;&gt;"",AD61&lt;&gt;"",AE61&lt;&gt;"",AF61&lt;&gt;""),AVERAGE(B61:AF61),"")</f>
        <v/>
      </c>
      <c r="AH61" s="59"/>
      <c r="AJ61" s="135" t="str">
        <f t="shared" ref="AJ61:AJ65" si="153">IF(OR(B61&lt;&gt;"",C61&lt;&gt;"",D61&lt;&gt;"",E61&lt;&gt;"",F61&lt;&gt;"",G61&lt;&gt;"",H61&lt;&gt;"",I61&lt;&gt;"",J61&lt;&gt;"",K61&lt;&gt;"",L61&lt;&gt;"",M61&lt;&gt;"",N61&lt;&gt;"",O61&lt;&gt;"",P61&lt;&gt;"",Q61&lt;&gt;"",R61&lt;&gt;"",S61&lt;&gt;"",T61&lt;&gt;"",U61&lt;&gt;"",V61&lt;&gt;"",W61&lt;&gt;"",X61&lt;&gt;"",Y61&lt;&gt;"",Z61&lt;&gt;"",AA61&lt;&gt;"",AB61&lt;&gt;"",AC61&lt;&gt;"",AD61&lt;&gt;"",AE61&lt;&gt;"",AF61&lt;&gt;""),MIN(B61:AF61),"")</f>
        <v/>
      </c>
      <c r="AK61" s="135" t="str">
        <f t="shared" si="151"/>
        <v/>
      </c>
    </row>
    <row r="62" spans="1:37" x14ac:dyDescent="0.25">
      <c r="A62" s="47" t="s">
        <v>34</v>
      </c>
      <c r="B62" s="28" t="str">
        <f>IF(AND(B61&lt;&gt;"",B60&lt;&gt;""),B61/((13-B60)*6),"")</f>
        <v/>
      </c>
      <c r="C62" s="28" t="str">
        <f t="shared" ref="C62" si="154">IF(AND(C61&lt;&gt;"",C60&lt;&gt;""),C61/((13-C60)*6),"")</f>
        <v/>
      </c>
      <c r="D62" s="28" t="str">
        <f t="shared" ref="D62" si="155">IF(AND(D61&lt;&gt;"",D60&lt;&gt;""),D61/((13-D60)*6),"")</f>
        <v/>
      </c>
      <c r="E62" s="28" t="str">
        <f t="shared" ref="E62" si="156">IF(AND(E61&lt;&gt;"",E60&lt;&gt;""),E61/((13-E60)*6),"")</f>
        <v/>
      </c>
      <c r="F62" s="28" t="str">
        <f t="shared" ref="F62" si="157">IF(AND(F61&lt;&gt;"",F60&lt;&gt;""),F61/((13-F60)*6),"")</f>
        <v/>
      </c>
      <c r="G62" s="28" t="str">
        <f t="shared" ref="G62" si="158">IF(AND(G61&lt;&gt;"",G60&lt;&gt;""),G61/((13-G60)*6),"")</f>
        <v/>
      </c>
      <c r="H62" s="28" t="str">
        <f t="shared" ref="H62" si="159">IF(AND(H61&lt;&gt;"",H60&lt;&gt;""),H61/((13-H60)*6),"")</f>
        <v/>
      </c>
      <c r="I62" s="28" t="str">
        <f t="shared" ref="I62" si="160">IF(AND(I61&lt;&gt;"",I60&lt;&gt;""),I61/((13-I60)*6),"")</f>
        <v/>
      </c>
      <c r="J62" s="28" t="str">
        <f t="shared" ref="J62" si="161">IF(AND(J61&lt;&gt;"",J60&lt;&gt;""),J61/((13-J60)*6),"")</f>
        <v/>
      </c>
      <c r="K62" s="28" t="str">
        <f t="shared" ref="K62" si="162">IF(AND(K61&lt;&gt;"",K60&lt;&gt;""),K61/((13-K60)*6),"")</f>
        <v/>
      </c>
      <c r="L62" s="28" t="str">
        <f t="shared" ref="L62" si="163">IF(AND(L61&lt;&gt;"",L60&lt;&gt;""),L61/((13-L60)*6),"")</f>
        <v/>
      </c>
      <c r="M62" s="28" t="str">
        <f t="shared" ref="M62" si="164">IF(AND(M61&lt;&gt;"",M60&lt;&gt;""),M61/((13-M60)*6),"")</f>
        <v/>
      </c>
      <c r="N62" s="28" t="str">
        <f t="shared" ref="N62" si="165">IF(AND(N61&lt;&gt;"",N60&lt;&gt;""),N61/((13-N60)*6),"")</f>
        <v/>
      </c>
      <c r="O62" s="28" t="str">
        <f t="shared" ref="O62" si="166">IF(AND(O61&lt;&gt;"",O60&lt;&gt;""),O61/((13-O60)*6),"")</f>
        <v/>
      </c>
      <c r="P62" s="28" t="str">
        <f t="shared" ref="P62" si="167">IF(AND(P61&lt;&gt;"",P60&lt;&gt;""),P61/((13-P60)*6),"")</f>
        <v/>
      </c>
      <c r="Q62" s="28" t="str">
        <f t="shared" ref="Q62" si="168">IF(AND(Q61&lt;&gt;"",Q60&lt;&gt;""),Q61/((13-Q60)*6),"")</f>
        <v/>
      </c>
      <c r="R62" s="28" t="str">
        <f t="shared" ref="R62" si="169">IF(AND(R61&lt;&gt;"",R60&lt;&gt;""),R61/((13-R60)*6),"")</f>
        <v/>
      </c>
      <c r="S62" s="28" t="str">
        <f t="shared" ref="S62" si="170">IF(AND(S61&lt;&gt;"",S60&lt;&gt;""),S61/((13-S60)*6),"")</f>
        <v/>
      </c>
      <c r="T62" s="28" t="str">
        <f t="shared" ref="T62" si="171">IF(AND(T61&lt;&gt;"",T60&lt;&gt;""),T61/((13-T60)*6),"")</f>
        <v/>
      </c>
      <c r="U62" s="28" t="str">
        <f t="shared" ref="U62" si="172">IF(AND(U61&lt;&gt;"",U60&lt;&gt;""),U61/((13-U60)*6),"")</f>
        <v/>
      </c>
      <c r="V62" s="28" t="str">
        <f t="shared" ref="V62" si="173">IF(AND(V61&lt;&gt;"",V60&lt;&gt;""),V61/((13-V60)*6),"")</f>
        <v/>
      </c>
      <c r="W62" s="28" t="str">
        <f t="shared" ref="W62" si="174">IF(AND(W61&lt;&gt;"",W60&lt;&gt;""),W61/((13-W60)*6),"")</f>
        <v/>
      </c>
      <c r="X62" s="28" t="str">
        <f t="shared" ref="X62" si="175">IF(AND(X61&lt;&gt;"",X60&lt;&gt;""),X61/((13-X60)*6),"")</f>
        <v/>
      </c>
      <c r="Y62" s="28" t="str">
        <f t="shared" ref="Y62" si="176">IF(AND(Y61&lt;&gt;"",Y60&lt;&gt;""),Y61/((13-Y60)*6),"")</f>
        <v/>
      </c>
      <c r="Z62" s="28" t="str">
        <f t="shared" ref="Z62" si="177">IF(AND(Z61&lt;&gt;"",Z60&lt;&gt;""),Z61/((13-Z60)*6),"")</f>
        <v/>
      </c>
      <c r="AA62" s="28" t="str">
        <f t="shared" ref="AA62" si="178">IF(AND(AA61&lt;&gt;"",AA60&lt;&gt;""),AA61/((13-AA60)*6),"")</f>
        <v/>
      </c>
      <c r="AB62" s="28" t="str">
        <f t="shared" ref="AB62" si="179">IF(AND(AB61&lt;&gt;"",AB60&lt;&gt;""),AB61/((13-AB60)*6),"")</f>
        <v/>
      </c>
      <c r="AC62" s="28" t="str">
        <f t="shared" ref="AC62" si="180">IF(AND(AC61&lt;&gt;"",AC60&lt;&gt;""),AC61/((13-AC60)*6),"")</f>
        <v/>
      </c>
      <c r="AD62" s="28" t="str">
        <f t="shared" ref="AD62" si="181">IF(AND(AD61&lt;&gt;"",AD60&lt;&gt;""),AD61/((13-AD60)*6),"")</f>
        <v/>
      </c>
      <c r="AE62" s="28" t="str">
        <f t="shared" ref="AE62" si="182">IF(AND(AE61&lt;&gt;"",AE60&lt;&gt;""),AE61/((13-AE60)*6),"")</f>
        <v/>
      </c>
      <c r="AF62" s="28" t="str">
        <f t="shared" ref="AF62" si="183">IF(AND(AF61&lt;&gt;"",AF60&lt;&gt;""),AF61/((13-AF60)*6),"")</f>
        <v/>
      </c>
      <c r="AG62" s="62" t="str">
        <f t="shared" si="152"/>
        <v/>
      </c>
      <c r="AH62" s="59"/>
      <c r="AJ62" s="137" t="str">
        <f t="shared" si="153"/>
        <v/>
      </c>
      <c r="AK62" s="137" t="str">
        <f t="shared" si="151"/>
        <v/>
      </c>
    </row>
    <row r="63" spans="1:37" x14ac:dyDescent="0.25">
      <c r="A63" s="47" t="s">
        <v>19</v>
      </c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64" t="str">
        <f t="shared" si="152"/>
        <v/>
      </c>
      <c r="AH63" s="67" t="str">
        <f>IF(AND(AG63&lt;&gt;"",AG59&lt;&gt;""),AG63-AG59,"")</f>
        <v/>
      </c>
      <c r="AJ63" s="64" t="str">
        <f t="shared" si="153"/>
        <v/>
      </c>
      <c r="AK63" s="64" t="str">
        <f t="shared" si="151"/>
        <v/>
      </c>
    </row>
    <row r="64" spans="1:37" x14ac:dyDescent="0.25">
      <c r="A64" s="47" t="s">
        <v>4</v>
      </c>
      <c r="B64" s="141"/>
      <c r="C64" s="141"/>
      <c r="D64" s="141"/>
      <c r="E64" s="141"/>
      <c r="F64" s="141"/>
      <c r="G64" s="141"/>
      <c r="H64" s="141"/>
      <c r="I64" s="141"/>
      <c r="J64" s="141"/>
      <c r="K64" s="141"/>
      <c r="L64" s="141"/>
      <c r="M64" s="141"/>
      <c r="N64" s="141"/>
      <c r="O64" s="141"/>
      <c r="P64" s="141"/>
      <c r="Q64" s="141"/>
      <c r="R64" s="141"/>
      <c r="S64" s="141"/>
      <c r="T64" s="141"/>
      <c r="U64" s="142"/>
      <c r="V64" s="141"/>
      <c r="W64" s="141"/>
      <c r="X64" s="141"/>
      <c r="Y64" s="141"/>
      <c r="Z64" s="141"/>
      <c r="AA64" s="141"/>
      <c r="AB64" s="141"/>
      <c r="AC64" s="141"/>
      <c r="AD64" s="141"/>
      <c r="AE64" s="141"/>
      <c r="AF64" s="141"/>
      <c r="AG64" s="67" t="str">
        <f t="shared" ref="AG64:AG65" si="184">IF(OR(B64&lt;&gt;"",C64&lt;&gt;"",D64&lt;&gt;"",E64&lt;&gt;"",F64&lt;&gt;"",G64&lt;&gt;"",H64&lt;&gt;"",I64&lt;&gt;"",J64&lt;&gt;"",K64&lt;&gt;"",L64&lt;&gt;"",M64&lt;&gt;"",N64&lt;&gt;"",O64&lt;&gt;"",P64&lt;&gt;"",Q64&lt;&gt;"",R64&lt;&gt;"",S64&lt;&gt;"",T64&lt;&gt;"",U64&lt;&gt;"",V64&lt;&gt;"",W64&lt;&gt;"",X64&lt;&gt;"",Y64&lt;&gt;"",Z64&lt;&gt;"",AA64&lt;&gt;"",AB64&lt;&gt;"",AC64&lt;&gt;"",AD64&lt;&gt;"",AE64&lt;&gt;"",AF64&lt;&gt;""),AVERAGE(B64:AF64),"")</f>
        <v/>
      </c>
      <c r="AH64" s="67" t="str">
        <f>IF(AG64&lt;&gt;"",AG64-AG59,"")</f>
        <v/>
      </c>
      <c r="AJ64" s="67" t="str">
        <f t="shared" si="153"/>
        <v/>
      </c>
      <c r="AK64" s="67" t="str">
        <f t="shared" si="151"/>
        <v/>
      </c>
    </row>
    <row r="65" spans="1:37" ht="15.75" thickBot="1" x14ac:dyDescent="0.3">
      <c r="A65" s="143" t="s">
        <v>421</v>
      </c>
      <c r="B65" s="45"/>
      <c r="C65" s="45"/>
      <c r="D65" s="45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61" t="str">
        <f t="shared" si="184"/>
        <v/>
      </c>
      <c r="AH65" s="61" t="str">
        <f>IF(AG65&lt;&gt;"",AG65-AG60,"")</f>
        <v/>
      </c>
      <c r="AJ65" s="61" t="str">
        <f t="shared" si="153"/>
        <v/>
      </c>
      <c r="AK65" s="61" t="str">
        <f t="shared" si="151"/>
        <v/>
      </c>
    </row>
    <row r="66" spans="1:37" ht="6.75" customHeight="1" thickBot="1" x14ac:dyDescent="0.3"/>
    <row r="67" spans="1:37" ht="19.5" thickBot="1" x14ac:dyDescent="0.3">
      <c r="A67" s="193" t="str">
        <f>Paramétrages!D8</f>
        <v/>
      </c>
      <c r="B67" s="194"/>
      <c r="C67" s="194"/>
      <c r="D67" s="194"/>
      <c r="E67" s="194"/>
      <c r="F67" s="194"/>
      <c r="G67" s="194"/>
      <c r="H67" s="194"/>
      <c r="I67" s="194"/>
      <c r="J67" s="194"/>
      <c r="K67" s="194"/>
      <c r="L67" s="194"/>
      <c r="M67" s="194"/>
      <c r="N67" s="194"/>
      <c r="O67" s="194"/>
      <c r="P67" s="194"/>
      <c r="Q67" s="194"/>
      <c r="R67" s="194"/>
      <c r="S67" s="194"/>
      <c r="T67" s="194"/>
      <c r="U67" s="194"/>
      <c r="V67" s="194"/>
      <c r="W67" s="194"/>
      <c r="X67" s="194"/>
      <c r="Y67" s="194"/>
      <c r="Z67" s="194"/>
      <c r="AA67" s="194"/>
      <c r="AB67" s="194"/>
      <c r="AC67" s="194"/>
      <c r="AD67" s="194"/>
      <c r="AE67" s="194"/>
      <c r="AF67" s="194"/>
      <c r="AG67" s="194"/>
      <c r="AH67" s="195"/>
    </row>
    <row r="68" spans="1:37" ht="15.75" thickBot="1" x14ac:dyDescent="0.3">
      <c r="A68" s="31" t="s">
        <v>31</v>
      </c>
      <c r="B68" s="32">
        <v>1</v>
      </c>
      <c r="C68" s="32">
        <v>2</v>
      </c>
      <c r="D68" s="32">
        <v>3</v>
      </c>
      <c r="E68" s="32">
        <v>4</v>
      </c>
      <c r="F68" s="32">
        <v>5</v>
      </c>
      <c r="G68" s="32">
        <v>6</v>
      </c>
      <c r="H68" s="32">
        <v>7</v>
      </c>
      <c r="I68" s="32">
        <v>8</v>
      </c>
      <c r="J68" s="32">
        <v>9</v>
      </c>
      <c r="K68" s="32">
        <v>10</v>
      </c>
      <c r="L68" s="32">
        <v>11</v>
      </c>
      <c r="M68" s="32">
        <v>12</v>
      </c>
      <c r="N68" s="32">
        <v>13</v>
      </c>
      <c r="O68" s="32">
        <v>14</v>
      </c>
      <c r="P68" s="32">
        <v>15</v>
      </c>
      <c r="Q68" s="32">
        <v>16</v>
      </c>
      <c r="R68" s="32">
        <v>17</v>
      </c>
      <c r="S68" s="32">
        <v>18</v>
      </c>
      <c r="T68" s="32">
        <v>19</v>
      </c>
      <c r="U68" s="32">
        <v>20</v>
      </c>
      <c r="V68" s="32">
        <v>21</v>
      </c>
      <c r="W68" s="32">
        <v>22</v>
      </c>
      <c r="X68" s="32">
        <v>23</v>
      </c>
      <c r="Y68" s="32">
        <v>24</v>
      </c>
      <c r="Z68" s="32">
        <v>25</v>
      </c>
      <c r="AA68" s="32">
        <v>26</v>
      </c>
      <c r="AB68" s="32">
        <v>27</v>
      </c>
      <c r="AC68" s="32">
        <v>28</v>
      </c>
      <c r="AD68" s="32">
        <v>29</v>
      </c>
      <c r="AE68" s="32">
        <v>30</v>
      </c>
      <c r="AF68" s="32">
        <v>31</v>
      </c>
      <c r="AG68" s="25" t="s">
        <v>32</v>
      </c>
      <c r="AH68" s="25" t="s">
        <v>33</v>
      </c>
      <c r="AJ68" s="25" t="s">
        <v>418</v>
      </c>
      <c r="AK68" s="25" t="s">
        <v>419</v>
      </c>
    </row>
    <row r="69" spans="1:37" x14ac:dyDescent="0.25">
      <c r="A69" s="47" t="s">
        <v>8</v>
      </c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4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63" t="str">
        <f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AVERAGE(B69:AF69),"")</f>
        <v/>
      </c>
      <c r="AH69" s="196" t="str">
        <f>IF(AG70&lt;&gt;"",AG70-AG69,"")</f>
        <v/>
      </c>
      <c r="AJ69" s="63" t="str">
        <f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MIN(B69:AF69),"")</f>
        <v/>
      </c>
      <c r="AK69" s="63" t="str">
        <f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MAX(B69:AF69),"")</f>
        <v/>
      </c>
    </row>
    <row r="70" spans="1:37" x14ac:dyDescent="0.25">
      <c r="A70" s="47" t="s">
        <v>3</v>
      </c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30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64" t="str">
        <f>IF(OR(B70&lt;&gt;"",C70&lt;&gt;"",D70&lt;&gt;"",E70&lt;&gt;"",F70&lt;&gt;"",G70&lt;&gt;"",H70&lt;&gt;"",I70&lt;&gt;"",J70&lt;&gt;"",K70&lt;&gt;"",L70&lt;&gt;"",M70&lt;&gt;"",N70&lt;&gt;"",O70&lt;&gt;"",P70&lt;&gt;"",Q70&lt;&gt;"",R70&lt;&gt;"",S70&lt;&gt;"",T70&lt;&gt;"",U70&lt;&gt;"",V70&lt;&gt;"",W70&lt;&gt;"",X70&lt;&gt;"",Y70&lt;&gt;"",Z70&lt;&gt;"",AA70&lt;&gt;"",AB70&lt;&gt;"",AC70&lt;&gt;"",AD70&lt;&gt;"",AE70&lt;&gt;"",AF70&lt;&gt;""),AVERAGE(B70:AF70),"")</f>
        <v/>
      </c>
      <c r="AH70" s="197"/>
      <c r="AJ70" s="64" t="str">
        <f t="shared" ref="AJ70" si="185">IF(OR(B70&lt;&gt;"",C70&lt;&gt;"",D70&lt;&gt;"",E70&lt;&gt;"",F70&lt;&gt;"",G70&lt;&gt;"",H70&lt;&gt;"",I70&lt;&gt;"",J70&lt;&gt;"",K70&lt;&gt;"",L70&lt;&gt;"",M70&lt;&gt;"",N70&lt;&gt;"",O70&lt;&gt;"",P70&lt;&gt;"",Q70&lt;&gt;"",R70&lt;&gt;"",S70&lt;&gt;"",T70&lt;&gt;"",U70&lt;&gt;"",V70&lt;&gt;"",W70&lt;&gt;"",X70&lt;&gt;"",Y70&lt;&gt;"",Z70&lt;&gt;"",AA70&lt;&gt;"",AB70&lt;&gt;"",AC70&lt;&gt;"",AD70&lt;&gt;"",AE70&lt;&gt;"",AF70&lt;&gt;""),MIN(B70:AF70),"")</f>
        <v/>
      </c>
      <c r="AK70" s="64" t="str">
        <f t="shared" ref="AK70:AK76" si="186">IF(OR(B70&lt;&gt;"",C70&lt;&gt;"",D70&lt;&gt;"",E70&lt;&gt;"",F70&lt;&gt;"",G70&lt;&gt;"",H70&lt;&gt;"",I70&lt;&gt;"",J70&lt;&gt;"",K70&lt;&gt;"",L70&lt;&gt;"",M70&lt;&gt;"",N70&lt;&gt;"",O70&lt;&gt;"",P70&lt;&gt;"",Q70&lt;&gt;"",R70&lt;&gt;"",S70&lt;&gt;"",T70&lt;&gt;"",U70&lt;&gt;"",V70&lt;&gt;"",W70&lt;&gt;"",X70&lt;&gt;"",Y70&lt;&gt;"",Z70&lt;&gt;"",AA70&lt;&gt;"",AB70&lt;&gt;"",AC70&lt;&gt;"",AD70&lt;&gt;"",AE70&lt;&gt;"",AF70&lt;&gt;""),MAX(B70:AF70),"")</f>
        <v/>
      </c>
    </row>
    <row r="71" spans="1:37" x14ac:dyDescent="0.25">
      <c r="A71" s="47" t="s">
        <v>24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65" t="str">
        <f>IF(OR(B71&lt;&gt;"",C71&lt;&gt;"",D71&lt;&gt;"",E71&lt;&gt;"",F71&lt;&gt;"",G71&lt;&gt;"",H71&lt;&gt;"",I71&lt;&gt;"",J71&lt;&gt;"",K71&lt;&gt;"",L71&lt;&gt;"",M71&lt;&gt;"",N71&lt;&gt;"",O71&lt;&gt;"",P71&lt;&gt;"",Q71&lt;&gt;"",R71&lt;&gt;"",S71&lt;&gt;"",T71&lt;&gt;"",U71&lt;&gt;"",V71&lt;&gt;"",W71&lt;&gt;"",X71&lt;&gt;"",Y71&lt;&gt;"",Z71&lt;&gt;"",AA71&lt;&gt;"",AB71&lt;&gt;"",AC71&lt;&gt;"",AD71&lt;&gt;"",AE71&lt;&gt;"",AF71&lt;&gt;""),AVERAGE(B71:AF71),"")</f>
        <v/>
      </c>
      <c r="AH71" s="60"/>
      <c r="AJ71" s="135" t="str">
        <f>IF(OR(B71&lt;&gt;"",C71&lt;&gt;"",D71&lt;&gt;"",E71&lt;&gt;"",F71&lt;&gt;"",G71&lt;&gt;"",H71&lt;&gt;"",I71&lt;&gt;"",J71&lt;&gt;"",K71&lt;&gt;"",L71&lt;&gt;"",M71&lt;&gt;"",N71&lt;&gt;"",O71&lt;&gt;"",P71&lt;&gt;"",Q71&lt;&gt;"",R71&lt;&gt;"",S71&lt;&gt;"",T71&lt;&gt;"",U71&lt;&gt;"",V71&lt;&gt;"",W71&lt;&gt;"",X71&lt;&gt;"",Y71&lt;&gt;"",Z71&lt;&gt;"",AA71&lt;&gt;"",AB71&lt;&gt;"",AC71&lt;&gt;"",AD71&lt;&gt;"",AE71&lt;&gt;"",AF71&lt;&gt;""),MIN(B71:AF71),"")</f>
        <v/>
      </c>
      <c r="AK71" s="135" t="str">
        <f t="shared" si="186"/>
        <v/>
      </c>
    </row>
    <row r="72" spans="1:37" x14ac:dyDescent="0.25">
      <c r="A72" s="47" t="s">
        <v>25</v>
      </c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66" t="str">
        <f t="shared" ref="AG72:AG74" si="187">IF(OR(B72&lt;&gt;"",C72&lt;&gt;"",D72&lt;&gt;"",E72&lt;&gt;"",F72&lt;&gt;"",G72&lt;&gt;"",H72&lt;&gt;"",I72&lt;&gt;"",J72&lt;&gt;"",K72&lt;&gt;"",L72&lt;&gt;"",M72&lt;&gt;"",N72&lt;&gt;"",O72&lt;&gt;"",P72&lt;&gt;"",Q72&lt;&gt;"",R72&lt;&gt;"",S72&lt;&gt;"",T72&lt;&gt;"",U72&lt;&gt;"",V72&lt;&gt;"",W72&lt;&gt;"",X72&lt;&gt;"",Y72&lt;&gt;"",Z72&lt;&gt;"",AA72&lt;&gt;"",AB72&lt;&gt;"",AC72&lt;&gt;"",AD72&lt;&gt;"",AE72&lt;&gt;"",AF72&lt;&gt;""),AVERAGE(B72:AF72),"")</f>
        <v/>
      </c>
      <c r="AH72" s="59"/>
      <c r="AJ72" s="135" t="str">
        <f t="shared" ref="AJ72:AJ76" si="188">IF(OR(B72&lt;&gt;"",C72&lt;&gt;"",D72&lt;&gt;"",E72&lt;&gt;"",F72&lt;&gt;"",G72&lt;&gt;"",H72&lt;&gt;"",I72&lt;&gt;"",J72&lt;&gt;"",K72&lt;&gt;"",L72&lt;&gt;"",M72&lt;&gt;"",N72&lt;&gt;"",O72&lt;&gt;"",P72&lt;&gt;"",Q72&lt;&gt;"",R72&lt;&gt;"",S72&lt;&gt;"",T72&lt;&gt;"",U72&lt;&gt;"",V72&lt;&gt;"",W72&lt;&gt;"",X72&lt;&gt;"",Y72&lt;&gt;"",Z72&lt;&gt;"",AA72&lt;&gt;"",AB72&lt;&gt;"",AC72&lt;&gt;"",AD72&lt;&gt;"",AE72&lt;&gt;"",AF72&lt;&gt;""),MIN(B72:AF72),"")</f>
        <v/>
      </c>
      <c r="AK72" s="135" t="str">
        <f t="shared" si="186"/>
        <v/>
      </c>
    </row>
    <row r="73" spans="1:37" x14ac:dyDescent="0.25">
      <c r="A73" s="47" t="s">
        <v>34</v>
      </c>
      <c r="B73" s="28" t="str">
        <f>IF(AND(B72&lt;&gt;"",B71&lt;&gt;""),B72/((13-B71)*6),"")</f>
        <v/>
      </c>
      <c r="C73" s="28" t="str">
        <f t="shared" ref="C73" si="189">IF(AND(C72&lt;&gt;"",C71&lt;&gt;""),C72/((13-C71)*6),"")</f>
        <v/>
      </c>
      <c r="D73" s="28" t="str">
        <f t="shared" ref="D73" si="190">IF(AND(D72&lt;&gt;"",D71&lt;&gt;""),D72/((13-D71)*6),"")</f>
        <v/>
      </c>
      <c r="E73" s="28" t="str">
        <f t="shared" ref="E73" si="191">IF(AND(E72&lt;&gt;"",E71&lt;&gt;""),E72/((13-E71)*6),"")</f>
        <v/>
      </c>
      <c r="F73" s="28" t="str">
        <f t="shared" ref="F73" si="192">IF(AND(F72&lt;&gt;"",F71&lt;&gt;""),F72/((13-F71)*6),"")</f>
        <v/>
      </c>
      <c r="G73" s="28" t="str">
        <f t="shared" ref="G73" si="193">IF(AND(G72&lt;&gt;"",G71&lt;&gt;""),G72/((13-G71)*6),"")</f>
        <v/>
      </c>
      <c r="H73" s="28" t="str">
        <f t="shared" ref="H73" si="194">IF(AND(H72&lt;&gt;"",H71&lt;&gt;""),H72/((13-H71)*6),"")</f>
        <v/>
      </c>
      <c r="I73" s="28" t="str">
        <f t="shared" ref="I73" si="195">IF(AND(I72&lt;&gt;"",I71&lt;&gt;""),I72/((13-I71)*6),"")</f>
        <v/>
      </c>
      <c r="J73" s="28" t="str">
        <f t="shared" ref="J73" si="196">IF(AND(J72&lt;&gt;"",J71&lt;&gt;""),J72/((13-J71)*6),"")</f>
        <v/>
      </c>
      <c r="K73" s="28" t="str">
        <f t="shared" ref="K73" si="197">IF(AND(K72&lt;&gt;"",K71&lt;&gt;""),K72/((13-K71)*6),"")</f>
        <v/>
      </c>
      <c r="L73" s="28" t="str">
        <f t="shared" ref="L73" si="198">IF(AND(L72&lt;&gt;"",L71&lt;&gt;""),L72/((13-L71)*6),"")</f>
        <v/>
      </c>
      <c r="M73" s="28" t="str">
        <f t="shared" ref="M73" si="199">IF(AND(M72&lt;&gt;"",M71&lt;&gt;""),M72/((13-M71)*6),"")</f>
        <v/>
      </c>
      <c r="N73" s="28" t="str">
        <f t="shared" ref="N73" si="200">IF(AND(N72&lt;&gt;"",N71&lt;&gt;""),N72/((13-N71)*6),"")</f>
        <v/>
      </c>
      <c r="O73" s="28" t="str">
        <f t="shared" ref="O73" si="201">IF(AND(O72&lt;&gt;"",O71&lt;&gt;""),O72/((13-O71)*6),"")</f>
        <v/>
      </c>
      <c r="P73" s="28" t="str">
        <f t="shared" ref="P73" si="202">IF(AND(P72&lt;&gt;"",P71&lt;&gt;""),P72/((13-P71)*6),"")</f>
        <v/>
      </c>
      <c r="Q73" s="28" t="str">
        <f t="shared" ref="Q73" si="203">IF(AND(Q72&lt;&gt;"",Q71&lt;&gt;""),Q72/((13-Q71)*6),"")</f>
        <v/>
      </c>
      <c r="R73" s="28" t="str">
        <f t="shared" ref="R73" si="204">IF(AND(R72&lt;&gt;"",R71&lt;&gt;""),R72/((13-R71)*6),"")</f>
        <v/>
      </c>
      <c r="S73" s="28" t="str">
        <f t="shared" ref="S73" si="205">IF(AND(S72&lt;&gt;"",S71&lt;&gt;""),S72/((13-S71)*6),"")</f>
        <v/>
      </c>
      <c r="T73" s="28" t="str">
        <f t="shared" ref="T73" si="206">IF(AND(T72&lt;&gt;"",T71&lt;&gt;""),T72/((13-T71)*6),"")</f>
        <v/>
      </c>
      <c r="U73" s="28" t="str">
        <f t="shared" ref="U73" si="207">IF(AND(U72&lt;&gt;"",U71&lt;&gt;""),U72/((13-U71)*6),"")</f>
        <v/>
      </c>
      <c r="V73" s="28" t="str">
        <f t="shared" ref="V73" si="208">IF(AND(V72&lt;&gt;"",V71&lt;&gt;""),V72/((13-V71)*6),"")</f>
        <v/>
      </c>
      <c r="W73" s="28" t="str">
        <f t="shared" ref="W73" si="209">IF(AND(W72&lt;&gt;"",W71&lt;&gt;""),W72/((13-W71)*6),"")</f>
        <v/>
      </c>
      <c r="X73" s="28" t="str">
        <f t="shared" ref="X73" si="210">IF(AND(X72&lt;&gt;"",X71&lt;&gt;""),X72/((13-X71)*6),"")</f>
        <v/>
      </c>
      <c r="Y73" s="28" t="str">
        <f t="shared" ref="Y73" si="211">IF(AND(Y72&lt;&gt;"",Y71&lt;&gt;""),Y72/((13-Y71)*6),"")</f>
        <v/>
      </c>
      <c r="Z73" s="28" t="str">
        <f t="shared" ref="Z73" si="212">IF(AND(Z72&lt;&gt;"",Z71&lt;&gt;""),Z72/((13-Z71)*6),"")</f>
        <v/>
      </c>
      <c r="AA73" s="28" t="str">
        <f t="shared" ref="AA73" si="213">IF(AND(AA72&lt;&gt;"",AA71&lt;&gt;""),AA72/((13-AA71)*6),"")</f>
        <v/>
      </c>
      <c r="AB73" s="28" t="str">
        <f t="shared" ref="AB73" si="214">IF(AND(AB72&lt;&gt;"",AB71&lt;&gt;""),AB72/((13-AB71)*6),"")</f>
        <v/>
      </c>
      <c r="AC73" s="28" t="str">
        <f t="shared" ref="AC73" si="215">IF(AND(AC72&lt;&gt;"",AC71&lt;&gt;""),AC72/((13-AC71)*6),"")</f>
        <v/>
      </c>
      <c r="AD73" s="28" t="str">
        <f t="shared" ref="AD73" si="216">IF(AND(AD72&lt;&gt;"",AD71&lt;&gt;""),AD72/((13-AD71)*6),"")</f>
        <v/>
      </c>
      <c r="AE73" s="28" t="str">
        <f t="shared" ref="AE73" si="217">IF(AND(AE72&lt;&gt;"",AE71&lt;&gt;""),AE72/((13-AE71)*6),"")</f>
        <v/>
      </c>
      <c r="AF73" s="28" t="str">
        <f t="shared" ref="AF73" si="218">IF(AND(AF72&lt;&gt;"",AF71&lt;&gt;""),AF72/((13-AF71)*6),"")</f>
        <v/>
      </c>
      <c r="AG73" s="62" t="str">
        <f t="shared" si="187"/>
        <v/>
      </c>
      <c r="AH73" s="59"/>
      <c r="AJ73" s="137" t="str">
        <f t="shared" si="188"/>
        <v/>
      </c>
      <c r="AK73" s="137" t="str">
        <f t="shared" si="186"/>
        <v/>
      </c>
    </row>
    <row r="74" spans="1:37" x14ac:dyDescent="0.25">
      <c r="A74" s="47" t="s">
        <v>19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64" t="str">
        <f t="shared" si="187"/>
        <v/>
      </c>
      <c r="AH74" s="67" t="str">
        <f>IF(AND(AG74&lt;&gt;"",AG70&lt;&gt;""),AG74-AG70,"")</f>
        <v/>
      </c>
      <c r="AJ74" s="64" t="str">
        <f t="shared" si="188"/>
        <v/>
      </c>
      <c r="AK74" s="64" t="str">
        <f t="shared" si="186"/>
        <v/>
      </c>
    </row>
    <row r="75" spans="1:37" x14ac:dyDescent="0.25">
      <c r="A75" s="47" t="s">
        <v>4</v>
      </c>
      <c r="B75" s="141"/>
      <c r="C75" s="141"/>
      <c r="D75" s="141"/>
      <c r="E75" s="141"/>
      <c r="F75" s="141"/>
      <c r="G75" s="141"/>
      <c r="H75" s="141"/>
      <c r="I75" s="141"/>
      <c r="J75" s="141"/>
      <c r="K75" s="141"/>
      <c r="L75" s="141"/>
      <c r="M75" s="141"/>
      <c r="N75" s="141"/>
      <c r="O75" s="141"/>
      <c r="P75" s="141"/>
      <c r="Q75" s="141"/>
      <c r="R75" s="141"/>
      <c r="S75" s="141"/>
      <c r="T75" s="141"/>
      <c r="U75" s="142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1"/>
      <c r="AG75" s="67" t="str">
        <f t="shared" ref="AG75:AG76" si="219">IF(OR(B75&lt;&gt;"",C75&lt;&gt;"",D75&lt;&gt;"",E75&lt;&gt;"",F75&lt;&gt;"",G75&lt;&gt;"",H75&lt;&gt;"",I75&lt;&gt;"",J75&lt;&gt;"",K75&lt;&gt;"",L75&lt;&gt;"",M75&lt;&gt;"",N75&lt;&gt;"",O75&lt;&gt;"",P75&lt;&gt;"",Q75&lt;&gt;"",R75&lt;&gt;"",S75&lt;&gt;"",T75&lt;&gt;"",U75&lt;&gt;"",V75&lt;&gt;"",W75&lt;&gt;"",X75&lt;&gt;"",Y75&lt;&gt;"",Z75&lt;&gt;"",AA75&lt;&gt;"",AB75&lt;&gt;"",AC75&lt;&gt;"",AD75&lt;&gt;"",AE75&lt;&gt;"",AF75&lt;&gt;""),AVERAGE(B75:AF75),"")</f>
        <v/>
      </c>
      <c r="AH75" s="67" t="str">
        <f>IF(AG75&lt;&gt;"",AG75-AG70,"")</f>
        <v/>
      </c>
      <c r="AJ75" s="67" t="str">
        <f t="shared" si="188"/>
        <v/>
      </c>
      <c r="AK75" s="67" t="str">
        <f t="shared" si="186"/>
        <v/>
      </c>
    </row>
    <row r="76" spans="1:37" ht="15.75" thickBot="1" x14ac:dyDescent="0.3">
      <c r="A76" s="143" t="s">
        <v>421</v>
      </c>
      <c r="B76" s="45"/>
      <c r="C76" s="45"/>
      <c r="D76" s="45"/>
      <c r="E76" s="45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/>
      <c r="AC76" s="45"/>
      <c r="AD76" s="45"/>
      <c r="AE76" s="45"/>
      <c r="AF76" s="45"/>
      <c r="AG76" s="61" t="str">
        <f t="shared" si="219"/>
        <v/>
      </c>
      <c r="AH76" s="61" t="str">
        <f>IF(AG76&lt;&gt;"",AG76-AG71,"")</f>
        <v/>
      </c>
      <c r="AJ76" s="61" t="str">
        <f t="shared" si="188"/>
        <v/>
      </c>
      <c r="AK76" s="61" t="str">
        <f t="shared" si="186"/>
        <v/>
      </c>
    </row>
    <row r="77" spans="1:37" ht="6.75" customHeight="1" thickBot="1" x14ac:dyDescent="0.3"/>
    <row r="78" spans="1:37" ht="19.5" thickBot="1" x14ac:dyDescent="0.3">
      <c r="A78" s="193" t="str">
        <f>Paramétrages!D9</f>
        <v/>
      </c>
      <c r="B78" s="194"/>
      <c r="C78" s="194"/>
      <c r="D78" s="194"/>
      <c r="E78" s="194"/>
      <c r="F78" s="194"/>
      <c r="G78" s="194"/>
      <c r="H78" s="194"/>
      <c r="I78" s="194"/>
      <c r="J78" s="194"/>
      <c r="K78" s="194"/>
      <c r="L78" s="194"/>
      <c r="M78" s="194"/>
      <c r="N78" s="194"/>
      <c r="O78" s="194"/>
      <c r="P78" s="194"/>
      <c r="Q78" s="194"/>
      <c r="R78" s="194"/>
      <c r="S78" s="194"/>
      <c r="T78" s="194"/>
      <c r="U78" s="194"/>
      <c r="V78" s="194"/>
      <c r="W78" s="194"/>
      <c r="X78" s="194"/>
      <c r="Y78" s="194"/>
      <c r="Z78" s="194"/>
      <c r="AA78" s="194"/>
      <c r="AB78" s="194"/>
      <c r="AC78" s="194"/>
      <c r="AD78" s="194"/>
      <c r="AE78" s="194"/>
      <c r="AF78" s="194"/>
      <c r="AG78" s="194"/>
      <c r="AH78" s="195"/>
    </row>
    <row r="79" spans="1:37" ht="15.75" thickBot="1" x14ac:dyDescent="0.3">
      <c r="A79" s="31" t="s">
        <v>31</v>
      </c>
      <c r="B79" s="32">
        <v>1</v>
      </c>
      <c r="C79" s="32">
        <v>2</v>
      </c>
      <c r="D79" s="32">
        <v>3</v>
      </c>
      <c r="E79" s="32">
        <v>4</v>
      </c>
      <c r="F79" s="32">
        <v>5</v>
      </c>
      <c r="G79" s="32">
        <v>6</v>
      </c>
      <c r="H79" s="32">
        <v>7</v>
      </c>
      <c r="I79" s="32">
        <v>8</v>
      </c>
      <c r="J79" s="32">
        <v>9</v>
      </c>
      <c r="K79" s="32">
        <v>10</v>
      </c>
      <c r="L79" s="32">
        <v>11</v>
      </c>
      <c r="M79" s="32">
        <v>12</v>
      </c>
      <c r="N79" s="32">
        <v>13</v>
      </c>
      <c r="O79" s="32">
        <v>14</v>
      </c>
      <c r="P79" s="32">
        <v>15</v>
      </c>
      <c r="Q79" s="32">
        <v>16</v>
      </c>
      <c r="R79" s="32">
        <v>17</v>
      </c>
      <c r="S79" s="32">
        <v>18</v>
      </c>
      <c r="T79" s="32">
        <v>19</v>
      </c>
      <c r="U79" s="32">
        <v>20</v>
      </c>
      <c r="V79" s="32">
        <v>21</v>
      </c>
      <c r="W79" s="32">
        <v>22</v>
      </c>
      <c r="X79" s="32">
        <v>23</v>
      </c>
      <c r="Y79" s="32">
        <v>24</v>
      </c>
      <c r="Z79" s="32">
        <v>25</v>
      </c>
      <c r="AA79" s="32">
        <v>26</v>
      </c>
      <c r="AB79" s="32">
        <v>27</v>
      </c>
      <c r="AC79" s="32">
        <v>28</v>
      </c>
      <c r="AD79" s="32">
        <v>29</v>
      </c>
      <c r="AE79" s="32">
        <v>30</v>
      </c>
      <c r="AF79" s="32">
        <v>31</v>
      </c>
      <c r="AG79" s="25" t="s">
        <v>32</v>
      </c>
      <c r="AH79" s="25" t="s">
        <v>33</v>
      </c>
      <c r="AJ79" s="25" t="s">
        <v>418</v>
      </c>
      <c r="AK79" s="25" t="s">
        <v>419</v>
      </c>
    </row>
    <row r="80" spans="1:37" x14ac:dyDescent="0.25">
      <c r="A80" s="47" t="s">
        <v>8</v>
      </c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43"/>
      <c r="P80" s="43"/>
      <c r="Q80" s="43"/>
      <c r="R80" s="43"/>
      <c r="S80" s="43"/>
      <c r="T80" s="43"/>
      <c r="U80" s="44"/>
      <c r="V80" s="43"/>
      <c r="W80" s="43"/>
      <c r="X80" s="43"/>
      <c r="Y80" s="43"/>
      <c r="Z80" s="43"/>
      <c r="AA80" s="43"/>
      <c r="AB80" s="43"/>
      <c r="AC80" s="43"/>
      <c r="AD80" s="43"/>
      <c r="AE80" s="43"/>
      <c r="AF80" s="43"/>
      <c r="AG80" s="63" t="str">
        <f>IF(OR(B80&lt;&gt;"",C80&lt;&gt;"",D80&lt;&gt;"",E80&lt;&gt;"",F80&lt;&gt;"",G80&lt;&gt;"",H80&lt;&gt;"",I80&lt;&gt;"",J80&lt;&gt;"",K80&lt;&gt;"",L80&lt;&gt;"",M80&lt;&gt;"",N80&lt;&gt;"",O80&lt;&gt;"",P80&lt;&gt;"",Q80&lt;&gt;"",R80&lt;&gt;"",S80&lt;&gt;"",T80&lt;&gt;"",U80&lt;&gt;"",V80&lt;&gt;"",W80&lt;&gt;"",X80&lt;&gt;"",Y80&lt;&gt;"",Z80&lt;&gt;"",AA80&lt;&gt;"",AB80&lt;&gt;"",AC80&lt;&gt;"",AD80&lt;&gt;"",AE80&lt;&gt;"",AF80&lt;&gt;""),AVERAGE(B80:AF80),"")</f>
        <v/>
      </c>
      <c r="AH80" s="196" t="str">
        <f>IF(AG81&lt;&gt;"",AG81-AG80,"")</f>
        <v/>
      </c>
      <c r="AJ80" s="63" t="str">
        <f>IF(OR(B80&lt;&gt;"",C80&lt;&gt;"",D80&lt;&gt;"",E80&lt;&gt;"",F80&lt;&gt;"",G80&lt;&gt;"",H80&lt;&gt;"",I80&lt;&gt;"",J80&lt;&gt;"",K80&lt;&gt;"",L80&lt;&gt;"",M80&lt;&gt;"",N80&lt;&gt;"",O80&lt;&gt;"",P80&lt;&gt;"",Q80&lt;&gt;"",R80&lt;&gt;"",S80&lt;&gt;"",T80&lt;&gt;"",U80&lt;&gt;"",V80&lt;&gt;"",W80&lt;&gt;"",X80&lt;&gt;"",Y80&lt;&gt;"",Z80&lt;&gt;"",AA80&lt;&gt;"",AB80&lt;&gt;"",AC80&lt;&gt;"",AD80&lt;&gt;"",AE80&lt;&gt;"",AF80&lt;&gt;""),MIN(B80:AF80),"")</f>
        <v/>
      </c>
      <c r="AK80" s="63" t="str">
        <f>IF(OR(B80&lt;&gt;"",C80&lt;&gt;"",D80&lt;&gt;"",E80&lt;&gt;"",F80&lt;&gt;"",G80&lt;&gt;"",H80&lt;&gt;"",I80&lt;&gt;"",J80&lt;&gt;"",K80&lt;&gt;"",L80&lt;&gt;"",M80&lt;&gt;"",N80&lt;&gt;"",O80&lt;&gt;"",P80&lt;&gt;"",Q80&lt;&gt;"",R80&lt;&gt;"",S80&lt;&gt;"",T80&lt;&gt;"",U80&lt;&gt;"",V80&lt;&gt;"",W80&lt;&gt;"",X80&lt;&gt;"",Y80&lt;&gt;"",Z80&lt;&gt;"",AA80&lt;&gt;"",AB80&lt;&gt;"",AC80&lt;&gt;"",AD80&lt;&gt;"",AE80&lt;&gt;"",AF80&lt;&gt;""),MAX(B80:AF80),"")</f>
        <v/>
      </c>
    </row>
    <row r="81" spans="1:45" x14ac:dyDescent="0.25">
      <c r="A81" s="47" t="s">
        <v>3</v>
      </c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30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64" t="str">
        <f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AVERAGE(B81:AF81),"")</f>
        <v/>
      </c>
      <c r="AH81" s="197"/>
      <c r="AJ81" s="64" t="str">
        <f t="shared" ref="AJ81" si="220"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MIN(B81:AF81),"")</f>
        <v/>
      </c>
      <c r="AK81" s="64" t="str">
        <f t="shared" ref="AK81:AK87" si="221"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MAX(B81:AF81),"")</f>
        <v/>
      </c>
    </row>
    <row r="82" spans="1:45" x14ac:dyDescent="0.25">
      <c r="A82" s="47" t="s">
        <v>24</v>
      </c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65" t="str">
        <f>IF(OR(B82&lt;&gt;"",C82&lt;&gt;"",D82&lt;&gt;"",E82&lt;&gt;"",F82&lt;&gt;"",G82&lt;&gt;"",H82&lt;&gt;"",I82&lt;&gt;"",J82&lt;&gt;"",K82&lt;&gt;"",L82&lt;&gt;"",M82&lt;&gt;"",N82&lt;&gt;"",O82&lt;&gt;"",P82&lt;&gt;"",Q82&lt;&gt;"",R82&lt;&gt;"",S82&lt;&gt;"",T82&lt;&gt;"",U82&lt;&gt;"",V82&lt;&gt;"",W82&lt;&gt;"",X82&lt;&gt;"",Y82&lt;&gt;"",Z82&lt;&gt;"",AA82&lt;&gt;"",AB82&lt;&gt;"",AC82&lt;&gt;"",AD82&lt;&gt;"",AE82&lt;&gt;"",AF82&lt;&gt;""),AVERAGE(B82:AF82),"")</f>
        <v/>
      </c>
      <c r="AH82" s="60"/>
      <c r="AJ82" s="135" t="str">
        <f>IF(OR(B82&lt;&gt;"",C82&lt;&gt;"",D82&lt;&gt;"",E82&lt;&gt;"",F82&lt;&gt;"",G82&lt;&gt;"",H82&lt;&gt;"",I82&lt;&gt;"",J82&lt;&gt;"",K82&lt;&gt;"",L82&lt;&gt;"",M82&lt;&gt;"",N82&lt;&gt;"",O82&lt;&gt;"",P82&lt;&gt;"",Q82&lt;&gt;"",R82&lt;&gt;"",S82&lt;&gt;"",T82&lt;&gt;"",U82&lt;&gt;"",V82&lt;&gt;"",W82&lt;&gt;"",X82&lt;&gt;"",Y82&lt;&gt;"",Z82&lt;&gt;"",AA82&lt;&gt;"",AB82&lt;&gt;"",AC82&lt;&gt;"",AD82&lt;&gt;"",AE82&lt;&gt;"",AF82&lt;&gt;""),MIN(B82:AF82),"")</f>
        <v/>
      </c>
      <c r="AK82" s="135" t="str">
        <f t="shared" si="221"/>
        <v/>
      </c>
    </row>
    <row r="83" spans="1:45" x14ac:dyDescent="0.25">
      <c r="A83" s="47" t="s">
        <v>25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66" t="str">
        <f t="shared" ref="AG83:AG85" si="222">IF(OR(B83&lt;&gt;"",C83&lt;&gt;"",D83&lt;&gt;"",E83&lt;&gt;"",F83&lt;&gt;"",G83&lt;&gt;"",H83&lt;&gt;"",I83&lt;&gt;"",J83&lt;&gt;"",K83&lt;&gt;"",L83&lt;&gt;"",M83&lt;&gt;"",N83&lt;&gt;"",O83&lt;&gt;"",P83&lt;&gt;"",Q83&lt;&gt;"",R83&lt;&gt;"",S83&lt;&gt;"",T83&lt;&gt;"",U83&lt;&gt;"",V83&lt;&gt;"",W83&lt;&gt;"",X83&lt;&gt;"",Y83&lt;&gt;"",Z83&lt;&gt;"",AA83&lt;&gt;"",AB83&lt;&gt;"",AC83&lt;&gt;"",AD83&lt;&gt;"",AE83&lt;&gt;"",AF83&lt;&gt;""),AVERAGE(B83:AF83),"")</f>
        <v/>
      </c>
      <c r="AH83" s="59"/>
      <c r="AJ83" s="135" t="str">
        <f t="shared" ref="AJ83:AJ87" si="223">IF(OR(B83&lt;&gt;"",C83&lt;&gt;"",D83&lt;&gt;"",E83&lt;&gt;"",F83&lt;&gt;"",G83&lt;&gt;"",H83&lt;&gt;"",I83&lt;&gt;"",J83&lt;&gt;"",K83&lt;&gt;"",L83&lt;&gt;"",M83&lt;&gt;"",N83&lt;&gt;"",O83&lt;&gt;"",P83&lt;&gt;"",Q83&lt;&gt;"",R83&lt;&gt;"",S83&lt;&gt;"",T83&lt;&gt;"",U83&lt;&gt;"",V83&lt;&gt;"",W83&lt;&gt;"",X83&lt;&gt;"",Y83&lt;&gt;"",Z83&lt;&gt;"",AA83&lt;&gt;"",AB83&lt;&gt;"",AC83&lt;&gt;"",AD83&lt;&gt;"",AE83&lt;&gt;"",AF83&lt;&gt;""),MIN(B83:AF83),"")</f>
        <v/>
      </c>
      <c r="AK83" s="135" t="str">
        <f t="shared" si="221"/>
        <v/>
      </c>
    </row>
    <row r="84" spans="1:45" x14ac:dyDescent="0.25">
      <c r="A84" s="47" t="s">
        <v>34</v>
      </c>
      <c r="B84" s="28" t="str">
        <f>IF(AND(B83&lt;&gt;"",B82&lt;&gt;""),B83/((13-B82)*6),"")</f>
        <v/>
      </c>
      <c r="C84" s="28" t="str">
        <f t="shared" ref="C84" si="224">IF(AND(C83&lt;&gt;"",C82&lt;&gt;""),C83/((13-C82)*6),"")</f>
        <v/>
      </c>
      <c r="D84" s="28" t="str">
        <f t="shared" ref="D84" si="225">IF(AND(D83&lt;&gt;"",D82&lt;&gt;""),D83/((13-D82)*6),"")</f>
        <v/>
      </c>
      <c r="E84" s="28" t="str">
        <f t="shared" ref="E84" si="226">IF(AND(E83&lt;&gt;"",E82&lt;&gt;""),E83/((13-E82)*6),"")</f>
        <v/>
      </c>
      <c r="F84" s="28" t="str">
        <f t="shared" ref="F84" si="227">IF(AND(F83&lt;&gt;"",F82&lt;&gt;""),F83/((13-F82)*6),"")</f>
        <v/>
      </c>
      <c r="G84" s="28" t="str">
        <f t="shared" ref="G84" si="228">IF(AND(G83&lt;&gt;"",G82&lt;&gt;""),G83/((13-G82)*6),"")</f>
        <v/>
      </c>
      <c r="H84" s="28" t="str">
        <f t="shared" ref="H84" si="229">IF(AND(H83&lt;&gt;"",H82&lt;&gt;""),H83/((13-H82)*6),"")</f>
        <v/>
      </c>
      <c r="I84" s="28" t="str">
        <f t="shared" ref="I84" si="230">IF(AND(I83&lt;&gt;"",I82&lt;&gt;""),I83/((13-I82)*6),"")</f>
        <v/>
      </c>
      <c r="J84" s="28" t="str">
        <f t="shared" ref="J84" si="231">IF(AND(J83&lt;&gt;"",J82&lt;&gt;""),J83/((13-J82)*6),"")</f>
        <v/>
      </c>
      <c r="K84" s="28" t="str">
        <f t="shared" ref="K84" si="232">IF(AND(K83&lt;&gt;"",K82&lt;&gt;""),K83/((13-K82)*6),"")</f>
        <v/>
      </c>
      <c r="L84" s="28" t="str">
        <f t="shared" ref="L84" si="233">IF(AND(L83&lt;&gt;"",L82&lt;&gt;""),L83/((13-L82)*6),"")</f>
        <v/>
      </c>
      <c r="M84" s="28" t="str">
        <f t="shared" ref="M84" si="234">IF(AND(M83&lt;&gt;"",M82&lt;&gt;""),M83/((13-M82)*6),"")</f>
        <v/>
      </c>
      <c r="N84" s="28" t="str">
        <f t="shared" ref="N84" si="235">IF(AND(N83&lt;&gt;"",N82&lt;&gt;""),N83/((13-N82)*6),"")</f>
        <v/>
      </c>
      <c r="O84" s="28" t="str">
        <f t="shared" ref="O84" si="236">IF(AND(O83&lt;&gt;"",O82&lt;&gt;""),O83/((13-O82)*6),"")</f>
        <v/>
      </c>
      <c r="P84" s="28" t="str">
        <f t="shared" ref="P84" si="237">IF(AND(P83&lt;&gt;"",P82&lt;&gt;""),P83/((13-P82)*6),"")</f>
        <v/>
      </c>
      <c r="Q84" s="28" t="str">
        <f t="shared" ref="Q84" si="238">IF(AND(Q83&lt;&gt;"",Q82&lt;&gt;""),Q83/((13-Q82)*6),"")</f>
        <v/>
      </c>
      <c r="R84" s="28" t="str">
        <f t="shared" ref="R84" si="239">IF(AND(R83&lt;&gt;"",R82&lt;&gt;""),R83/((13-R82)*6),"")</f>
        <v/>
      </c>
      <c r="S84" s="28" t="str">
        <f t="shared" ref="S84" si="240">IF(AND(S83&lt;&gt;"",S82&lt;&gt;""),S83/((13-S82)*6),"")</f>
        <v/>
      </c>
      <c r="T84" s="28" t="str">
        <f t="shared" ref="T84" si="241">IF(AND(T83&lt;&gt;"",T82&lt;&gt;""),T83/((13-T82)*6),"")</f>
        <v/>
      </c>
      <c r="U84" s="28" t="str">
        <f t="shared" ref="U84" si="242">IF(AND(U83&lt;&gt;"",U82&lt;&gt;""),U83/((13-U82)*6),"")</f>
        <v/>
      </c>
      <c r="V84" s="28" t="str">
        <f t="shared" ref="V84" si="243">IF(AND(V83&lt;&gt;"",V82&lt;&gt;""),V83/((13-V82)*6),"")</f>
        <v/>
      </c>
      <c r="W84" s="28" t="str">
        <f t="shared" ref="W84" si="244">IF(AND(W83&lt;&gt;"",W82&lt;&gt;""),W83/((13-W82)*6),"")</f>
        <v/>
      </c>
      <c r="X84" s="28" t="str">
        <f t="shared" ref="X84" si="245">IF(AND(X83&lt;&gt;"",X82&lt;&gt;""),X83/((13-X82)*6),"")</f>
        <v/>
      </c>
      <c r="Y84" s="28" t="str">
        <f t="shared" ref="Y84" si="246">IF(AND(Y83&lt;&gt;"",Y82&lt;&gt;""),Y83/((13-Y82)*6),"")</f>
        <v/>
      </c>
      <c r="Z84" s="28" t="str">
        <f t="shared" ref="Z84" si="247">IF(AND(Z83&lt;&gt;"",Z82&lt;&gt;""),Z83/((13-Z82)*6),"")</f>
        <v/>
      </c>
      <c r="AA84" s="28" t="str">
        <f t="shared" ref="AA84" si="248">IF(AND(AA83&lt;&gt;"",AA82&lt;&gt;""),AA83/((13-AA82)*6),"")</f>
        <v/>
      </c>
      <c r="AB84" s="28" t="str">
        <f t="shared" ref="AB84" si="249">IF(AND(AB83&lt;&gt;"",AB82&lt;&gt;""),AB83/((13-AB82)*6),"")</f>
        <v/>
      </c>
      <c r="AC84" s="28" t="str">
        <f t="shared" ref="AC84" si="250">IF(AND(AC83&lt;&gt;"",AC82&lt;&gt;""),AC83/((13-AC82)*6),"")</f>
        <v/>
      </c>
      <c r="AD84" s="28" t="str">
        <f t="shared" ref="AD84" si="251">IF(AND(AD83&lt;&gt;"",AD82&lt;&gt;""),AD83/((13-AD82)*6),"")</f>
        <v/>
      </c>
      <c r="AE84" s="28" t="str">
        <f t="shared" ref="AE84" si="252">IF(AND(AE83&lt;&gt;"",AE82&lt;&gt;""),AE83/((13-AE82)*6),"")</f>
        <v/>
      </c>
      <c r="AF84" s="28" t="str">
        <f t="shared" ref="AF84" si="253">IF(AND(AF83&lt;&gt;"",AF82&lt;&gt;""),AF83/((13-AF82)*6),"")</f>
        <v/>
      </c>
      <c r="AG84" s="62" t="str">
        <f t="shared" si="222"/>
        <v/>
      </c>
      <c r="AH84" s="59"/>
      <c r="AJ84" s="137" t="str">
        <f t="shared" si="223"/>
        <v/>
      </c>
      <c r="AK84" s="137" t="str">
        <f t="shared" si="221"/>
        <v/>
      </c>
    </row>
    <row r="85" spans="1:45" x14ac:dyDescent="0.25">
      <c r="A85" s="47" t="s">
        <v>19</v>
      </c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64" t="str">
        <f t="shared" si="222"/>
        <v/>
      </c>
      <c r="AH85" s="67" t="str">
        <f>IF(AND(AG85&lt;&gt;"",AG81&lt;&gt;""),AG85-AG81,"")</f>
        <v/>
      </c>
      <c r="AJ85" s="64" t="str">
        <f t="shared" si="223"/>
        <v/>
      </c>
      <c r="AK85" s="64" t="str">
        <f t="shared" si="221"/>
        <v/>
      </c>
    </row>
    <row r="86" spans="1:45" x14ac:dyDescent="0.25">
      <c r="A86" s="47" t="s">
        <v>4</v>
      </c>
      <c r="B86" s="141"/>
      <c r="C86" s="141"/>
      <c r="D86" s="141"/>
      <c r="E86" s="141"/>
      <c r="F86" s="141"/>
      <c r="G86" s="141"/>
      <c r="H86" s="141"/>
      <c r="I86" s="141"/>
      <c r="J86" s="141"/>
      <c r="K86" s="141"/>
      <c r="L86" s="141"/>
      <c r="M86" s="141"/>
      <c r="N86" s="141"/>
      <c r="O86" s="141"/>
      <c r="P86" s="141"/>
      <c r="Q86" s="141"/>
      <c r="R86" s="141"/>
      <c r="S86" s="141"/>
      <c r="T86" s="141"/>
      <c r="U86" s="142"/>
      <c r="V86" s="141"/>
      <c r="W86" s="141"/>
      <c r="X86" s="141"/>
      <c r="Y86" s="141"/>
      <c r="Z86" s="141"/>
      <c r="AA86" s="141"/>
      <c r="AB86" s="141"/>
      <c r="AC86" s="141"/>
      <c r="AD86" s="141"/>
      <c r="AE86" s="141"/>
      <c r="AF86" s="141"/>
      <c r="AG86" s="67" t="str">
        <f t="shared" ref="AG86:AG87" si="254">IF(OR(B86&lt;&gt;"",C86&lt;&gt;"",D86&lt;&gt;"",E86&lt;&gt;"",F86&lt;&gt;"",G86&lt;&gt;"",H86&lt;&gt;"",I86&lt;&gt;"",J86&lt;&gt;"",K86&lt;&gt;"",L86&lt;&gt;"",M86&lt;&gt;"",N86&lt;&gt;"",O86&lt;&gt;"",P86&lt;&gt;"",Q86&lt;&gt;"",R86&lt;&gt;"",S86&lt;&gt;"",T86&lt;&gt;"",U86&lt;&gt;"",V86&lt;&gt;"",W86&lt;&gt;"",X86&lt;&gt;"",Y86&lt;&gt;"",Z86&lt;&gt;"",AA86&lt;&gt;"",AB86&lt;&gt;"",AC86&lt;&gt;"",AD86&lt;&gt;"",AE86&lt;&gt;"",AF86&lt;&gt;""),AVERAGE(B86:AF86),"")</f>
        <v/>
      </c>
      <c r="AH86" s="67" t="str">
        <f>IF(AG86&lt;&gt;"",AG86-AG81,"")</f>
        <v/>
      </c>
      <c r="AJ86" s="67" t="str">
        <f t="shared" si="223"/>
        <v/>
      </c>
      <c r="AK86" s="67" t="str">
        <f t="shared" si="221"/>
        <v/>
      </c>
    </row>
    <row r="87" spans="1:45" ht="15.75" thickBot="1" x14ac:dyDescent="0.3">
      <c r="A87" s="143" t="s">
        <v>421</v>
      </c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61" t="str">
        <f t="shared" si="254"/>
        <v/>
      </c>
      <c r="AH87" s="61" t="str">
        <f>IF(AG87&lt;&gt;"",AG87-AG82,"")</f>
        <v/>
      </c>
      <c r="AJ87" s="61" t="str">
        <f t="shared" si="223"/>
        <v/>
      </c>
      <c r="AK87" s="61" t="str">
        <f t="shared" si="221"/>
        <v/>
      </c>
    </row>
    <row r="88" spans="1:45" ht="6.75" customHeight="1" thickBot="1" x14ac:dyDescent="0.3"/>
    <row r="89" spans="1:45" ht="15.75" customHeight="1" thickBot="1" x14ac:dyDescent="0.3">
      <c r="A89" s="193" t="str">
        <f>Paramétrages!D10</f>
        <v/>
      </c>
      <c r="B89" s="194"/>
      <c r="C89" s="194"/>
      <c r="D89" s="194"/>
      <c r="E89" s="194"/>
      <c r="F89" s="194"/>
      <c r="G89" s="194"/>
      <c r="H89" s="194"/>
      <c r="I89" s="194"/>
      <c r="J89" s="194"/>
      <c r="K89" s="194"/>
      <c r="L89" s="194"/>
      <c r="M89" s="194"/>
      <c r="N89" s="194"/>
      <c r="O89" s="194"/>
      <c r="P89" s="194"/>
      <c r="Q89" s="194"/>
      <c r="R89" s="194"/>
      <c r="S89" s="194"/>
      <c r="T89" s="194"/>
      <c r="U89" s="194"/>
      <c r="V89" s="194"/>
      <c r="W89" s="194"/>
      <c r="X89" s="194"/>
      <c r="Y89" s="194"/>
      <c r="Z89" s="194"/>
      <c r="AA89" s="194"/>
      <c r="AB89" s="194"/>
      <c r="AC89" s="194"/>
      <c r="AD89" s="194"/>
      <c r="AE89" s="194"/>
      <c r="AF89" s="194"/>
      <c r="AG89" s="194"/>
      <c r="AH89" s="195"/>
    </row>
    <row r="90" spans="1:45" ht="15.75" thickBot="1" x14ac:dyDescent="0.3">
      <c r="A90" s="24" t="s">
        <v>31</v>
      </c>
      <c r="B90" s="25">
        <v>1</v>
      </c>
      <c r="C90" s="25">
        <v>2</v>
      </c>
      <c r="D90" s="25">
        <v>3</v>
      </c>
      <c r="E90" s="25">
        <v>4</v>
      </c>
      <c r="F90" s="25">
        <v>5</v>
      </c>
      <c r="G90" s="25">
        <v>6</v>
      </c>
      <c r="H90" s="25">
        <v>7</v>
      </c>
      <c r="I90" s="25">
        <v>8</v>
      </c>
      <c r="J90" s="25">
        <v>9</v>
      </c>
      <c r="K90" s="25">
        <v>10</v>
      </c>
      <c r="L90" s="25">
        <v>11</v>
      </c>
      <c r="M90" s="25">
        <v>12</v>
      </c>
      <c r="N90" s="25">
        <v>13</v>
      </c>
      <c r="O90" s="25">
        <v>14</v>
      </c>
      <c r="P90" s="25">
        <v>15</v>
      </c>
      <c r="Q90" s="25">
        <v>16</v>
      </c>
      <c r="R90" s="25">
        <v>17</v>
      </c>
      <c r="S90" s="25">
        <v>18</v>
      </c>
      <c r="T90" s="25">
        <v>19</v>
      </c>
      <c r="U90" s="25">
        <v>20</v>
      </c>
      <c r="V90" s="25">
        <v>21</v>
      </c>
      <c r="W90" s="25">
        <v>22</v>
      </c>
      <c r="X90" s="25">
        <v>23</v>
      </c>
      <c r="Y90" s="25">
        <v>24</v>
      </c>
      <c r="Z90" s="25">
        <v>25</v>
      </c>
      <c r="AA90" s="25">
        <v>26</v>
      </c>
      <c r="AB90" s="25">
        <v>27</v>
      </c>
      <c r="AC90" s="25">
        <v>28</v>
      </c>
      <c r="AD90" s="25">
        <v>29</v>
      </c>
      <c r="AE90" s="25">
        <v>30</v>
      </c>
      <c r="AF90" s="25">
        <v>31</v>
      </c>
      <c r="AG90" s="25" t="s">
        <v>32</v>
      </c>
      <c r="AH90" s="25" t="s">
        <v>33</v>
      </c>
      <c r="AJ90" s="25" t="s">
        <v>418</v>
      </c>
      <c r="AK90" s="25" t="s">
        <v>419</v>
      </c>
      <c r="AS90" s="26"/>
    </row>
    <row r="91" spans="1:45" x14ac:dyDescent="0.25">
      <c r="A91" s="47" t="s">
        <v>8</v>
      </c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43"/>
      <c r="P91" s="43"/>
      <c r="Q91" s="43"/>
      <c r="R91" s="43"/>
      <c r="S91" s="43"/>
      <c r="T91" s="43"/>
      <c r="U91" s="44"/>
      <c r="V91" s="43"/>
      <c r="W91" s="43"/>
      <c r="X91" s="43"/>
      <c r="Y91" s="43"/>
      <c r="Z91" s="43"/>
      <c r="AA91" s="43"/>
      <c r="AB91" s="43"/>
      <c r="AC91" s="43"/>
      <c r="AD91" s="43"/>
      <c r="AE91" s="43"/>
      <c r="AF91" s="43"/>
      <c r="AG91" s="63" t="str">
        <f>IF(OR(B91&lt;&gt;"",C91&lt;&gt;"",D91&lt;&gt;"",E91&lt;&gt;"",F91&lt;&gt;"",G91&lt;&gt;"",H91&lt;&gt;"",I91&lt;&gt;"",J91&lt;&gt;"",K91&lt;&gt;"",L91&lt;&gt;"",M91&lt;&gt;"",N91&lt;&gt;"",O91&lt;&gt;"",P91&lt;&gt;"",Q91&lt;&gt;"",R91&lt;&gt;"",S91&lt;&gt;"",T91&lt;&gt;"",U91&lt;&gt;"",V91&lt;&gt;"",W91&lt;&gt;"",X91&lt;&gt;"",Y91&lt;&gt;"",Z91&lt;&gt;"",AA91&lt;&gt;"",AB91&lt;&gt;"",AC91&lt;&gt;"",AD91&lt;&gt;"",AE91&lt;&gt;"",AF91&lt;&gt;""),AVERAGE(B91:AF91),"")</f>
        <v/>
      </c>
      <c r="AH91" s="196" t="str">
        <f>IF(AG92&lt;&gt;"",AG92-AG91,"")</f>
        <v/>
      </c>
      <c r="AJ91" s="63" t="str">
        <f>IF(OR(B91&lt;&gt;"",C91&lt;&gt;"",D91&lt;&gt;"",E91&lt;&gt;"",F91&lt;&gt;"",G91&lt;&gt;"",H91&lt;&gt;"",I91&lt;&gt;"",J91&lt;&gt;"",K91&lt;&gt;"",L91&lt;&gt;"",M91&lt;&gt;"",N91&lt;&gt;"",O91&lt;&gt;"",P91&lt;&gt;"",Q91&lt;&gt;"",R91&lt;&gt;"",S91&lt;&gt;"",T91&lt;&gt;"",U91&lt;&gt;"",V91&lt;&gt;"",W91&lt;&gt;"",X91&lt;&gt;"",Y91&lt;&gt;"",Z91&lt;&gt;"",AA91&lt;&gt;"",AB91&lt;&gt;"",AC91&lt;&gt;"",AD91&lt;&gt;"",AE91&lt;&gt;"",AF91&lt;&gt;""),MIN(B91:AF91),"")</f>
        <v/>
      </c>
      <c r="AK91" s="63" t="str">
        <f>IF(OR(B91&lt;&gt;"",C91&lt;&gt;"",D91&lt;&gt;"",E91&lt;&gt;"",F91&lt;&gt;"",G91&lt;&gt;"",H91&lt;&gt;"",I91&lt;&gt;"",J91&lt;&gt;"",K91&lt;&gt;"",L91&lt;&gt;"",M91&lt;&gt;"",N91&lt;&gt;"",O91&lt;&gt;"",P91&lt;&gt;"",Q91&lt;&gt;"",R91&lt;&gt;"",S91&lt;&gt;"",T91&lt;&gt;"",U91&lt;&gt;"",V91&lt;&gt;"",W91&lt;&gt;"",X91&lt;&gt;"",Y91&lt;&gt;"",Z91&lt;&gt;"",AA91&lt;&gt;"",AB91&lt;&gt;"",AC91&lt;&gt;"",AD91&lt;&gt;"",AE91&lt;&gt;"",AF91&lt;&gt;""),MAX(B91:AF91),"")</f>
        <v/>
      </c>
    </row>
    <row r="92" spans="1:45" x14ac:dyDescent="0.25">
      <c r="A92" s="47" t="s">
        <v>3</v>
      </c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30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64" t="str">
        <f>IF(OR(B92&lt;&gt;"",C92&lt;&gt;"",D92&lt;&gt;"",E92&lt;&gt;"",F92&lt;&gt;"",G92&lt;&gt;"",H92&lt;&gt;"",I92&lt;&gt;"",J92&lt;&gt;"",K92&lt;&gt;"",L92&lt;&gt;"",M92&lt;&gt;"",N92&lt;&gt;"",O92&lt;&gt;"",P92&lt;&gt;"",Q92&lt;&gt;"",R92&lt;&gt;"",S92&lt;&gt;"",T92&lt;&gt;"",U92&lt;&gt;"",V92&lt;&gt;"",W92&lt;&gt;"",X92&lt;&gt;"",Y92&lt;&gt;"",Z92&lt;&gt;"",AA92&lt;&gt;"",AB92&lt;&gt;"",AC92&lt;&gt;"",AD92&lt;&gt;"",AE92&lt;&gt;"",AF92&lt;&gt;""),AVERAGE(B92:AF92),"")</f>
        <v/>
      </c>
      <c r="AH92" s="197"/>
      <c r="AJ92" s="64" t="str">
        <f t="shared" ref="AJ92" si="255">IF(OR(B92&lt;&gt;"",C92&lt;&gt;"",D92&lt;&gt;"",E92&lt;&gt;"",F92&lt;&gt;"",G92&lt;&gt;"",H92&lt;&gt;"",I92&lt;&gt;"",J92&lt;&gt;"",K92&lt;&gt;"",L92&lt;&gt;"",M92&lt;&gt;"",N92&lt;&gt;"",O92&lt;&gt;"",P92&lt;&gt;"",Q92&lt;&gt;"",R92&lt;&gt;"",S92&lt;&gt;"",T92&lt;&gt;"",U92&lt;&gt;"",V92&lt;&gt;"",W92&lt;&gt;"",X92&lt;&gt;"",Y92&lt;&gt;"",Z92&lt;&gt;"",AA92&lt;&gt;"",AB92&lt;&gt;"",AC92&lt;&gt;"",AD92&lt;&gt;"",AE92&lt;&gt;"",AF92&lt;&gt;""),MIN(B92:AF92),"")</f>
        <v/>
      </c>
      <c r="AK92" s="64" t="str">
        <f t="shared" ref="AK92:AK98" si="256">IF(OR(B92&lt;&gt;"",C92&lt;&gt;"",D92&lt;&gt;"",E92&lt;&gt;"",F92&lt;&gt;"",G92&lt;&gt;"",H92&lt;&gt;"",I92&lt;&gt;"",J92&lt;&gt;"",K92&lt;&gt;"",L92&lt;&gt;"",M92&lt;&gt;"",N92&lt;&gt;"",O92&lt;&gt;"",P92&lt;&gt;"",Q92&lt;&gt;"",R92&lt;&gt;"",S92&lt;&gt;"",T92&lt;&gt;"",U92&lt;&gt;"",V92&lt;&gt;"",W92&lt;&gt;"",X92&lt;&gt;"",Y92&lt;&gt;"",Z92&lt;&gt;"",AA92&lt;&gt;"",AB92&lt;&gt;"",AC92&lt;&gt;"",AD92&lt;&gt;"",AE92&lt;&gt;"",AF92&lt;&gt;""),MAX(B92:AF92),"")</f>
        <v/>
      </c>
    </row>
    <row r="93" spans="1:45" x14ac:dyDescent="0.25">
      <c r="A93" s="47" t="s">
        <v>24</v>
      </c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65" t="str">
        <f>IF(OR(B93&lt;&gt;"",C93&lt;&gt;"",D93&lt;&gt;"",E93&lt;&gt;"",F93&lt;&gt;"",G93&lt;&gt;"",H93&lt;&gt;"",I93&lt;&gt;"",J93&lt;&gt;"",K93&lt;&gt;"",L93&lt;&gt;"",M93&lt;&gt;"",N93&lt;&gt;"",O93&lt;&gt;"",P93&lt;&gt;"",Q93&lt;&gt;"",R93&lt;&gt;"",S93&lt;&gt;"",T93&lt;&gt;"",U93&lt;&gt;"",V93&lt;&gt;"",W93&lt;&gt;"",X93&lt;&gt;"",Y93&lt;&gt;"",Z93&lt;&gt;"",AA93&lt;&gt;"",AB93&lt;&gt;"",AC93&lt;&gt;"",AD93&lt;&gt;"",AE93&lt;&gt;"",AF93&lt;&gt;""),AVERAGE(B93:AF93),"")</f>
        <v/>
      </c>
      <c r="AH93" s="60"/>
      <c r="AJ93" s="135" t="str">
        <f>IF(OR(B93&lt;&gt;"",C93&lt;&gt;"",D93&lt;&gt;"",E93&lt;&gt;"",F93&lt;&gt;"",G93&lt;&gt;"",H93&lt;&gt;"",I93&lt;&gt;"",J93&lt;&gt;"",K93&lt;&gt;"",L93&lt;&gt;"",M93&lt;&gt;"",N93&lt;&gt;"",O93&lt;&gt;"",P93&lt;&gt;"",Q93&lt;&gt;"",R93&lt;&gt;"",S93&lt;&gt;"",T93&lt;&gt;"",U93&lt;&gt;"",V93&lt;&gt;"",W93&lt;&gt;"",X93&lt;&gt;"",Y93&lt;&gt;"",Z93&lt;&gt;"",AA93&lt;&gt;"",AB93&lt;&gt;"",AC93&lt;&gt;"",AD93&lt;&gt;"",AE93&lt;&gt;"",AF93&lt;&gt;""),MIN(B93:AF93),"")</f>
        <v/>
      </c>
      <c r="AK93" s="135" t="str">
        <f t="shared" si="256"/>
        <v/>
      </c>
    </row>
    <row r="94" spans="1:45" x14ac:dyDescent="0.25">
      <c r="A94" s="47" t="s">
        <v>25</v>
      </c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66" t="str">
        <f t="shared" ref="AG94:AG96" si="257">IF(OR(B94&lt;&gt;"",C94&lt;&gt;"",D94&lt;&gt;"",E94&lt;&gt;"",F94&lt;&gt;"",G94&lt;&gt;"",H94&lt;&gt;"",I94&lt;&gt;"",J94&lt;&gt;"",K94&lt;&gt;"",L94&lt;&gt;"",M94&lt;&gt;"",N94&lt;&gt;"",O94&lt;&gt;"",P94&lt;&gt;"",Q94&lt;&gt;"",R94&lt;&gt;"",S94&lt;&gt;"",T94&lt;&gt;"",U94&lt;&gt;"",V94&lt;&gt;"",W94&lt;&gt;"",X94&lt;&gt;"",Y94&lt;&gt;"",Z94&lt;&gt;"",AA94&lt;&gt;"",AB94&lt;&gt;"",AC94&lt;&gt;"",AD94&lt;&gt;"",AE94&lt;&gt;"",AF94&lt;&gt;""),AVERAGE(B94:AF94),"")</f>
        <v/>
      </c>
      <c r="AH94" s="59"/>
      <c r="AJ94" s="135" t="str">
        <f t="shared" ref="AJ94:AJ98" si="258">IF(OR(B94&lt;&gt;"",C94&lt;&gt;"",D94&lt;&gt;"",E94&lt;&gt;"",F94&lt;&gt;"",G94&lt;&gt;"",H94&lt;&gt;"",I94&lt;&gt;"",J94&lt;&gt;"",K94&lt;&gt;"",L94&lt;&gt;"",M94&lt;&gt;"",N94&lt;&gt;"",O94&lt;&gt;"",P94&lt;&gt;"",Q94&lt;&gt;"",R94&lt;&gt;"",S94&lt;&gt;"",T94&lt;&gt;"",U94&lt;&gt;"",V94&lt;&gt;"",W94&lt;&gt;"",X94&lt;&gt;"",Y94&lt;&gt;"",Z94&lt;&gt;"",AA94&lt;&gt;"",AB94&lt;&gt;"",AC94&lt;&gt;"",AD94&lt;&gt;"",AE94&lt;&gt;"",AF94&lt;&gt;""),MIN(B94:AF94),"")</f>
        <v/>
      </c>
      <c r="AK94" s="135" t="str">
        <f t="shared" si="256"/>
        <v/>
      </c>
    </row>
    <row r="95" spans="1:45" x14ac:dyDescent="0.25">
      <c r="A95" s="47" t="s">
        <v>34</v>
      </c>
      <c r="B95" s="28" t="str">
        <f>IF(AND(B94&lt;&gt;"",B93&lt;&gt;""),B94/((13-B93)*6),"")</f>
        <v/>
      </c>
      <c r="C95" s="28" t="str">
        <f t="shared" ref="C95" si="259">IF(AND(C94&lt;&gt;"",C93&lt;&gt;""),C94/((13-C93)*6),"")</f>
        <v/>
      </c>
      <c r="D95" s="28" t="str">
        <f t="shared" ref="D95" si="260">IF(AND(D94&lt;&gt;"",D93&lt;&gt;""),D94/((13-D93)*6),"")</f>
        <v/>
      </c>
      <c r="E95" s="28" t="str">
        <f t="shared" ref="E95" si="261">IF(AND(E94&lt;&gt;"",E93&lt;&gt;""),E94/((13-E93)*6),"")</f>
        <v/>
      </c>
      <c r="F95" s="28" t="str">
        <f t="shared" ref="F95" si="262">IF(AND(F94&lt;&gt;"",F93&lt;&gt;""),F94/((13-F93)*6),"")</f>
        <v/>
      </c>
      <c r="G95" s="28" t="str">
        <f t="shared" ref="G95" si="263">IF(AND(G94&lt;&gt;"",G93&lt;&gt;""),G94/((13-G93)*6),"")</f>
        <v/>
      </c>
      <c r="H95" s="28" t="str">
        <f t="shared" ref="H95" si="264">IF(AND(H94&lt;&gt;"",H93&lt;&gt;""),H94/((13-H93)*6),"")</f>
        <v/>
      </c>
      <c r="I95" s="28" t="str">
        <f t="shared" ref="I95" si="265">IF(AND(I94&lt;&gt;"",I93&lt;&gt;""),I94/((13-I93)*6),"")</f>
        <v/>
      </c>
      <c r="J95" s="28" t="str">
        <f t="shared" ref="J95" si="266">IF(AND(J94&lt;&gt;"",J93&lt;&gt;""),J94/((13-J93)*6),"")</f>
        <v/>
      </c>
      <c r="K95" s="28" t="str">
        <f t="shared" ref="K95" si="267">IF(AND(K94&lt;&gt;"",K93&lt;&gt;""),K94/((13-K93)*6),"")</f>
        <v/>
      </c>
      <c r="L95" s="28" t="str">
        <f t="shared" ref="L95" si="268">IF(AND(L94&lt;&gt;"",L93&lt;&gt;""),L94/((13-L93)*6),"")</f>
        <v/>
      </c>
      <c r="M95" s="28" t="str">
        <f t="shared" ref="M95" si="269">IF(AND(M94&lt;&gt;"",M93&lt;&gt;""),M94/((13-M93)*6),"")</f>
        <v/>
      </c>
      <c r="N95" s="28" t="str">
        <f t="shared" ref="N95" si="270">IF(AND(N94&lt;&gt;"",N93&lt;&gt;""),N94/((13-N93)*6),"")</f>
        <v/>
      </c>
      <c r="O95" s="28" t="str">
        <f t="shared" ref="O95" si="271">IF(AND(O94&lt;&gt;"",O93&lt;&gt;""),O94/((13-O93)*6),"")</f>
        <v/>
      </c>
      <c r="P95" s="28" t="str">
        <f t="shared" ref="P95" si="272">IF(AND(P94&lt;&gt;"",P93&lt;&gt;""),P94/((13-P93)*6),"")</f>
        <v/>
      </c>
      <c r="Q95" s="28" t="str">
        <f t="shared" ref="Q95" si="273">IF(AND(Q94&lt;&gt;"",Q93&lt;&gt;""),Q94/((13-Q93)*6),"")</f>
        <v/>
      </c>
      <c r="R95" s="28" t="str">
        <f t="shared" ref="R95" si="274">IF(AND(R94&lt;&gt;"",R93&lt;&gt;""),R94/((13-R93)*6),"")</f>
        <v/>
      </c>
      <c r="S95" s="28" t="str">
        <f t="shared" ref="S95" si="275">IF(AND(S94&lt;&gt;"",S93&lt;&gt;""),S94/((13-S93)*6),"")</f>
        <v/>
      </c>
      <c r="T95" s="28" t="str">
        <f t="shared" ref="T95" si="276">IF(AND(T94&lt;&gt;"",T93&lt;&gt;""),T94/((13-T93)*6),"")</f>
        <v/>
      </c>
      <c r="U95" s="28" t="str">
        <f t="shared" ref="U95" si="277">IF(AND(U94&lt;&gt;"",U93&lt;&gt;""),U94/((13-U93)*6),"")</f>
        <v/>
      </c>
      <c r="V95" s="28" t="str">
        <f t="shared" ref="V95" si="278">IF(AND(V94&lt;&gt;"",V93&lt;&gt;""),V94/((13-V93)*6),"")</f>
        <v/>
      </c>
      <c r="W95" s="28" t="str">
        <f t="shared" ref="W95" si="279">IF(AND(W94&lt;&gt;"",W93&lt;&gt;""),W94/((13-W93)*6),"")</f>
        <v/>
      </c>
      <c r="X95" s="28" t="str">
        <f t="shared" ref="X95" si="280">IF(AND(X94&lt;&gt;"",X93&lt;&gt;""),X94/((13-X93)*6),"")</f>
        <v/>
      </c>
      <c r="Y95" s="28" t="str">
        <f t="shared" ref="Y95" si="281">IF(AND(Y94&lt;&gt;"",Y93&lt;&gt;""),Y94/((13-Y93)*6),"")</f>
        <v/>
      </c>
      <c r="Z95" s="28" t="str">
        <f t="shared" ref="Z95" si="282">IF(AND(Z94&lt;&gt;"",Z93&lt;&gt;""),Z94/((13-Z93)*6),"")</f>
        <v/>
      </c>
      <c r="AA95" s="28" t="str">
        <f t="shared" ref="AA95" si="283">IF(AND(AA94&lt;&gt;"",AA93&lt;&gt;""),AA94/((13-AA93)*6),"")</f>
        <v/>
      </c>
      <c r="AB95" s="28" t="str">
        <f t="shared" ref="AB95" si="284">IF(AND(AB94&lt;&gt;"",AB93&lt;&gt;""),AB94/((13-AB93)*6),"")</f>
        <v/>
      </c>
      <c r="AC95" s="28" t="str">
        <f t="shared" ref="AC95" si="285">IF(AND(AC94&lt;&gt;"",AC93&lt;&gt;""),AC94/((13-AC93)*6),"")</f>
        <v/>
      </c>
      <c r="AD95" s="28" t="str">
        <f t="shared" ref="AD95" si="286">IF(AND(AD94&lt;&gt;"",AD93&lt;&gt;""),AD94/((13-AD93)*6),"")</f>
        <v/>
      </c>
      <c r="AE95" s="28" t="str">
        <f t="shared" ref="AE95" si="287">IF(AND(AE94&lt;&gt;"",AE93&lt;&gt;""),AE94/((13-AE93)*6),"")</f>
        <v/>
      </c>
      <c r="AF95" s="28" t="str">
        <f t="shared" ref="AF95" si="288">IF(AND(AF94&lt;&gt;"",AF93&lt;&gt;""),AF94/((13-AF93)*6),"")</f>
        <v/>
      </c>
      <c r="AG95" s="62" t="str">
        <f t="shared" si="257"/>
        <v/>
      </c>
      <c r="AH95" s="59"/>
      <c r="AJ95" s="137" t="str">
        <f t="shared" si="258"/>
        <v/>
      </c>
      <c r="AK95" s="137" t="str">
        <f t="shared" si="256"/>
        <v/>
      </c>
    </row>
    <row r="96" spans="1:45" x14ac:dyDescent="0.25">
      <c r="A96" s="47" t="s">
        <v>19</v>
      </c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64" t="str">
        <f t="shared" si="257"/>
        <v/>
      </c>
      <c r="AH96" s="67" t="str">
        <f>IF(AND(AG96&lt;&gt;"",AG92&lt;&gt;""),AG96-AG92,"")</f>
        <v/>
      </c>
      <c r="AJ96" s="64" t="str">
        <f t="shared" si="258"/>
        <v/>
      </c>
      <c r="AK96" s="64" t="str">
        <f t="shared" si="256"/>
        <v/>
      </c>
    </row>
    <row r="97" spans="1:72" x14ac:dyDescent="0.25">
      <c r="A97" s="47" t="s">
        <v>4</v>
      </c>
      <c r="B97" s="141"/>
      <c r="C97" s="141"/>
      <c r="D97" s="141"/>
      <c r="E97" s="141"/>
      <c r="F97" s="141"/>
      <c r="G97" s="141"/>
      <c r="H97" s="141"/>
      <c r="I97" s="141"/>
      <c r="J97" s="141"/>
      <c r="K97" s="141"/>
      <c r="L97" s="141"/>
      <c r="M97" s="141"/>
      <c r="N97" s="141"/>
      <c r="O97" s="141"/>
      <c r="P97" s="141"/>
      <c r="Q97" s="141"/>
      <c r="R97" s="141"/>
      <c r="S97" s="141"/>
      <c r="T97" s="141"/>
      <c r="U97" s="142"/>
      <c r="V97" s="141"/>
      <c r="W97" s="141"/>
      <c r="X97" s="141"/>
      <c r="Y97" s="141"/>
      <c r="Z97" s="141"/>
      <c r="AA97" s="141"/>
      <c r="AB97" s="141"/>
      <c r="AC97" s="141"/>
      <c r="AD97" s="141"/>
      <c r="AE97" s="141"/>
      <c r="AF97" s="141"/>
      <c r="AG97" s="67" t="str">
        <f t="shared" ref="AG97:AG98" si="289">IF(OR(B97&lt;&gt;"",C97&lt;&gt;"",D97&lt;&gt;"",E97&lt;&gt;"",F97&lt;&gt;"",G97&lt;&gt;"",H97&lt;&gt;"",I97&lt;&gt;"",J97&lt;&gt;"",K97&lt;&gt;"",L97&lt;&gt;"",M97&lt;&gt;"",N97&lt;&gt;"",O97&lt;&gt;"",P97&lt;&gt;"",Q97&lt;&gt;"",R97&lt;&gt;"",S97&lt;&gt;"",T97&lt;&gt;"",U97&lt;&gt;"",V97&lt;&gt;"",W97&lt;&gt;"",X97&lt;&gt;"",Y97&lt;&gt;"",Z97&lt;&gt;"",AA97&lt;&gt;"",AB97&lt;&gt;"",AC97&lt;&gt;"",AD97&lt;&gt;"",AE97&lt;&gt;"",AF97&lt;&gt;""),AVERAGE(B97:AF97),"")</f>
        <v/>
      </c>
      <c r="AH97" s="67" t="str">
        <f>IF(AG97&lt;&gt;"",AG97-AG92,"")</f>
        <v/>
      </c>
      <c r="AJ97" s="67" t="str">
        <f t="shared" si="258"/>
        <v/>
      </c>
      <c r="AK97" s="67" t="str">
        <f t="shared" si="256"/>
        <v/>
      </c>
    </row>
    <row r="98" spans="1:72" ht="15.75" thickBot="1" x14ac:dyDescent="0.3">
      <c r="A98" s="143" t="s">
        <v>421</v>
      </c>
      <c r="B98" s="45"/>
      <c r="C98" s="45"/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  <c r="AC98" s="45"/>
      <c r="AD98" s="45"/>
      <c r="AE98" s="45"/>
      <c r="AF98" s="45"/>
      <c r="AG98" s="61" t="str">
        <f t="shared" si="289"/>
        <v/>
      </c>
      <c r="AH98" s="61" t="str">
        <f>IF(AG98&lt;&gt;"",AG98-AG93,"")</f>
        <v/>
      </c>
      <c r="AJ98" s="61" t="str">
        <f t="shared" si="258"/>
        <v/>
      </c>
      <c r="AK98" s="61" t="str">
        <f t="shared" si="256"/>
        <v/>
      </c>
    </row>
    <row r="99" spans="1:72" ht="5.0999999999999996" customHeight="1" thickBot="1" x14ac:dyDescent="0.3"/>
    <row r="100" spans="1:72" ht="15.75" customHeight="1" thickBot="1" x14ac:dyDescent="0.3">
      <c r="A100" s="193" t="str">
        <f>Paramétrages!D11</f>
        <v/>
      </c>
      <c r="B100" s="194"/>
      <c r="C100" s="194"/>
      <c r="D100" s="194"/>
      <c r="E100" s="194"/>
      <c r="F100" s="194"/>
      <c r="G100" s="194"/>
      <c r="H100" s="194"/>
      <c r="I100" s="194"/>
      <c r="J100" s="194"/>
      <c r="K100" s="194"/>
      <c r="L100" s="194"/>
      <c r="M100" s="194"/>
      <c r="N100" s="194"/>
      <c r="O100" s="194"/>
      <c r="P100" s="194"/>
      <c r="Q100" s="194"/>
      <c r="R100" s="194"/>
      <c r="S100" s="194"/>
      <c r="T100" s="194"/>
      <c r="U100" s="194"/>
      <c r="V100" s="194"/>
      <c r="W100" s="194"/>
      <c r="X100" s="194"/>
      <c r="Y100" s="194"/>
      <c r="Z100" s="194"/>
      <c r="AA100" s="194"/>
      <c r="AB100" s="194"/>
      <c r="AC100" s="194"/>
      <c r="AD100" s="194"/>
      <c r="AE100" s="194"/>
      <c r="AF100" s="194"/>
      <c r="AG100" s="194"/>
      <c r="AH100" s="195"/>
    </row>
    <row r="101" spans="1:72" ht="15.75" thickBot="1" x14ac:dyDescent="0.3">
      <c r="A101" s="31" t="s">
        <v>31</v>
      </c>
      <c r="B101" s="32">
        <v>1</v>
      </c>
      <c r="C101" s="32">
        <v>2</v>
      </c>
      <c r="D101" s="32">
        <v>3</v>
      </c>
      <c r="E101" s="32">
        <v>4</v>
      </c>
      <c r="F101" s="32">
        <v>5</v>
      </c>
      <c r="G101" s="32">
        <v>6</v>
      </c>
      <c r="H101" s="32">
        <v>7</v>
      </c>
      <c r="I101" s="32">
        <v>8</v>
      </c>
      <c r="J101" s="32">
        <v>9</v>
      </c>
      <c r="K101" s="32">
        <v>10</v>
      </c>
      <c r="L101" s="32">
        <v>11</v>
      </c>
      <c r="M101" s="32">
        <v>12</v>
      </c>
      <c r="N101" s="32">
        <v>13</v>
      </c>
      <c r="O101" s="32">
        <v>14</v>
      </c>
      <c r="P101" s="32">
        <v>15</v>
      </c>
      <c r="Q101" s="32">
        <v>16</v>
      </c>
      <c r="R101" s="32">
        <v>17</v>
      </c>
      <c r="S101" s="32">
        <v>18</v>
      </c>
      <c r="T101" s="32">
        <v>19</v>
      </c>
      <c r="U101" s="32">
        <v>20</v>
      </c>
      <c r="V101" s="32">
        <v>21</v>
      </c>
      <c r="W101" s="32">
        <v>22</v>
      </c>
      <c r="X101" s="32">
        <v>23</v>
      </c>
      <c r="Y101" s="32">
        <v>24</v>
      </c>
      <c r="Z101" s="32">
        <v>25</v>
      </c>
      <c r="AA101" s="32">
        <v>26</v>
      </c>
      <c r="AB101" s="32">
        <v>27</v>
      </c>
      <c r="AC101" s="32">
        <v>28</v>
      </c>
      <c r="AD101" s="32">
        <v>29</v>
      </c>
      <c r="AE101" s="32">
        <v>30</v>
      </c>
      <c r="AF101" s="32">
        <v>31</v>
      </c>
      <c r="AG101" s="25" t="s">
        <v>32</v>
      </c>
      <c r="AH101" s="25" t="s">
        <v>33</v>
      </c>
      <c r="AJ101" s="25" t="s">
        <v>418</v>
      </c>
      <c r="AK101" s="25" t="s">
        <v>419</v>
      </c>
    </row>
    <row r="102" spans="1:72" x14ac:dyDescent="0.25">
      <c r="A102" s="47" t="s">
        <v>8</v>
      </c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  <c r="M102" s="43"/>
      <c r="N102" s="43"/>
      <c r="O102" s="43"/>
      <c r="P102" s="43"/>
      <c r="Q102" s="43"/>
      <c r="R102" s="43"/>
      <c r="S102" s="43"/>
      <c r="T102" s="43"/>
      <c r="U102" s="44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  <c r="AF102" s="43"/>
      <c r="AG102" s="63" t="str">
        <f>IF(OR(B102&lt;&gt;"",C102&lt;&gt;"",D102&lt;&gt;"",E102&lt;&gt;"",F102&lt;&gt;"",G102&lt;&gt;"",H102&lt;&gt;"",I102&lt;&gt;"",J102&lt;&gt;"",K102&lt;&gt;"",L102&lt;&gt;"",M102&lt;&gt;"",N102&lt;&gt;"",O102&lt;&gt;"",P102&lt;&gt;"",Q102&lt;&gt;"",R102&lt;&gt;"",S102&lt;&gt;"",T102&lt;&gt;"",U102&lt;&gt;"",V102&lt;&gt;"",W102&lt;&gt;"",X102&lt;&gt;"",Y102&lt;&gt;"",Z102&lt;&gt;"",AA102&lt;&gt;"",AB102&lt;&gt;"",AC102&lt;&gt;"",AD102&lt;&gt;"",AE102&lt;&gt;"",AF102&lt;&gt;""),AVERAGE(B102:AF102),"")</f>
        <v/>
      </c>
      <c r="AH102" s="196" t="str">
        <f>IF(AG103&lt;&gt;"",AG103-AG102,"")</f>
        <v/>
      </c>
      <c r="AJ102" s="63" t="str">
        <f>IF(OR(B102&lt;&gt;"",C102&lt;&gt;"",D102&lt;&gt;"",E102&lt;&gt;"",F102&lt;&gt;"",G102&lt;&gt;"",H102&lt;&gt;"",I102&lt;&gt;"",J102&lt;&gt;"",K102&lt;&gt;"",L102&lt;&gt;"",M102&lt;&gt;"",N102&lt;&gt;"",O102&lt;&gt;"",P102&lt;&gt;"",Q102&lt;&gt;"",R102&lt;&gt;"",S102&lt;&gt;"",T102&lt;&gt;"",U102&lt;&gt;"",V102&lt;&gt;"",W102&lt;&gt;"",X102&lt;&gt;"",Y102&lt;&gt;"",Z102&lt;&gt;"",AA102&lt;&gt;"",AB102&lt;&gt;"",AC102&lt;&gt;"",AD102&lt;&gt;"",AE102&lt;&gt;"",AF102&lt;&gt;""),MIN(B102:AF102),"")</f>
        <v/>
      </c>
      <c r="AK102" s="63" t="str">
        <f>IF(OR(B102&lt;&gt;"",C102&lt;&gt;"",D102&lt;&gt;"",E102&lt;&gt;"",F102&lt;&gt;"",G102&lt;&gt;"",H102&lt;&gt;"",I102&lt;&gt;"",J102&lt;&gt;"",K102&lt;&gt;"",L102&lt;&gt;"",M102&lt;&gt;"",N102&lt;&gt;"",O102&lt;&gt;"",P102&lt;&gt;"",Q102&lt;&gt;"",R102&lt;&gt;"",S102&lt;&gt;"",T102&lt;&gt;"",U102&lt;&gt;"",V102&lt;&gt;"",W102&lt;&gt;"",X102&lt;&gt;"",Y102&lt;&gt;"",Z102&lt;&gt;"",AA102&lt;&gt;"",AB102&lt;&gt;"",AC102&lt;&gt;"",AD102&lt;&gt;"",AE102&lt;&gt;"",AF102&lt;&gt;""),MAX(B102:AF102),"")</f>
        <v/>
      </c>
    </row>
    <row r="103" spans="1:72" x14ac:dyDescent="0.25">
      <c r="A103" s="47" t="s">
        <v>3</v>
      </c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30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64" t="str">
        <f>IF(OR(B103&lt;&gt;"",C103&lt;&gt;"",D103&lt;&gt;"",E103&lt;&gt;"",F103&lt;&gt;"",G103&lt;&gt;"",H103&lt;&gt;"",I103&lt;&gt;"",J103&lt;&gt;"",K103&lt;&gt;"",L103&lt;&gt;"",M103&lt;&gt;"",N103&lt;&gt;"",O103&lt;&gt;"",P103&lt;&gt;"",Q103&lt;&gt;"",R103&lt;&gt;"",S103&lt;&gt;"",T103&lt;&gt;"",U103&lt;&gt;"",V103&lt;&gt;"",W103&lt;&gt;"",X103&lt;&gt;"",Y103&lt;&gt;"",Z103&lt;&gt;"",AA103&lt;&gt;"",AB103&lt;&gt;"",AC103&lt;&gt;"",AD103&lt;&gt;"",AE103&lt;&gt;"",AF103&lt;&gt;""),AVERAGE(B103:AF103),"")</f>
        <v/>
      </c>
      <c r="AH103" s="197"/>
      <c r="AJ103" s="64" t="str">
        <f t="shared" ref="AJ103" si="290">IF(OR(B103&lt;&gt;"",C103&lt;&gt;"",D103&lt;&gt;"",E103&lt;&gt;"",F103&lt;&gt;"",G103&lt;&gt;"",H103&lt;&gt;"",I103&lt;&gt;"",J103&lt;&gt;"",K103&lt;&gt;"",L103&lt;&gt;"",M103&lt;&gt;"",N103&lt;&gt;"",O103&lt;&gt;"",P103&lt;&gt;"",Q103&lt;&gt;"",R103&lt;&gt;"",S103&lt;&gt;"",T103&lt;&gt;"",U103&lt;&gt;"",V103&lt;&gt;"",W103&lt;&gt;"",X103&lt;&gt;"",Y103&lt;&gt;"",Z103&lt;&gt;"",AA103&lt;&gt;"",AB103&lt;&gt;"",AC103&lt;&gt;"",AD103&lt;&gt;"",AE103&lt;&gt;"",AF103&lt;&gt;""),MIN(B103:AF103),"")</f>
        <v/>
      </c>
      <c r="AK103" s="64" t="str">
        <f t="shared" ref="AK103:AK109" si="291">IF(OR(B103&lt;&gt;"",C103&lt;&gt;"",D103&lt;&gt;"",E103&lt;&gt;"",F103&lt;&gt;"",G103&lt;&gt;"",H103&lt;&gt;"",I103&lt;&gt;"",J103&lt;&gt;"",K103&lt;&gt;"",L103&lt;&gt;"",M103&lt;&gt;"",N103&lt;&gt;"",O103&lt;&gt;"",P103&lt;&gt;"",Q103&lt;&gt;"",R103&lt;&gt;"",S103&lt;&gt;"",T103&lt;&gt;"",U103&lt;&gt;"",V103&lt;&gt;"",W103&lt;&gt;"",X103&lt;&gt;"",Y103&lt;&gt;"",Z103&lt;&gt;"",AA103&lt;&gt;"",AB103&lt;&gt;"",AC103&lt;&gt;"",AD103&lt;&gt;"",AE103&lt;&gt;"",AF103&lt;&gt;""),MAX(B103:AF103),"")</f>
        <v/>
      </c>
    </row>
    <row r="104" spans="1:72" x14ac:dyDescent="0.25">
      <c r="A104" s="47" t="s">
        <v>24</v>
      </c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65" t="str">
        <f>IF(OR(B104&lt;&gt;"",C104&lt;&gt;"",D104&lt;&gt;"",E104&lt;&gt;"",F104&lt;&gt;"",G104&lt;&gt;"",H104&lt;&gt;"",I104&lt;&gt;"",J104&lt;&gt;"",K104&lt;&gt;"",L104&lt;&gt;"",M104&lt;&gt;"",N104&lt;&gt;"",O104&lt;&gt;"",P104&lt;&gt;"",Q104&lt;&gt;"",R104&lt;&gt;"",S104&lt;&gt;"",T104&lt;&gt;"",U104&lt;&gt;"",V104&lt;&gt;"",W104&lt;&gt;"",X104&lt;&gt;"",Y104&lt;&gt;"",Z104&lt;&gt;"",AA104&lt;&gt;"",AB104&lt;&gt;"",AC104&lt;&gt;"",AD104&lt;&gt;"",AE104&lt;&gt;"",AF104&lt;&gt;""),AVERAGE(B104:AF104),"")</f>
        <v/>
      </c>
      <c r="AH104" s="60"/>
      <c r="AJ104" s="135" t="str">
        <f>IF(OR(B104&lt;&gt;"",C104&lt;&gt;"",D104&lt;&gt;"",E104&lt;&gt;"",F104&lt;&gt;"",G104&lt;&gt;"",H104&lt;&gt;"",I104&lt;&gt;"",J104&lt;&gt;"",K104&lt;&gt;"",L104&lt;&gt;"",M104&lt;&gt;"",N104&lt;&gt;"",O104&lt;&gt;"",P104&lt;&gt;"",Q104&lt;&gt;"",R104&lt;&gt;"",S104&lt;&gt;"",T104&lt;&gt;"",U104&lt;&gt;"",V104&lt;&gt;"",W104&lt;&gt;"",X104&lt;&gt;"",Y104&lt;&gt;"",Z104&lt;&gt;"",AA104&lt;&gt;"",AB104&lt;&gt;"",AC104&lt;&gt;"",AD104&lt;&gt;"",AE104&lt;&gt;"",AF104&lt;&gt;""),MIN(B104:AF104),"")</f>
        <v/>
      </c>
      <c r="AK104" s="135" t="str">
        <f t="shared" si="291"/>
        <v/>
      </c>
    </row>
    <row r="105" spans="1:72" x14ac:dyDescent="0.25">
      <c r="A105" s="47" t="s">
        <v>25</v>
      </c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66" t="str">
        <f t="shared" ref="AG105:AG107" si="292">IF(OR(B105&lt;&gt;"",C105&lt;&gt;"",D105&lt;&gt;"",E105&lt;&gt;"",F105&lt;&gt;"",G105&lt;&gt;"",H105&lt;&gt;"",I105&lt;&gt;"",J105&lt;&gt;"",K105&lt;&gt;"",L105&lt;&gt;"",M105&lt;&gt;"",N105&lt;&gt;"",O105&lt;&gt;"",P105&lt;&gt;"",Q105&lt;&gt;"",R105&lt;&gt;"",S105&lt;&gt;"",T105&lt;&gt;"",U105&lt;&gt;"",V105&lt;&gt;"",W105&lt;&gt;"",X105&lt;&gt;"",Y105&lt;&gt;"",Z105&lt;&gt;"",AA105&lt;&gt;"",AB105&lt;&gt;"",AC105&lt;&gt;"",AD105&lt;&gt;"",AE105&lt;&gt;"",AF105&lt;&gt;""),AVERAGE(B105:AF105),"")</f>
        <v/>
      </c>
      <c r="AH105" s="59"/>
      <c r="AJ105" s="135" t="str">
        <f t="shared" ref="AJ105:AJ109" si="293">IF(OR(B105&lt;&gt;"",C105&lt;&gt;"",D105&lt;&gt;"",E105&lt;&gt;"",F105&lt;&gt;"",G105&lt;&gt;"",H105&lt;&gt;"",I105&lt;&gt;"",J105&lt;&gt;"",K105&lt;&gt;"",L105&lt;&gt;"",M105&lt;&gt;"",N105&lt;&gt;"",O105&lt;&gt;"",P105&lt;&gt;"",Q105&lt;&gt;"",R105&lt;&gt;"",S105&lt;&gt;"",T105&lt;&gt;"",U105&lt;&gt;"",V105&lt;&gt;"",W105&lt;&gt;"",X105&lt;&gt;"",Y105&lt;&gt;"",Z105&lt;&gt;"",AA105&lt;&gt;"",AB105&lt;&gt;"",AC105&lt;&gt;"",AD105&lt;&gt;"",AE105&lt;&gt;"",AF105&lt;&gt;""),MIN(B105:AF105),"")</f>
        <v/>
      </c>
      <c r="AK105" s="135" t="str">
        <f t="shared" si="291"/>
        <v/>
      </c>
    </row>
    <row r="106" spans="1:72" x14ac:dyDescent="0.25">
      <c r="A106" s="47" t="s">
        <v>34</v>
      </c>
      <c r="B106" s="28" t="str">
        <f>IF(AND(B105&lt;&gt;"",B104&lt;&gt;""),B105/((13-B104)*6),"")</f>
        <v/>
      </c>
      <c r="C106" s="28" t="str">
        <f t="shared" ref="C106" si="294">IF(AND(C105&lt;&gt;"",C104&lt;&gt;""),C105/((13-C104)*6),"")</f>
        <v/>
      </c>
      <c r="D106" s="28" t="str">
        <f t="shared" ref="D106" si="295">IF(AND(D105&lt;&gt;"",D104&lt;&gt;""),D105/((13-D104)*6),"")</f>
        <v/>
      </c>
      <c r="E106" s="28" t="str">
        <f t="shared" ref="E106" si="296">IF(AND(E105&lt;&gt;"",E104&lt;&gt;""),E105/((13-E104)*6),"")</f>
        <v/>
      </c>
      <c r="F106" s="28" t="str">
        <f t="shared" ref="F106" si="297">IF(AND(F105&lt;&gt;"",F104&lt;&gt;""),F105/((13-F104)*6),"")</f>
        <v/>
      </c>
      <c r="G106" s="28" t="str">
        <f t="shared" ref="G106" si="298">IF(AND(G105&lt;&gt;"",G104&lt;&gt;""),G105/((13-G104)*6),"")</f>
        <v/>
      </c>
      <c r="H106" s="28" t="str">
        <f t="shared" ref="H106" si="299">IF(AND(H105&lt;&gt;"",H104&lt;&gt;""),H105/((13-H104)*6),"")</f>
        <v/>
      </c>
      <c r="I106" s="28" t="str">
        <f t="shared" ref="I106" si="300">IF(AND(I105&lt;&gt;"",I104&lt;&gt;""),I105/((13-I104)*6),"")</f>
        <v/>
      </c>
      <c r="J106" s="28" t="str">
        <f t="shared" ref="J106" si="301">IF(AND(J105&lt;&gt;"",J104&lt;&gt;""),J105/((13-J104)*6),"")</f>
        <v/>
      </c>
      <c r="K106" s="28" t="str">
        <f t="shared" ref="K106" si="302">IF(AND(K105&lt;&gt;"",K104&lt;&gt;""),K105/((13-K104)*6),"")</f>
        <v/>
      </c>
      <c r="L106" s="28" t="str">
        <f t="shared" ref="L106" si="303">IF(AND(L105&lt;&gt;"",L104&lt;&gt;""),L105/((13-L104)*6),"")</f>
        <v/>
      </c>
      <c r="M106" s="28" t="str">
        <f t="shared" ref="M106" si="304">IF(AND(M105&lt;&gt;"",M104&lt;&gt;""),M105/((13-M104)*6),"")</f>
        <v/>
      </c>
      <c r="N106" s="28" t="str">
        <f t="shared" ref="N106" si="305">IF(AND(N105&lt;&gt;"",N104&lt;&gt;""),N105/((13-N104)*6),"")</f>
        <v/>
      </c>
      <c r="O106" s="28" t="str">
        <f t="shared" ref="O106" si="306">IF(AND(O105&lt;&gt;"",O104&lt;&gt;""),O105/((13-O104)*6),"")</f>
        <v/>
      </c>
      <c r="P106" s="28" t="str">
        <f t="shared" ref="P106" si="307">IF(AND(P105&lt;&gt;"",P104&lt;&gt;""),P105/((13-P104)*6),"")</f>
        <v/>
      </c>
      <c r="Q106" s="28" t="str">
        <f t="shared" ref="Q106" si="308">IF(AND(Q105&lt;&gt;"",Q104&lt;&gt;""),Q105/((13-Q104)*6),"")</f>
        <v/>
      </c>
      <c r="R106" s="28" t="str">
        <f t="shared" ref="R106" si="309">IF(AND(R105&lt;&gt;"",R104&lt;&gt;""),R105/((13-R104)*6),"")</f>
        <v/>
      </c>
      <c r="S106" s="28" t="str">
        <f t="shared" ref="S106" si="310">IF(AND(S105&lt;&gt;"",S104&lt;&gt;""),S105/((13-S104)*6),"")</f>
        <v/>
      </c>
      <c r="T106" s="28" t="str">
        <f t="shared" ref="T106" si="311">IF(AND(T105&lt;&gt;"",T104&lt;&gt;""),T105/((13-T104)*6),"")</f>
        <v/>
      </c>
      <c r="U106" s="28" t="str">
        <f t="shared" ref="U106" si="312">IF(AND(U105&lt;&gt;"",U104&lt;&gt;""),U105/((13-U104)*6),"")</f>
        <v/>
      </c>
      <c r="V106" s="28" t="str">
        <f t="shared" ref="V106" si="313">IF(AND(V105&lt;&gt;"",V104&lt;&gt;""),V105/((13-V104)*6),"")</f>
        <v/>
      </c>
      <c r="W106" s="28" t="str">
        <f t="shared" ref="W106" si="314">IF(AND(W105&lt;&gt;"",W104&lt;&gt;""),W105/((13-W104)*6),"")</f>
        <v/>
      </c>
      <c r="X106" s="28" t="str">
        <f t="shared" ref="X106" si="315">IF(AND(X105&lt;&gt;"",X104&lt;&gt;""),X105/((13-X104)*6),"")</f>
        <v/>
      </c>
      <c r="Y106" s="28" t="str">
        <f t="shared" ref="Y106" si="316">IF(AND(Y105&lt;&gt;"",Y104&lt;&gt;""),Y105/((13-Y104)*6),"")</f>
        <v/>
      </c>
      <c r="Z106" s="28" t="str">
        <f t="shared" ref="Z106" si="317">IF(AND(Z105&lt;&gt;"",Z104&lt;&gt;""),Z105/((13-Z104)*6),"")</f>
        <v/>
      </c>
      <c r="AA106" s="28" t="str">
        <f t="shared" ref="AA106" si="318">IF(AND(AA105&lt;&gt;"",AA104&lt;&gt;""),AA105/((13-AA104)*6),"")</f>
        <v/>
      </c>
      <c r="AB106" s="28" t="str">
        <f t="shared" ref="AB106" si="319">IF(AND(AB105&lt;&gt;"",AB104&lt;&gt;""),AB105/((13-AB104)*6),"")</f>
        <v/>
      </c>
      <c r="AC106" s="28" t="str">
        <f t="shared" ref="AC106" si="320">IF(AND(AC105&lt;&gt;"",AC104&lt;&gt;""),AC105/((13-AC104)*6),"")</f>
        <v/>
      </c>
      <c r="AD106" s="28" t="str">
        <f t="shared" ref="AD106" si="321">IF(AND(AD105&lt;&gt;"",AD104&lt;&gt;""),AD105/((13-AD104)*6),"")</f>
        <v/>
      </c>
      <c r="AE106" s="28" t="str">
        <f t="shared" ref="AE106" si="322">IF(AND(AE105&lt;&gt;"",AE104&lt;&gt;""),AE105/((13-AE104)*6),"")</f>
        <v/>
      </c>
      <c r="AF106" s="28" t="str">
        <f t="shared" ref="AF106" si="323">IF(AND(AF105&lt;&gt;"",AF104&lt;&gt;""),AF105/((13-AF104)*6),"")</f>
        <v/>
      </c>
      <c r="AG106" s="62" t="str">
        <f t="shared" si="292"/>
        <v/>
      </c>
      <c r="AH106" s="59"/>
      <c r="AJ106" s="137" t="str">
        <f t="shared" si="293"/>
        <v/>
      </c>
      <c r="AK106" s="137" t="str">
        <f t="shared" si="291"/>
        <v/>
      </c>
    </row>
    <row r="107" spans="1:72" x14ac:dyDescent="0.25">
      <c r="A107" s="47" t="s">
        <v>19</v>
      </c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64" t="str">
        <f t="shared" si="292"/>
        <v/>
      </c>
      <c r="AH107" s="67" t="str">
        <f>IF(AND(AG107&lt;&gt;"",AG103&lt;&gt;""),AG107-AG103,"")</f>
        <v/>
      </c>
      <c r="AJ107" s="64" t="str">
        <f t="shared" si="293"/>
        <v/>
      </c>
      <c r="AK107" s="64" t="str">
        <f t="shared" si="291"/>
        <v/>
      </c>
    </row>
    <row r="108" spans="1:72" x14ac:dyDescent="0.25">
      <c r="A108" s="47" t="s">
        <v>4</v>
      </c>
      <c r="B108" s="141"/>
      <c r="C108" s="141"/>
      <c r="D108" s="141"/>
      <c r="E108" s="141"/>
      <c r="F108" s="141"/>
      <c r="G108" s="141"/>
      <c r="H108" s="141"/>
      <c r="I108" s="141"/>
      <c r="J108" s="141"/>
      <c r="K108" s="141"/>
      <c r="L108" s="141"/>
      <c r="M108" s="141"/>
      <c r="N108" s="141"/>
      <c r="O108" s="141"/>
      <c r="P108" s="141"/>
      <c r="Q108" s="141"/>
      <c r="R108" s="141"/>
      <c r="S108" s="141"/>
      <c r="T108" s="141"/>
      <c r="U108" s="142"/>
      <c r="V108" s="141"/>
      <c r="W108" s="141"/>
      <c r="X108" s="141"/>
      <c r="Y108" s="141"/>
      <c r="Z108" s="141"/>
      <c r="AA108" s="141"/>
      <c r="AB108" s="141"/>
      <c r="AC108" s="141"/>
      <c r="AD108" s="141"/>
      <c r="AE108" s="141"/>
      <c r="AF108" s="141"/>
      <c r="AG108" s="67" t="str">
        <f t="shared" ref="AG108:AG109" si="324">IF(OR(B108&lt;&gt;"",C108&lt;&gt;"",D108&lt;&gt;"",E108&lt;&gt;"",F108&lt;&gt;"",G108&lt;&gt;"",H108&lt;&gt;"",I108&lt;&gt;"",J108&lt;&gt;"",K108&lt;&gt;"",L108&lt;&gt;"",M108&lt;&gt;"",N108&lt;&gt;"",O108&lt;&gt;"",P108&lt;&gt;"",Q108&lt;&gt;"",R108&lt;&gt;"",S108&lt;&gt;"",T108&lt;&gt;"",U108&lt;&gt;"",V108&lt;&gt;"",W108&lt;&gt;"",X108&lt;&gt;"",Y108&lt;&gt;"",Z108&lt;&gt;"",AA108&lt;&gt;"",AB108&lt;&gt;"",AC108&lt;&gt;"",AD108&lt;&gt;"",AE108&lt;&gt;"",AF108&lt;&gt;""),AVERAGE(B108:AF108),"")</f>
        <v/>
      </c>
      <c r="AH108" s="67" t="str">
        <f>IF(AG108&lt;&gt;"",AG108-AG103,"")</f>
        <v/>
      </c>
      <c r="AJ108" s="67" t="str">
        <f t="shared" si="293"/>
        <v/>
      </c>
      <c r="AK108" s="67" t="str">
        <f t="shared" si="291"/>
        <v/>
      </c>
    </row>
    <row r="109" spans="1:72" ht="15.75" thickBot="1" x14ac:dyDescent="0.3">
      <c r="A109" s="143" t="s">
        <v>421</v>
      </c>
      <c r="B109" s="45"/>
      <c r="C109" s="45"/>
      <c r="D109" s="45"/>
      <c r="E109" s="45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5"/>
      <c r="Z109" s="45"/>
      <c r="AA109" s="45"/>
      <c r="AB109" s="45"/>
      <c r="AC109" s="45"/>
      <c r="AD109" s="45"/>
      <c r="AE109" s="45"/>
      <c r="AF109" s="45"/>
      <c r="AG109" s="61" t="str">
        <f t="shared" si="324"/>
        <v/>
      </c>
      <c r="AH109" s="61" t="str">
        <f>IF(AG109&lt;&gt;"",AG109-AG104,"")</f>
        <v/>
      </c>
      <c r="AJ109" s="61" t="str">
        <f t="shared" si="293"/>
        <v/>
      </c>
      <c r="AK109" s="61" t="str">
        <f t="shared" si="291"/>
        <v/>
      </c>
    </row>
    <row r="110" spans="1:72" ht="5.0999999999999996" customHeight="1" thickBot="1" x14ac:dyDescent="0.3">
      <c r="BS110" s="33"/>
      <c r="BT110" s="26"/>
    </row>
    <row r="111" spans="1:72" ht="15.75" customHeight="1" thickBot="1" x14ac:dyDescent="0.3">
      <c r="A111" s="193" t="str">
        <f>Paramétrages!D12</f>
        <v/>
      </c>
      <c r="B111" s="194"/>
      <c r="C111" s="194"/>
      <c r="D111" s="194"/>
      <c r="E111" s="194"/>
      <c r="F111" s="194"/>
      <c r="G111" s="194"/>
      <c r="H111" s="194"/>
      <c r="I111" s="194"/>
      <c r="J111" s="194"/>
      <c r="K111" s="194"/>
      <c r="L111" s="194"/>
      <c r="M111" s="194"/>
      <c r="N111" s="194"/>
      <c r="O111" s="194"/>
      <c r="P111" s="194"/>
      <c r="Q111" s="194"/>
      <c r="R111" s="194"/>
      <c r="S111" s="194"/>
      <c r="T111" s="194"/>
      <c r="U111" s="194"/>
      <c r="V111" s="194"/>
      <c r="W111" s="194"/>
      <c r="X111" s="194"/>
      <c r="Y111" s="194"/>
      <c r="Z111" s="194"/>
      <c r="AA111" s="194"/>
      <c r="AB111" s="194"/>
      <c r="AC111" s="194"/>
      <c r="AD111" s="194"/>
      <c r="AE111" s="194"/>
      <c r="AF111" s="194"/>
      <c r="AG111" s="194"/>
      <c r="AH111" s="195"/>
      <c r="BS111" s="33"/>
      <c r="BT111" s="26"/>
    </row>
    <row r="112" spans="1:72" ht="15.75" thickBot="1" x14ac:dyDescent="0.3">
      <c r="A112" s="31" t="s">
        <v>31</v>
      </c>
      <c r="B112" s="32">
        <v>1</v>
      </c>
      <c r="C112" s="32">
        <v>2</v>
      </c>
      <c r="D112" s="32">
        <v>3</v>
      </c>
      <c r="E112" s="32">
        <v>4</v>
      </c>
      <c r="F112" s="32">
        <v>5</v>
      </c>
      <c r="G112" s="32">
        <v>6</v>
      </c>
      <c r="H112" s="32">
        <v>7</v>
      </c>
      <c r="I112" s="32">
        <v>8</v>
      </c>
      <c r="J112" s="32">
        <v>9</v>
      </c>
      <c r="K112" s="32">
        <v>10</v>
      </c>
      <c r="L112" s="32">
        <v>11</v>
      </c>
      <c r="M112" s="32">
        <v>12</v>
      </c>
      <c r="N112" s="32">
        <v>13</v>
      </c>
      <c r="O112" s="32">
        <v>14</v>
      </c>
      <c r="P112" s="32">
        <v>15</v>
      </c>
      <c r="Q112" s="32">
        <v>16</v>
      </c>
      <c r="R112" s="32">
        <v>17</v>
      </c>
      <c r="S112" s="32">
        <v>18</v>
      </c>
      <c r="T112" s="32">
        <v>19</v>
      </c>
      <c r="U112" s="32">
        <v>20</v>
      </c>
      <c r="V112" s="32">
        <v>21</v>
      </c>
      <c r="W112" s="32">
        <v>22</v>
      </c>
      <c r="X112" s="32">
        <v>23</v>
      </c>
      <c r="Y112" s="32">
        <v>24</v>
      </c>
      <c r="Z112" s="32">
        <v>25</v>
      </c>
      <c r="AA112" s="32">
        <v>26</v>
      </c>
      <c r="AB112" s="32">
        <v>27</v>
      </c>
      <c r="AC112" s="32">
        <v>28</v>
      </c>
      <c r="AD112" s="32">
        <v>29</v>
      </c>
      <c r="AE112" s="32">
        <v>30</v>
      </c>
      <c r="AF112" s="32">
        <v>31</v>
      </c>
      <c r="AG112" s="25" t="s">
        <v>32</v>
      </c>
      <c r="AH112" s="25" t="s">
        <v>33</v>
      </c>
      <c r="AJ112" s="25" t="s">
        <v>418</v>
      </c>
      <c r="AK112" s="25" t="s">
        <v>419</v>
      </c>
      <c r="BS112" s="33"/>
      <c r="BT112" s="26"/>
    </row>
    <row r="113" spans="1:72" x14ac:dyDescent="0.25">
      <c r="A113" s="47" t="s">
        <v>8</v>
      </c>
      <c r="B113" s="43"/>
      <c r="C113" s="43"/>
      <c r="D113" s="43"/>
      <c r="E113" s="43"/>
      <c r="F113" s="43"/>
      <c r="G113" s="43"/>
      <c r="H113" s="43"/>
      <c r="I113" s="43"/>
      <c r="J113" s="43"/>
      <c r="K113" s="43"/>
      <c r="L113" s="43"/>
      <c r="M113" s="43"/>
      <c r="N113" s="43"/>
      <c r="O113" s="43"/>
      <c r="P113" s="43"/>
      <c r="Q113" s="43"/>
      <c r="R113" s="43"/>
      <c r="S113" s="43"/>
      <c r="T113" s="43"/>
      <c r="U113" s="44"/>
      <c r="V113" s="43"/>
      <c r="W113" s="43"/>
      <c r="X113" s="43"/>
      <c r="Y113" s="43"/>
      <c r="Z113" s="43"/>
      <c r="AA113" s="43"/>
      <c r="AB113" s="43"/>
      <c r="AC113" s="43"/>
      <c r="AD113" s="43"/>
      <c r="AE113" s="43"/>
      <c r="AF113" s="43"/>
      <c r="AG113" s="63" t="str">
        <f>IF(OR(B113&lt;&gt;"",C113&lt;&gt;"",D113&lt;&gt;"",E113&lt;&gt;"",F113&lt;&gt;"",G113&lt;&gt;"",H113&lt;&gt;"",I113&lt;&gt;"",J113&lt;&gt;"",K113&lt;&gt;"",L113&lt;&gt;"",M113&lt;&gt;"",N113&lt;&gt;"",O113&lt;&gt;"",P113&lt;&gt;"",Q113&lt;&gt;"",R113&lt;&gt;"",S113&lt;&gt;"",T113&lt;&gt;"",U113&lt;&gt;"",V113&lt;&gt;"",W113&lt;&gt;"",X113&lt;&gt;"",Y113&lt;&gt;"",Z113&lt;&gt;"",AA113&lt;&gt;"",AB113&lt;&gt;"",AC113&lt;&gt;"",AD113&lt;&gt;"",AE113&lt;&gt;"",AF113&lt;&gt;""),AVERAGE(B113:AF113),"")</f>
        <v/>
      </c>
      <c r="AH113" s="196" t="str">
        <f>IF(AG114&lt;&gt;"",AG114-AG113,"")</f>
        <v/>
      </c>
      <c r="AJ113" s="63" t="str">
        <f>IF(OR(B113&lt;&gt;"",C113&lt;&gt;"",D113&lt;&gt;"",E113&lt;&gt;"",F113&lt;&gt;"",G113&lt;&gt;"",H113&lt;&gt;"",I113&lt;&gt;"",J113&lt;&gt;"",K113&lt;&gt;"",L113&lt;&gt;"",M113&lt;&gt;"",N113&lt;&gt;"",O113&lt;&gt;"",P113&lt;&gt;"",Q113&lt;&gt;"",R113&lt;&gt;"",S113&lt;&gt;"",T113&lt;&gt;"",U113&lt;&gt;"",V113&lt;&gt;"",W113&lt;&gt;"",X113&lt;&gt;"",Y113&lt;&gt;"",Z113&lt;&gt;"",AA113&lt;&gt;"",AB113&lt;&gt;"",AC113&lt;&gt;"",AD113&lt;&gt;"",AE113&lt;&gt;"",AF113&lt;&gt;""),MIN(B113:AF113),"")</f>
        <v/>
      </c>
      <c r="AK113" s="63" t="str">
        <f>IF(OR(B113&lt;&gt;"",C113&lt;&gt;"",D113&lt;&gt;"",E113&lt;&gt;"",F113&lt;&gt;"",G113&lt;&gt;"",H113&lt;&gt;"",I113&lt;&gt;"",J113&lt;&gt;"",K113&lt;&gt;"",L113&lt;&gt;"",M113&lt;&gt;"",N113&lt;&gt;"",O113&lt;&gt;"",P113&lt;&gt;"",Q113&lt;&gt;"",R113&lt;&gt;"",S113&lt;&gt;"",T113&lt;&gt;"",U113&lt;&gt;"",V113&lt;&gt;"",W113&lt;&gt;"",X113&lt;&gt;"",Y113&lt;&gt;"",Z113&lt;&gt;"",AA113&lt;&gt;"",AB113&lt;&gt;"",AC113&lt;&gt;"",AD113&lt;&gt;"",AE113&lt;&gt;"",AF113&lt;&gt;""),MAX(B113:AF113),"")</f>
        <v/>
      </c>
    </row>
    <row r="114" spans="1:72" x14ac:dyDescent="0.25">
      <c r="A114" s="47" t="s">
        <v>3</v>
      </c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30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64" t="str">
        <f>IF(OR(B114&lt;&gt;"",C114&lt;&gt;"",D114&lt;&gt;"",E114&lt;&gt;"",F114&lt;&gt;"",G114&lt;&gt;"",H114&lt;&gt;"",I114&lt;&gt;"",J114&lt;&gt;"",K114&lt;&gt;"",L114&lt;&gt;"",M114&lt;&gt;"",N114&lt;&gt;"",O114&lt;&gt;"",P114&lt;&gt;"",Q114&lt;&gt;"",R114&lt;&gt;"",S114&lt;&gt;"",T114&lt;&gt;"",U114&lt;&gt;"",V114&lt;&gt;"",W114&lt;&gt;"",X114&lt;&gt;"",Y114&lt;&gt;"",Z114&lt;&gt;"",AA114&lt;&gt;"",AB114&lt;&gt;"",AC114&lt;&gt;"",AD114&lt;&gt;"",AE114&lt;&gt;"",AF114&lt;&gt;""),AVERAGE(B114:AF114),"")</f>
        <v/>
      </c>
      <c r="AH114" s="197"/>
      <c r="AJ114" s="64" t="str">
        <f t="shared" ref="AJ114" si="325">IF(OR(B114&lt;&gt;"",C114&lt;&gt;"",D114&lt;&gt;"",E114&lt;&gt;"",F114&lt;&gt;"",G114&lt;&gt;"",H114&lt;&gt;"",I114&lt;&gt;"",J114&lt;&gt;"",K114&lt;&gt;"",L114&lt;&gt;"",M114&lt;&gt;"",N114&lt;&gt;"",O114&lt;&gt;"",P114&lt;&gt;"",Q114&lt;&gt;"",R114&lt;&gt;"",S114&lt;&gt;"",T114&lt;&gt;"",U114&lt;&gt;"",V114&lt;&gt;"",W114&lt;&gt;"",X114&lt;&gt;"",Y114&lt;&gt;"",Z114&lt;&gt;"",AA114&lt;&gt;"",AB114&lt;&gt;"",AC114&lt;&gt;"",AD114&lt;&gt;"",AE114&lt;&gt;"",AF114&lt;&gt;""),MIN(B114:AF114),"")</f>
        <v/>
      </c>
      <c r="AK114" s="64" t="str">
        <f t="shared" ref="AK114:AK120" si="326">IF(OR(B114&lt;&gt;"",C114&lt;&gt;"",D114&lt;&gt;"",E114&lt;&gt;"",F114&lt;&gt;"",G114&lt;&gt;"",H114&lt;&gt;"",I114&lt;&gt;"",J114&lt;&gt;"",K114&lt;&gt;"",L114&lt;&gt;"",M114&lt;&gt;"",N114&lt;&gt;"",O114&lt;&gt;"",P114&lt;&gt;"",Q114&lt;&gt;"",R114&lt;&gt;"",S114&lt;&gt;"",T114&lt;&gt;"",U114&lt;&gt;"",V114&lt;&gt;"",W114&lt;&gt;"",X114&lt;&gt;"",Y114&lt;&gt;"",Z114&lt;&gt;"",AA114&lt;&gt;"",AB114&lt;&gt;"",AC114&lt;&gt;"",AD114&lt;&gt;"",AE114&lt;&gt;"",AF114&lt;&gt;""),MAX(B114:AF114),"")</f>
        <v/>
      </c>
    </row>
    <row r="115" spans="1:72" x14ac:dyDescent="0.25">
      <c r="A115" s="47" t="s">
        <v>24</v>
      </c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65" t="str">
        <f>IF(OR(B115&lt;&gt;"",C115&lt;&gt;"",D115&lt;&gt;"",E115&lt;&gt;"",F115&lt;&gt;"",G115&lt;&gt;"",H115&lt;&gt;"",I115&lt;&gt;"",J115&lt;&gt;"",K115&lt;&gt;"",L115&lt;&gt;"",M115&lt;&gt;"",N115&lt;&gt;"",O115&lt;&gt;"",P115&lt;&gt;"",Q115&lt;&gt;"",R115&lt;&gt;"",S115&lt;&gt;"",T115&lt;&gt;"",U115&lt;&gt;"",V115&lt;&gt;"",W115&lt;&gt;"",X115&lt;&gt;"",Y115&lt;&gt;"",Z115&lt;&gt;"",AA115&lt;&gt;"",AB115&lt;&gt;"",AC115&lt;&gt;"",AD115&lt;&gt;"",AE115&lt;&gt;"",AF115&lt;&gt;""),AVERAGE(B115:AF115),"")</f>
        <v/>
      </c>
      <c r="AH115" s="60"/>
      <c r="AJ115" s="135" t="str">
        <f>IF(OR(B115&lt;&gt;"",C115&lt;&gt;"",D115&lt;&gt;"",E115&lt;&gt;"",F115&lt;&gt;"",G115&lt;&gt;"",H115&lt;&gt;"",I115&lt;&gt;"",J115&lt;&gt;"",K115&lt;&gt;"",L115&lt;&gt;"",M115&lt;&gt;"",N115&lt;&gt;"",O115&lt;&gt;"",P115&lt;&gt;"",Q115&lt;&gt;"",R115&lt;&gt;"",S115&lt;&gt;"",T115&lt;&gt;"",U115&lt;&gt;"",V115&lt;&gt;"",W115&lt;&gt;"",X115&lt;&gt;"",Y115&lt;&gt;"",Z115&lt;&gt;"",AA115&lt;&gt;"",AB115&lt;&gt;"",AC115&lt;&gt;"",AD115&lt;&gt;"",AE115&lt;&gt;"",AF115&lt;&gt;""),MIN(B115:AF115),"")</f>
        <v/>
      </c>
      <c r="AK115" s="135" t="str">
        <f t="shared" si="326"/>
        <v/>
      </c>
    </row>
    <row r="116" spans="1:72" x14ac:dyDescent="0.25">
      <c r="A116" s="47" t="s">
        <v>25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66" t="str">
        <f t="shared" ref="AG116:AG118" si="327">IF(OR(B116&lt;&gt;"",C116&lt;&gt;"",D116&lt;&gt;"",E116&lt;&gt;"",F116&lt;&gt;"",G116&lt;&gt;"",H116&lt;&gt;"",I116&lt;&gt;"",J116&lt;&gt;"",K116&lt;&gt;"",L116&lt;&gt;"",M116&lt;&gt;"",N116&lt;&gt;"",O116&lt;&gt;"",P116&lt;&gt;"",Q116&lt;&gt;"",R116&lt;&gt;"",S116&lt;&gt;"",T116&lt;&gt;"",U116&lt;&gt;"",V116&lt;&gt;"",W116&lt;&gt;"",X116&lt;&gt;"",Y116&lt;&gt;"",Z116&lt;&gt;"",AA116&lt;&gt;"",AB116&lt;&gt;"",AC116&lt;&gt;"",AD116&lt;&gt;"",AE116&lt;&gt;"",AF116&lt;&gt;""),AVERAGE(B116:AF116),"")</f>
        <v/>
      </c>
      <c r="AH116" s="59"/>
      <c r="AJ116" s="135" t="str">
        <f t="shared" ref="AJ116:AJ120" si="328">IF(OR(B116&lt;&gt;"",C116&lt;&gt;"",D116&lt;&gt;"",E116&lt;&gt;"",F116&lt;&gt;"",G116&lt;&gt;"",H116&lt;&gt;"",I116&lt;&gt;"",J116&lt;&gt;"",K116&lt;&gt;"",L116&lt;&gt;"",M116&lt;&gt;"",N116&lt;&gt;"",O116&lt;&gt;"",P116&lt;&gt;"",Q116&lt;&gt;"",R116&lt;&gt;"",S116&lt;&gt;"",T116&lt;&gt;"",U116&lt;&gt;"",V116&lt;&gt;"",W116&lt;&gt;"",X116&lt;&gt;"",Y116&lt;&gt;"",Z116&lt;&gt;"",AA116&lt;&gt;"",AB116&lt;&gt;"",AC116&lt;&gt;"",AD116&lt;&gt;"",AE116&lt;&gt;"",AF116&lt;&gt;""),MIN(B116:AF116),"")</f>
        <v/>
      </c>
      <c r="AK116" s="135" t="str">
        <f t="shared" si="326"/>
        <v/>
      </c>
    </row>
    <row r="117" spans="1:72" x14ac:dyDescent="0.25">
      <c r="A117" s="47" t="s">
        <v>34</v>
      </c>
      <c r="B117" s="28" t="str">
        <f>IF(AND(B116&lt;&gt;"",B115&lt;&gt;""),B116/((13-B115)*6),"")</f>
        <v/>
      </c>
      <c r="C117" s="28" t="str">
        <f t="shared" ref="C117" si="329">IF(AND(C116&lt;&gt;"",C115&lt;&gt;""),C116/((13-C115)*6),"")</f>
        <v/>
      </c>
      <c r="D117" s="28" t="str">
        <f t="shared" ref="D117" si="330">IF(AND(D116&lt;&gt;"",D115&lt;&gt;""),D116/((13-D115)*6),"")</f>
        <v/>
      </c>
      <c r="E117" s="28" t="str">
        <f t="shared" ref="E117" si="331">IF(AND(E116&lt;&gt;"",E115&lt;&gt;""),E116/((13-E115)*6),"")</f>
        <v/>
      </c>
      <c r="F117" s="28" t="str">
        <f t="shared" ref="F117" si="332">IF(AND(F116&lt;&gt;"",F115&lt;&gt;""),F116/((13-F115)*6),"")</f>
        <v/>
      </c>
      <c r="G117" s="28" t="str">
        <f t="shared" ref="G117" si="333">IF(AND(G116&lt;&gt;"",G115&lt;&gt;""),G116/((13-G115)*6),"")</f>
        <v/>
      </c>
      <c r="H117" s="28" t="str">
        <f t="shared" ref="H117" si="334">IF(AND(H116&lt;&gt;"",H115&lt;&gt;""),H116/((13-H115)*6),"")</f>
        <v/>
      </c>
      <c r="I117" s="28" t="str">
        <f t="shared" ref="I117" si="335">IF(AND(I116&lt;&gt;"",I115&lt;&gt;""),I116/((13-I115)*6),"")</f>
        <v/>
      </c>
      <c r="J117" s="28" t="str">
        <f t="shared" ref="J117" si="336">IF(AND(J116&lt;&gt;"",J115&lt;&gt;""),J116/((13-J115)*6),"")</f>
        <v/>
      </c>
      <c r="K117" s="28" t="str">
        <f t="shared" ref="K117" si="337">IF(AND(K116&lt;&gt;"",K115&lt;&gt;""),K116/((13-K115)*6),"")</f>
        <v/>
      </c>
      <c r="L117" s="28" t="str">
        <f t="shared" ref="L117" si="338">IF(AND(L116&lt;&gt;"",L115&lt;&gt;""),L116/((13-L115)*6),"")</f>
        <v/>
      </c>
      <c r="M117" s="28" t="str">
        <f t="shared" ref="M117" si="339">IF(AND(M116&lt;&gt;"",M115&lt;&gt;""),M116/((13-M115)*6),"")</f>
        <v/>
      </c>
      <c r="N117" s="28" t="str">
        <f t="shared" ref="N117" si="340">IF(AND(N116&lt;&gt;"",N115&lt;&gt;""),N116/((13-N115)*6),"")</f>
        <v/>
      </c>
      <c r="O117" s="28" t="str">
        <f t="shared" ref="O117" si="341">IF(AND(O116&lt;&gt;"",O115&lt;&gt;""),O116/((13-O115)*6),"")</f>
        <v/>
      </c>
      <c r="P117" s="28" t="str">
        <f t="shared" ref="P117" si="342">IF(AND(P116&lt;&gt;"",P115&lt;&gt;""),P116/((13-P115)*6),"")</f>
        <v/>
      </c>
      <c r="Q117" s="28" t="str">
        <f t="shared" ref="Q117" si="343">IF(AND(Q116&lt;&gt;"",Q115&lt;&gt;""),Q116/((13-Q115)*6),"")</f>
        <v/>
      </c>
      <c r="R117" s="28" t="str">
        <f t="shared" ref="R117" si="344">IF(AND(R116&lt;&gt;"",R115&lt;&gt;""),R116/((13-R115)*6),"")</f>
        <v/>
      </c>
      <c r="S117" s="28" t="str">
        <f t="shared" ref="S117" si="345">IF(AND(S116&lt;&gt;"",S115&lt;&gt;""),S116/((13-S115)*6),"")</f>
        <v/>
      </c>
      <c r="T117" s="28" t="str">
        <f t="shared" ref="T117" si="346">IF(AND(T116&lt;&gt;"",T115&lt;&gt;""),T116/((13-T115)*6),"")</f>
        <v/>
      </c>
      <c r="U117" s="28" t="str">
        <f t="shared" ref="U117" si="347">IF(AND(U116&lt;&gt;"",U115&lt;&gt;""),U116/((13-U115)*6),"")</f>
        <v/>
      </c>
      <c r="V117" s="28" t="str">
        <f t="shared" ref="V117" si="348">IF(AND(V116&lt;&gt;"",V115&lt;&gt;""),V116/((13-V115)*6),"")</f>
        <v/>
      </c>
      <c r="W117" s="28" t="str">
        <f t="shared" ref="W117" si="349">IF(AND(W116&lt;&gt;"",W115&lt;&gt;""),W116/((13-W115)*6),"")</f>
        <v/>
      </c>
      <c r="X117" s="28" t="str">
        <f t="shared" ref="X117" si="350">IF(AND(X116&lt;&gt;"",X115&lt;&gt;""),X116/((13-X115)*6),"")</f>
        <v/>
      </c>
      <c r="Y117" s="28" t="str">
        <f t="shared" ref="Y117" si="351">IF(AND(Y116&lt;&gt;"",Y115&lt;&gt;""),Y116/((13-Y115)*6),"")</f>
        <v/>
      </c>
      <c r="Z117" s="28" t="str">
        <f t="shared" ref="Z117" si="352">IF(AND(Z116&lt;&gt;"",Z115&lt;&gt;""),Z116/((13-Z115)*6),"")</f>
        <v/>
      </c>
      <c r="AA117" s="28" t="str">
        <f t="shared" ref="AA117" si="353">IF(AND(AA116&lt;&gt;"",AA115&lt;&gt;""),AA116/((13-AA115)*6),"")</f>
        <v/>
      </c>
      <c r="AB117" s="28" t="str">
        <f t="shared" ref="AB117" si="354">IF(AND(AB116&lt;&gt;"",AB115&lt;&gt;""),AB116/((13-AB115)*6),"")</f>
        <v/>
      </c>
      <c r="AC117" s="28" t="str">
        <f t="shared" ref="AC117" si="355">IF(AND(AC116&lt;&gt;"",AC115&lt;&gt;""),AC116/((13-AC115)*6),"")</f>
        <v/>
      </c>
      <c r="AD117" s="28" t="str">
        <f t="shared" ref="AD117" si="356">IF(AND(AD116&lt;&gt;"",AD115&lt;&gt;""),AD116/((13-AD115)*6),"")</f>
        <v/>
      </c>
      <c r="AE117" s="28" t="str">
        <f t="shared" ref="AE117" si="357">IF(AND(AE116&lt;&gt;"",AE115&lt;&gt;""),AE116/((13-AE115)*6),"")</f>
        <v/>
      </c>
      <c r="AF117" s="28" t="str">
        <f t="shared" ref="AF117" si="358">IF(AND(AF116&lt;&gt;"",AF115&lt;&gt;""),AF116/((13-AF115)*6),"")</f>
        <v/>
      </c>
      <c r="AG117" s="62" t="str">
        <f t="shared" si="327"/>
        <v/>
      </c>
      <c r="AH117" s="59"/>
      <c r="AJ117" s="137" t="str">
        <f t="shared" si="328"/>
        <v/>
      </c>
      <c r="AK117" s="137" t="str">
        <f t="shared" si="326"/>
        <v/>
      </c>
    </row>
    <row r="118" spans="1:72" x14ac:dyDescent="0.25">
      <c r="A118" s="47" t="s">
        <v>19</v>
      </c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64" t="str">
        <f t="shared" si="327"/>
        <v/>
      </c>
      <c r="AH118" s="67" t="str">
        <f>IF(AND(AG118&lt;&gt;"",AG114&lt;&gt;""),AG118-AG114,"")</f>
        <v/>
      </c>
      <c r="AJ118" s="64" t="str">
        <f t="shared" si="328"/>
        <v/>
      </c>
      <c r="AK118" s="64" t="str">
        <f t="shared" si="326"/>
        <v/>
      </c>
    </row>
    <row r="119" spans="1:72" x14ac:dyDescent="0.25">
      <c r="A119" s="47" t="s">
        <v>4</v>
      </c>
      <c r="B119" s="141"/>
      <c r="C119" s="141"/>
      <c r="D119" s="141"/>
      <c r="E119" s="141"/>
      <c r="F119" s="141"/>
      <c r="G119" s="141"/>
      <c r="H119" s="141"/>
      <c r="I119" s="141"/>
      <c r="J119" s="141"/>
      <c r="K119" s="141"/>
      <c r="L119" s="141"/>
      <c r="M119" s="141"/>
      <c r="N119" s="141"/>
      <c r="O119" s="141"/>
      <c r="P119" s="141"/>
      <c r="Q119" s="141"/>
      <c r="R119" s="141"/>
      <c r="S119" s="141"/>
      <c r="T119" s="141"/>
      <c r="U119" s="142"/>
      <c r="V119" s="141"/>
      <c r="W119" s="141"/>
      <c r="X119" s="141"/>
      <c r="Y119" s="141"/>
      <c r="Z119" s="141"/>
      <c r="AA119" s="141"/>
      <c r="AB119" s="141"/>
      <c r="AC119" s="141"/>
      <c r="AD119" s="141"/>
      <c r="AE119" s="141"/>
      <c r="AF119" s="141"/>
      <c r="AG119" s="67" t="str">
        <f t="shared" ref="AG119:AG120" si="359">IF(OR(B119&lt;&gt;"",C119&lt;&gt;"",D119&lt;&gt;"",E119&lt;&gt;"",F119&lt;&gt;"",G119&lt;&gt;"",H119&lt;&gt;"",I119&lt;&gt;"",J119&lt;&gt;"",K119&lt;&gt;"",L119&lt;&gt;"",M119&lt;&gt;"",N119&lt;&gt;"",O119&lt;&gt;"",P119&lt;&gt;"",Q119&lt;&gt;"",R119&lt;&gt;"",S119&lt;&gt;"",T119&lt;&gt;"",U119&lt;&gt;"",V119&lt;&gt;"",W119&lt;&gt;"",X119&lt;&gt;"",Y119&lt;&gt;"",Z119&lt;&gt;"",AA119&lt;&gt;"",AB119&lt;&gt;"",AC119&lt;&gt;"",AD119&lt;&gt;"",AE119&lt;&gt;"",AF119&lt;&gt;""),AVERAGE(B119:AF119),"")</f>
        <v/>
      </c>
      <c r="AH119" s="67" t="str">
        <f>IF(AG119&lt;&gt;"",AG119-AG114,"")</f>
        <v/>
      </c>
      <c r="AJ119" s="67" t="str">
        <f t="shared" si="328"/>
        <v/>
      </c>
      <c r="AK119" s="67" t="str">
        <f t="shared" si="326"/>
        <v/>
      </c>
    </row>
    <row r="120" spans="1:72" ht="15.75" thickBot="1" x14ac:dyDescent="0.3">
      <c r="A120" s="143" t="s">
        <v>421</v>
      </c>
      <c r="B120" s="45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  <c r="AC120" s="45"/>
      <c r="AD120" s="45"/>
      <c r="AE120" s="45"/>
      <c r="AF120" s="45"/>
      <c r="AG120" s="61" t="str">
        <f t="shared" si="359"/>
        <v/>
      </c>
      <c r="AH120" s="61" t="str">
        <f>IF(AG120&lt;&gt;"",AG120-AG115,"")</f>
        <v/>
      </c>
      <c r="AJ120" s="61" t="str">
        <f t="shared" si="328"/>
        <v/>
      </c>
      <c r="AK120" s="61" t="str">
        <f t="shared" si="326"/>
        <v/>
      </c>
    </row>
    <row r="121" spans="1:72" ht="5.0999999999999996" customHeight="1" thickBot="1" x14ac:dyDescent="0.3">
      <c r="BS121" s="33"/>
      <c r="BT121" s="26"/>
    </row>
    <row r="122" spans="1:72" ht="15.75" customHeight="1" thickBot="1" x14ac:dyDescent="0.3">
      <c r="A122" s="193" t="str">
        <f>Paramétrages!D13</f>
        <v/>
      </c>
      <c r="B122" s="194"/>
      <c r="C122" s="194"/>
      <c r="D122" s="194"/>
      <c r="E122" s="194"/>
      <c r="F122" s="194"/>
      <c r="G122" s="194"/>
      <c r="H122" s="194"/>
      <c r="I122" s="194"/>
      <c r="J122" s="194"/>
      <c r="K122" s="194"/>
      <c r="L122" s="194"/>
      <c r="M122" s="194"/>
      <c r="N122" s="194"/>
      <c r="O122" s="194"/>
      <c r="P122" s="194"/>
      <c r="Q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5"/>
      <c r="BS122" s="33"/>
      <c r="BT122" s="26"/>
    </row>
    <row r="123" spans="1:72" ht="15.75" thickBot="1" x14ac:dyDescent="0.3">
      <c r="A123" s="31" t="s">
        <v>31</v>
      </c>
      <c r="B123" s="32">
        <v>1</v>
      </c>
      <c r="C123" s="32">
        <v>2</v>
      </c>
      <c r="D123" s="32">
        <v>3</v>
      </c>
      <c r="E123" s="32">
        <v>4</v>
      </c>
      <c r="F123" s="32">
        <v>5</v>
      </c>
      <c r="G123" s="32">
        <v>6</v>
      </c>
      <c r="H123" s="32">
        <v>7</v>
      </c>
      <c r="I123" s="32">
        <v>8</v>
      </c>
      <c r="J123" s="32">
        <v>9</v>
      </c>
      <c r="K123" s="32">
        <v>10</v>
      </c>
      <c r="L123" s="32">
        <v>11</v>
      </c>
      <c r="M123" s="32">
        <v>12</v>
      </c>
      <c r="N123" s="32">
        <v>13</v>
      </c>
      <c r="O123" s="32">
        <v>14</v>
      </c>
      <c r="P123" s="32">
        <v>15</v>
      </c>
      <c r="Q123" s="32">
        <v>16</v>
      </c>
      <c r="R123" s="32">
        <v>17</v>
      </c>
      <c r="S123" s="32">
        <v>18</v>
      </c>
      <c r="T123" s="32">
        <v>19</v>
      </c>
      <c r="U123" s="32">
        <v>20</v>
      </c>
      <c r="V123" s="32">
        <v>21</v>
      </c>
      <c r="W123" s="32">
        <v>22</v>
      </c>
      <c r="X123" s="32">
        <v>23</v>
      </c>
      <c r="Y123" s="32">
        <v>24</v>
      </c>
      <c r="Z123" s="32">
        <v>25</v>
      </c>
      <c r="AA123" s="32">
        <v>26</v>
      </c>
      <c r="AB123" s="32">
        <v>27</v>
      </c>
      <c r="AC123" s="32">
        <v>28</v>
      </c>
      <c r="AD123" s="32">
        <v>29</v>
      </c>
      <c r="AE123" s="32">
        <v>30</v>
      </c>
      <c r="AF123" s="32">
        <v>31</v>
      </c>
      <c r="AG123" s="25" t="s">
        <v>32</v>
      </c>
      <c r="AH123" s="25" t="s">
        <v>33</v>
      </c>
      <c r="AJ123" s="25" t="s">
        <v>418</v>
      </c>
      <c r="AK123" s="25" t="s">
        <v>419</v>
      </c>
      <c r="BS123" s="33"/>
      <c r="BT123" s="26"/>
    </row>
    <row r="124" spans="1:72" x14ac:dyDescent="0.25">
      <c r="A124" s="47" t="s">
        <v>8</v>
      </c>
      <c r="B124" s="43"/>
      <c r="C124" s="43"/>
      <c r="D124" s="43"/>
      <c r="E124" s="43"/>
      <c r="F124" s="43"/>
      <c r="G124" s="43"/>
      <c r="H124" s="43"/>
      <c r="I124" s="43"/>
      <c r="J124" s="43"/>
      <c r="K124" s="43"/>
      <c r="L124" s="43"/>
      <c r="M124" s="43"/>
      <c r="N124" s="43"/>
      <c r="O124" s="43"/>
      <c r="P124" s="43"/>
      <c r="Q124" s="43"/>
      <c r="R124" s="43"/>
      <c r="S124" s="43"/>
      <c r="T124" s="43"/>
      <c r="U124" s="44"/>
      <c r="V124" s="43"/>
      <c r="W124" s="43"/>
      <c r="X124" s="43"/>
      <c r="Y124" s="43"/>
      <c r="Z124" s="43"/>
      <c r="AA124" s="43"/>
      <c r="AB124" s="43"/>
      <c r="AC124" s="43"/>
      <c r="AD124" s="43"/>
      <c r="AE124" s="43"/>
      <c r="AF124" s="43"/>
      <c r="AG124" s="63" t="str">
        <f>IF(OR(B124&lt;&gt;"",C124&lt;&gt;"",D124&lt;&gt;"",E124&lt;&gt;"",F124&lt;&gt;"",G124&lt;&gt;"",H124&lt;&gt;"",I124&lt;&gt;"",J124&lt;&gt;"",K124&lt;&gt;"",L124&lt;&gt;"",M124&lt;&gt;"",N124&lt;&gt;"",O124&lt;&gt;"",P124&lt;&gt;"",Q124&lt;&gt;"",R124&lt;&gt;"",S124&lt;&gt;"",T124&lt;&gt;"",U124&lt;&gt;"",V124&lt;&gt;"",W124&lt;&gt;"",X124&lt;&gt;"",Y124&lt;&gt;"",Z124&lt;&gt;"",AA124&lt;&gt;"",AB124&lt;&gt;"",AC124&lt;&gt;"",AD124&lt;&gt;"",AE124&lt;&gt;"",AF124&lt;&gt;""),AVERAGE(B124:AF124),"")</f>
        <v/>
      </c>
      <c r="AH124" s="196" t="str">
        <f>IF(AG125&lt;&gt;"",AG125-AG124,"")</f>
        <v/>
      </c>
      <c r="AJ124" s="63" t="str">
        <f>IF(OR(B124&lt;&gt;"",C124&lt;&gt;"",D124&lt;&gt;"",E124&lt;&gt;"",F124&lt;&gt;"",G124&lt;&gt;"",H124&lt;&gt;"",I124&lt;&gt;"",J124&lt;&gt;"",K124&lt;&gt;"",L124&lt;&gt;"",M124&lt;&gt;"",N124&lt;&gt;"",O124&lt;&gt;"",P124&lt;&gt;"",Q124&lt;&gt;"",R124&lt;&gt;"",S124&lt;&gt;"",T124&lt;&gt;"",U124&lt;&gt;"",V124&lt;&gt;"",W124&lt;&gt;"",X124&lt;&gt;"",Y124&lt;&gt;"",Z124&lt;&gt;"",AA124&lt;&gt;"",AB124&lt;&gt;"",AC124&lt;&gt;"",AD124&lt;&gt;"",AE124&lt;&gt;"",AF124&lt;&gt;""),MIN(B124:AF124),"")</f>
        <v/>
      </c>
      <c r="AK124" s="63" t="str">
        <f>IF(OR(B124&lt;&gt;"",C124&lt;&gt;"",D124&lt;&gt;"",E124&lt;&gt;"",F124&lt;&gt;"",G124&lt;&gt;"",H124&lt;&gt;"",I124&lt;&gt;"",J124&lt;&gt;"",K124&lt;&gt;"",L124&lt;&gt;"",M124&lt;&gt;"",N124&lt;&gt;"",O124&lt;&gt;"",P124&lt;&gt;"",Q124&lt;&gt;"",R124&lt;&gt;"",S124&lt;&gt;"",T124&lt;&gt;"",U124&lt;&gt;"",V124&lt;&gt;"",W124&lt;&gt;"",X124&lt;&gt;"",Y124&lt;&gt;"",Z124&lt;&gt;"",AA124&lt;&gt;"",AB124&lt;&gt;"",AC124&lt;&gt;"",AD124&lt;&gt;"",AE124&lt;&gt;"",AF124&lt;&gt;""),MAX(B124:AF124),"")</f>
        <v/>
      </c>
    </row>
    <row r="125" spans="1:72" x14ac:dyDescent="0.25">
      <c r="A125" s="47" t="s">
        <v>3</v>
      </c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30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64" t="str">
        <f>IF(OR(B125&lt;&gt;"",C125&lt;&gt;"",D125&lt;&gt;"",E125&lt;&gt;"",F125&lt;&gt;"",G125&lt;&gt;"",H125&lt;&gt;"",I125&lt;&gt;"",J125&lt;&gt;"",K125&lt;&gt;"",L125&lt;&gt;"",M125&lt;&gt;"",N125&lt;&gt;"",O125&lt;&gt;"",P125&lt;&gt;"",Q125&lt;&gt;"",R125&lt;&gt;"",S125&lt;&gt;"",T125&lt;&gt;"",U125&lt;&gt;"",V125&lt;&gt;"",W125&lt;&gt;"",X125&lt;&gt;"",Y125&lt;&gt;"",Z125&lt;&gt;"",AA125&lt;&gt;"",AB125&lt;&gt;"",AC125&lt;&gt;"",AD125&lt;&gt;"",AE125&lt;&gt;"",AF125&lt;&gt;""),AVERAGE(B125:AF125),"")</f>
        <v/>
      </c>
      <c r="AH125" s="197"/>
      <c r="AJ125" s="64" t="str">
        <f t="shared" ref="AJ125" si="360">IF(OR(B125&lt;&gt;"",C125&lt;&gt;"",D125&lt;&gt;"",E125&lt;&gt;"",F125&lt;&gt;"",G125&lt;&gt;"",H125&lt;&gt;"",I125&lt;&gt;"",J125&lt;&gt;"",K125&lt;&gt;"",L125&lt;&gt;"",M125&lt;&gt;"",N125&lt;&gt;"",O125&lt;&gt;"",P125&lt;&gt;"",Q125&lt;&gt;"",R125&lt;&gt;"",S125&lt;&gt;"",T125&lt;&gt;"",U125&lt;&gt;"",V125&lt;&gt;"",W125&lt;&gt;"",X125&lt;&gt;"",Y125&lt;&gt;"",Z125&lt;&gt;"",AA125&lt;&gt;"",AB125&lt;&gt;"",AC125&lt;&gt;"",AD125&lt;&gt;"",AE125&lt;&gt;"",AF125&lt;&gt;""),MIN(B125:AF125),"")</f>
        <v/>
      </c>
      <c r="AK125" s="64" t="str">
        <f t="shared" ref="AK125:AK131" si="361">IF(OR(B125&lt;&gt;"",C125&lt;&gt;"",D125&lt;&gt;"",E125&lt;&gt;"",F125&lt;&gt;"",G125&lt;&gt;"",H125&lt;&gt;"",I125&lt;&gt;"",J125&lt;&gt;"",K125&lt;&gt;"",L125&lt;&gt;"",M125&lt;&gt;"",N125&lt;&gt;"",O125&lt;&gt;"",P125&lt;&gt;"",Q125&lt;&gt;"",R125&lt;&gt;"",S125&lt;&gt;"",T125&lt;&gt;"",U125&lt;&gt;"",V125&lt;&gt;"",W125&lt;&gt;"",X125&lt;&gt;"",Y125&lt;&gt;"",Z125&lt;&gt;"",AA125&lt;&gt;"",AB125&lt;&gt;"",AC125&lt;&gt;"",AD125&lt;&gt;"",AE125&lt;&gt;"",AF125&lt;&gt;""),MAX(B125:AF125),"")</f>
        <v/>
      </c>
    </row>
    <row r="126" spans="1:72" x14ac:dyDescent="0.25">
      <c r="A126" s="47" t="s">
        <v>24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65" t="str">
        <f>IF(OR(B126&lt;&gt;"",C126&lt;&gt;"",D126&lt;&gt;"",E126&lt;&gt;"",F126&lt;&gt;"",G126&lt;&gt;"",H126&lt;&gt;"",I126&lt;&gt;"",J126&lt;&gt;"",K126&lt;&gt;"",L126&lt;&gt;"",M126&lt;&gt;"",N126&lt;&gt;"",O126&lt;&gt;"",P126&lt;&gt;"",Q126&lt;&gt;"",R126&lt;&gt;"",S126&lt;&gt;"",T126&lt;&gt;"",U126&lt;&gt;"",V126&lt;&gt;"",W126&lt;&gt;"",X126&lt;&gt;"",Y126&lt;&gt;"",Z126&lt;&gt;"",AA126&lt;&gt;"",AB126&lt;&gt;"",AC126&lt;&gt;"",AD126&lt;&gt;"",AE126&lt;&gt;"",AF126&lt;&gt;""),AVERAGE(B126:AF126),"")</f>
        <v/>
      </c>
      <c r="AH126" s="60"/>
      <c r="AJ126" s="135" t="str">
        <f>IF(OR(B126&lt;&gt;"",C126&lt;&gt;"",D126&lt;&gt;"",E126&lt;&gt;"",F126&lt;&gt;"",G126&lt;&gt;"",H126&lt;&gt;"",I126&lt;&gt;"",J126&lt;&gt;"",K126&lt;&gt;"",L126&lt;&gt;"",M126&lt;&gt;"",N126&lt;&gt;"",O126&lt;&gt;"",P126&lt;&gt;"",Q126&lt;&gt;"",R126&lt;&gt;"",S126&lt;&gt;"",T126&lt;&gt;"",U126&lt;&gt;"",V126&lt;&gt;"",W126&lt;&gt;"",X126&lt;&gt;"",Y126&lt;&gt;"",Z126&lt;&gt;"",AA126&lt;&gt;"",AB126&lt;&gt;"",AC126&lt;&gt;"",AD126&lt;&gt;"",AE126&lt;&gt;"",AF126&lt;&gt;""),MIN(B126:AF126),"")</f>
        <v/>
      </c>
      <c r="AK126" s="135" t="str">
        <f t="shared" si="361"/>
        <v/>
      </c>
    </row>
    <row r="127" spans="1:72" x14ac:dyDescent="0.25">
      <c r="A127" s="47" t="s">
        <v>25</v>
      </c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66" t="str">
        <f t="shared" ref="AG127:AG129" si="362">IF(OR(B127&lt;&gt;"",C127&lt;&gt;"",D127&lt;&gt;"",E127&lt;&gt;"",F127&lt;&gt;"",G127&lt;&gt;"",H127&lt;&gt;"",I127&lt;&gt;"",J127&lt;&gt;"",K127&lt;&gt;"",L127&lt;&gt;"",M127&lt;&gt;"",N127&lt;&gt;"",O127&lt;&gt;"",P127&lt;&gt;"",Q127&lt;&gt;"",R127&lt;&gt;"",S127&lt;&gt;"",T127&lt;&gt;"",U127&lt;&gt;"",V127&lt;&gt;"",W127&lt;&gt;"",X127&lt;&gt;"",Y127&lt;&gt;"",Z127&lt;&gt;"",AA127&lt;&gt;"",AB127&lt;&gt;"",AC127&lt;&gt;"",AD127&lt;&gt;"",AE127&lt;&gt;"",AF127&lt;&gt;""),AVERAGE(B127:AF127),"")</f>
        <v/>
      </c>
      <c r="AH127" s="59"/>
      <c r="AJ127" s="135" t="str">
        <f t="shared" ref="AJ127:AJ131" si="363">IF(OR(B127&lt;&gt;"",C127&lt;&gt;"",D127&lt;&gt;"",E127&lt;&gt;"",F127&lt;&gt;"",G127&lt;&gt;"",H127&lt;&gt;"",I127&lt;&gt;"",J127&lt;&gt;"",K127&lt;&gt;"",L127&lt;&gt;"",M127&lt;&gt;"",N127&lt;&gt;"",O127&lt;&gt;"",P127&lt;&gt;"",Q127&lt;&gt;"",R127&lt;&gt;"",S127&lt;&gt;"",T127&lt;&gt;"",U127&lt;&gt;"",V127&lt;&gt;"",W127&lt;&gt;"",X127&lt;&gt;"",Y127&lt;&gt;"",Z127&lt;&gt;"",AA127&lt;&gt;"",AB127&lt;&gt;"",AC127&lt;&gt;"",AD127&lt;&gt;"",AE127&lt;&gt;"",AF127&lt;&gt;""),MIN(B127:AF127),"")</f>
        <v/>
      </c>
      <c r="AK127" s="135" t="str">
        <f t="shared" si="361"/>
        <v/>
      </c>
    </row>
    <row r="128" spans="1:72" x14ac:dyDescent="0.25">
      <c r="A128" s="47" t="s">
        <v>34</v>
      </c>
      <c r="B128" s="28" t="str">
        <f>IF(AND(B127&lt;&gt;"",B126&lt;&gt;""),B127/((13-B126)*6),"")</f>
        <v/>
      </c>
      <c r="C128" s="28" t="str">
        <f t="shared" ref="C128" si="364">IF(AND(C127&lt;&gt;"",C126&lt;&gt;""),C127/((13-C126)*6),"")</f>
        <v/>
      </c>
      <c r="D128" s="28" t="str">
        <f t="shared" ref="D128" si="365">IF(AND(D127&lt;&gt;"",D126&lt;&gt;""),D127/((13-D126)*6),"")</f>
        <v/>
      </c>
      <c r="E128" s="28" t="str">
        <f t="shared" ref="E128" si="366">IF(AND(E127&lt;&gt;"",E126&lt;&gt;""),E127/((13-E126)*6),"")</f>
        <v/>
      </c>
      <c r="F128" s="28" t="str">
        <f t="shared" ref="F128" si="367">IF(AND(F127&lt;&gt;"",F126&lt;&gt;""),F127/((13-F126)*6),"")</f>
        <v/>
      </c>
      <c r="G128" s="28" t="str">
        <f t="shared" ref="G128" si="368">IF(AND(G127&lt;&gt;"",G126&lt;&gt;""),G127/((13-G126)*6),"")</f>
        <v/>
      </c>
      <c r="H128" s="28" t="str">
        <f t="shared" ref="H128" si="369">IF(AND(H127&lt;&gt;"",H126&lt;&gt;""),H127/((13-H126)*6),"")</f>
        <v/>
      </c>
      <c r="I128" s="28" t="str">
        <f t="shared" ref="I128" si="370">IF(AND(I127&lt;&gt;"",I126&lt;&gt;""),I127/((13-I126)*6),"")</f>
        <v/>
      </c>
      <c r="J128" s="28" t="str">
        <f t="shared" ref="J128" si="371">IF(AND(J127&lt;&gt;"",J126&lt;&gt;""),J127/((13-J126)*6),"")</f>
        <v/>
      </c>
      <c r="K128" s="28" t="str">
        <f t="shared" ref="K128" si="372">IF(AND(K127&lt;&gt;"",K126&lt;&gt;""),K127/((13-K126)*6),"")</f>
        <v/>
      </c>
      <c r="L128" s="28" t="str">
        <f t="shared" ref="L128" si="373">IF(AND(L127&lt;&gt;"",L126&lt;&gt;""),L127/((13-L126)*6),"")</f>
        <v/>
      </c>
      <c r="M128" s="28" t="str">
        <f t="shared" ref="M128" si="374">IF(AND(M127&lt;&gt;"",M126&lt;&gt;""),M127/((13-M126)*6),"")</f>
        <v/>
      </c>
      <c r="N128" s="28" t="str">
        <f t="shared" ref="N128" si="375">IF(AND(N127&lt;&gt;"",N126&lt;&gt;""),N127/((13-N126)*6),"")</f>
        <v/>
      </c>
      <c r="O128" s="28" t="str">
        <f t="shared" ref="O128" si="376">IF(AND(O127&lt;&gt;"",O126&lt;&gt;""),O127/((13-O126)*6),"")</f>
        <v/>
      </c>
      <c r="P128" s="28" t="str">
        <f t="shared" ref="P128" si="377">IF(AND(P127&lt;&gt;"",P126&lt;&gt;""),P127/((13-P126)*6),"")</f>
        <v/>
      </c>
      <c r="Q128" s="28" t="str">
        <f t="shared" ref="Q128" si="378">IF(AND(Q127&lt;&gt;"",Q126&lt;&gt;""),Q127/((13-Q126)*6),"")</f>
        <v/>
      </c>
      <c r="R128" s="28" t="str">
        <f t="shared" ref="R128" si="379">IF(AND(R127&lt;&gt;"",R126&lt;&gt;""),R127/((13-R126)*6),"")</f>
        <v/>
      </c>
      <c r="S128" s="28" t="str">
        <f t="shared" ref="S128" si="380">IF(AND(S127&lt;&gt;"",S126&lt;&gt;""),S127/((13-S126)*6),"")</f>
        <v/>
      </c>
      <c r="T128" s="28" t="str">
        <f t="shared" ref="T128" si="381">IF(AND(T127&lt;&gt;"",T126&lt;&gt;""),T127/((13-T126)*6),"")</f>
        <v/>
      </c>
      <c r="U128" s="28" t="str">
        <f t="shared" ref="U128" si="382">IF(AND(U127&lt;&gt;"",U126&lt;&gt;""),U127/((13-U126)*6),"")</f>
        <v/>
      </c>
      <c r="V128" s="28" t="str">
        <f t="shared" ref="V128" si="383">IF(AND(V127&lt;&gt;"",V126&lt;&gt;""),V127/((13-V126)*6),"")</f>
        <v/>
      </c>
      <c r="W128" s="28" t="str">
        <f t="shared" ref="W128" si="384">IF(AND(W127&lt;&gt;"",W126&lt;&gt;""),W127/((13-W126)*6),"")</f>
        <v/>
      </c>
      <c r="X128" s="28" t="str">
        <f t="shared" ref="X128" si="385">IF(AND(X127&lt;&gt;"",X126&lt;&gt;""),X127/((13-X126)*6),"")</f>
        <v/>
      </c>
      <c r="Y128" s="28" t="str">
        <f t="shared" ref="Y128" si="386">IF(AND(Y127&lt;&gt;"",Y126&lt;&gt;""),Y127/((13-Y126)*6),"")</f>
        <v/>
      </c>
      <c r="Z128" s="28" t="str">
        <f t="shared" ref="Z128" si="387">IF(AND(Z127&lt;&gt;"",Z126&lt;&gt;""),Z127/((13-Z126)*6),"")</f>
        <v/>
      </c>
      <c r="AA128" s="28" t="str">
        <f t="shared" ref="AA128" si="388">IF(AND(AA127&lt;&gt;"",AA126&lt;&gt;""),AA127/((13-AA126)*6),"")</f>
        <v/>
      </c>
      <c r="AB128" s="28" t="str">
        <f t="shared" ref="AB128" si="389">IF(AND(AB127&lt;&gt;"",AB126&lt;&gt;""),AB127/((13-AB126)*6),"")</f>
        <v/>
      </c>
      <c r="AC128" s="28" t="str">
        <f t="shared" ref="AC128" si="390">IF(AND(AC127&lt;&gt;"",AC126&lt;&gt;""),AC127/((13-AC126)*6),"")</f>
        <v/>
      </c>
      <c r="AD128" s="28" t="str">
        <f t="shared" ref="AD128" si="391">IF(AND(AD127&lt;&gt;"",AD126&lt;&gt;""),AD127/((13-AD126)*6),"")</f>
        <v/>
      </c>
      <c r="AE128" s="28" t="str">
        <f t="shared" ref="AE128" si="392">IF(AND(AE127&lt;&gt;"",AE126&lt;&gt;""),AE127/((13-AE126)*6),"")</f>
        <v/>
      </c>
      <c r="AF128" s="28" t="str">
        <f t="shared" ref="AF128" si="393">IF(AND(AF127&lt;&gt;"",AF126&lt;&gt;""),AF127/((13-AF126)*6),"")</f>
        <v/>
      </c>
      <c r="AG128" s="62" t="str">
        <f t="shared" si="362"/>
        <v/>
      </c>
      <c r="AH128" s="59"/>
      <c r="AJ128" s="137" t="str">
        <f t="shared" si="363"/>
        <v/>
      </c>
      <c r="AK128" s="137" t="str">
        <f t="shared" si="361"/>
        <v/>
      </c>
    </row>
    <row r="129" spans="1:72" x14ac:dyDescent="0.25">
      <c r="A129" s="47" t="s">
        <v>19</v>
      </c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64" t="str">
        <f t="shared" si="362"/>
        <v/>
      </c>
      <c r="AH129" s="67" t="str">
        <f>IF(AND(AG129&lt;&gt;"",AG125&lt;&gt;""),AG129-AG125,"")</f>
        <v/>
      </c>
      <c r="AJ129" s="64" t="str">
        <f t="shared" si="363"/>
        <v/>
      </c>
      <c r="AK129" s="64" t="str">
        <f t="shared" si="361"/>
        <v/>
      </c>
    </row>
    <row r="130" spans="1:72" x14ac:dyDescent="0.25">
      <c r="A130" s="47" t="s">
        <v>4</v>
      </c>
      <c r="B130" s="141"/>
      <c r="C130" s="141"/>
      <c r="D130" s="141"/>
      <c r="E130" s="141"/>
      <c r="F130" s="141"/>
      <c r="G130" s="141"/>
      <c r="H130" s="141"/>
      <c r="I130" s="141"/>
      <c r="J130" s="141"/>
      <c r="K130" s="141"/>
      <c r="L130" s="141"/>
      <c r="M130" s="141"/>
      <c r="N130" s="141"/>
      <c r="O130" s="141"/>
      <c r="P130" s="141"/>
      <c r="Q130" s="141"/>
      <c r="R130" s="141"/>
      <c r="S130" s="141"/>
      <c r="T130" s="141"/>
      <c r="U130" s="142"/>
      <c r="V130" s="141"/>
      <c r="W130" s="141"/>
      <c r="X130" s="141"/>
      <c r="Y130" s="141"/>
      <c r="Z130" s="141"/>
      <c r="AA130" s="141"/>
      <c r="AB130" s="141"/>
      <c r="AC130" s="141"/>
      <c r="AD130" s="141"/>
      <c r="AE130" s="141"/>
      <c r="AF130" s="141"/>
      <c r="AG130" s="67" t="str">
        <f t="shared" ref="AG130:AG131" si="394">IF(OR(B130&lt;&gt;"",C130&lt;&gt;"",D130&lt;&gt;"",E130&lt;&gt;"",F130&lt;&gt;"",G130&lt;&gt;"",H130&lt;&gt;"",I130&lt;&gt;"",J130&lt;&gt;"",K130&lt;&gt;"",L130&lt;&gt;"",M130&lt;&gt;"",N130&lt;&gt;"",O130&lt;&gt;"",P130&lt;&gt;"",Q130&lt;&gt;"",R130&lt;&gt;"",S130&lt;&gt;"",T130&lt;&gt;"",U130&lt;&gt;"",V130&lt;&gt;"",W130&lt;&gt;"",X130&lt;&gt;"",Y130&lt;&gt;"",Z130&lt;&gt;"",AA130&lt;&gt;"",AB130&lt;&gt;"",AC130&lt;&gt;"",AD130&lt;&gt;"",AE130&lt;&gt;"",AF130&lt;&gt;""),AVERAGE(B130:AF130),"")</f>
        <v/>
      </c>
      <c r="AH130" s="67" t="str">
        <f>IF(AG130&lt;&gt;"",AG130-AG125,"")</f>
        <v/>
      </c>
      <c r="AJ130" s="67" t="str">
        <f t="shared" si="363"/>
        <v/>
      </c>
      <c r="AK130" s="67" t="str">
        <f t="shared" si="361"/>
        <v/>
      </c>
    </row>
    <row r="131" spans="1:72" ht="15.75" thickBot="1" x14ac:dyDescent="0.3">
      <c r="A131" s="143" t="s">
        <v>421</v>
      </c>
      <c r="B131" s="45"/>
      <c r="C131" s="45"/>
      <c r="D131" s="45"/>
      <c r="E131" s="45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  <c r="AC131" s="45"/>
      <c r="AD131" s="45"/>
      <c r="AE131" s="45"/>
      <c r="AF131" s="45"/>
      <c r="AG131" s="61" t="str">
        <f t="shared" si="394"/>
        <v/>
      </c>
      <c r="AH131" s="61" t="str">
        <f>IF(AG131&lt;&gt;"",AG131-AG126,"")</f>
        <v/>
      </c>
      <c r="AJ131" s="61" t="str">
        <f t="shared" si="363"/>
        <v/>
      </c>
      <c r="AK131" s="61" t="str">
        <f t="shared" si="361"/>
        <v/>
      </c>
    </row>
    <row r="132" spans="1:72" ht="5.0999999999999996" customHeight="1" thickBot="1" x14ac:dyDescent="0.3">
      <c r="BS132" s="33"/>
      <c r="BT132" s="26"/>
    </row>
    <row r="133" spans="1:72" ht="15.75" customHeight="1" thickBot="1" x14ac:dyDescent="0.3">
      <c r="A133" s="193" t="str">
        <f>Paramétrages!D14</f>
        <v/>
      </c>
      <c r="B133" s="194"/>
      <c r="C133" s="194"/>
      <c r="D133" s="194"/>
      <c r="E133" s="194"/>
      <c r="F133" s="194"/>
      <c r="G133" s="194"/>
      <c r="H133" s="194"/>
      <c r="I133" s="194"/>
      <c r="J133" s="194"/>
      <c r="K133" s="194"/>
      <c r="L133" s="194"/>
      <c r="M133" s="194"/>
      <c r="N133" s="194"/>
      <c r="O133" s="194"/>
      <c r="P133" s="194"/>
      <c r="Q133" s="194"/>
      <c r="R133" s="194"/>
      <c r="S133" s="194"/>
      <c r="T133" s="194"/>
      <c r="U133" s="194"/>
      <c r="V133" s="194"/>
      <c r="W133" s="194"/>
      <c r="X133" s="194"/>
      <c r="Y133" s="194"/>
      <c r="Z133" s="194"/>
      <c r="AA133" s="194"/>
      <c r="AB133" s="194"/>
      <c r="AC133" s="194"/>
      <c r="AD133" s="194"/>
      <c r="AE133" s="194"/>
      <c r="AF133" s="194"/>
      <c r="AG133" s="194"/>
      <c r="AH133" s="195"/>
      <c r="BS133" s="33"/>
      <c r="BT133" s="26"/>
    </row>
    <row r="134" spans="1:72" ht="15.75" thickBot="1" x14ac:dyDescent="0.3">
      <c r="A134" s="31" t="s">
        <v>31</v>
      </c>
      <c r="B134" s="32">
        <v>1</v>
      </c>
      <c r="C134" s="32">
        <v>2</v>
      </c>
      <c r="D134" s="32">
        <v>3</v>
      </c>
      <c r="E134" s="32">
        <v>4</v>
      </c>
      <c r="F134" s="32">
        <v>5</v>
      </c>
      <c r="G134" s="32">
        <v>6</v>
      </c>
      <c r="H134" s="32">
        <v>7</v>
      </c>
      <c r="I134" s="32">
        <v>8</v>
      </c>
      <c r="J134" s="32">
        <v>9</v>
      </c>
      <c r="K134" s="32">
        <v>10</v>
      </c>
      <c r="L134" s="32">
        <v>11</v>
      </c>
      <c r="M134" s="32">
        <v>12</v>
      </c>
      <c r="N134" s="32">
        <v>13</v>
      </c>
      <c r="O134" s="32">
        <v>14</v>
      </c>
      <c r="P134" s="32">
        <v>15</v>
      </c>
      <c r="Q134" s="32">
        <v>16</v>
      </c>
      <c r="R134" s="32">
        <v>17</v>
      </c>
      <c r="S134" s="32">
        <v>18</v>
      </c>
      <c r="T134" s="32">
        <v>19</v>
      </c>
      <c r="U134" s="32">
        <v>20</v>
      </c>
      <c r="V134" s="32">
        <v>21</v>
      </c>
      <c r="W134" s="32">
        <v>22</v>
      </c>
      <c r="X134" s="32">
        <v>23</v>
      </c>
      <c r="Y134" s="32">
        <v>24</v>
      </c>
      <c r="Z134" s="32">
        <v>25</v>
      </c>
      <c r="AA134" s="32">
        <v>26</v>
      </c>
      <c r="AB134" s="32">
        <v>27</v>
      </c>
      <c r="AC134" s="32">
        <v>28</v>
      </c>
      <c r="AD134" s="32">
        <v>29</v>
      </c>
      <c r="AE134" s="32">
        <v>30</v>
      </c>
      <c r="AF134" s="32">
        <v>31</v>
      </c>
      <c r="AG134" s="25" t="s">
        <v>32</v>
      </c>
      <c r="AH134" s="25" t="s">
        <v>33</v>
      </c>
      <c r="AJ134" s="25" t="s">
        <v>418</v>
      </c>
      <c r="AK134" s="25" t="s">
        <v>419</v>
      </c>
      <c r="BS134" s="33"/>
      <c r="BT134" s="26"/>
    </row>
    <row r="135" spans="1:72" x14ac:dyDescent="0.25">
      <c r="A135" s="47" t="s">
        <v>8</v>
      </c>
      <c r="B135" s="43"/>
      <c r="C135" s="43"/>
      <c r="D135" s="43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4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63" t="str">
        <f>IF(OR(B135&lt;&gt;"",C135&lt;&gt;"",D135&lt;&gt;"",E135&lt;&gt;"",F135&lt;&gt;"",G135&lt;&gt;"",H135&lt;&gt;"",I135&lt;&gt;"",J135&lt;&gt;"",K135&lt;&gt;"",L135&lt;&gt;"",M135&lt;&gt;"",N135&lt;&gt;"",O135&lt;&gt;"",P135&lt;&gt;"",Q135&lt;&gt;"",R135&lt;&gt;"",S135&lt;&gt;"",T135&lt;&gt;"",U135&lt;&gt;"",V135&lt;&gt;"",W135&lt;&gt;"",X135&lt;&gt;"",Y135&lt;&gt;"",Z135&lt;&gt;"",AA135&lt;&gt;"",AB135&lt;&gt;"",AC135&lt;&gt;"",AD135&lt;&gt;"",AE135&lt;&gt;"",AF135&lt;&gt;""),AVERAGE(B135:AF135),"")</f>
        <v/>
      </c>
      <c r="AH135" s="196" t="str">
        <f>IF(AG136&lt;&gt;"",AG136-AG135,"")</f>
        <v/>
      </c>
      <c r="AJ135" s="63" t="str">
        <f>IF(OR(B135&lt;&gt;"",C135&lt;&gt;"",D135&lt;&gt;"",E135&lt;&gt;"",F135&lt;&gt;"",G135&lt;&gt;"",H135&lt;&gt;"",I135&lt;&gt;"",J135&lt;&gt;"",K135&lt;&gt;"",L135&lt;&gt;"",M135&lt;&gt;"",N135&lt;&gt;"",O135&lt;&gt;"",P135&lt;&gt;"",Q135&lt;&gt;"",R135&lt;&gt;"",S135&lt;&gt;"",T135&lt;&gt;"",U135&lt;&gt;"",V135&lt;&gt;"",W135&lt;&gt;"",X135&lt;&gt;"",Y135&lt;&gt;"",Z135&lt;&gt;"",AA135&lt;&gt;"",AB135&lt;&gt;"",AC135&lt;&gt;"",AD135&lt;&gt;"",AE135&lt;&gt;"",AF135&lt;&gt;""),MIN(B135:AF135),"")</f>
        <v/>
      </c>
      <c r="AK135" s="63" t="str">
        <f>IF(OR(B135&lt;&gt;"",C135&lt;&gt;"",D135&lt;&gt;"",E135&lt;&gt;"",F135&lt;&gt;"",G135&lt;&gt;"",H135&lt;&gt;"",I135&lt;&gt;"",J135&lt;&gt;"",K135&lt;&gt;"",L135&lt;&gt;"",M135&lt;&gt;"",N135&lt;&gt;"",O135&lt;&gt;"",P135&lt;&gt;"",Q135&lt;&gt;"",R135&lt;&gt;"",S135&lt;&gt;"",T135&lt;&gt;"",U135&lt;&gt;"",V135&lt;&gt;"",W135&lt;&gt;"",X135&lt;&gt;"",Y135&lt;&gt;"",Z135&lt;&gt;"",AA135&lt;&gt;"",AB135&lt;&gt;"",AC135&lt;&gt;"",AD135&lt;&gt;"",AE135&lt;&gt;"",AF135&lt;&gt;""),MAX(B135:AF135),"")</f>
        <v/>
      </c>
    </row>
    <row r="136" spans="1:72" x14ac:dyDescent="0.25">
      <c r="A136" s="47" t="s">
        <v>3</v>
      </c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30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64" t="str">
        <f>IF(OR(B136&lt;&gt;"",C136&lt;&gt;"",D136&lt;&gt;"",E136&lt;&gt;"",F136&lt;&gt;"",G136&lt;&gt;"",H136&lt;&gt;"",I136&lt;&gt;"",J136&lt;&gt;"",K136&lt;&gt;"",L136&lt;&gt;"",M136&lt;&gt;"",N136&lt;&gt;"",O136&lt;&gt;"",P136&lt;&gt;"",Q136&lt;&gt;"",R136&lt;&gt;"",S136&lt;&gt;"",T136&lt;&gt;"",U136&lt;&gt;"",V136&lt;&gt;"",W136&lt;&gt;"",X136&lt;&gt;"",Y136&lt;&gt;"",Z136&lt;&gt;"",AA136&lt;&gt;"",AB136&lt;&gt;"",AC136&lt;&gt;"",AD136&lt;&gt;"",AE136&lt;&gt;"",AF136&lt;&gt;""),AVERAGE(B136:AF136),"")</f>
        <v/>
      </c>
      <c r="AH136" s="197"/>
      <c r="AJ136" s="64" t="str">
        <f t="shared" ref="AJ136" si="395">IF(OR(B136&lt;&gt;"",C136&lt;&gt;"",D136&lt;&gt;"",E136&lt;&gt;"",F136&lt;&gt;"",G136&lt;&gt;"",H136&lt;&gt;"",I136&lt;&gt;"",J136&lt;&gt;"",K136&lt;&gt;"",L136&lt;&gt;"",M136&lt;&gt;"",N136&lt;&gt;"",O136&lt;&gt;"",P136&lt;&gt;"",Q136&lt;&gt;"",R136&lt;&gt;"",S136&lt;&gt;"",T136&lt;&gt;"",U136&lt;&gt;"",V136&lt;&gt;"",W136&lt;&gt;"",X136&lt;&gt;"",Y136&lt;&gt;"",Z136&lt;&gt;"",AA136&lt;&gt;"",AB136&lt;&gt;"",AC136&lt;&gt;"",AD136&lt;&gt;"",AE136&lt;&gt;"",AF136&lt;&gt;""),MIN(B136:AF136),"")</f>
        <v/>
      </c>
      <c r="AK136" s="64" t="str">
        <f t="shared" ref="AK136:AK142" si="396">IF(OR(B136&lt;&gt;"",C136&lt;&gt;"",D136&lt;&gt;"",E136&lt;&gt;"",F136&lt;&gt;"",G136&lt;&gt;"",H136&lt;&gt;"",I136&lt;&gt;"",J136&lt;&gt;"",K136&lt;&gt;"",L136&lt;&gt;"",M136&lt;&gt;"",N136&lt;&gt;"",O136&lt;&gt;"",P136&lt;&gt;"",Q136&lt;&gt;"",R136&lt;&gt;"",S136&lt;&gt;"",T136&lt;&gt;"",U136&lt;&gt;"",V136&lt;&gt;"",W136&lt;&gt;"",X136&lt;&gt;"",Y136&lt;&gt;"",Z136&lt;&gt;"",AA136&lt;&gt;"",AB136&lt;&gt;"",AC136&lt;&gt;"",AD136&lt;&gt;"",AE136&lt;&gt;"",AF136&lt;&gt;""),MAX(B136:AF136),"")</f>
        <v/>
      </c>
    </row>
    <row r="137" spans="1:72" x14ac:dyDescent="0.25">
      <c r="A137" s="47" t="s">
        <v>24</v>
      </c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65" t="str">
        <f>IF(OR(B137&lt;&gt;"",C137&lt;&gt;"",D137&lt;&gt;"",E137&lt;&gt;"",F137&lt;&gt;"",G137&lt;&gt;"",H137&lt;&gt;"",I137&lt;&gt;"",J137&lt;&gt;"",K137&lt;&gt;"",L137&lt;&gt;"",M137&lt;&gt;"",N137&lt;&gt;"",O137&lt;&gt;"",P137&lt;&gt;"",Q137&lt;&gt;"",R137&lt;&gt;"",S137&lt;&gt;"",T137&lt;&gt;"",U137&lt;&gt;"",V137&lt;&gt;"",W137&lt;&gt;"",X137&lt;&gt;"",Y137&lt;&gt;"",Z137&lt;&gt;"",AA137&lt;&gt;"",AB137&lt;&gt;"",AC137&lt;&gt;"",AD137&lt;&gt;"",AE137&lt;&gt;"",AF137&lt;&gt;""),AVERAGE(B137:AF137),"")</f>
        <v/>
      </c>
      <c r="AH137" s="60"/>
      <c r="AJ137" s="135" t="str">
        <f>IF(OR(B137&lt;&gt;"",C137&lt;&gt;"",D137&lt;&gt;"",E137&lt;&gt;"",F137&lt;&gt;"",G137&lt;&gt;"",H137&lt;&gt;"",I137&lt;&gt;"",J137&lt;&gt;"",K137&lt;&gt;"",L137&lt;&gt;"",M137&lt;&gt;"",N137&lt;&gt;"",O137&lt;&gt;"",P137&lt;&gt;"",Q137&lt;&gt;"",R137&lt;&gt;"",S137&lt;&gt;"",T137&lt;&gt;"",U137&lt;&gt;"",V137&lt;&gt;"",W137&lt;&gt;"",X137&lt;&gt;"",Y137&lt;&gt;"",Z137&lt;&gt;"",AA137&lt;&gt;"",AB137&lt;&gt;"",AC137&lt;&gt;"",AD137&lt;&gt;"",AE137&lt;&gt;"",AF137&lt;&gt;""),MIN(B137:AF137),"")</f>
        <v/>
      </c>
      <c r="AK137" s="135" t="str">
        <f t="shared" si="396"/>
        <v/>
      </c>
    </row>
    <row r="138" spans="1:72" x14ac:dyDescent="0.25">
      <c r="A138" s="47" t="s">
        <v>25</v>
      </c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66" t="str">
        <f t="shared" ref="AG138:AG140" si="397">IF(OR(B138&lt;&gt;"",C138&lt;&gt;"",D138&lt;&gt;"",E138&lt;&gt;"",F138&lt;&gt;"",G138&lt;&gt;"",H138&lt;&gt;"",I138&lt;&gt;"",J138&lt;&gt;"",K138&lt;&gt;"",L138&lt;&gt;"",M138&lt;&gt;"",N138&lt;&gt;"",O138&lt;&gt;"",P138&lt;&gt;"",Q138&lt;&gt;"",R138&lt;&gt;"",S138&lt;&gt;"",T138&lt;&gt;"",U138&lt;&gt;"",V138&lt;&gt;"",W138&lt;&gt;"",X138&lt;&gt;"",Y138&lt;&gt;"",Z138&lt;&gt;"",AA138&lt;&gt;"",AB138&lt;&gt;"",AC138&lt;&gt;"",AD138&lt;&gt;"",AE138&lt;&gt;"",AF138&lt;&gt;""),AVERAGE(B138:AF138),"")</f>
        <v/>
      </c>
      <c r="AH138" s="59"/>
      <c r="AJ138" s="135" t="str">
        <f t="shared" ref="AJ138:AJ142" si="398">IF(OR(B138&lt;&gt;"",C138&lt;&gt;"",D138&lt;&gt;"",E138&lt;&gt;"",F138&lt;&gt;"",G138&lt;&gt;"",H138&lt;&gt;"",I138&lt;&gt;"",J138&lt;&gt;"",K138&lt;&gt;"",L138&lt;&gt;"",M138&lt;&gt;"",N138&lt;&gt;"",O138&lt;&gt;"",P138&lt;&gt;"",Q138&lt;&gt;"",R138&lt;&gt;"",S138&lt;&gt;"",T138&lt;&gt;"",U138&lt;&gt;"",V138&lt;&gt;"",W138&lt;&gt;"",X138&lt;&gt;"",Y138&lt;&gt;"",Z138&lt;&gt;"",AA138&lt;&gt;"",AB138&lt;&gt;"",AC138&lt;&gt;"",AD138&lt;&gt;"",AE138&lt;&gt;"",AF138&lt;&gt;""),MIN(B138:AF138),"")</f>
        <v/>
      </c>
      <c r="AK138" s="135" t="str">
        <f t="shared" si="396"/>
        <v/>
      </c>
    </row>
    <row r="139" spans="1:72" x14ac:dyDescent="0.25">
      <c r="A139" s="47" t="s">
        <v>34</v>
      </c>
      <c r="B139" s="28" t="str">
        <f>IF(AND(B138&lt;&gt;"",B137&lt;&gt;""),B138/((13-B137)*6),"")</f>
        <v/>
      </c>
      <c r="C139" s="28" t="str">
        <f t="shared" ref="C139" si="399">IF(AND(C138&lt;&gt;"",C137&lt;&gt;""),C138/((13-C137)*6),"")</f>
        <v/>
      </c>
      <c r="D139" s="28" t="str">
        <f t="shared" ref="D139" si="400">IF(AND(D138&lt;&gt;"",D137&lt;&gt;""),D138/((13-D137)*6),"")</f>
        <v/>
      </c>
      <c r="E139" s="28" t="str">
        <f t="shared" ref="E139" si="401">IF(AND(E138&lt;&gt;"",E137&lt;&gt;""),E138/((13-E137)*6),"")</f>
        <v/>
      </c>
      <c r="F139" s="28" t="str">
        <f t="shared" ref="F139" si="402">IF(AND(F138&lt;&gt;"",F137&lt;&gt;""),F138/((13-F137)*6),"")</f>
        <v/>
      </c>
      <c r="G139" s="28" t="str">
        <f t="shared" ref="G139" si="403">IF(AND(G138&lt;&gt;"",G137&lt;&gt;""),G138/((13-G137)*6),"")</f>
        <v/>
      </c>
      <c r="H139" s="28" t="str">
        <f t="shared" ref="H139" si="404">IF(AND(H138&lt;&gt;"",H137&lt;&gt;""),H138/((13-H137)*6),"")</f>
        <v/>
      </c>
      <c r="I139" s="28" t="str">
        <f t="shared" ref="I139" si="405">IF(AND(I138&lt;&gt;"",I137&lt;&gt;""),I138/((13-I137)*6),"")</f>
        <v/>
      </c>
      <c r="J139" s="28" t="str">
        <f t="shared" ref="J139" si="406">IF(AND(J138&lt;&gt;"",J137&lt;&gt;""),J138/((13-J137)*6),"")</f>
        <v/>
      </c>
      <c r="K139" s="28" t="str">
        <f t="shared" ref="K139" si="407">IF(AND(K138&lt;&gt;"",K137&lt;&gt;""),K138/((13-K137)*6),"")</f>
        <v/>
      </c>
      <c r="L139" s="28" t="str">
        <f t="shared" ref="L139" si="408">IF(AND(L138&lt;&gt;"",L137&lt;&gt;""),L138/((13-L137)*6),"")</f>
        <v/>
      </c>
      <c r="M139" s="28" t="str">
        <f t="shared" ref="M139" si="409">IF(AND(M138&lt;&gt;"",M137&lt;&gt;""),M138/((13-M137)*6),"")</f>
        <v/>
      </c>
      <c r="N139" s="28" t="str">
        <f t="shared" ref="N139" si="410">IF(AND(N138&lt;&gt;"",N137&lt;&gt;""),N138/((13-N137)*6),"")</f>
        <v/>
      </c>
      <c r="O139" s="28" t="str">
        <f t="shared" ref="O139" si="411">IF(AND(O138&lt;&gt;"",O137&lt;&gt;""),O138/((13-O137)*6),"")</f>
        <v/>
      </c>
      <c r="P139" s="28" t="str">
        <f t="shared" ref="P139" si="412">IF(AND(P138&lt;&gt;"",P137&lt;&gt;""),P138/((13-P137)*6),"")</f>
        <v/>
      </c>
      <c r="Q139" s="28" t="str">
        <f t="shared" ref="Q139" si="413">IF(AND(Q138&lt;&gt;"",Q137&lt;&gt;""),Q138/((13-Q137)*6),"")</f>
        <v/>
      </c>
      <c r="R139" s="28" t="str">
        <f t="shared" ref="R139" si="414">IF(AND(R138&lt;&gt;"",R137&lt;&gt;""),R138/((13-R137)*6),"")</f>
        <v/>
      </c>
      <c r="S139" s="28" t="str">
        <f t="shared" ref="S139" si="415">IF(AND(S138&lt;&gt;"",S137&lt;&gt;""),S138/((13-S137)*6),"")</f>
        <v/>
      </c>
      <c r="T139" s="28" t="str">
        <f t="shared" ref="T139" si="416">IF(AND(T138&lt;&gt;"",T137&lt;&gt;""),T138/((13-T137)*6),"")</f>
        <v/>
      </c>
      <c r="U139" s="28" t="str">
        <f t="shared" ref="U139" si="417">IF(AND(U138&lt;&gt;"",U137&lt;&gt;""),U138/((13-U137)*6),"")</f>
        <v/>
      </c>
      <c r="V139" s="28" t="str">
        <f t="shared" ref="V139" si="418">IF(AND(V138&lt;&gt;"",V137&lt;&gt;""),V138/((13-V137)*6),"")</f>
        <v/>
      </c>
      <c r="W139" s="28" t="str">
        <f t="shared" ref="W139" si="419">IF(AND(W138&lt;&gt;"",W137&lt;&gt;""),W138/((13-W137)*6),"")</f>
        <v/>
      </c>
      <c r="X139" s="28" t="str">
        <f t="shared" ref="X139" si="420">IF(AND(X138&lt;&gt;"",X137&lt;&gt;""),X138/((13-X137)*6),"")</f>
        <v/>
      </c>
      <c r="Y139" s="28" t="str">
        <f t="shared" ref="Y139" si="421">IF(AND(Y138&lt;&gt;"",Y137&lt;&gt;""),Y138/((13-Y137)*6),"")</f>
        <v/>
      </c>
      <c r="Z139" s="28" t="str">
        <f t="shared" ref="Z139" si="422">IF(AND(Z138&lt;&gt;"",Z137&lt;&gt;""),Z138/((13-Z137)*6),"")</f>
        <v/>
      </c>
      <c r="AA139" s="28" t="str">
        <f t="shared" ref="AA139" si="423">IF(AND(AA138&lt;&gt;"",AA137&lt;&gt;""),AA138/((13-AA137)*6),"")</f>
        <v/>
      </c>
      <c r="AB139" s="28" t="str">
        <f t="shared" ref="AB139" si="424">IF(AND(AB138&lt;&gt;"",AB137&lt;&gt;""),AB138/((13-AB137)*6),"")</f>
        <v/>
      </c>
      <c r="AC139" s="28" t="str">
        <f t="shared" ref="AC139" si="425">IF(AND(AC138&lt;&gt;"",AC137&lt;&gt;""),AC138/((13-AC137)*6),"")</f>
        <v/>
      </c>
      <c r="AD139" s="28" t="str">
        <f t="shared" ref="AD139" si="426">IF(AND(AD138&lt;&gt;"",AD137&lt;&gt;""),AD138/((13-AD137)*6),"")</f>
        <v/>
      </c>
      <c r="AE139" s="28" t="str">
        <f t="shared" ref="AE139" si="427">IF(AND(AE138&lt;&gt;"",AE137&lt;&gt;""),AE138/((13-AE137)*6),"")</f>
        <v/>
      </c>
      <c r="AF139" s="28" t="str">
        <f t="shared" ref="AF139" si="428">IF(AND(AF138&lt;&gt;"",AF137&lt;&gt;""),AF138/((13-AF137)*6),"")</f>
        <v/>
      </c>
      <c r="AG139" s="62" t="str">
        <f t="shared" si="397"/>
        <v/>
      </c>
      <c r="AH139" s="59"/>
      <c r="AJ139" s="137" t="str">
        <f t="shared" si="398"/>
        <v/>
      </c>
      <c r="AK139" s="137" t="str">
        <f t="shared" si="396"/>
        <v/>
      </c>
    </row>
    <row r="140" spans="1:72" x14ac:dyDescent="0.25">
      <c r="A140" s="47" t="s">
        <v>19</v>
      </c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64" t="str">
        <f t="shared" si="397"/>
        <v/>
      </c>
      <c r="AH140" s="67" t="str">
        <f>IF(AND(AG140&lt;&gt;"",AG136&lt;&gt;""),AG140-AG136,"")</f>
        <v/>
      </c>
      <c r="AJ140" s="64" t="str">
        <f t="shared" si="398"/>
        <v/>
      </c>
      <c r="AK140" s="64" t="str">
        <f t="shared" si="396"/>
        <v/>
      </c>
    </row>
    <row r="141" spans="1:72" x14ac:dyDescent="0.25">
      <c r="A141" s="47" t="s">
        <v>4</v>
      </c>
      <c r="B141" s="141"/>
      <c r="C141" s="141"/>
      <c r="D141" s="141"/>
      <c r="E141" s="141"/>
      <c r="F141" s="141"/>
      <c r="G141" s="141"/>
      <c r="H141" s="141"/>
      <c r="I141" s="141"/>
      <c r="J141" s="141"/>
      <c r="K141" s="141"/>
      <c r="L141" s="141"/>
      <c r="M141" s="141"/>
      <c r="N141" s="141"/>
      <c r="O141" s="141"/>
      <c r="P141" s="141"/>
      <c r="Q141" s="141"/>
      <c r="R141" s="141"/>
      <c r="S141" s="141"/>
      <c r="T141" s="141"/>
      <c r="U141" s="142"/>
      <c r="V141" s="141"/>
      <c r="W141" s="141"/>
      <c r="X141" s="141"/>
      <c r="Y141" s="141"/>
      <c r="Z141" s="141"/>
      <c r="AA141" s="141"/>
      <c r="AB141" s="141"/>
      <c r="AC141" s="141"/>
      <c r="AD141" s="141"/>
      <c r="AE141" s="141"/>
      <c r="AF141" s="141"/>
      <c r="AG141" s="67" t="str">
        <f t="shared" ref="AG141:AG142" si="429">IF(OR(B141&lt;&gt;"",C141&lt;&gt;"",D141&lt;&gt;"",E141&lt;&gt;"",F141&lt;&gt;"",G141&lt;&gt;"",H141&lt;&gt;"",I141&lt;&gt;"",J141&lt;&gt;"",K141&lt;&gt;"",L141&lt;&gt;"",M141&lt;&gt;"",N141&lt;&gt;"",O141&lt;&gt;"",P141&lt;&gt;"",Q141&lt;&gt;"",R141&lt;&gt;"",S141&lt;&gt;"",T141&lt;&gt;"",U141&lt;&gt;"",V141&lt;&gt;"",W141&lt;&gt;"",X141&lt;&gt;"",Y141&lt;&gt;"",Z141&lt;&gt;"",AA141&lt;&gt;"",AB141&lt;&gt;"",AC141&lt;&gt;"",AD141&lt;&gt;"",AE141&lt;&gt;"",AF141&lt;&gt;""),AVERAGE(B141:AF141),"")</f>
        <v/>
      </c>
      <c r="AH141" s="67" t="str">
        <f>IF(AG141&lt;&gt;"",AG141-AG136,"")</f>
        <v/>
      </c>
      <c r="AJ141" s="67" t="str">
        <f t="shared" si="398"/>
        <v/>
      </c>
      <c r="AK141" s="67" t="str">
        <f t="shared" si="396"/>
        <v/>
      </c>
    </row>
    <row r="142" spans="1:72" ht="15.75" thickBot="1" x14ac:dyDescent="0.3">
      <c r="A142" s="143" t="s">
        <v>421</v>
      </c>
      <c r="B142" s="45"/>
      <c r="C142" s="45"/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  <c r="AB142" s="45"/>
      <c r="AC142" s="45"/>
      <c r="AD142" s="45"/>
      <c r="AE142" s="45"/>
      <c r="AF142" s="45"/>
      <c r="AG142" s="61" t="str">
        <f t="shared" si="429"/>
        <v/>
      </c>
      <c r="AH142" s="61" t="str">
        <f>IF(AG142&lt;&gt;"",AG142-AG137,"")</f>
        <v/>
      </c>
      <c r="AJ142" s="61" t="str">
        <f t="shared" si="398"/>
        <v/>
      </c>
      <c r="AK142" s="61" t="str">
        <f t="shared" si="396"/>
        <v/>
      </c>
    </row>
    <row r="143" spans="1:72" ht="6.75" customHeight="1" thickBot="1" x14ac:dyDescent="0.3"/>
    <row r="144" spans="1:72" ht="19.5" thickBot="1" x14ac:dyDescent="0.3">
      <c r="A144" s="193" t="str">
        <f>Paramétrages!D15</f>
        <v/>
      </c>
      <c r="B144" s="194"/>
      <c r="C144" s="194"/>
      <c r="D144" s="194"/>
      <c r="E144" s="194"/>
      <c r="F144" s="194"/>
      <c r="G144" s="194"/>
      <c r="H144" s="194"/>
      <c r="I144" s="194"/>
      <c r="J144" s="194"/>
      <c r="K144" s="194"/>
      <c r="L144" s="194"/>
      <c r="M144" s="194"/>
      <c r="N144" s="194"/>
      <c r="O144" s="194"/>
      <c r="P144" s="194"/>
      <c r="Q144" s="194"/>
      <c r="R144" s="194"/>
      <c r="S144" s="194"/>
      <c r="T144" s="194"/>
      <c r="U144" s="194"/>
      <c r="V144" s="194"/>
      <c r="W144" s="194"/>
      <c r="X144" s="194"/>
      <c r="Y144" s="194"/>
      <c r="Z144" s="194"/>
      <c r="AA144" s="194"/>
      <c r="AB144" s="194"/>
      <c r="AC144" s="194"/>
      <c r="AD144" s="194"/>
      <c r="AE144" s="194"/>
      <c r="AF144" s="194"/>
      <c r="AG144" s="194"/>
      <c r="AH144" s="195"/>
    </row>
    <row r="145" spans="1:37" ht="15.75" thickBot="1" x14ac:dyDescent="0.3">
      <c r="A145" s="31" t="s">
        <v>31</v>
      </c>
      <c r="B145" s="32">
        <v>1</v>
      </c>
      <c r="C145" s="32">
        <v>2</v>
      </c>
      <c r="D145" s="32">
        <v>3</v>
      </c>
      <c r="E145" s="32">
        <v>4</v>
      </c>
      <c r="F145" s="32">
        <v>5</v>
      </c>
      <c r="G145" s="32">
        <v>6</v>
      </c>
      <c r="H145" s="32">
        <v>7</v>
      </c>
      <c r="I145" s="32">
        <v>8</v>
      </c>
      <c r="J145" s="32">
        <v>9</v>
      </c>
      <c r="K145" s="32">
        <v>10</v>
      </c>
      <c r="L145" s="32">
        <v>11</v>
      </c>
      <c r="M145" s="32">
        <v>12</v>
      </c>
      <c r="N145" s="32">
        <v>13</v>
      </c>
      <c r="O145" s="32">
        <v>14</v>
      </c>
      <c r="P145" s="32">
        <v>15</v>
      </c>
      <c r="Q145" s="32">
        <v>16</v>
      </c>
      <c r="R145" s="32">
        <v>17</v>
      </c>
      <c r="S145" s="32">
        <v>18</v>
      </c>
      <c r="T145" s="32">
        <v>19</v>
      </c>
      <c r="U145" s="32">
        <v>20</v>
      </c>
      <c r="V145" s="32">
        <v>21</v>
      </c>
      <c r="W145" s="32">
        <v>22</v>
      </c>
      <c r="X145" s="32">
        <v>23</v>
      </c>
      <c r="Y145" s="32">
        <v>24</v>
      </c>
      <c r="Z145" s="32">
        <v>25</v>
      </c>
      <c r="AA145" s="32">
        <v>26</v>
      </c>
      <c r="AB145" s="32">
        <v>27</v>
      </c>
      <c r="AC145" s="32">
        <v>28</v>
      </c>
      <c r="AD145" s="32">
        <v>29</v>
      </c>
      <c r="AE145" s="32">
        <v>30</v>
      </c>
      <c r="AF145" s="32">
        <v>31</v>
      </c>
      <c r="AG145" s="25" t="s">
        <v>32</v>
      </c>
      <c r="AH145" s="25" t="s">
        <v>33</v>
      </c>
      <c r="AJ145" s="25" t="s">
        <v>418</v>
      </c>
      <c r="AK145" s="25" t="s">
        <v>419</v>
      </c>
    </row>
    <row r="146" spans="1:37" x14ac:dyDescent="0.25">
      <c r="A146" s="47" t="s">
        <v>8</v>
      </c>
      <c r="B146" s="43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3"/>
      <c r="P146" s="43"/>
      <c r="Q146" s="43"/>
      <c r="R146" s="43"/>
      <c r="S146" s="43"/>
      <c r="T146" s="43"/>
      <c r="U146" s="44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  <c r="AF146" s="43"/>
      <c r="AG146" s="63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AVERAGE(B146:AF146),"")</f>
        <v/>
      </c>
      <c r="AH146" s="196" t="str">
        <f>IF(AG147&lt;&gt;"",AG147-AG146,"")</f>
        <v/>
      </c>
      <c r="AJ146" s="63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MIN(B146:AF146),"")</f>
        <v/>
      </c>
      <c r="AK146" s="63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MAX(B146:AF146),"")</f>
        <v/>
      </c>
    </row>
    <row r="147" spans="1:37" x14ac:dyDescent="0.25">
      <c r="A147" s="47" t="s">
        <v>3</v>
      </c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30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64" t="str">
        <f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AVERAGE(B147:AF147),"")</f>
        <v/>
      </c>
      <c r="AH147" s="197"/>
      <c r="AJ147" s="64" t="str">
        <f t="shared" ref="AJ147" si="430"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MIN(B147:AF147),"")</f>
        <v/>
      </c>
      <c r="AK147" s="64" t="str">
        <f t="shared" ref="AK147:AK153" si="431"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MAX(B147:AF147),"")</f>
        <v/>
      </c>
    </row>
    <row r="148" spans="1:37" x14ac:dyDescent="0.25">
      <c r="A148" s="47" t="s">
        <v>24</v>
      </c>
      <c r="B148" s="27"/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65" t="str">
        <f>IF(OR(B148&lt;&gt;"",C148&lt;&gt;"",D148&lt;&gt;"",E148&lt;&gt;"",F148&lt;&gt;"",G148&lt;&gt;"",H148&lt;&gt;"",I148&lt;&gt;"",J148&lt;&gt;"",K148&lt;&gt;"",L148&lt;&gt;"",M148&lt;&gt;"",N148&lt;&gt;"",O148&lt;&gt;"",P148&lt;&gt;"",Q148&lt;&gt;"",R148&lt;&gt;"",S148&lt;&gt;"",T148&lt;&gt;"",U148&lt;&gt;"",V148&lt;&gt;"",W148&lt;&gt;"",X148&lt;&gt;"",Y148&lt;&gt;"",Z148&lt;&gt;"",AA148&lt;&gt;"",AB148&lt;&gt;"",AC148&lt;&gt;"",AD148&lt;&gt;"",AE148&lt;&gt;"",AF148&lt;&gt;""),AVERAGE(B148:AF148),"")</f>
        <v/>
      </c>
      <c r="AH148" s="60"/>
      <c r="AJ148" s="135" t="str">
        <f>IF(OR(B148&lt;&gt;"",C148&lt;&gt;"",D148&lt;&gt;"",E148&lt;&gt;"",F148&lt;&gt;"",G148&lt;&gt;"",H148&lt;&gt;"",I148&lt;&gt;"",J148&lt;&gt;"",K148&lt;&gt;"",L148&lt;&gt;"",M148&lt;&gt;"",N148&lt;&gt;"",O148&lt;&gt;"",P148&lt;&gt;"",Q148&lt;&gt;"",R148&lt;&gt;"",S148&lt;&gt;"",T148&lt;&gt;"",U148&lt;&gt;"",V148&lt;&gt;"",W148&lt;&gt;"",X148&lt;&gt;"",Y148&lt;&gt;"",Z148&lt;&gt;"",AA148&lt;&gt;"",AB148&lt;&gt;"",AC148&lt;&gt;"",AD148&lt;&gt;"",AE148&lt;&gt;"",AF148&lt;&gt;""),MIN(B148:AF148),"")</f>
        <v/>
      </c>
      <c r="AK148" s="135" t="str">
        <f t="shared" si="431"/>
        <v/>
      </c>
    </row>
    <row r="149" spans="1:37" x14ac:dyDescent="0.25">
      <c r="A149" s="47" t="s">
        <v>25</v>
      </c>
      <c r="B149" s="27"/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66" t="str">
        <f t="shared" ref="AG149:AG151" si="432">IF(OR(B149&lt;&gt;"",C149&lt;&gt;"",D149&lt;&gt;"",E149&lt;&gt;"",F149&lt;&gt;"",G149&lt;&gt;"",H149&lt;&gt;"",I149&lt;&gt;"",J149&lt;&gt;"",K149&lt;&gt;"",L149&lt;&gt;"",M149&lt;&gt;"",N149&lt;&gt;"",O149&lt;&gt;"",P149&lt;&gt;"",Q149&lt;&gt;"",R149&lt;&gt;"",S149&lt;&gt;"",T149&lt;&gt;"",U149&lt;&gt;"",V149&lt;&gt;"",W149&lt;&gt;"",X149&lt;&gt;"",Y149&lt;&gt;"",Z149&lt;&gt;"",AA149&lt;&gt;"",AB149&lt;&gt;"",AC149&lt;&gt;"",AD149&lt;&gt;"",AE149&lt;&gt;"",AF149&lt;&gt;""),AVERAGE(B149:AF149),"")</f>
        <v/>
      </c>
      <c r="AH149" s="59"/>
      <c r="AJ149" s="135" t="str">
        <f t="shared" ref="AJ149:AJ153" si="433">IF(OR(B149&lt;&gt;"",C149&lt;&gt;"",D149&lt;&gt;"",E149&lt;&gt;"",F149&lt;&gt;"",G149&lt;&gt;"",H149&lt;&gt;"",I149&lt;&gt;"",J149&lt;&gt;"",K149&lt;&gt;"",L149&lt;&gt;"",M149&lt;&gt;"",N149&lt;&gt;"",O149&lt;&gt;"",P149&lt;&gt;"",Q149&lt;&gt;"",R149&lt;&gt;"",S149&lt;&gt;"",T149&lt;&gt;"",U149&lt;&gt;"",V149&lt;&gt;"",W149&lt;&gt;"",X149&lt;&gt;"",Y149&lt;&gt;"",Z149&lt;&gt;"",AA149&lt;&gt;"",AB149&lt;&gt;"",AC149&lt;&gt;"",AD149&lt;&gt;"",AE149&lt;&gt;"",AF149&lt;&gt;""),MIN(B149:AF149),"")</f>
        <v/>
      </c>
      <c r="AK149" s="135" t="str">
        <f t="shared" si="431"/>
        <v/>
      </c>
    </row>
    <row r="150" spans="1:37" x14ac:dyDescent="0.25">
      <c r="A150" s="47" t="s">
        <v>34</v>
      </c>
      <c r="B150" s="28" t="str">
        <f>IF(AND(B149&lt;&gt;"",B148&lt;&gt;""),B149/((13-B148)*6),"")</f>
        <v/>
      </c>
      <c r="C150" s="28" t="str">
        <f t="shared" ref="C150" si="434">IF(AND(C149&lt;&gt;"",C148&lt;&gt;""),C149/((13-C148)*6),"")</f>
        <v/>
      </c>
      <c r="D150" s="28" t="str">
        <f t="shared" ref="D150" si="435">IF(AND(D149&lt;&gt;"",D148&lt;&gt;""),D149/((13-D148)*6),"")</f>
        <v/>
      </c>
      <c r="E150" s="28" t="str">
        <f t="shared" ref="E150" si="436">IF(AND(E149&lt;&gt;"",E148&lt;&gt;""),E149/((13-E148)*6),"")</f>
        <v/>
      </c>
      <c r="F150" s="28" t="str">
        <f t="shared" ref="F150" si="437">IF(AND(F149&lt;&gt;"",F148&lt;&gt;""),F149/((13-F148)*6),"")</f>
        <v/>
      </c>
      <c r="G150" s="28" t="str">
        <f t="shared" ref="G150" si="438">IF(AND(G149&lt;&gt;"",G148&lt;&gt;""),G149/((13-G148)*6),"")</f>
        <v/>
      </c>
      <c r="H150" s="28" t="str">
        <f t="shared" ref="H150" si="439">IF(AND(H149&lt;&gt;"",H148&lt;&gt;""),H149/((13-H148)*6),"")</f>
        <v/>
      </c>
      <c r="I150" s="28" t="str">
        <f t="shared" ref="I150" si="440">IF(AND(I149&lt;&gt;"",I148&lt;&gt;""),I149/((13-I148)*6),"")</f>
        <v/>
      </c>
      <c r="J150" s="28" t="str">
        <f t="shared" ref="J150" si="441">IF(AND(J149&lt;&gt;"",J148&lt;&gt;""),J149/((13-J148)*6),"")</f>
        <v/>
      </c>
      <c r="K150" s="28" t="str">
        <f t="shared" ref="K150" si="442">IF(AND(K149&lt;&gt;"",K148&lt;&gt;""),K149/((13-K148)*6),"")</f>
        <v/>
      </c>
      <c r="L150" s="28" t="str">
        <f t="shared" ref="L150" si="443">IF(AND(L149&lt;&gt;"",L148&lt;&gt;""),L149/((13-L148)*6),"")</f>
        <v/>
      </c>
      <c r="M150" s="28" t="str">
        <f t="shared" ref="M150" si="444">IF(AND(M149&lt;&gt;"",M148&lt;&gt;""),M149/((13-M148)*6),"")</f>
        <v/>
      </c>
      <c r="N150" s="28" t="str">
        <f t="shared" ref="N150" si="445">IF(AND(N149&lt;&gt;"",N148&lt;&gt;""),N149/((13-N148)*6),"")</f>
        <v/>
      </c>
      <c r="O150" s="28" t="str">
        <f t="shared" ref="O150" si="446">IF(AND(O149&lt;&gt;"",O148&lt;&gt;""),O149/((13-O148)*6),"")</f>
        <v/>
      </c>
      <c r="P150" s="28" t="str">
        <f t="shared" ref="P150" si="447">IF(AND(P149&lt;&gt;"",P148&lt;&gt;""),P149/((13-P148)*6),"")</f>
        <v/>
      </c>
      <c r="Q150" s="28" t="str">
        <f t="shared" ref="Q150" si="448">IF(AND(Q149&lt;&gt;"",Q148&lt;&gt;""),Q149/((13-Q148)*6),"")</f>
        <v/>
      </c>
      <c r="R150" s="28" t="str">
        <f t="shared" ref="R150" si="449">IF(AND(R149&lt;&gt;"",R148&lt;&gt;""),R149/((13-R148)*6),"")</f>
        <v/>
      </c>
      <c r="S150" s="28" t="str">
        <f t="shared" ref="S150" si="450">IF(AND(S149&lt;&gt;"",S148&lt;&gt;""),S149/((13-S148)*6),"")</f>
        <v/>
      </c>
      <c r="T150" s="28" t="str">
        <f t="shared" ref="T150" si="451">IF(AND(T149&lt;&gt;"",T148&lt;&gt;""),T149/((13-T148)*6),"")</f>
        <v/>
      </c>
      <c r="U150" s="28" t="str">
        <f t="shared" ref="U150" si="452">IF(AND(U149&lt;&gt;"",U148&lt;&gt;""),U149/((13-U148)*6),"")</f>
        <v/>
      </c>
      <c r="V150" s="28" t="str">
        <f t="shared" ref="V150" si="453">IF(AND(V149&lt;&gt;"",V148&lt;&gt;""),V149/((13-V148)*6),"")</f>
        <v/>
      </c>
      <c r="W150" s="28" t="str">
        <f t="shared" ref="W150" si="454">IF(AND(W149&lt;&gt;"",W148&lt;&gt;""),W149/((13-W148)*6),"")</f>
        <v/>
      </c>
      <c r="X150" s="28" t="str">
        <f t="shared" ref="X150" si="455">IF(AND(X149&lt;&gt;"",X148&lt;&gt;""),X149/((13-X148)*6),"")</f>
        <v/>
      </c>
      <c r="Y150" s="28" t="str">
        <f t="shared" ref="Y150" si="456">IF(AND(Y149&lt;&gt;"",Y148&lt;&gt;""),Y149/((13-Y148)*6),"")</f>
        <v/>
      </c>
      <c r="Z150" s="28" t="str">
        <f t="shared" ref="Z150" si="457">IF(AND(Z149&lt;&gt;"",Z148&lt;&gt;""),Z149/((13-Z148)*6),"")</f>
        <v/>
      </c>
      <c r="AA150" s="28" t="str">
        <f t="shared" ref="AA150" si="458">IF(AND(AA149&lt;&gt;"",AA148&lt;&gt;""),AA149/((13-AA148)*6),"")</f>
        <v/>
      </c>
      <c r="AB150" s="28" t="str">
        <f t="shared" ref="AB150" si="459">IF(AND(AB149&lt;&gt;"",AB148&lt;&gt;""),AB149/((13-AB148)*6),"")</f>
        <v/>
      </c>
      <c r="AC150" s="28" t="str">
        <f t="shared" ref="AC150" si="460">IF(AND(AC149&lt;&gt;"",AC148&lt;&gt;""),AC149/((13-AC148)*6),"")</f>
        <v/>
      </c>
      <c r="AD150" s="28" t="str">
        <f t="shared" ref="AD150" si="461">IF(AND(AD149&lt;&gt;"",AD148&lt;&gt;""),AD149/((13-AD148)*6),"")</f>
        <v/>
      </c>
      <c r="AE150" s="28" t="str">
        <f t="shared" ref="AE150" si="462">IF(AND(AE149&lt;&gt;"",AE148&lt;&gt;""),AE149/((13-AE148)*6),"")</f>
        <v/>
      </c>
      <c r="AF150" s="28" t="str">
        <f t="shared" ref="AF150" si="463">IF(AND(AF149&lt;&gt;"",AF148&lt;&gt;""),AF149/((13-AF148)*6),"")</f>
        <v/>
      </c>
      <c r="AG150" s="62" t="str">
        <f t="shared" si="432"/>
        <v/>
      </c>
      <c r="AH150" s="59"/>
      <c r="AJ150" s="137" t="str">
        <f t="shared" si="433"/>
        <v/>
      </c>
      <c r="AK150" s="137" t="str">
        <f t="shared" si="431"/>
        <v/>
      </c>
    </row>
    <row r="151" spans="1:37" x14ac:dyDescent="0.25">
      <c r="A151" s="47" t="s">
        <v>19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64" t="str">
        <f t="shared" si="432"/>
        <v/>
      </c>
      <c r="AH151" s="67" t="str">
        <f>IF(AND(AG151&lt;&gt;"",AG147&lt;&gt;""),AG151-AG147,"")</f>
        <v/>
      </c>
      <c r="AJ151" s="64" t="str">
        <f t="shared" si="433"/>
        <v/>
      </c>
      <c r="AK151" s="64" t="str">
        <f t="shared" si="431"/>
        <v/>
      </c>
    </row>
    <row r="152" spans="1:37" x14ac:dyDescent="0.25">
      <c r="A152" s="47" t="s">
        <v>4</v>
      </c>
      <c r="B152" s="141"/>
      <c r="C152" s="141"/>
      <c r="D152" s="141"/>
      <c r="E152" s="141"/>
      <c r="F152" s="141"/>
      <c r="G152" s="141"/>
      <c r="H152" s="141"/>
      <c r="I152" s="141"/>
      <c r="J152" s="141"/>
      <c r="K152" s="141"/>
      <c r="L152" s="141"/>
      <c r="M152" s="141"/>
      <c r="N152" s="141"/>
      <c r="O152" s="141"/>
      <c r="P152" s="141"/>
      <c r="Q152" s="141"/>
      <c r="R152" s="141"/>
      <c r="S152" s="141"/>
      <c r="T152" s="141"/>
      <c r="U152" s="142"/>
      <c r="V152" s="141"/>
      <c r="W152" s="141"/>
      <c r="X152" s="141"/>
      <c r="Y152" s="141"/>
      <c r="Z152" s="141"/>
      <c r="AA152" s="141"/>
      <c r="AB152" s="141"/>
      <c r="AC152" s="141"/>
      <c r="AD152" s="141"/>
      <c r="AE152" s="141"/>
      <c r="AF152" s="141"/>
      <c r="AG152" s="67" t="str">
        <f t="shared" ref="AG152:AG153" si="464">IF(OR(B152&lt;&gt;"",C152&lt;&gt;"",D152&lt;&gt;"",E152&lt;&gt;"",F152&lt;&gt;"",G152&lt;&gt;"",H152&lt;&gt;"",I152&lt;&gt;"",J152&lt;&gt;"",K152&lt;&gt;"",L152&lt;&gt;"",M152&lt;&gt;"",N152&lt;&gt;"",O152&lt;&gt;"",P152&lt;&gt;"",Q152&lt;&gt;"",R152&lt;&gt;"",S152&lt;&gt;"",T152&lt;&gt;"",U152&lt;&gt;"",V152&lt;&gt;"",W152&lt;&gt;"",X152&lt;&gt;"",Y152&lt;&gt;"",Z152&lt;&gt;"",AA152&lt;&gt;"",AB152&lt;&gt;"",AC152&lt;&gt;"",AD152&lt;&gt;"",AE152&lt;&gt;"",AF152&lt;&gt;""),AVERAGE(B152:AF152),"")</f>
        <v/>
      </c>
      <c r="AH152" s="67" t="str">
        <f>IF(AG152&lt;&gt;"",AG152-AG147,"")</f>
        <v/>
      </c>
      <c r="AJ152" s="67" t="str">
        <f t="shared" si="433"/>
        <v/>
      </c>
      <c r="AK152" s="67" t="str">
        <f t="shared" si="431"/>
        <v/>
      </c>
    </row>
    <row r="153" spans="1:37" ht="15.75" thickBot="1" x14ac:dyDescent="0.3">
      <c r="A153" s="143" t="s">
        <v>421</v>
      </c>
      <c r="B153" s="45"/>
      <c r="C153" s="45"/>
      <c r="D153" s="45"/>
      <c r="E153" s="45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5"/>
      <c r="Q153" s="45"/>
      <c r="R153" s="45"/>
      <c r="S153" s="45"/>
      <c r="T153" s="45"/>
      <c r="U153" s="45"/>
      <c r="V153" s="45"/>
      <c r="W153" s="45"/>
      <c r="X153" s="45"/>
      <c r="Y153" s="45"/>
      <c r="Z153" s="45"/>
      <c r="AA153" s="45"/>
      <c r="AB153" s="45"/>
      <c r="AC153" s="45"/>
      <c r="AD153" s="45"/>
      <c r="AE153" s="45"/>
      <c r="AF153" s="45"/>
      <c r="AG153" s="61" t="str">
        <f t="shared" si="464"/>
        <v/>
      </c>
      <c r="AH153" s="61" t="str">
        <f>IF(AG153&lt;&gt;"",AG153-AG148,"")</f>
        <v/>
      </c>
      <c r="AJ153" s="61" t="str">
        <f t="shared" si="433"/>
        <v/>
      </c>
      <c r="AK153" s="61" t="str">
        <f t="shared" si="431"/>
        <v/>
      </c>
    </row>
    <row r="154" spans="1:37" ht="6.75" customHeight="1" thickBot="1" x14ac:dyDescent="0.3"/>
    <row r="155" spans="1:37" ht="19.5" thickBot="1" x14ac:dyDescent="0.3">
      <c r="A155" s="193" t="str">
        <f>Paramétrages!D16</f>
        <v/>
      </c>
      <c r="B155" s="194"/>
      <c r="C155" s="194"/>
      <c r="D155" s="194"/>
      <c r="E155" s="194"/>
      <c r="F155" s="194"/>
      <c r="G155" s="194"/>
      <c r="H155" s="194"/>
      <c r="I155" s="194"/>
      <c r="J155" s="194"/>
      <c r="K155" s="194"/>
      <c r="L155" s="194"/>
      <c r="M155" s="194"/>
      <c r="N155" s="194"/>
      <c r="O155" s="194"/>
      <c r="P155" s="194"/>
      <c r="Q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5"/>
    </row>
    <row r="156" spans="1:37" ht="15.75" thickBot="1" x14ac:dyDescent="0.3">
      <c r="A156" s="31" t="s">
        <v>31</v>
      </c>
      <c r="B156" s="32">
        <v>1</v>
      </c>
      <c r="C156" s="32">
        <v>2</v>
      </c>
      <c r="D156" s="32">
        <v>3</v>
      </c>
      <c r="E156" s="32">
        <v>4</v>
      </c>
      <c r="F156" s="32">
        <v>5</v>
      </c>
      <c r="G156" s="32">
        <v>6</v>
      </c>
      <c r="H156" s="32">
        <v>7</v>
      </c>
      <c r="I156" s="32">
        <v>8</v>
      </c>
      <c r="J156" s="32">
        <v>9</v>
      </c>
      <c r="K156" s="32">
        <v>10</v>
      </c>
      <c r="L156" s="32">
        <v>11</v>
      </c>
      <c r="M156" s="32">
        <v>12</v>
      </c>
      <c r="N156" s="32">
        <v>13</v>
      </c>
      <c r="O156" s="32">
        <v>14</v>
      </c>
      <c r="P156" s="32">
        <v>15</v>
      </c>
      <c r="Q156" s="32">
        <v>16</v>
      </c>
      <c r="R156" s="32">
        <v>17</v>
      </c>
      <c r="S156" s="32">
        <v>18</v>
      </c>
      <c r="T156" s="32">
        <v>19</v>
      </c>
      <c r="U156" s="32">
        <v>20</v>
      </c>
      <c r="V156" s="32">
        <v>21</v>
      </c>
      <c r="W156" s="32">
        <v>22</v>
      </c>
      <c r="X156" s="32">
        <v>23</v>
      </c>
      <c r="Y156" s="32">
        <v>24</v>
      </c>
      <c r="Z156" s="32">
        <v>25</v>
      </c>
      <c r="AA156" s="32">
        <v>26</v>
      </c>
      <c r="AB156" s="32">
        <v>27</v>
      </c>
      <c r="AC156" s="32">
        <v>28</v>
      </c>
      <c r="AD156" s="32">
        <v>29</v>
      </c>
      <c r="AE156" s="32">
        <v>30</v>
      </c>
      <c r="AF156" s="32">
        <v>31</v>
      </c>
      <c r="AG156" s="25" t="s">
        <v>32</v>
      </c>
      <c r="AH156" s="25" t="s">
        <v>33</v>
      </c>
      <c r="AJ156" s="25" t="s">
        <v>418</v>
      </c>
      <c r="AK156" s="25" t="s">
        <v>419</v>
      </c>
    </row>
    <row r="157" spans="1:37" x14ac:dyDescent="0.25">
      <c r="A157" s="47" t="s">
        <v>8</v>
      </c>
      <c r="B157" s="43"/>
      <c r="C157" s="43"/>
      <c r="D157" s="43"/>
      <c r="E157" s="43"/>
      <c r="F157" s="43"/>
      <c r="G157" s="43"/>
      <c r="H157" s="43"/>
      <c r="I157" s="43"/>
      <c r="J157" s="43"/>
      <c r="K157" s="43"/>
      <c r="L157" s="43"/>
      <c r="M157" s="43"/>
      <c r="N157" s="43"/>
      <c r="O157" s="43"/>
      <c r="P157" s="43"/>
      <c r="Q157" s="43"/>
      <c r="R157" s="43"/>
      <c r="S157" s="43"/>
      <c r="T157" s="43"/>
      <c r="U157" s="44"/>
      <c r="V157" s="43"/>
      <c r="W157" s="43"/>
      <c r="X157" s="43"/>
      <c r="Y157" s="43"/>
      <c r="Z157" s="43"/>
      <c r="AA157" s="43"/>
      <c r="AB157" s="43"/>
      <c r="AC157" s="43"/>
      <c r="AD157" s="43"/>
      <c r="AE157" s="43"/>
      <c r="AF157" s="43"/>
      <c r="AG157" s="63" t="str">
        <f>IF(OR(B157&lt;&gt;"",C157&lt;&gt;"",D157&lt;&gt;"",E157&lt;&gt;"",F157&lt;&gt;"",G157&lt;&gt;"",H157&lt;&gt;"",I157&lt;&gt;"",J157&lt;&gt;"",K157&lt;&gt;"",L157&lt;&gt;"",M157&lt;&gt;"",N157&lt;&gt;"",O157&lt;&gt;"",P157&lt;&gt;"",Q157&lt;&gt;"",R157&lt;&gt;"",S157&lt;&gt;"",T157&lt;&gt;"",U157&lt;&gt;"",V157&lt;&gt;"",W157&lt;&gt;"",X157&lt;&gt;"",Y157&lt;&gt;"",Z157&lt;&gt;"",AA157&lt;&gt;"",AB157&lt;&gt;"",AC157&lt;&gt;"",AD157&lt;&gt;"",AE157&lt;&gt;"",AF157&lt;&gt;""),AVERAGE(B157:AF157),"")</f>
        <v/>
      </c>
      <c r="AH157" s="196" t="str">
        <f>IF(AG158&lt;&gt;"",AG158-AG157,"")</f>
        <v/>
      </c>
      <c r="AJ157" s="63" t="str">
        <f>IF(OR(B157&lt;&gt;"",C157&lt;&gt;"",D157&lt;&gt;"",E157&lt;&gt;"",F157&lt;&gt;"",G157&lt;&gt;"",H157&lt;&gt;"",I157&lt;&gt;"",J157&lt;&gt;"",K157&lt;&gt;"",L157&lt;&gt;"",M157&lt;&gt;"",N157&lt;&gt;"",O157&lt;&gt;"",P157&lt;&gt;"",Q157&lt;&gt;"",R157&lt;&gt;"",S157&lt;&gt;"",T157&lt;&gt;"",U157&lt;&gt;"",V157&lt;&gt;"",W157&lt;&gt;"",X157&lt;&gt;"",Y157&lt;&gt;"",Z157&lt;&gt;"",AA157&lt;&gt;"",AB157&lt;&gt;"",AC157&lt;&gt;"",AD157&lt;&gt;"",AE157&lt;&gt;"",AF157&lt;&gt;""),MIN(B157:AF157),"")</f>
        <v/>
      </c>
      <c r="AK157" s="63" t="str">
        <f>IF(OR(B157&lt;&gt;"",C157&lt;&gt;"",D157&lt;&gt;"",E157&lt;&gt;"",F157&lt;&gt;"",G157&lt;&gt;"",H157&lt;&gt;"",I157&lt;&gt;"",J157&lt;&gt;"",K157&lt;&gt;"",L157&lt;&gt;"",M157&lt;&gt;"",N157&lt;&gt;"",O157&lt;&gt;"",P157&lt;&gt;"",Q157&lt;&gt;"",R157&lt;&gt;"",S157&lt;&gt;"",T157&lt;&gt;"",U157&lt;&gt;"",V157&lt;&gt;"",W157&lt;&gt;"",X157&lt;&gt;"",Y157&lt;&gt;"",Z157&lt;&gt;"",AA157&lt;&gt;"",AB157&lt;&gt;"",AC157&lt;&gt;"",AD157&lt;&gt;"",AE157&lt;&gt;"",AF157&lt;&gt;""),MAX(B157:AF157),"")</f>
        <v/>
      </c>
    </row>
    <row r="158" spans="1:37" x14ac:dyDescent="0.25">
      <c r="A158" s="47" t="s">
        <v>3</v>
      </c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30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64" t="str">
        <f>IF(OR(B158&lt;&gt;"",C158&lt;&gt;"",D158&lt;&gt;"",E158&lt;&gt;"",F158&lt;&gt;"",G158&lt;&gt;"",H158&lt;&gt;"",I158&lt;&gt;"",J158&lt;&gt;"",K158&lt;&gt;"",L158&lt;&gt;"",M158&lt;&gt;"",N158&lt;&gt;"",O158&lt;&gt;"",P158&lt;&gt;"",Q158&lt;&gt;"",R158&lt;&gt;"",S158&lt;&gt;"",T158&lt;&gt;"",U158&lt;&gt;"",V158&lt;&gt;"",W158&lt;&gt;"",X158&lt;&gt;"",Y158&lt;&gt;"",Z158&lt;&gt;"",AA158&lt;&gt;"",AB158&lt;&gt;"",AC158&lt;&gt;"",AD158&lt;&gt;"",AE158&lt;&gt;"",AF158&lt;&gt;""),AVERAGE(B158:AF158),"")</f>
        <v/>
      </c>
      <c r="AH158" s="197"/>
      <c r="AJ158" s="64" t="str">
        <f t="shared" ref="AJ158" si="465">IF(OR(B158&lt;&gt;"",C158&lt;&gt;"",D158&lt;&gt;"",E158&lt;&gt;"",F158&lt;&gt;"",G158&lt;&gt;"",H158&lt;&gt;"",I158&lt;&gt;"",J158&lt;&gt;"",K158&lt;&gt;"",L158&lt;&gt;"",M158&lt;&gt;"",N158&lt;&gt;"",O158&lt;&gt;"",P158&lt;&gt;"",Q158&lt;&gt;"",R158&lt;&gt;"",S158&lt;&gt;"",T158&lt;&gt;"",U158&lt;&gt;"",V158&lt;&gt;"",W158&lt;&gt;"",X158&lt;&gt;"",Y158&lt;&gt;"",Z158&lt;&gt;"",AA158&lt;&gt;"",AB158&lt;&gt;"",AC158&lt;&gt;"",AD158&lt;&gt;"",AE158&lt;&gt;"",AF158&lt;&gt;""),MIN(B158:AF158),"")</f>
        <v/>
      </c>
      <c r="AK158" s="64" t="str">
        <f t="shared" ref="AK158:AK164" si="466">IF(OR(B158&lt;&gt;"",C158&lt;&gt;"",D158&lt;&gt;"",E158&lt;&gt;"",F158&lt;&gt;"",G158&lt;&gt;"",H158&lt;&gt;"",I158&lt;&gt;"",J158&lt;&gt;"",K158&lt;&gt;"",L158&lt;&gt;"",M158&lt;&gt;"",N158&lt;&gt;"",O158&lt;&gt;"",P158&lt;&gt;"",Q158&lt;&gt;"",R158&lt;&gt;"",S158&lt;&gt;"",T158&lt;&gt;"",U158&lt;&gt;"",V158&lt;&gt;"",W158&lt;&gt;"",X158&lt;&gt;"",Y158&lt;&gt;"",Z158&lt;&gt;"",AA158&lt;&gt;"",AB158&lt;&gt;"",AC158&lt;&gt;"",AD158&lt;&gt;"",AE158&lt;&gt;"",AF158&lt;&gt;""),MAX(B158:AF158),"")</f>
        <v/>
      </c>
    </row>
    <row r="159" spans="1:37" x14ac:dyDescent="0.25">
      <c r="A159" s="47" t="s">
        <v>24</v>
      </c>
      <c r="B159" s="27"/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65" t="str">
        <f>IF(OR(B159&lt;&gt;"",C159&lt;&gt;"",D159&lt;&gt;"",E159&lt;&gt;"",F159&lt;&gt;"",G159&lt;&gt;"",H159&lt;&gt;"",I159&lt;&gt;"",J159&lt;&gt;"",K159&lt;&gt;"",L159&lt;&gt;"",M159&lt;&gt;"",N159&lt;&gt;"",O159&lt;&gt;"",P159&lt;&gt;"",Q159&lt;&gt;"",R159&lt;&gt;"",S159&lt;&gt;"",T159&lt;&gt;"",U159&lt;&gt;"",V159&lt;&gt;"",W159&lt;&gt;"",X159&lt;&gt;"",Y159&lt;&gt;"",Z159&lt;&gt;"",AA159&lt;&gt;"",AB159&lt;&gt;"",AC159&lt;&gt;"",AD159&lt;&gt;"",AE159&lt;&gt;"",AF159&lt;&gt;""),AVERAGE(B159:AF159),"")</f>
        <v/>
      </c>
      <c r="AH159" s="60"/>
      <c r="AJ159" s="135" t="str">
        <f>IF(OR(B159&lt;&gt;"",C159&lt;&gt;"",D159&lt;&gt;"",E159&lt;&gt;"",F159&lt;&gt;"",G159&lt;&gt;"",H159&lt;&gt;"",I159&lt;&gt;"",J159&lt;&gt;"",K159&lt;&gt;"",L159&lt;&gt;"",M159&lt;&gt;"",N159&lt;&gt;"",O159&lt;&gt;"",P159&lt;&gt;"",Q159&lt;&gt;"",R159&lt;&gt;"",S159&lt;&gt;"",T159&lt;&gt;"",U159&lt;&gt;"",V159&lt;&gt;"",W159&lt;&gt;"",X159&lt;&gt;"",Y159&lt;&gt;"",Z159&lt;&gt;"",AA159&lt;&gt;"",AB159&lt;&gt;"",AC159&lt;&gt;"",AD159&lt;&gt;"",AE159&lt;&gt;"",AF159&lt;&gt;""),MIN(B159:AF159),"")</f>
        <v/>
      </c>
      <c r="AK159" s="135" t="str">
        <f t="shared" si="466"/>
        <v/>
      </c>
    </row>
    <row r="160" spans="1:37" x14ac:dyDescent="0.25">
      <c r="A160" s="47" t="s">
        <v>25</v>
      </c>
      <c r="B160" s="27"/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66" t="str">
        <f t="shared" ref="AG160:AG162" si="467">IF(OR(B160&lt;&gt;"",C160&lt;&gt;"",D160&lt;&gt;"",E160&lt;&gt;"",F160&lt;&gt;"",G160&lt;&gt;"",H160&lt;&gt;"",I160&lt;&gt;"",J160&lt;&gt;"",K160&lt;&gt;"",L160&lt;&gt;"",M160&lt;&gt;"",N160&lt;&gt;"",O160&lt;&gt;"",P160&lt;&gt;"",Q160&lt;&gt;"",R160&lt;&gt;"",S160&lt;&gt;"",T160&lt;&gt;"",U160&lt;&gt;"",V160&lt;&gt;"",W160&lt;&gt;"",X160&lt;&gt;"",Y160&lt;&gt;"",Z160&lt;&gt;"",AA160&lt;&gt;"",AB160&lt;&gt;"",AC160&lt;&gt;"",AD160&lt;&gt;"",AE160&lt;&gt;"",AF160&lt;&gt;""),AVERAGE(B160:AF160),"")</f>
        <v/>
      </c>
      <c r="AH160" s="59"/>
      <c r="AJ160" s="135" t="str">
        <f t="shared" ref="AJ160:AJ164" si="468">IF(OR(B160&lt;&gt;"",C160&lt;&gt;"",D160&lt;&gt;"",E160&lt;&gt;"",F160&lt;&gt;"",G160&lt;&gt;"",H160&lt;&gt;"",I160&lt;&gt;"",J160&lt;&gt;"",K160&lt;&gt;"",L160&lt;&gt;"",M160&lt;&gt;"",N160&lt;&gt;"",O160&lt;&gt;"",P160&lt;&gt;"",Q160&lt;&gt;"",R160&lt;&gt;"",S160&lt;&gt;"",T160&lt;&gt;"",U160&lt;&gt;"",V160&lt;&gt;"",W160&lt;&gt;"",X160&lt;&gt;"",Y160&lt;&gt;"",Z160&lt;&gt;"",AA160&lt;&gt;"",AB160&lt;&gt;"",AC160&lt;&gt;"",AD160&lt;&gt;"",AE160&lt;&gt;"",AF160&lt;&gt;""),MIN(B160:AF160),"")</f>
        <v/>
      </c>
      <c r="AK160" s="135" t="str">
        <f t="shared" si="466"/>
        <v/>
      </c>
    </row>
    <row r="161" spans="1:37" x14ac:dyDescent="0.25">
      <c r="A161" s="47" t="s">
        <v>34</v>
      </c>
      <c r="B161" s="28" t="str">
        <f>IF(AND(B160&lt;&gt;"",B159&lt;&gt;""),B160/((13-B159)*6),"")</f>
        <v/>
      </c>
      <c r="C161" s="28" t="str">
        <f t="shared" ref="C161" si="469">IF(AND(C160&lt;&gt;"",C159&lt;&gt;""),C160/((13-C159)*6),"")</f>
        <v/>
      </c>
      <c r="D161" s="28" t="str">
        <f t="shared" ref="D161" si="470">IF(AND(D160&lt;&gt;"",D159&lt;&gt;""),D160/((13-D159)*6),"")</f>
        <v/>
      </c>
      <c r="E161" s="28" t="str">
        <f t="shared" ref="E161" si="471">IF(AND(E160&lt;&gt;"",E159&lt;&gt;""),E160/((13-E159)*6),"")</f>
        <v/>
      </c>
      <c r="F161" s="28" t="str">
        <f t="shared" ref="F161" si="472">IF(AND(F160&lt;&gt;"",F159&lt;&gt;""),F160/((13-F159)*6),"")</f>
        <v/>
      </c>
      <c r="G161" s="28" t="str">
        <f t="shared" ref="G161" si="473">IF(AND(G160&lt;&gt;"",G159&lt;&gt;""),G160/((13-G159)*6),"")</f>
        <v/>
      </c>
      <c r="H161" s="28" t="str">
        <f t="shared" ref="H161" si="474">IF(AND(H160&lt;&gt;"",H159&lt;&gt;""),H160/((13-H159)*6),"")</f>
        <v/>
      </c>
      <c r="I161" s="28" t="str">
        <f t="shared" ref="I161" si="475">IF(AND(I160&lt;&gt;"",I159&lt;&gt;""),I160/((13-I159)*6),"")</f>
        <v/>
      </c>
      <c r="J161" s="28" t="str">
        <f t="shared" ref="J161" si="476">IF(AND(J160&lt;&gt;"",J159&lt;&gt;""),J160/((13-J159)*6),"")</f>
        <v/>
      </c>
      <c r="K161" s="28" t="str">
        <f t="shared" ref="K161" si="477">IF(AND(K160&lt;&gt;"",K159&lt;&gt;""),K160/((13-K159)*6),"")</f>
        <v/>
      </c>
      <c r="L161" s="28" t="str">
        <f t="shared" ref="L161" si="478">IF(AND(L160&lt;&gt;"",L159&lt;&gt;""),L160/((13-L159)*6),"")</f>
        <v/>
      </c>
      <c r="M161" s="28" t="str">
        <f t="shared" ref="M161" si="479">IF(AND(M160&lt;&gt;"",M159&lt;&gt;""),M160/((13-M159)*6),"")</f>
        <v/>
      </c>
      <c r="N161" s="28" t="str">
        <f t="shared" ref="N161" si="480">IF(AND(N160&lt;&gt;"",N159&lt;&gt;""),N160/((13-N159)*6),"")</f>
        <v/>
      </c>
      <c r="O161" s="28" t="str">
        <f t="shared" ref="O161" si="481">IF(AND(O160&lt;&gt;"",O159&lt;&gt;""),O160/((13-O159)*6),"")</f>
        <v/>
      </c>
      <c r="P161" s="28" t="str">
        <f t="shared" ref="P161" si="482">IF(AND(P160&lt;&gt;"",P159&lt;&gt;""),P160/((13-P159)*6),"")</f>
        <v/>
      </c>
      <c r="Q161" s="28" t="str">
        <f t="shared" ref="Q161" si="483">IF(AND(Q160&lt;&gt;"",Q159&lt;&gt;""),Q160/((13-Q159)*6),"")</f>
        <v/>
      </c>
      <c r="R161" s="28" t="str">
        <f t="shared" ref="R161" si="484">IF(AND(R160&lt;&gt;"",R159&lt;&gt;""),R160/((13-R159)*6),"")</f>
        <v/>
      </c>
      <c r="S161" s="28" t="str">
        <f t="shared" ref="S161" si="485">IF(AND(S160&lt;&gt;"",S159&lt;&gt;""),S160/((13-S159)*6),"")</f>
        <v/>
      </c>
      <c r="T161" s="28" t="str">
        <f t="shared" ref="T161" si="486">IF(AND(T160&lt;&gt;"",T159&lt;&gt;""),T160/((13-T159)*6),"")</f>
        <v/>
      </c>
      <c r="U161" s="28" t="str">
        <f t="shared" ref="U161" si="487">IF(AND(U160&lt;&gt;"",U159&lt;&gt;""),U160/((13-U159)*6),"")</f>
        <v/>
      </c>
      <c r="V161" s="28" t="str">
        <f t="shared" ref="V161" si="488">IF(AND(V160&lt;&gt;"",V159&lt;&gt;""),V160/((13-V159)*6),"")</f>
        <v/>
      </c>
      <c r="W161" s="28" t="str">
        <f t="shared" ref="W161" si="489">IF(AND(W160&lt;&gt;"",W159&lt;&gt;""),W160/((13-W159)*6),"")</f>
        <v/>
      </c>
      <c r="X161" s="28" t="str">
        <f t="shared" ref="X161" si="490">IF(AND(X160&lt;&gt;"",X159&lt;&gt;""),X160/((13-X159)*6),"")</f>
        <v/>
      </c>
      <c r="Y161" s="28" t="str">
        <f t="shared" ref="Y161" si="491">IF(AND(Y160&lt;&gt;"",Y159&lt;&gt;""),Y160/((13-Y159)*6),"")</f>
        <v/>
      </c>
      <c r="Z161" s="28" t="str">
        <f t="shared" ref="Z161" si="492">IF(AND(Z160&lt;&gt;"",Z159&lt;&gt;""),Z160/((13-Z159)*6),"")</f>
        <v/>
      </c>
      <c r="AA161" s="28" t="str">
        <f t="shared" ref="AA161" si="493">IF(AND(AA160&lt;&gt;"",AA159&lt;&gt;""),AA160/((13-AA159)*6),"")</f>
        <v/>
      </c>
      <c r="AB161" s="28" t="str">
        <f t="shared" ref="AB161" si="494">IF(AND(AB160&lt;&gt;"",AB159&lt;&gt;""),AB160/((13-AB159)*6),"")</f>
        <v/>
      </c>
      <c r="AC161" s="28" t="str">
        <f t="shared" ref="AC161" si="495">IF(AND(AC160&lt;&gt;"",AC159&lt;&gt;""),AC160/((13-AC159)*6),"")</f>
        <v/>
      </c>
      <c r="AD161" s="28" t="str">
        <f t="shared" ref="AD161" si="496">IF(AND(AD160&lt;&gt;"",AD159&lt;&gt;""),AD160/((13-AD159)*6),"")</f>
        <v/>
      </c>
      <c r="AE161" s="28" t="str">
        <f t="shared" ref="AE161" si="497">IF(AND(AE160&lt;&gt;"",AE159&lt;&gt;""),AE160/((13-AE159)*6),"")</f>
        <v/>
      </c>
      <c r="AF161" s="28" t="str">
        <f t="shared" ref="AF161" si="498">IF(AND(AF160&lt;&gt;"",AF159&lt;&gt;""),AF160/((13-AF159)*6),"")</f>
        <v/>
      </c>
      <c r="AG161" s="62" t="str">
        <f t="shared" si="467"/>
        <v/>
      </c>
      <c r="AH161" s="59"/>
      <c r="AJ161" s="137" t="str">
        <f t="shared" si="468"/>
        <v/>
      </c>
      <c r="AK161" s="137" t="str">
        <f t="shared" si="466"/>
        <v/>
      </c>
    </row>
    <row r="162" spans="1:37" x14ac:dyDescent="0.25">
      <c r="A162" s="47" t="s">
        <v>19</v>
      </c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64" t="str">
        <f t="shared" si="467"/>
        <v/>
      </c>
      <c r="AH162" s="67" t="str">
        <f>IF(AND(AG162&lt;&gt;"",AG158&lt;&gt;""),AG162-AG158,"")</f>
        <v/>
      </c>
      <c r="AJ162" s="64" t="str">
        <f t="shared" si="468"/>
        <v/>
      </c>
      <c r="AK162" s="64" t="str">
        <f t="shared" si="466"/>
        <v/>
      </c>
    </row>
    <row r="163" spans="1:37" x14ac:dyDescent="0.25">
      <c r="A163" s="47" t="s">
        <v>4</v>
      </c>
      <c r="B163" s="141"/>
      <c r="C163" s="141"/>
      <c r="D163" s="141"/>
      <c r="E163" s="141"/>
      <c r="F163" s="141"/>
      <c r="G163" s="141"/>
      <c r="H163" s="141"/>
      <c r="I163" s="141"/>
      <c r="J163" s="141"/>
      <c r="K163" s="141"/>
      <c r="L163" s="141"/>
      <c r="M163" s="141"/>
      <c r="N163" s="141"/>
      <c r="O163" s="141"/>
      <c r="P163" s="141"/>
      <c r="Q163" s="141"/>
      <c r="R163" s="141"/>
      <c r="S163" s="141"/>
      <c r="T163" s="141"/>
      <c r="U163" s="142"/>
      <c r="V163" s="141"/>
      <c r="W163" s="141"/>
      <c r="X163" s="141"/>
      <c r="Y163" s="141"/>
      <c r="Z163" s="141"/>
      <c r="AA163" s="141"/>
      <c r="AB163" s="141"/>
      <c r="AC163" s="141"/>
      <c r="AD163" s="141"/>
      <c r="AE163" s="141"/>
      <c r="AF163" s="141"/>
      <c r="AG163" s="67" t="str">
        <f t="shared" ref="AG163:AG164" si="499">IF(OR(B163&lt;&gt;"",C163&lt;&gt;"",D163&lt;&gt;"",E163&lt;&gt;"",F163&lt;&gt;"",G163&lt;&gt;"",H163&lt;&gt;"",I163&lt;&gt;"",J163&lt;&gt;"",K163&lt;&gt;"",L163&lt;&gt;"",M163&lt;&gt;"",N163&lt;&gt;"",O163&lt;&gt;"",P163&lt;&gt;"",Q163&lt;&gt;"",R163&lt;&gt;"",S163&lt;&gt;"",T163&lt;&gt;"",U163&lt;&gt;"",V163&lt;&gt;"",W163&lt;&gt;"",X163&lt;&gt;"",Y163&lt;&gt;"",Z163&lt;&gt;"",AA163&lt;&gt;"",AB163&lt;&gt;"",AC163&lt;&gt;"",AD163&lt;&gt;"",AE163&lt;&gt;"",AF163&lt;&gt;""),AVERAGE(B163:AF163),"")</f>
        <v/>
      </c>
      <c r="AH163" s="67" t="str">
        <f>IF(AG163&lt;&gt;"",AG163-AG158,"")</f>
        <v/>
      </c>
      <c r="AJ163" s="67" t="str">
        <f t="shared" si="468"/>
        <v/>
      </c>
      <c r="AK163" s="67" t="str">
        <f t="shared" si="466"/>
        <v/>
      </c>
    </row>
    <row r="164" spans="1:37" ht="15.75" thickBot="1" x14ac:dyDescent="0.3">
      <c r="A164" s="143" t="s">
        <v>421</v>
      </c>
      <c r="B164" s="45"/>
      <c r="C164" s="45"/>
      <c r="D164" s="45"/>
      <c r="E164" s="45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5"/>
      <c r="Q164" s="45"/>
      <c r="R164" s="45"/>
      <c r="S164" s="45"/>
      <c r="T164" s="45"/>
      <c r="U164" s="45"/>
      <c r="V164" s="45"/>
      <c r="W164" s="45"/>
      <c r="X164" s="45"/>
      <c r="Y164" s="45"/>
      <c r="Z164" s="45"/>
      <c r="AA164" s="45"/>
      <c r="AB164" s="45"/>
      <c r="AC164" s="45"/>
      <c r="AD164" s="45"/>
      <c r="AE164" s="45"/>
      <c r="AF164" s="45"/>
      <c r="AG164" s="61" t="str">
        <f t="shared" si="499"/>
        <v/>
      </c>
      <c r="AH164" s="61" t="str">
        <f>IF(AG164&lt;&gt;"",AG164-AG159,"")</f>
        <v/>
      </c>
      <c r="AJ164" s="61" t="str">
        <f t="shared" si="468"/>
        <v/>
      </c>
      <c r="AK164" s="61" t="str">
        <f t="shared" si="466"/>
        <v/>
      </c>
    </row>
    <row r="165" spans="1:37" ht="6.75" customHeight="1" thickBot="1" x14ac:dyDescent="0.3"/>
    <row r="166" spans="1:37" ht="19.5" thickBot="1" x14ac:dyDescent="0.3">
      <c r="A166" s="199" t="str">
        <f>Paramétrages!D17</f>
        <v/>
      </c>
      <c r="B166" s="194"/>
      <c r="C166" s="194"/>
      <c r="D166" s="194"/>
      <c r="E166" s="194"/>
      <c r="F166" s="194"/>
      <c r="G166" s="194"/>
      <c r="H166" s="194"/>
      <c r="I166" s="194"/>
      <c r="J166" s="194"/>
      <c r="K166" s="194"/>
      <c r="L166" s="194"/>
      <c r="M166" s="194"/>
      <c r="N166" s="194"/>
      <c r="O166" s="194"/>
      <c r="P166" s="194"/>
      <c r="Q166" s="194"/>
      <c r="R166" s="194"/>
      <c r="S166" s="194"/>
      <c r="T166" s="194"/>
      <c r="U166" s="194"/>
      <c r="V166" s="194"/>
      <c r="W166" s="194"/>
      <c r="X166" s="194"/>
      <c r="Y166" s="194"/>
      <c r="Z166" s="194"/>
      <c r="AA166" s="194"/>
      <c r="AB166" s="194"/>
      <c r="AC166" s="194"/>
      <c r="AD166" s="194"/>
      <c r="AE166" s="194"/>
      <c r="AF166" s="194"/>
      <c r="AG166" s="194"/>
      <c r="AH166" s="195"/>
    </row>
    <row r="167" spans="1:37" ht="15.75" thickBot="1" x14ac:dyDescent="0.3">
      <c r="A167" s="31" t="s">
        <v>31</v>
      </c>
      <c r="B167" s="32">
        <v>1</v>
      </c>
      <c r="C167" s="32">
        <v>2</v>
      </c>
      <c r="D167" s="32">
        <v>3</v>
      </c>
      <c r="E167" s="32">
        <v>4</v>
      </c>
      <c r="F167" s="32">
        <v>5</v>
      </c>
      <c r="G167" s="32">
        <v>6</v>
      </c>
      <c r="H167" s="32">
        <v>7</v>
      </c>
      <c r="I167" s="32">
        <v>8</v>
      </c>
      <c r="J167" s="32">
        <v>9</v>
      </c>
      <c r="K167" s="32">
        <v>10</v>
      </c>
      <c r="L167" s="32">
        <v>11</v>
      </c>
      <c r="M167" s="32">
        <v>12</v>
      </c>
      <c r="N167" s="32">
        <v>13</v>
      </c>
      <c r="O167" s="32">
        <v>14</v>
      </c>
      <c r="P167" s="32">
        <v>15</v>
      </c>
      <c r="Q167" s="32">
        <v>16</v>
      </c>
      <c r="R167" s="32">
        <v>17</v>
      </c>
      <c r="S167" s="32">
        <v>18</v>
      </c>
      <c r="T167" s="32">
        <v>19</v>
      </c>
      <c r="U167" s="32">
        <v>20</v>
      </c>
      <c r="V167" s="32">
        <v>21</v>
      </c>
      <c r="W167" s="32">
        <v>22</v>
      </c>
      <c r="X167" s="32">
        <v>23</v>
      </c>
      <c r="Y167" s="32">
        <v>24</v>
      </c>
      <c r="Z167" s="32">
        <v>25</v>
      </c>
      <c r="AA167" s="32">
        <v>26</v>
      </c>
      <c r="AB167" s="32">
        <v>27</v>
      </c>
      <c r="AC167" s="32">
        <v>28</v>
      </c>
      <c r="AD167" s="32">
        <v>29</v>
      </c>
      <c r="AE167" s="32">
        <v>30</v>
      </c>
      <c r="AF167" s="32">
        <v>31</v>
      </c>
      <c r="AG167" s="25" t="s">
        <v>32</v>
      </c>
      <c r="AH167" s="25" t="s">
        <v>33</v>
      </c>
      <c r="AJ167" s="25" t="s">
        <v>418</v>
      </c>
      <c r="AK167" s="25" t="s">
        <v>419</v>
      </c>
    </row>
    <row r="168" spans="1:37" x14ac:dyDescent="0.25">
      <c r="A168" s="47" t="s">
        <v>8</v>
      </c>
      <c r="B168" s="43"/>
      <c r="C168" s="43"/>
      <c r="D168" s="43"/>
      <c r="E168" s="43"/>
      <c r="F168" s="43"/>
      <c r="G168" s="43"/>
      <c r="H168" s="43"/>
      <c r="I168" s="43"/>
      <c r="J168" s="43"/>
      <c r="K168" s="43"/>
      <c r="L168" s="43"/>
      <c r="M168" s="43"/>
      <c r="N168" s="43"/>
      <c r="O168" s="43"/>
      <c r="P168" s="43"/>
      <c r="Q168" s="43"/>
      <c r="R168" s="43"/>
      <c r="S168" s="43"/>
      <c r="T168" s="43"/>
      <c r="U168" s="44"/>
      <c r="V168" s="43"/>
      <c r="W168" s="43"/>
      <c r="X168" s="43"/>
      <c r="Y168" s="43"/>
      <c r="Z168" s="43"/>
      <c r="AA168" s="43"/>
      <c r="AB168" s="43"/>
      <c r="AC168" s="43"/>
      <c r="AD168" s="43"/>
      <c r="AE168" s="43"/>
      <c r="AF168" s="43"/>
      <c r="AG168" s="63" t="str">
        <f>IF(OR(B168&lt;&gt;"",C168&lt;&gt;"",D168&lt;&gt;"",E168&lt;&gt;"",F168&lt;&gt;"",G168&lt;&gt;"",H168&lt;&gt;"",I168&lt;&gt;"",J168&lt;&gt;"",K168&lt;&gt;"",L168&lt;&gt;"",M168&lt;&gt;"",N168&lt;&gt;"",O168&lt;&gt;"",P168&lt;&gt;"",Q168&lt;&gt;"",R168&lt;&gt;"",S168&lt;&gt;"",T168&lt;&gt;"",U168&lt;&gt;"",V168&lt;&gt;"",W168&lt;&gt;"",X168&lt;&gt;"",Y168&lt;&gt;"",Z168&lt;&gt;"",AA168&lt;&gt;"",AB168&lt;&gt;"",AC168&lt;&gt;"",AD168&lt;&gt;"",AE168&lt;&gt;"",AF168&lt;&gt;""),AVERAGE(B168:AF168),"")</f>
        <v/>
      </c>
      <c r="AH168" s="196" t="str">
        <f>IF(AG169&lt;&gt;"",AG169-AG168,"")</f>
        <v/>
      </c>
      <c r="AJ168" s="63" t="str">
        <f>IF(OR(B168&lt;&gt;"",C168&lt;&gt;"",D168&lt;&gt;"",E168&lt;&gt;"",F168&lt;&gt;"",G168&lt;&gt;"",H168&lt;&gt;"",I168&lt;&gt;"",J168&lt;&gt;"",K168&lt;&gt;"",L168&lt;&gt;"",M168&lt;&gt;"",N168&lt;&gt;"",O168&lt;&gt;"",P168&lt;&gt;"",Q168&lt;&gt;"",R168&lt;&gt;"",S168&lt;&gt;"",T168&lt;&gt;"",U168&lt;&gt;"",V168&lt;&gt;"",W168&lt;&gt;"",X168&lt;&gt;"",Y168&lt;&gt;"",Z168&lt;&gt;"",AA168&lt;&gt;"",AB168&lt;&gt;"",AC168&lt;&gt;"",AD168&lt;&gt;"",AE168&lt;&gt;"",AF168&lt;&gt;""),MIN(B168:AF168),"")</f>
        <v/>
      </c>
      <c r="AK168" s="63" t="str">
        <f>IF(OR(B168&lt;&gt;"",C168&lt;&gt;"",D168&lt;&gt;"",E168&lt;&gt;"",F168&lt;&gt;"",G168&lt;&gt;"",H168&lt;&gt;"",I168&lt;&gt;"",J168&lt;&gt;"",K168&lt;&gt;"",L168&lt;&gt;"",M168&lt;&gt;"",N168&lt;&gt;"",O168&lt;&gt;"",P168&lt;&gt;"",Q168&lt;&gt;"",R168&lt;&gt;"",S168&lt;&gt;"",T168&lt;&gt;"",U168&lt;&gt;"",V168&lt;&gt;"",W168&lt;&gt;"",X168&lt;&gt;"",Y168&lt;&gt;"",Z168&lt;&gt;"",AA168&lt;&gt;"",AB168&lt;&gt;"",AC168&lt;&gt;"",AD168&lt;&gt;"",AE168&lt;&gt;"",AF168&lt;&gt;""),MAX(B168:AF168),"")</f>
        <v/>
      </c>
    </row>
    <row r="169" spans="1:37" x14ac:dyDescent="0.25">
      <c r="A169" s="47" t="s">
        <v>3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30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64" t="str">
        <f>IF(OR(B169&lt;&gt;"",C169&lt;&gt;"",D169&lt;&gt;"",E169&lt;&gt;"",F169&lt;&gt;"",G169&lt;&gt;"",H169&lt;&gt;"",I169&lt;&gt;"",J169&lt;&gt;"",K169&lt;&gt;"",L169&lt;&gt;"",M169&lt;&gt;"",N169&lt;&gt;"",O169&lt;&gt;"",P169&lt;&gt;"",Q169&lt;&gt;"",R169&lt;&gt;"",S169&lt;&gt;"",T169&lt;&gt;"",U169&lt;&gt;"",V169&lt;&gt;"",W169&lt;&gt;"",X169&lt;&gt;"",Y169&lt;&gt;"",Z169&lt;&gt;"",AA169&lt;&gt;"",AB169&lt;&gt;"",AC169&lt;&gt;"",AD169&lt;&gt;"",AE169&lt;&gt;"",AF169&lt;&gt;""),AVERAGE(B169:AF169),"")</f>
        <v/>
      </c>
      <c r="AH169" s="197"/>
      <c r="AJ169" s="64" t="str">
        <f t="shared" ref="AJ169" si="500">IF(OR(B169&lt;&gt;"",C169&lt;&gt;"",D169&lt;&gt;"",E169&lt;&gt;"",F169&lt;&gt;"",G169&lt;&gt;"",H169&lt;&gt;"",I169&lt;&gt;"",J169&lt;&gt;"",K169&lt;&gt;"",L169&lt;&gt;"",M169&lt;&gt;"",N169&lt;&gt;"",O169&lt;&gt;"",P169&lt;&gt;"",Q169&lt;&gt;"",R169&lt;&gt;"",S169&lt;&gt;"",T169&lt;&gt;"",U169&lt;&gt;"",V169&lt;&gt;"",W169&lt;&gt;"",X169&lt;&gt;"",Y169&lt;&gt;"",Z169&lt;&gt;"",AA169&lt;&gt;"",AB169&lt;&gt;"",AC169&lt;&gt;"",AD169&lt;&gt;"",AE169&lt;&gt;"",AF169&lt;&gt;""),MIN(B169:AF169),"")</f>
        <v/>
      </c>
      <c r="AK169" s="64" t="str">
        <f t="shared" ref="AK169:AK175" si="501">IF(OR(B169&lt;&gt;"",C169&lt;&gt;"",D169&lt;&gt;"",E169&lt;&gt;"",F169&lt;&gt;"",G169&lt;&gt;"",H169&lt;&gt;"",I169&lt;&gt;"",J169&lt;&gt;"",K169&lt;&gt;"",L169&lt;&gt;"",M169&lt;&gt;"",N169&lt;&gt;"",O169&lt;&gt;"",P169&lt;&gt;"",Q169&lt;&gt;"",R169&lt;&gt;"",S169&lt;&gt;"",T169&lt;&gt;"",U169&lt;&gt;"",V169&lt;&gt;"",W169&lt;&gt;"",X169&lt;&gt;"",Y169&lt;&gt;"",Z169&lt;&gt;"",AA169&lt;&gt;"",AB169&lt;&gt;"",AC169&lt;&gt;"",AD169&lt;&gt;"",AE169&lt;&gt;"",AF169&lt;&gt;""),MAX(B169:AF169),"")</f>
        <v/>
      </c>
    </row>
    <row r="170" spans="1:37" x14ac:dyDescent="0.25">
      <c r="A170" s="47" t="s">
        <v>24</v>
      </c>
      <c r="B170" s="27"/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65" t="str">
        <f>IF(OR(B170&lt;&gt;"",C170&lt;&gt;"",D170&lt;&gt;"",E170&lt;&gt;"",F170&lt;&gt;"",G170&lt;&gt;"",H170&lt;&gt;"",I170&lt;&gt;"",J170&lt;&gt;"",K170&lt;&gt;"",L170&lt;&gt;"",M170&lt;&gt;"",N170&lt;&gt;"",O170&lt;&gt;"",P170&lt;&gt;"",Q170&lt;&gt;"",R170&lt;&gt;"",S170&lt;&gt;"",T170&lt;&gt;"",U170&lt;&gt;"",V170&lt;&gt;"",W170&lt;&gt;"",X170&lt;&gt;"",Y170&lt;&gt;"",Z170&lt;&gt;"",AA170&lt;&gt;"",AB170&lt;&gt;"",AC170&lt;&gt;"",AD170&lt;&gt;"",AE170&lt;&gt;"",AF170&lt;&gt;""),AVERAGE(B170:AF170),"")</f>
        <v/>
      </c>
      <c r="AH170" s="60"/>
      <c r="AJ170" s="135" t="str">
        <f>IF(OR(B170&lt;&gt;"",C170&lt;&gt;"",D170&lt;&gt;"",E170&lt;&gt;"",F170&lt;&gt;"",G170&lt;&gt;"",H170&lt;&gt;"",I170&lt;&gt;"",J170&lt;&gt;"",K170&lt;&gt;"",L170&lt;&gt;"",M170&lt;&gt;"",N170&lt;&gt;"",O170&lt;&gt;"",P170&lt;&gt;"",Q170&lt;&gt;"",R170&lt;&gt;"",S170&lt;&gt;"",T170&lt;&gt;"",U170&lt;&gt;"",V170&lt;&gt;"",W170&lt;&gt;"",X170&lt;&gt;"",Y170&lt;&gt;"",Z170&lt;&gt;"",AA170&lt;&gt;"",AB170&lt;&gt;"",AC170&lt;&gt;"",AD170&lt;&gt;"",AE170&lt;&gt;"",AF170&lt;&gt;""),MIN(B170:AF170),"")</f>
        <v/>
      </c>
      <c r="AK170" s="135" t="str">
        <f t="shared" si="501"/>
        <v/>
      </c>
    </row>
    <row r="171" spans="1:37" x14ac:dyDescent="0.25">
      <c r="A171" s="47" t="s">
        <v>25</v>
      </c>
      <c r="B171" s="27"/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66" t="str">
        <f t="shared" ref="AG171:AG173" si="502">IF(OR(B171&lt;&gt;"",C171&lt;&gt;"",D171&lt;&gt;"",E171&lt;&gt;"",F171&lt;&gt;"",G171&lt;&gt;"",H171&lt;&gt;"",I171&lt;&gt;"",J171&lt;&gt;"",K171&lt;&gt;"",L171&lt;&gt;"",M171&lt;&gt;"",N171&lt;&gt;"",O171&lt;&gt;"",P171&lt;&gt;"",Q171&lt;&gt;"",R171&lt;&gt;"",S171&lt;&gt;"",T171&lt;&gt;"",U171&lt;&gt;"",V171&lt;&gt;"",W171&lt;&gt;"",X171&lt;&gt;"",Y171&lt;&gt;"",Z171&lt;&gt;"",AA171&lt;&gt;"",AB171&lt;&gt;"",AC171&lt;&gt;"",AD171&lt;&gt;"",AE171&lt;&gt;"",AF171&lt;&gt;""),AVERAGE(B171:AF171),"")</f>
        <v/>
      </c>
      <c r="AH171" s="59"/>
      <c r="AJ171" s="135" t="str">
        <f t="shared" ref="AJ171:AJ175" si="503">IF(OR(B171&lt;&gt;"",C171&lt;&gt;"",D171&lt;&gt;"",E171&lt;&gt;"",F171&lt;&gt;"",G171&lt;&gt;"",H171&lt;&gt;"",I171&lt;&gt;"",J171&lt;&gt;"",K171&lt;&gt;"",L171&lt;&gt;"",M171&lt;&gt;"",N171&lt;&gt;"",O171&lt;&gt;"",P171&lt;&gt;"",Q171&lt;&gt;"",R171&lt;&gt;"",S171&lt;&gt;"",T171&lt;&gt;"",U171&lt;&gt;"",V171&lt;&gt;"",W171&lt;&gt;"",X171&lt;&gt;"",Y171&lt;&gt;"",Z171&lt;&gt;"",AA171&lt;&gt;"",AB171&lt;&gt;"",AC171&lt;&gt;"",AD171&lt;&gt;"",AE171&lt;&gt;"",AF171&lt;&gt;""),MIN(B171:AF171),"")</f>
        <v/>
      </c>
      <c r="AK171" s="135" t="str">
        <f t="shared" si="501"/>
        <v/>
      </c>
    </row>
    <row r="172" spans="1:37" x14ac:dyDescent="0.25">
      <c r="A172" s="47" t="s">
        <v>34</v>
      </c>
      <c r="B172" s="28" t="str">
        <f>IF(AND(B171&lt;&gt;"",B170&lt;&gt;""),B171/((13-B170)*6),"")</f>
        <v/>
      </c>
      <c r="C172" s="28" t="str">
        <f t="shared" ref="C172" si="504">IF(AND(C171&lt;&gt;"",C170&lt;&gt;""),C171/((13-C170)*6),"")</f>
        <v/>
      </c>
      <c r="D172" s="28" t="str">
        <f t="shared" ref="D172" si="505">IF(AND(D171&lt;&gt;"",D170&lt;&gt;""),D171/((13-D170)*6),"")</f>
        <v/>
      </c>
      <c r="E172" s="28" t="str">
        <f t="shared" ref="E172" si="506">IF(AND(E171&lt;&gt;"",E170&lt;&gt;""),E171/((13-E170)*6),"")</f>
        <v/>
      </c>
      <c r="F172" s="28" t="str">
        <f t="shared" ref="F172" si="507">IF(AND(F171&lt;&gt;"",F170&lt;&gt;""),F171/((13-F170)*6),"")</f>
        <v/>
      </c>
      <c r="G172" s="28" t="str">
        <f t="shared" ref="G172" si="508">IF(AND(G171&lt;&gt;"",G170&lt;&gt;""),G171/((13-G170)*6),"")</f>
        <v/>
      </c>
      <c r="H172" s="28" t="str">
        <f t="shared" ref="H172" si="509">IF(AND(H171&lt;&gt;"",H170&lt;&gt;""),H171/((13-H170)*6),"")</f>
        <v/>
      </c>
      <c r="I172" s="28" t="str">
        <f t="shared" ref="I172" si="510">IF(AND(I171&lt;&gt;"",I170&lt;&gt;""),I171/((13-I170)*6),"")</f>
        <v/>
      </c>
      <c r="J172" s="28" t="str">
        <f t="shared" ref="J172" si="511">IF(AND(J171&lt;&gt;"",J170&lt;&gt;""),J171/((13-J170)*6),"")</f>
        <v/>
      </c>
      <c r="K172" s="28" t="str">
        <f t="shared" ref="K172" si="512">IF(AND(K171&lt;&gt;"",K170&lt;&gt;""),K171/((13-K170)*6),"")</f>
        <v/>
      </c>
      <c r="L172" s="28" t="str">
        <f t="shared" ref="L172" si="513">IF(AND(L171&lt;&gt;"",L170&lt;&gt;""),L171/((13-L170)*6),"")</f>
        <v/>
      </c>
      <c r="M172" s="28" t="str">
        <f t="shared" ref="M172" si="514">IF(AND(M171&lt;&gt;"",M170&lt;&gt;""),M171/((13-M170)*6),"")</f>
        <v/>
      </c>
      <c r="N172" s="28" t="str">
        <f t="shared" ref="N172" si="515">IF(AND(N171&lt;&gt;"",N170&lt;&gt;""),N171/((13-N170)*6),"")</f>
        <v/>
      </c>
      <c r="O172" s="28" t="str">
        <f t="shared" ref="O172" si="516">IF(AND(O171&lt;&gt;"",O170&lt;&gt;""),O171/((13-O170)*6),"")</f>
        <v/>
      </c>
      <c r="P172" s="28" t="str">
        <f t="shared" ref="P172" si="517">IF(AND(P171&lt;&gt;"",P170&lt;&gt;""),P171/((13-P170)*6),"")</f>
        <v/>
      </c>
      <c r="Q172" s="28" t="str">
        <f t="shared" ref="Q172" si="518">IF(AND(Q171&lt;&gt;"",Q170&lt;&gt;""),Q171/((13-Q170)*6),"")</f>
        <v/>
      </c>
      <c r="R172" s="28" t="str">
        <f t="shared" ref="R172" si="519">IF(AND(R171&lt;&gt;"",R170&lt;&gt;""),R171/((13-R170)*6),"")</f>
        <v/>
      </c>
      <c r="S172" s="28" t="str">
        <f t="shared" ref="S172" si="520">IF(AND(S171&lt;&gt;"",S170&lt;&gt;""),S171/((13-S170)*6),"")</f>
        <v/>
      </c>
      <c r="T172" s="28" t="str">
        <f t="shared" ref="T172" si="521">IF(AND(T171&lt;&gt;"",T170&lt;&gt;""),T171/((13-T170)*6),"")</f>
        <v/>
      </c>
      <c r="U172" s="28" t="str">
        <f t="shared" ref="U172" si="522">IF(AND(U171&lt;&gt;"",U170&lt;&gt;""),U171/((13-U170)*6),"")</f>
        <v/>
      </c>
      <c r="V172" s="28" t="str">
        <f t="shared" ref="V172" si="523">IF(AND(V171&lt;&gt;"",V170&lt;&gt;""),V171/((13-V170)*6),"")</f>
        <v/>
      </c>
      <c r="W172" s="28" t="str">
        <f t="shared" ref="W172" si="524">IF(AND(W171&lt;&gt;"",W170&lt;&gt;""),W171/((13-W170)*6),"")</f>
        <v/>
      </c>
      <c r="X172" s="28" t="str">
        <f t="shared" ref="X172" si="525">IF(AND(X171&lt;&gt;"",X170&lt;&gt;""),X171/((13-X170)*6),"")</f>
        <v/>
      </c>
      <c r="Y172" s="28" t="str">
        <f t="shared" ref="Y172" si="526">IF(AND(Y171&lt;&gt;"",Y170&lt;&gt;""),Y171/((13-Y170)*6),"")</f>
        <v/>
      </c>
      <c r="Z172" s="28" t="str">
        <f t="shared" ref="Z172" si="527">IF(AND(Z171&lt;&gt;"",Z170&lt;&gt;""),Z171/((13-Z170)*6),"")</f>
        <v/>
      </c>
      <c r="AA172" s="28" t="str">
        <f t="shared" ref="AA172" si="528">IF(AND(AA171&lt;&gt;"",AA170&lt;&gt;""),AA171/((13-AA170)*6),"")</f>
        <v/>
      </c>
      <c r="AB172" s="28" t="str">
        <f t="shared" ref="AB172" si="529">IF(AND(AB171&lt;&gt;"",AB170&lt;&gt;""),AB171/((13-AB170)*6),"")</f>
        <v/>
      </c>
      <c r="AC172" s="28" t="str">
        <f t="shared" ref="AC172" si="530">IF(AND(AC171&lt;&gt;"",AC170&lt;&gt;""),AC171/((13-AC170)*6),"")</f>
        <v/>
      </c>
      <c r="AD172" s="28" t="str">
        <f t="shared" ref="AD172" si="531">IF(AND(AD171&lt;&gt;"",AD170&lt;&gt;""),AD171/((13-AD170)*6),"")</f>
        <v/>
      </c>
      <c r="AE172" s="28" t="str">
        <f t="shared" ref="AE172" si="532">IF(AND(AE171&lt;&gt;"",AE170&lt;&gt;""),AE171/((13-AE170)*6),"")</f>
        <v/>
      </c>
      <c r="AF172" s="28" t="str">
        <f t="shared" ref="AF172" si="533">IF(AND(AF171&lt;&gt;"",AF170&lt;&gt;""),AF171/((13-AF170)*6),"")</f>
        <v/>
      </c>
      <c r="AG172" s="62" t="str">
        <f t="shared" si="502"/>
        <v/>
      </c>
      <c r="AH172" s="59"/>
      <c r="AJ172" s="137" t="str">
        <f t="shared" si="503"/>
        <v/>
      </c>
      <c r="AK172" s="137" t="str">
        <f t="shared" si="501"/>
        <v/>
      </c>
    </row>
    <row r="173" spans="1:37" x14ac:dyDescent="0.25">
      <c r="A173" s="47" t="s">
        <v>19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64" t="str">
        <f t="shared" si="502"/>
        <v/>
      </c>
      <c r="AH173" s="67" t="str">
        <f>IF(AND(AG173&lt;&gt;"",AG169&lt;&gt;""),AG173-AG169,"")</f>
        <v/>
      </c>
      <c r="AJ173" s="64" t="str">
        <f t="shared" si="503"/>
        <v/>
      </c>
      <c r="AK173" s="64" t="str">
        <f t="shared" si="501"/>
        <v/>
      </c>
    </row>
    <row r="174" spans="1:37" x14ac:dyDescent="0.25">
      <c r="A174" s="47" t="s">
        <v>4</v>
      </c>
      <c r="B174" s="141"/>
      <c r="C174" s="141"/>
      <c r="D174" s="141"/>
      <c r="E174" s="141"/>
      <c r="F174" s="141"/>
      <c r="G174" s="141"/>
      <c r="H174" s="141"/>
      <c r="I174" s="141"/>
      <c r="J174" s="141"/>
      <c r="K174" s="141"/>
      <c r="L174" s="141"/>
      <c r="M174" s="141"/>
      <c r="N174" s="141"/>
      <c r="O174" s="141"/>
      <c r="P174" s="141"/>
      <c r="Q174" s="141"/>
      <c r="R174" s="141"/>
      <c r="S174" s="141"/>
      <c r="T174" s="141"/>
      <c r="U174" s="142"/>
      <c r="V174" s="141"/>
      <c r="W174" s="141"/>
      <c r="X174" s="141"/>
      <c r="Y174" s="141"/>
      <c r="Z174" s="141"/>
      <c r="AA174" s="141"/>
      <c r="AB174" s="141"/>
      <c r="AC174" s="141"/>
      <c r="AD174" s="141"/>
      <c r="AE174" s="141"/>
      <c r="AF174" s="141"/>
      <c r="AG174" s="67" t="str">
        <f t="shared" ref="AG174:AG175" si="534">IF(OR(B174&lt;&gt;"",C174&lt;&gt;"",D174&lt;&gt;"",E174&lt;&gt;"",F174&lt;&gt;"",G174&lt;&gt;"",H174&lt;&gt;"",I174&lt;&gt;"",J174&lt;&gt;"",K174&lt;&gt;"",L174&lt;&gt;"",M174&lt;&gt;"",N174&lt;&gt;"",O174&lt;&gt;"",P174&lt;&gt;"",Q174&lt;&gt;"",R174&lt;&gt;"",S174&lt;&gt;"",T174&lt;&gt;"",U174&lt;&gt;"",V174&lt;&gt;"",W174&lt;&gt;"",X174&lt;&gt;"",Y174&lt;&gt;"",Z174&lt;&gt;"",AA174&lt;&gt;"",AB174&lt;&gt;"",AC174&lt;&gt;"",AD174&lt;&gt;"",AE174&lt;&gt;"",AF174&lt;&gt;""),AVERAGE(B174:AF174),"")</f>
        <v/>
      </c>
      <c r="AH174" s="67" t="str">
        <f>IF(AG174&lt;&gt;"",AG174-AG169,"")</f>
        <v/>
      </c>
      <c r="AJ174" s="67" t="str">
        <f t="shared" si="503"/>
        <v/>
      </c>
      <c r="AK174" s="67" t="str">
        <f t="shared" si="501"/>
        <v/>
      </c>
    </row>
    <row r="175" spans="1:37" ht="15.75" thickBot="1" x14ac:dyDescent="0.3">
      <c r="A175" s="143" t="s">
        <v>421</v>
      </c>
      <c r="B175" s="45"/>
      <c r="C175" s="45"/>
      <c r="D175" s="45"/>
      <c r="E175" s="45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R175" s="45"/>
      <c r="S175" s="45"/>
      <c r="T175" s="45"/>
      <c r="U175" s="45"/>
      <c r="V175" s="45"/>
      <c r="W175" s="45"/>
      <c r="X175" s="45"/>
      <c r="Y175" s="45"/>
      <c r="Z175" s="45"/>
      <c r="AA175" s="45"/>
      <c r="AB175" s="45"/>
      <c r="AC175" s="45"/>
      <c r="AD175" s="45"/>
      <c r="AE175" s="45"/>
      <c r="AF175" s="45"/>
      <c r="AG175" s="61" t="str">
        <f t="shared" si="534"/>
        <v/>
      </c>
      <c r="AH175" s="61" t="str">
        <f>IF(AG175&lt;&gt;"",AG175-AG170,"")</f>
        <v/>
      </c>
      <c r="AJ175" s="61" t="str">
        <f t="shared" si="503"/>
        <v/>
      </c>
      <c r="AK175" s="61" t="str">
        <f t="shared" si="501"/>
        <v/>
      </c>
    </row>
    <row r="176" spans="1:37" ht="6.75" customHeight="1" thickBot="1" x14ac:dyDescent="0.3"/>
    <row r="177" spans="1:37" ht="19.5" thickBot="1" x14ac:dyDescent="0.3">
      <c r="A177" s="193" t="str">
        <f>Paramétrages!D18</f>
        <v/>
      </c>
      <c r="B177" s="194"/>
      <c r="C177" s="194"/>
      <c r="D177" s="194"/>
      <c r="E177" s="194"/>
      <c r="F177" s="194"/>
      <c r="G177" s="194"/>
      <c r="H177" s="194"/>
      <c r="I177" s="194"/>
      <c r="J177" s="194"/>
      <c r="K177" s="194"/>
      <c r="L177" s="194"/>
      <c r="M177" s="194"/>
      <c r="N177" s="194"/>
      <c r="O177" s="194"/>
      <c r="P177" s="194"/>
      <c r="Q177" s="194"/>
      <c r="R177" s="194"/>
      <c r="S177" s="194"/>
      <c r="T177" s="194"/>
      <c r="U177" s="194"/>
      <c r="V177" s="194"/>
      <c r="W177" s="194"/>
      <c r="X177" s="194"/>
      <c r="Y177" s="194"/>
      <c r="Z177" s="194"/>
      <c r="AA177" s="194"/>
      <c r="AB177" s="194"/>
      <c r="AC177" s="194"/>
      <c r="AD177" s="194"/>
      <c r="AE177" s="194"/>
      <c r="AF177" s="194"/>
      <c r="AG177" s="194"/>
      <c r="AH177" s="195"/>
    </row>
    <row r="178" spans="1:37" ht="15.75" thickBot="1" x14ac:dyDescent="0.3">
      <c r="A178" s="31" t="s">
        <v>31</v>
      </c>
      <c r="B178" s="32">
        <v>1</v>
      </c>
      <c r="C178" s="32">
        <v>2</v>
      </c>
      <c r="D178" s="32">
        <v>3</v>
      </c>
      <c r="E178" s="32">
        <v>4</v>
      </c>
      <c r="F178" s="32">
        <v>5</v>
      </c>
      <c r="G178" s="32">
        <v>6</v>
      </c>
      <c r="H178" s="32">
        <v>7</v>
      </c>
      <c r="I178" s="32">
        <v>8</v>
      </c>
      <c r="J178" s="32">
        <v>9</v>
      </c>
      <c r="K178" s="32">
        <v>10</v>
      </c>
      <c r="L178" s="32">
        <v>11</v>
      </c>
      <c r="M178" s="32">
        <v>12</v>
      </c>
      <c r="N178" s="32">
        <v>13</v>
      </c>
      <c r="O178" s="32">
        <v>14</v>
      </c>
      <c r="P178" s="32">
        <v>15</v>
      </c>
      <c r="Q178" s="32">
        <v>16</v>
      </c>
      <c r="R178" s="32">
        <v>17</v>
      </c>
      <c r="S178" s="32">
        <v>18</v>
      </c>
      <c r="T178" s="32">
        <v>19</v>
      </c>
      <c r="U178" s="32">
        <v>20</v>
      </c>
      <c r="V178" s="32">
        <v>21</v>
      </c>
      <c r="W178" s="32">
        <v>22</v>
      </c>
      <c r="X178" s="32">
        <v>23</v>
      </c>
      <c r="Y178" s="32">
        <v>24</v>
      </c>
      <c r="Z178" s="32">
        <v>25</v>
      </c>
      <c r="AA178" s="32">
        <v>26</v>
      </c>
      <c r="AB178" s="32">
        <v>27</v>
      </c>
      <c r="AC178" s="32">
        <v>28</v>
      </c>
      <c r="AD178" s="32">
        <v>29</v>
      </c>
      <c r="AE178" s="32">
        <v>30</v>
      </c>
      <c r="AF178" s="32">
        <v>31</v>
      </c>
      <c r="AG178" s="25" t="s">
        <v>32</v>
      </c>
      <c r="AH178" s="25" t="s">
        <v>33</v>
      </c>
      <c r="AJ178" s="25" t="s">
        <v>418</v>
      </c>
      <c r="AK178" s="25" t="s">
        <v>419</v>
      </c>
    </row>
    <row r="179" spans="1:37" x14ac:dyDescent="0.25">
      <c r="A179" s="47" t="s">
        <v>8</v>
      </c>
      <c r="B179" s="43"/>
      <c r="C179" s="43"/>
      <c r="D179" s="43"/>
      <c r="E179" s="43"/>
      <c r="F179" s="43"/>
      <c r="G179" s="43"/>
      <c r="H179" s="43"/>
      <c r="I179" s="43"/>
      <c r="J179" s="43"/>
      <c r="K179" s="43"/>
      <c r="L179" s="43"/>
      <c r="M179" s="43"/>
      <c r="N179" s="43"/>
      <c r="O179" s="43"/>
      <c r="P179" s="43"/>
      <c r="Q179" s="43"/>
      <c r="R179" s="43"/>
      <c r="S179" s="43"/>
      <c r="T179" s="43"/>
      <c r="U179" s="44"/>
      <c r="V179" s="43"/>
      <c r="W179" s="43"/>
      <c r="X179" s="43"/>
      <c r="Y179" s="43"/>
      <c r="Z179" s="43"/>
      <c r="AA179" s="43"/>
      <c r="AB179" s="43"/>
      <c r="AC179" s="43"/>
      <c r="AD179" s="43"/>
      <c r="AE179" s="43"/>
      <c r="AF179" s="43"/>
      <c r="AG179" s="63" t="str">
        <f>IF(OR(B179&lt;&gt;"",C179&lt;&gt;"",D179&lt;&gt;"",E179&lt;&gt;"",F179&lt;&gt;"",G179&lt;&gt;"",H179&lt;&gt;"",I179&lt;&gt;"",J179&lt;&gt;"",K179&lt;&gt;"",L179&lt;&gt;"",M179&lt;&gt;"",N179&lt;&gt;"",O179&lt;&gt;"",P179&lt;&gt;"",Q179&lt;&gt;"",R179&lt;&gt;"",S179&lt;&gt;"",T179&lt;&gt;"",U179&lt;&gt;"",V179&lt;&gt;"",W179&lt;&gt;"",X179&lt;&gt;"",Y179&lt;&gt;"",Z179&lt;&gt;"",AA179&lt;&gt;"",AB179&lt;&gt;"",AC179&lt;&gt;"",AD179&lt;&gt;"",AE179&lt;&gt;"",AF179&lt;&gt;""),AVERAGE(B179:AF179),"")</f>
        <v/>
      </c>
      <c r="AH179" s="196" t="str">
        <f>IF(AG180&lt;&gt;"",AG180-AG179,"")</f>
        <v/>
      </c>
      <c r="AJ179" s="63" t="str">
        <f>IF(OR(B179&lt;&gt;"",C179&lt;&gt;"",D179&lt;&gt;"",E179&lt;&gt;"",F179&lt;&gt;"",G179&lt;&gt;"",H179&lt;&gt;"",I179&lt;&gt;"",J179&lt;&gt;"",K179&lt;&gt;"",L179&lt;&gt;"",M179&lt;&gt;"",N179&lt;&gt;"",O179&lt;&gt;"",P179&lt;&gt;"",Q179&lt;&gt;"",R179&lt;&gt;"",S179&lt;&gt;"",T179&lt;&gt;"",U179&lt;&gt;"",V179&lt;&gt;"",W179&lt;&gt;"",X179&lt;&gt;"",Y179&lt;&gt;"",Z179&lt;&gt;"",AA179&lt;&gt;"",AB179&lt;&gt;"",AC179&lt;&gt;"",AD179&lt;&gt;"",AE179&lt;&gt;"",AF179&lt;&gt;""),MIN(B179:AF179),"")</f>
        <v/>
      </c>
      <c r="AK179" s="63" t="str">
        <f>IF(OR(B179&lt;&gt;"",C179&lt;&gt;"",D179&lt;&gt;"",E179&lt;&gt;"",F179&lt;&gt;"",G179&lt;&gt;"",H179&lt;&gt;"",I179&lt;&gt;"",J179&lt;&gt;"",K179&lt;&gt;"",L179&lt;&gt;"",M179&lt;&gt;"",N179&lt;&gt;"",O179&lt;&gt;"",P179&lt;&gt;"",Q179&lt;&gt;"",R179&lt;&gt;"",S179&lt;&gt;"",T179&lt;&gt;"",U179&lt;&gt;"",V179&lt;&gt;"",W179&lt;&gt;"",X179&lt;&gt;"",Y179&lt;&gt;"",Z179&lt;&gt;"",AA179&lt;&gt;"",AB179&lt;&gt;"",AC179&lt;&gt;"",AD179&lt;&gt;"",AE179&lt;&gt;"",AF179&lt;&gt;""),MAX(B179:AF179),"")</f>
        <v/>
      </c>
    </row>
    <row r="180" spans="1:37" x14ac:dyDescent="0.25">
      <c r="A180" s="47" t="s">
        <v>3</v>
      </c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30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64" t="str">
        <f>IF(OR(B180&lt;&gt;"",C180&lt;&gt;"",D180&lt;&gt;"",E180&lt;&gt;"",F180&lt;&gt;"",G180&lt;&gt;"",H180&lt;&gt;"",I180&lt;&gt;"",J180&lt;&gt;"",K180&lt;&gt;"",L180&lt;&gt;"",M180&lt;&gt;"",N180&lt;&gt;"",O180&lt;&gt;"",P180&lt;&gt;"",Q180&lt;&gt;"",R180&lt;&gt;"",S180&lt;&gt;"",T180&lt;&gt;"",U180&lt;&gt;"",V180&lt;&gt;"",W180&lt;&gt;"",X180&lt;&gt;"",Y180&lt;&gt;"",Z180&lt;&gt;"",AA180&lt;&gt;"",AB180&lt;&gt;"",AC180&lt;&gt;"",AD180&lt;&gt;"",AE180&lt;&gt;"",AF180&lt;&gt;""),AVERAGE(B180:AF180),"")</f>
        <v/>
      </c>
      <c r="AH180" s="197"/>
      <c r="AJ180" s="64" t="str">
        <f t="shared" ref="AJ180" si="535">IF(OR(B180&lt;&gt;"",C180&lt;&gt;"",D180&lt;&gt;"",E180&lt;&gt;"",F180&lt;&gt;"",G180&lt;&gt;"",H180&lt;&gt;"",I180&lt;&gt;"",J180&lt;&gt;"",K180&lt;&gt;"",L180&lt;&gt;"",M180&lt;&gt;"",N180&lt;&gt;"",O180&lt;&gt;"",P180&lt;&gt;"",Q180&lt;&gt;"",R180&lt;&gt;"",S180&lt;&gt;"",T180&lt;&gt;"",U180&lt;&gt;"",V180&lt;&gt;"",W180&lt;&gt;"",X180&lt;&gt;"",Y180&lt;&gt;"",Z180&lt;&gt;"",AA180&lt;&gt;"",AB180&lt;&gt;"",AC180&lt;&gt;"",AD180&lt;&gt;"",AE180&lt;&gt;"",AF180&lt;&gt;""),MIN(B180:AF180),"")</f>
        <v/>
      </c>
      <c r="AK180" s="64" t="str">
        <f t="shared" ref="AK180:AK186" si="536">IF(OR(B180&lt;&gt;"",C180&lt;&gt;"",D180&lt;&gt;"",E180&lt;&gt;"",F180&lt;&gt;"",G180&lt;&gt;"",H180&lt;&gt;"",I180&lt;&gt;"",J180&lt;&gt;"",K180&lt;&gt;"",L180&lt;&gt;"",M180&lt;&gt;"",N180&lt;&gt;"",O180&lt;&gt;"",P180&lt;&gt;"",Q180&lt;&gt;"",R180&lt;&gt;"",S180&lt;&gt;"",T180&lt;&gt;"",U180&lt;&gt;"",V180&lt;&gt;"",W180&lt;&gt;"",X180&lt;&gt;"",Y180&lt;&gt;"",Z180&lt;&gt;"",AA180&lt;&gt;"",AB180&lt;&gt;"",AC180&lt;&gt;"",AD180&lt;&gt;"",AE180&lt;&gt;"",AF180&lt;&gt;""),MAX(B180:AF180),"")</f>
        <v/>
      </c>
    </row>
    <row r="181" spans="1:37" x14ac:dyDescent="0.25">
      <c r="A181" s="47" t="s">
        <v>24</v>
      </c>
      <c r="B181" s="27"/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65" t="str">
        <f>IF(OR(B181&lt;&gt;"",C181&lt;&gt;"",D181&lt;&gt;"",E181&lt;&gt;"",F181&lt;&gt;"",G181&lt;&gt;"",H181&lt;&gt;"",I181&lt;&gt;"",J181&lt;&gt;"",K181&lt;&gt;"",L181&lt;&gt;"",M181&lt;&gt;"",N181&lt;&gt;"",O181&lt;&gt;"",P181&lt;&gt;"",Q181&lt;&gt;"",R181&lt;&gt;"",S181&lt;&gt;"",T181&lt;&gt;"",U181&lt;&gt;"",V181&lt;&gt;"",W181&lt;&gt;"",X181&lt;&gt;"",Y181&lt;&gt;"",Z181&lt;&gt;"",AA181&lt;&gt;"",AB181&lt;&gt;"",AC181&lt;&gt;"",AD181&lt;&gt;"",AE181&lt;&gt;"",AF181&lt;&gt;""),AVERAGE(B181:AF181),"")</f>
        <v/>
      </c>
      <c r="AH181" s="60"/>
      <c r="AJ181" s="135" t="str">
        <f>IF(OR(B181&lt;&gt;"",C181&lt;&gt;"",D181&lt;&gt;"",E181&lt;&gt;"",F181&lt;&gt;"",G181&lt;&gt;"",H181&lt;&gt;"",I181&lt;&gt;"",J181&lt;&gt;"",K181&lt;&gt;"",L181&lt;&gt;"",M181&lt;&gt;"",N181&lt;&gt;"",O181&lt;&gt;"",P181&lt;&gt;"",Q181&lt;&gt;"",R181&lt;&gt;"",S181&lt;&gt;"",T181&lt;&gt;"",U181&lt;&gt;"",V181&lt;&gt;"",W181&lt;&gt;"",X181&lt;&gt;"",Y181&lt;&gt;"",Z181&lt;&gt;"",AA181&lt;&gt;"",AB181&lt;&gt;"",AC181&lt;&gt;"",AD181&lt;&gt;"",AE181&lt;&gt;"",AF181&lt;&gt;""),MIN(B181:AF181),"")</f>
        <v/>
      </c>
      <c r="AK181" s="135" t="str">
        <f t="shared" si="536"/>
        <v/>
      </c>
    </row>
    <row r="182" spans="1:37" x14ac:dyDescent="0.25">
      <c r="A182" s="47" t="s">
        <v>25</v>
      </c>
      <c r="B182" s="27"/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66" t="str">
        <f t="shared" ref="AG182:AG184" si="537">IF(OR(B182&lt;&gt;"",C182&lt;&gt;"",D182&lt;&gt;"",E182&lt;&gt;"",F182&lt;&gt;"",G182&lt;&gt;"",H182&lt;&gt;"",I182&lt;&gt;"",J182&lt;&gt;"",K182&lt;&gt;"",L182&lt;&gt;"",M182&lt;&gt;"",N182&lt;&gt;"",O182&lt;&gt;"",P182&lt;&gt;"",Q182&lt;&gt;"",R182&lt;&gt;"",S182&lt;&gt;"",T182&lt;&gt;"",U182&lt;&gt;"",V182&lt;&gt;"",W182&lt;&gt;"",X182&lt;&gt;"",Y182&lt;&gt;"",Z182&lt;&gt;"",AA182&lt;&gt;"",AB182&lt;&gt;"",AC182&lt;&gt;"",AD182&lt;&gt;"",AE182&lt;&gt;"",AF182&lt;&gt;""),AVERAGE(B182:AF182),"")</f>
        <v/>
      </c>
      <c r="AH182" s="59"/>
      <c r="AJ182" s="135" t="str">
        <f t="shared" ref="AJ182:AJ186" si="538">IF(OR(B182&lt;&gt;"",C182&lt;&gt;"",D182&lt;&gt;"",E182&lt;&gt;"",F182&lt;&gt;"",G182&lt;&gt;"",H182&lt;&gt;"",I182&lt;&gt;"",J182&lt;&gt;"",K182&lt;&gt;"",L182&lt;&gt;"",M182&lt;&gt;"",N182&lt;&gt;"",O182&lt;&gt;"",P182&lt;&gt;"",Q182&lt;&gt;"",R182&lt;&gt;"",S182&lt;&gt;"",T182&lt;&gt;"",U182&lt;&gt;"",V182&lt;&gt;"",W182&lt;&gt;"",X182&lt;&gt;"",Y182&lt;&gt;"",Z182&lt;&gt;"",AA182&lt;&gt;"",AB182&lt;&gt;"",AC182&lt;&gt;"",AD182&lt;&gt;"",AE182&lt;&gt;"",AF182&lt;&gt;""),MIN(B182:AF182),"")</f>
        <v/>
      </c>
      <c r="AK182" s="135" t="str">
        <f t="shared" si="536"/>
        <v/>
      </c>
    </row>
    <row r="183" spans="1:37" x14ac:dyDescent="0.25">
      <c r="A183" s="47" t="s">
        <v>34</v>
      </c>
      <c r="B183" s="28" t="str">
        <f>IF(AND(B182&lt;&gt;"",B181&lt;&gt;""),B182/((13-B181)*6),"")</f>
        <v/>
      </c>
      <c r="C183" s="28" t="str">
        <f t="shared" ref="C183" si="539">IF(AND(C182&lt;&gt;"",C181&lt;&gt;""),C182/((13-C181)*6),"")</f>
        <v/>
      </c>
      <c r="D183" s="28" t="str">
        <f t="shared" ref="D183" si="540">IF(AND(D182&lt;&gt;"",D181&lt;&gt;""),D182/((13-D181)*6),"")</f>
        <v/>
      </c>
      <c r="E183" s="28" t="str">
        <f t="shared" ref="E183" si="541">IF(AND(E182&lt;&gt;"",E181&lt;&gt;""),E182/((13-E181)*6),"")</f>
        <v/>
      </c>
      <c r="F183" s="28" t="str">
        <f t="shared" ref="F183" si="542">IF(AND(F182&lt;&gt;"",F181&lt;&gt;""),F182/((13-F181)*6),"")</f>
        <v/>
      </c>
      <c r="G183" s="28" t="str">
        <f t="shared" ref="G183" si="543">IF(AND(G182&lt;&gt;"",G181&lt;&gt;""),G182/((13-G181)*6),"")</f>
        <v/>
      </c>
      <c r="H183" s="28" t="str">
        <f t="shared" ref="H183" si="544">IF(AND(H182&lt;&gt;"",H181&lt;&gt;""),H182/((13-H181)*6),"")</f>
        <v/>
      </c>
      <c r="I183" s="28" t="str">
        <f t="shared" ref="I183" si="545">IF(AND(I182&lt;&gt;"",I181&lt;&gt;""),I182/((13-I181)*6),"")</f>
        <v/>
      </c>
      <c r="J183" s="28" t="str">
        <f t="shared" ref="J183" si="546">IF(AND(J182&lt;&gt;"",J181&lt;&gt;""),J182/((13-J181)*6),"")</f>
        <v/>
      </c>
      <c r="K183" s="28" t="str">
        <f t="shared" ref="K183" si="547">IF(AND(K182&lt;&gt;"",K181&lt;&gt;""),K182/((13-K181)*6),"")</f>
        <v/>
      </c>
      <c r="L183" s="28" t="str">
        <f t="shared" ref="L183" si="548">IF(AND(L182&lt;&gt;"",L181&lt;&gt;""),L182/((13-L181)*6),"")</f>
        <v/>
      </c>
      <c r="M183" s="28" t="str">
        <f t="shared" ref="M183" si="549">IF(AND(M182&lt;&gt;"",M181&lt;&gt;""),M182/((13-M181)*6),"")</f>
        <v/>
      </c>
      <c r="N183" s="28" t="str">
        <f t="shared" ref="N183" si="550">IF(AND(N182&lt;&gt;"",N181&lt;&gt;""),N182/((13-N181)*6),"")</f>
        <v/>
      </c>
      <c r="O183" s="28" t="str">
        <f t="shared" ref="O183" si="551">IF(AND(O182&lt;&gt;"",O181&lt;&gt;""),O182/((13-O181)*6),"")</f>
        <v/>
      </c>
      <c r="P183" s="28" t="str">
        <f t="shared" ref="P183" si="552">IF(AND(P182&lt;&gt;"",P181&lt;&gt;""),P182/((13-P181)*6),"")</f>
        <v/>
      </c>
      <c r="Q183" s="28" t="str">
        <f t="shared" ref="Q183" si="553">IF(AND(Q182&lt;&gt;"",Q181&lt;&gt;""),Q182/((13-Q181)*6),"")</f>
        <v/>
      </c>
      <c r="R183" s="28" t="str">
        <f t="shared" ref="R183" si="554">IF(AND(R182&lt;&gt;"",R181&lt;&gt;""),R182/((13-R181)*6),"")</f>
        <v/>
      </c>
      <c r="S183" s="28" t="str">
        <f t="shared" ref="S183" si="555">IF(AND(S182&lt;&gt;"",S181&lt;&gt;""),S182/((13-S181)*6),"")</f>
        <v/>
      </c>
      <c r="T183" s="28" t="str">
        <f t="shared" ref="T183" si="556">IF(AND(T182&lt;&gt;"",T181&lt;&gt;""),T182/((13-T181)*6),"")</f>
        <v/>
      </c>
      <c r="U183" s="28" t="str">
        <f t="shared" ref="U183" si="557">IF(AND(U182&lt;&gt;"",U181&lt;&gt;""),U182/((13-U181)*6),"")</f>
        <v/>
      </c>
      <c r="V183" s="28" t="str">
        <f t="shared" ref="V183" si="558">IF(AND(V182&lt;&gt;"",V181&lt;&gt;""),V182/((13-V181)*6),"")</f>
        <v/>
      </c>
      <c r="W183" s="28" t="str">
        <f t="shared" ref="W183" si="559">IF(AND(W182&lt;&gt;"",W181&lt;&gt;""),W182/((13-W181)*6),"")</f>
        <v/>
      </c>
      <c r="X183" s="28" t="str">
        <f t="shared" ref="X183" si="560">IF(AND(X182&lt;&gt;"",X181&lt;&gt;""),X182/((13-X181)*6),"")</f>
        <v/>
      </c>
      <c r="Y183" s="28" t="str">
        <f t="shared" ref="Y183" si="561">IF(AND(Y182&lt;&gt;"",Y181&lt;&gt;""),Y182/((13-Y181)*6),"")</f>
        <v/>
      </c>
      <c r="Z183" s="28" t="str">
        <f t="shared" ref="Z183" si="562">IF(AND(Z182&lt;&gt;"",Z181&lt;&gt;""),Z182/((13-Z181)*6),"")</f>
        <v/>
      </c>
      <c r="AA183" s="28" t="str">
        <f t="shared" ref="AA183" si="563">IF(AND(AA182&lt;&gt;"",AA181&lt;&gt;""),AA182/((13-AA181)*6),"")</f>
        <v/>
      </c>
      <c r="AB183" s="28" t="str">
        <f t="shared" ref="AB183" si="564">IF(AND(AB182&lt;&gt;"",AB181&lt;&gt;""),AB182/((13-AB181)*6),"")</f>
        <v/>
      </c>
      <c r="AC183" s="28" t="str">
        <f t="shared" ref="AC183" si="565">IF(AND(AC182&lt;&gt;"",AC181&lt;&gt;""),AC182/((13-AC181)*6),"")</f>
        <v/>
      </c>
      <c r="AD183" s="28" t="str">
        <f t="shared" ref="AD183" si="566">IF(AND(AD182&lt;&gt;"",AD181&lt;&gt;""),AD182/((13-AD181)*6),"")</f>
        <v/>
      </c>
      <c r="AE183" s="28" t="str">
        <f t="shared" ref="AE183" si="567">IF(AND(AE182&lt;&gt;"",AE181&lt;&gt;""),AE182/((13-AE181)*6),"")</f>
        <v/>
      </c>
      <c r="AF183" s="28" t="str">
        <f t="shared" ref="AF183" si="568">IF(AND(AF182&lt;&gt;"",AF181&lt;&gt;""),AF182/((13-AF181)*6),"")</f>
        <v/>
      </c>
      <c r="AG183" s="62" t="str">
        <f t="shared" si="537"/>
        <v/>
      </c>
      <c r="AH183" s="59"/>
      <c r="AJ183" s="137" t="str">
        <f t="shared" si="538"/>
        <v/>
      </c>
      <c r="AK183" s="137" t="str">
        <f t="shared" si="536"/>
        <v/>
      </c>
    </row>
    <row r="184" spans="1:37" x14ac:dyDescent="0.25">
      <c r="A184" s="47" t="s">
        <v>19</v>
      </c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64" t="str">
        <f t="shared" si="537"/>
        <v/>
      </c>
      <c r="AH184" s="67" t="str">
        <f>IF(AND(AG184&lt;&gt;"",AG180&lt;&gt;""),AG184-AG180,"")</f>
        <v/>
      </c>
      <c r="AJ184" s="64" t="str">
        <f t="shared" si="538"/>
        <v/>
      </c>
      <c r="AK184" s="64" t="str">
        <f t="shared" si="536"/>
        <v/>
      </c>
    </row>
    <row r="185" spans="1:37" x14ac:dyDescent="0.25">
      <c r="A185" s="47" t="s">
        <v>4</v>
      </c>
      <c r="B185" s="141"/>
      <c r="C185" s="141"/>
      <c r="D185" s="141"/>
      <c r="E185" s="141"/>
      <c r="F185" s="141"/>
      <c r="G185" s="141"/>
      <c r="H185" s="141"/>
      <c r="I185" s="141"/>
      <c r="J185" s="141"/>
      <c r="K185" s="141"/>
      <c r="L185" s="141"/>
      <c r="M185" s="141"/>
      <c r="N185" s="141"/>
      <c r="O185" s="141"/>
      <c r="P185" s="141"/>
      <c r="Q185" s="141"/>
      <c r="R185" s="141"/>
      <c r="S185" s="141"/>
      <c r="T185" s="141"/>
      <c r="U185" s="142"/>
      <c r="V185" s="141"/>
      <c r="W185" s="141"/>
      <c r="X185" s="141"/>
      <c r="Y185" s="141"/>
      <c r="Z185" s="141"/>
      <c r="AA185" s="141"/>
      <c r="AB185" s="141"/>
      <c r="AC185" s="141"/>
      <c r="AD185" s="141"/>
      <c r="AE185" s="141"/>
      <c r="AF185" s="141"/>
      <c r="AG185" s="67" t="str">
        <f t="shared" ref="AG185:AG186" si="569">IF(OR(B185&lt;&gt;"",C185&lt;&gt;"",D185&lt;&gt;"",E185&lt;&gt;"",F185&lt;&gt;"",G185&lt;&gt;"",H185&lt;&gt;"",I185&lt;&gt;"",J185&lt;&gt;"",K185&lt;&gt;"",L185&lt;&gt;"",M185&lt;&gt;"",N185&lt;&gt;"",O185&lt;&gt;"",P185&lt;&gt;"",Q185&lt;&gt;"",R185&lt;&gt;"",S185&lt;&gt;"",T185&lt;&gt;"",U185&lt;&gt;"",V185&lt;&gt;"",W185&lt;&gt;"",X185&lt;&gt;"",Y185&lt;&gt;"",Z185&lt;&gt;"",AA185&lt;&gt;"",AB185&lt;&gt;"",AC185&lt;&gt;"",AD185&lt;&gt;"",AE185&lt;&gt;"",AF185&lt;&gt;""),AVERAGE(B185:AF185),"")</f>
        <v/>
      </c>
      <c r="AH185" s="67" t="str">
        <f>IF(AG185&lt;&gt;"",AG185-AG180,"")</f>
        <v/>
      </c>
      <c r="AJ185" s="67" t="str">
        <f t="shared" si="538"/>
        <v/>
      </c>
      <c r="AK185" s="67" t="str">
        <f t="shared" si="536"/>
        <v/>
      </c>
    </row>
    <row r="186" spans="1:37" ht="15.75" thickBot="1" x14ac:dyDescent="0.3">
      <c r="A186" s="143" t="s">
        <v>421</v>
      </c>
      <c r="B186" s="45"/>
      <c r="C186" s="45"/>
      <c r="D186" s="45"/>
      <c r="E186" s="45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45"/>
      <c r="Z186" s="45"/>
      <c r="AA186" s="45"/>
      <c r="AB186" s="45"/>
      <c r="AC186" s="45"/>
      <c r="AD186" s="45"/>
      <c r="AE186" s="45"/>
      <c r="AF186" s="45"/>
      <c r="AG186" s="61" t="str">
        <f t="shared" si="569"/>
        <v/>
      </c>
      <c r="AH186" s="61" t="str">
        <f>IF(AG186&lt;&gt;"",AG186-AG181,"")</f>
        <v/>
      </c>
      <c r="AJ186" s="61" t="str">
        <f t="shared" si="538"/>
        <v/>
      </c>
      <c r="AK186" s="61" t="str">
        <f t="shared" si="536"/>
        <v/>
      </c>
    </row>
    <row r="187" spans="1:37" ht="6.75" customHeight="1" thickBot="1" x14ac:dyDescent="0.3"/>
    <row r="188" spans="1:37" ht="19.5" thickBot="1" x14ac:dyDescent="0.3">
      <c r="A188" s="193" t="str">
        <f>Paramétrages!D19</f>
        <v/>
      </c>
      <c r="B188" s="194"/>
      <c r="C188" s="194"/>
      <c r="D188" s="194"/>
      <c r="E188" s="194"/>
      <c r="F188" s="194"/>
      <c r="G188" s="194"/>
      <c r="H188" s="194"/>
      <c r="I188" s="194"/>
      <c r="J188" s="194"/>
      <c r="K188" s="194"/>
      <c r="L188" s="194"/>
      <c r="M188" s="194"/>
      <c r="N188" s="194"/>
      <c r="O188" s="194"/>
      <c r="P188" s="194"/>
      <c r="Q188" s="194"/>
      <c r="R188" s="194"/>
      <c r="S188" s="194"/>
      <c r="T188" s="194"/>
      <c r="U188" s="194"/>
      <c r="V188" s="194"/>
      <c r="W188" s="194"/>
      <c r="X188" s="194"/>
      <c r="Y188" s="194"/>
      <c r="Z188" s="194"/>
      <c r="AA188" s="194"/>
      <c r="AB188" s="194"/>
      <c r="AC188" s="194"/>
      <c r="AD188" s="194"/>
      <c r="AE188" s="194"/>
      <c r="AF188" s="194"/>
      <c r="AG188" s="194"/>
      <c r="AH188" s="195"/>
    </row>
    <row r="189" spans="1:37" ht="15.75" thickBot="1" x14ac:dyDescent="0.3">
      <c r="A189" s="31" t="s">
        <v>31</v>
      </c>
      <c r="B189" s="32">
        <v>1</v>
      </c>
      <c r="C189" s="32">
        <v>2</v>
      </c>
      <c r="D189" s="32">
        <v>3</v>
      </c>
      <c r="E189" s="32">
        <v>4</v>
      </c>
      <c r="F189" s="32">
        <v>5</v>
      </c>
      <c r="G189" s="32">
        <v>6</v>
      </c>
      <c r="H189" s="32">
        <v>7</v>
      </c>
      <c r="I189" s="32">
        <v>8</v>
      </c>
      <c r="J189" s="32">
        <v>9</v>
      </c>
      <c r="K189" s="32">
        <v>10</v>
      </c>
      <c r="L189" s="32">
        <v>11</v>
      </c>
      <c r="M189" s="32">
        <v>12</v>
      </c>
      <c r="N189" s="32">
        <v>13</v>
      </c>
      <c r="O189" s="32">
        <v>14</v>
      </c>
      <c r="P189" s="32">
        <v>15</v>
      </c>
      <c r="Q189" s="32">
        <v>16</v>
      </c>
      <c r="R189" s="32">
        <v>17</v>
      </c>
      <c r="S189" s="32">
        <v>18</v>
      </c>
      <c r="T189" s="32">
        <v>19</v>
      </c>
      <c r="U189" s="32">
        <v>20</v>
      </c>
      <c r="V189" s="32">
        <v>21</v>
      </c>
      <c r="W189" s="32">
        <v>22</v>
      </c>
      <c r="X189" s="32">
        <v>23</v>
      </c>
      <c r="Y189" s="32">
        <v>24</v>
      </c>
      <c r="Z189" s="32">
        <v>25</v>
      </c>
      <c r="AA189" s="32">
        <v>26</v>
      </c>
      <c r="AB189" s="32">
        <v>27</v>
      </c>
      <c r="AC189" s="32">
        <v>28</v>
      </c>
      <c r="AD189" s="32">
        <v>29</v>
      </c>
      <c r="AE189" s="32">
        <v>30</v>
      </c>
      <c r="AF189" s="32">
        <v>31</v>
      </c>
      <c r="AG189" s="25" t="s">
        <v>32</v>
      </c>
      <c r="AH189" s="25" t="s">
        <v>33</v>
      </c>
      <c r="AJ189" s="25" t="s">
        <v>418</v>
      </c>
      <c r="AK189" s="25" t="s">
        <v>419</v>
      </c>
    </row>
    <row r="190" spans="1:37" x14ac:dyDescent="0.25">
      <c r="A190" s="47" t="s">
        <v>8</v>
      </c>
      <c r="B190" s="43"/>
      <c r="C190" s="43"/>
      <c r="D190" s="43"/>
      <c r="E190" s="43"/>
      <c r="F190" s="43"/>
      <c r="G190" s="43"/>
      <c r="H190" s="43"/>
      <c r="I190" s="43"/>
      <c r="J190" s="43"/>
      <c r="K190" s="43"/>
      <c r="L190" s="43"/>
      <c r="M190" s="43"/>
      <c r="N190" s="43"/>
      <c r="O190" s="43"/>
      <c r="P190" s="43"/>
      <c r="Q190" s="43"/>
      <c r="R190" s="43"/>
      <c r="S190" s="43"/>
      <c r="T190" s="43"/>
      <c r="U190" s="44"/>
      <c r="V190" s="43"/>
      <c r="W190" s="43"/>
      <c r="X190" s="43"/>
      <c r="Y190" s="43"/>
      <c r="Z190" s="43"/>
      <c r="AA190" s="43"/>
      <c r="AB190" s="43"/>
      <c r="AC190" s="43"/>
      <c r="AD190" s="43"/>
      <c r="AE190" s="43"/>
      <c r="AF190" s="43"/>
      <c r="AG190" s="63" t="str">
        <f>IF(OR(B190&lt;&gt;"",C190&lt;&gt;"",D190&lt;&gt;"",E190&lt;&gt;"",F190&lt;&gt;"",G190&lt;&gt;"",H190&lt;&gt;"",I190&lt;&gt;"",J190&lt;&gt;"",K190&lt;&gt;"",L190&lt;&gt;"",M190&lt;&gt;"",N190&lt;&gt;"",O190&lt;&gt;"",P190&lt;&gt;"",Q190&lt;&gt;"",R190&lt;&gt;"",S190&lt;&gt;"",T190&lt;&gt;"",U190&lt;&gt;"",V190&lt;&gt;"",W190&lt;&gt;"",X190&lt;&gt;"",Y190&lt;&gt;"",Z190&lt;&gt;"",AA190&lt;&gt;"",AB190&lt;&gt;"",AC190&lt;&gt;"",AD190&lt;&gt;"",AE190&lt;&gt;"",AF190&lt;&gt;""),AVERAGE(B190:AF190),"")</f>
        <v/>
      </c>
      <c r="AH190" s="196" t="str">
        <f>IF(AG191&lt;&gt;"",AG191-AG190,"")</f>
        <v/>
      </c>
      <c r="AJ190" s="63" t="str">
        <f>IF(OR(B190&lt;&gt;"",C190&lt;&gt;"",D190&lt;&gt;"",E190&lt;&gt;"",F190&lt;&gt;"",G190&lt;&gt;"",H190&lt;&gt;"",I190&lt;&gt;"",J190&lt;&gt;"",K190&lt;&gt;"",L190&lt;&gt;"",M190&lt;&gt;"",N190&lt;&gt;"",O190&lt;&gt;"",P190&lt;&gt;"",Q190&lt;&gt;"",R190&lt;&gt;"",S190&lt;&gt;"",T190&lt;&gt;"",U190&lt;&gt;"",V190&lt;&gt;"",W190&lt;&gt;"",X190&lt;&gt;"",Y190&lt;&gt;"",Z190&lt;&gt;"",AA190&lt;&gt;"",AB190&lt;&gt;"",AC190&lt;&gt;"",AD190&lt;&gt;"",AE190&lt;&gt;"",AF190&lt;&gt;""),MIN(B190:AF190),"")</f>
        <v/>
      </c>
      <c r="AK190" s="63" t="str">
        <f>IF(OR(B190&lt;&gt;"",C190&lt;&gt;"",D190&lt;&gt;"",E190&lt;&gt;"",F190&lt;&gt;"",G190&lt;&gt;"",H190&lt;&gt;"",I190&lt;&gt;"",J190&lt;&gt;"",K190&lt;&gt;"",L190&lt;&gt;"",M190&lt;&gt;"",N190&lt;&gt;"",O190&lt;&gt;"",P190&lt;&gt;"",Q190&lt;&gt;"",R190&lt;&gt;"",S190&lt;&gt;"",T190&lt;&gt;"",U190&lt;&gt;"",V190&lt;&gt;"",W190&lt;&gt;"",X190&lt;&gt;"",Y190&lt;&gt;"",Z190&lt;&gt;"",AA190&lt;&gt;"",AB190&lt;&gt;"",AC190&lt;&gt;"",AD190&lt;&gt;"",AE190&lt;&gt;"",AF190&lt;&gt;""),MAX(B190:AF190),"")</f>
        <v/>
      </c>
    </row>
    <row r="191" spans="1:37" x14ac:dyDescent="0.25">
      <c r="A191" s="47" t="s">
        <v>3</v>
      </c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30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64" t="str">
        <f>IF(OR(B191&lt;&gt;"",C191&lt;&gt;"",D191&lt;&gt;"",E191&lt;&gt;"",F191&lt;&gt;"",G191&lt;&gt;"",H191&lt;&gt;"",I191&lt;&gt;"",J191&lt;&gt;"",K191&lt;&gt;"",L191&lt;&gt;"",M191&lt;&gt;"",N191&lt;&gt;"",O191&lt;&gt;"",P191&lt;&gt;"",Q191&lt;&gt;"",R191&lt;&gt;"",S191&lt;&gt;"",T191&lt;&gt;"",U191&lt;&gt;"",V191&lt;&gt;"",W191&lt;&gt;"",X191&lt;&gt;"",Y191&lt;&gt;"",Z191&lt;&gt;"",AA191&lt;&gt;"",AB191&lt;&gt;"",AC191&lt;&gt;"",AD191&lt;&gt;"",AE191&lt;&gt;"",AF191&lt;&gt;""),AVERAGE(B191:AF191),"")</f>
        <v/>
      </c>
      <c r="AH191" s="197"/>
      <c r="AJ191" s="64" t="str">
        <f t="shared" ref="AJ191" si="570">IF(OR(B191&lt;&gt;"",C191&lt;&gt;"",D191&lt;&gt;"",E191&lt;&gt;"",F191&lt;&gt;"",G191&lt;&gt;"",H191&lt;&gt;"",I191&lt;&gt;"",J191&lt;&gt;"",K191&lt;&gt;"",L191&lt;&gt;"",M191&lt;&gt;"",N191&lt;&gt;"",O191&lt;&gt;"",P191&lt;&gt;"",Q191&lt;&gt;"",R191&lt;&gt;"",S191&lt;&gt;"",T191&lt;&gt;"",U191&lt;&gt;"",V191&lt;&gt;"",W191&lt;&gt;"",X191&lt;&gt;"",Y191&lt;&gt;"",Z191&lt;&gt;"",AA191&lt;&gt;"",AB191&lt;&gt;"",AC191&lt;&gt;"",AD191&lt;&gt;"",AE191&lt;&gt;"",AF191&lt;&gt;""),MIN(B191:AF191),"")</f>
        <v/>
      </c>
      <c r="AK191" s="64" t="str">
        <f t="shared" ref="AK191:AK197" si="571">IF(OR(B191&lt;&gt;"",C191&lt;&gt;"",D191&lt;&gt;"",E191&lt;&gt;"",F191&lt;&gt;"",G191&lt;&gt;"",H191&lt;&gt;"",I191&lt;&gt;"",J191&lt;&gt;"",K191&lt;&gt;"",L191&lt;&gt;"",M191&lt;&gt;"",N191&lt;&gt;"",O191&lt;&gt;"",P191&lt;&gt;"",Q191&lt;&gt;"",R191&lt;&gt;"",S191&lt;&gt;"",T191&lt;&gt;"",U191&lt;&gt;"",V191&lt;&gt;"",W191&lt;&gt;"",X191&lt;&gt;"",Y191&lt;&gt;"",Z191&lt;&gt;"",AA191&lt;&gt;"",AB191&lt;&gt;"",AC191&lt;&gt;"",AD191&lt;&gt;"",AE191&lt;&gt;"",AF191&lt;&gt;""),MAX(B191:AF191),"")</f>
        <v/>
      </c>
    </row>
    <row r="192" spans="1:37" x14ac:dyDescent="0.25">
      <c r="A192" s="47" t="s">
        <v>24</v>
      </c>
      <c r="B192" s="27"/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65" t="str">
        <f>IF(OR(B192&lt;&gt;"",C192&lt;&gt;"",D192&lt;&gt;"",E192&lt;&gt;"",F192&lt;&gt;"",G192&lt;&gt;"",H192&lt;&gt;"",I192&lt;&gt;"",J192&lt;&gt;"",K192&lt;&gt;"",L192&lt;&gt;"",M192&lt;&gt;"",N192&lt;&gt;"",O192&lt;&gt;"",P192&lt;&gt;"",Q192&lt;&gt;"",R192&lt;&gt;"",S192&lt;&gt;"",T192&lt;&gt;"",U192&lt;&gt;"",V192&lt;&gt;"",W192&lt;&gt;"",X192&lt;&gt;"",Y192&lt;&gt;"",Z192&lt;&gt;"",AA192&lt;&gt;"",AB192&lt;&gt;"",AC192&lt;&gt;"",AD192&lt;&gt;"",AE192&lt;&gt;"",AF192&lt;&gt;""),AVERAGE(B192:AF192),"")</f>
        <v/>
      </c>
      <c r="AH192" s="60"/>
      <c r="AJ192" s="135" t="str">
        <f>IF(OR(B192&lt;&gt;"",C192&lt;&gt;"",D192&lt;&gt;"",E192&lt;&gt;"",F192&lt;&gt;"",G192&lt;&gt;"",H192&lt;&gt;"",I192&lt;&gt;"",J192&lt;&gt;"",K192&lt;&gt;"",L192&lt;&gt;"",M192&lt;&gt;"",N192&lt;&gt;"",O192&lt;&gt;"",P192&lt;&gt;"",Q192&lt;&gt;"",R192&lt;&gt;"",S192&lt;&gt;"",T192&lt;&gt;"",U192&lt;&gt;"",V192&lt;&gt;"",W192&lt;&gt;"",X192&lt;&gt;"",Y192&lt;&gt;"",Z192&lt;&gt;"",AA192&lt;&gt;"",AB192&lt;&gt;"",AC192&lt;&gt;"",AD192&lt;&gt;"",AE192&lt;&gt;"",AF192&lt;&gt;""),MIN(B192:AF192),"")</f>
        <v/>
      </c>
      <c r="AK192" s="135" t="str">
        <f t="shared" si="571"/>
        <v/>
      </c>
    </row>
    <row r="193" spans="1:37" x14ac:dyDescent="0.25">
      <c r="A193" s="47" t="s">
        <v>25</v>
      </c>
      <c r="B193" s="27"/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66" t="str">
        <f t="shared" ref="AG193:AG195" si="572">IF(OR(B193&lt;&gt;"",C193&lt;&gt;"",D193&lt;&gt;"",E193&lt;&gt;"",F193&lt;&gt;"",G193&lt;&gt;"",H193&lt;&gt;"",I193&lt;&gt;"",J193&lt;&gt;"",K193&lt;&gt;"",L193&lt;&gt;"",M193&lt;&gt;"",N193&lt;&gt;"",O193&lt;&gt;"",P193&lt;&gt;"",Q193&lt;&gt;"",R193&lt;&gt;"",S193&lt;&gt;"",T193&lt;&gt;"",U193&lt;&gt;"",V193&lt;&gt;"",W193&lt;&gt;"",X193&lt;&gt;"",Y193&lt;&gt;"",Z193&lt;&gt;"",AA193&lt;&gt;"",AB193&lt;&gt;"",AC193&lt;&gt;"",AD193&lt;&gt;"",AE193&lt;&gt;"",AF193&lt;&gt;""),AVERAGE(B193:AF193),"")</f>
        <v/>
      </c>
      <c r="AH193" s="59"/>
      <c r="AJ193" s="135" t="str">
        <f t="shared" ref="AJ193:AJ197" si="573">IF(OR(B193&lt;&gt;"",C193&lt;&gt;"",D193&lt;&gt;"",E193&lt;&gt;"",F193&lt;&gt;"",G193&lt;&gt;"",H193&lt;&gt;"",I193&lt;&gt;"",J193&lt;&gt;"",K193&lt;&gt;"",L193&lt;&gt;"",M193&lt;&gt;"",N193&lt;&gt;"",O193&lt;&gt;"",P193&lt;&gt;"",Q193&lt;&gt;"",R193&lt;&gt;"",S193&lt;&gt;"",T193&lt;&gt;"",U193&lt;&gt;"",V193&lt;&gt;"",W193&lt;&gt;"",X193&lt;&gt;"",Y193&lt;&gt;"",Z193&lt;&gt;"",AA193&lt;&gt;"",AB193&lt;&gt;"",AC193&lt;&gt;"",AD193&lt;&gt;"",AE193&lt;&gt;"",AF193&lt;&gt;""),MIN(B193:AF193),"")</f>
        <v/>
      </c>
      <c r="AK193" s="135" t="str">
        <f t="shared" si="571"/>
        <v/>
      </c>
    </row>
    <row r="194" spans="1:37" x14ac:dyDescent="0.25">
      <c r="A194" s="47" t="s">
        <v>34</v>
      </c>
      <c r="B194" s="28" t="str">
        <f>IF(AND(B193&lt;&gt;"",B192&lt;&gt;""),B193/((13-B192)*6),"")</f>
        <v/>
      </c>
      <c r="C194" s="28" t="str">
        <f t="shared" ref="C194" si="574">IF(AND(C193&lt;&gt;"",C192&lt;&gt;""),C193/((13-C192)*6),"")</f>
        <v/>
      </c>
      <c r="D194" s="28" t="str">
        <f t="shared" ref="D194" si="575">IF(AND(D193&lt;&gt;"",D192&lt;&gt;""),D193/((13-D192)*6),"")</f>
        <v/>
      </c>
      <c r="E194" s="28" t="str">
        <f t="shared" ref="E194" si="576">IF(AND(E193&lt;&gt;"",E192&lt;&gt;""),E193/((13-E192)*6),"")</f>
        <v/>
      </c>
      <c r="F194" s="28" t="str">
        <f t="shared" ref="F194" si="577">IF(AND(F193&lt;&gt;"",F192&lt;&gt;""),F193/((13-F192)*6),"")</f>
        <v/>
      </c>
      <c r="G194" s="28" t="str">
        <f t="shared" ref="G194" si="578">IF(AND(G193&lt;&gt;"",G192&lt;&gt;""),G193/((13-G192)*6),"")</f>
        <v/>
      </c>
      <c r="H194" s="28" t="str">
        <f t="shared" ref="H194" si="579">IF(AND(H193&lt;&gt;"",H192&lt;&gt;""),H193/((13-H192)*6),"")</f>
        <v/>
      </c>
      <c r="I194" s="28" t="str">
        <f t="shared" ref="I194" si="580">IF(AND(I193&lt;&gt;"",I192&lt;&gt;""),I193/((13-I192)*6),"")</f>
        <v/>
      </c>
      <c r="J194" s="28" t="str">
        <f t="shared" ref="J194" si="581">IF(AND(J193&lt;&gt;"",J192&lt;&gt;""),J193/((13-J192)*6),"")</f>
        <v/>
      </c>
      <c r="K194" s="28" t="str">
        <f t="shared" ref="K194" si="582">IF(AND(K193&lt;&gt;"",K192&lt;&gt;""),K193/((13-K192)*6),"")</f>
        <v/>
      </c>
      <c r="L194" s="28" t="str">
        <f t="shared" ref="L194" si="583">IF(AND(L193&lt;&gt;"",L192&lt;&gt;""),L193/((13-L192)*6),"")</f>
        <v/>
      </c>
      <c r="M194" s="28" t="str">
        <f t="shared" ref="M194" si="584">IF(AND(M193&lt;&gt;"",M192&lt;&gt;""),M193/((13-M192)*6),"")</f>
        <v/>
      </c>
      <c r="N194" s="28" t="str">
        <f t="shared" ref="N194" si="585">IF(AND(N193&lt;&gt;"",N192&lt;&gt;""),N193/((13-N192)*6),"")</f>
        <v/>
      </c>
      <c r="O194" s="28" t="str">
        <f t="shared" ref="O194" si="586">IF(AND(O193&lt;&gt;"",O192&lt;&gt;""),O193/((13-O192)*6),"")</f>
        <v/>
      </c>
      <c r="P194" s="28" t="str">
        <f t="shared" ref="P194" si="587">IF(AND(P193&lt;&gt;"",P192&lt;&gt;""),P193/((13-P192)*6),"")</f>
        <v/>
      </c>
      <c r="Q194" s="28" t="str">
        <f t="shared" ref="Q194" si="588">IF(AND(Q193&lt;&gt;"",Q192&lt;&gt;""),Q193/((13-Q192)*6),"")</f>
        <v/>
      </c>
      <c r="R194" s="28" t="str">
        <f t="shared" ref="R194" si="589">IF(AND(R193&lt;&gt;"",R192&lt;&gt;""),R193/((13-R192)*6),"")</f>
        <v/>
      </c>
      <c r="S194" s="28" t="str">
        <f t="shared" ref="S194" si="590">IF(AND(S193&lt;&gt;"",S192&lt;&gt;""),S193/((13-S192)*6),"")</f>
        <v/>
      </c>
      <c r="T194" s="28" t="str">
        <f t="shared" ref="T194" si="591">IF(AND(T193&lt;&gt;"",T192&lt;&gt;""),T193/((13-T192)*6),"")</f>
        <v/>
      </c>
      <c r="U194" s="28" t="str">
        <f t="shared" ref="U194" si="592">IF(AND(U193&lt;&gt;"",U192&lt;&gt;""),U193/((13-U192)*6),"")</f>
        <v/>
      </c>
      <c r="V194" s="28" t="str">
        <f t="shared" ref="V194" si="593">IF(AND(V193&lt;&gt;"",V192&lt;&gt;""),V193/((13-V192)*6),"")</f>
        <v/>
      </c>
      <c r="W194" s="28" t="str">
        <f t="shared" ref="W194" si="594">IF(AND(W193&lt;&gt;"",W192&lt;&gt;""),W193/((13-W192)*6),"")</f>
        <v/>
      </c>
      <c r="X194" s="28" t="str">
        <f t="shared" ref="X194" si="595">IF(AND(X193&lt;&gt;"",X192&lt;&gt;""),X193/((13-X192)*6),"")</f>
        <v/>
      </c>
      <c r="Y194" s="28" t="str">
        <f t="shared" ref="Y194" si="596">IF(AND(Y193&lt;&gt;"",Y192&lt;&gt;""),Y193/((13-Y192)*6),"")</f>
        <v/>
      </c>
      <c r="Z194" s="28" t="str">
        <f t="shared" ref="Z194" si="597">IF(AND(Z193&lt;&gt;"",Z192&lt;&gt;""),Z193/((13-Z192)*6),"")</f>
        <v/>
      </c>
      <c r="AA194" s="28" t="str">
        <f t="shared" ref="AA194" si="598">IF(AND(AA193&lt;&gt;"",AA192&lt;&gt;""),AA193/((13-AA192)*6),"")</f>
        <v/>
      </c>
      <c r="AB194" s="28" t="str">
        <f t="shared" ref="AB194" si="599">IF(AND(AB193&lt;&gt;"",AB192&lt;&gt;""),AB193/((13-AB192)*6),"")</f>
        <v/>
      </c>
      <c r="AC194" s="28" t="str">
        <f t="shared" ref="AC194" si="600">IF(AND(AC193&lt;&gt;"",AC192&lt;&gt;""),AC193/((13-AC192)*6),"")</f>
        <v/>
      </c>
      <c r="AD194" s="28" t="str">
        <f t="shared" ref="AD194" si="601">IF(AND(AD193&lt;&gt;"",AD192&lt;&gt;""),AD193/((13-AD192)*6),"")</f>
        <v/>
      </c>
      <c r="AE194" s="28" t="str">
        <f t="shared" ref="AE194" si="602">IF(AND(AE193&lt;&gt;"",AE192&lt;&gt;""),AE193/((13-AE192)*6),"")</f>
        <v/>
      </c>
      <c r="AF194" s="28" t="str">
        <f t="shared" ref="AF194" si="603">IF(AND(AF193&lt;&gt;"",AF192&lt;&gt;""),AF193/((13-AF192)*6),"")</f>
        <v/>
      </c>
      <c r="AG194" s="62" t="str">
        <f t="shared" si="572"/>
        <v/>
      </c>
      <c r="AH194" s="59"/>
      <c r="AJ194" s="137" t="str">
        <f t="shared" si="573"/>
        <v/>
      </c>
      <c r="AK194" s="137" t="str">
        <f t="shared" si="571"/>
        <v/>
      </c>
    </row>
    <row r="195" spans="1:37" x14ac:dyDescent="0.25">
      <c r="A195" s="47" t="s">
        <v>19</v>
      </c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64" t="str">
        <f t="shared" si="572"/>
        <v/>
      </c>
      <c r="AH195" s="67" t="str">
        <f>IF(AND(AG195&lt;&gt;"",AG191&lt;&gt;""),AG195-AG191,"")</f>
        <v/>
      </c>
      <c r="AJ195" s="64" t="str">
        <f t="shared" si="573"/>
        <v/>
      </c>
      <c r="AK195" s="64" t="str">
        <f t="shared" si="571"/>
        <v/>
      </c>
    </row>
    <row r="196" spans="1:37" x14ac:dyDescent="0.25">
      <c r="A196" s="47" t="s">
        <v>4</v>
      </c>
      <c r="B196" s="141"/>
      <c r="C196" s="141"/>
      <c r="D196" s="141"/>
      <c r="E196" s="141"/>
      <c r="F196" s="141"/>
      <c r="G196" s="141"/>
      <c r="H196" s="141"/>
      <c r="I196" s="141"/>
      <c r="J196" s="141"/>
      <c r="K196" s="141"/>
      <c r="L196" s="141"/>
      <c r="M196" s="141"/>
      <c r="N196" s="141"/>
      <c r="O196" s="141"/>
      <c r="P196" s="141"/>
      <c r="Q196" s="141"/>
      <c r="R196" s="141"/>
      <c r="S196" s="141"/>
      <c r="T196" s="141"/>
      <c r="U196" s="142"/>
      <c r="V196" s="141"/>
      <c r="W196" s="141"/>
      <c r="X196" s="141"/>
      <c r="Y196" s="141"/>
      <c r="Z196" s="141"/>
      <c r="AA196" s="141"/>
      <c r="AB196" s="141"/>
      <c r="AC196" s="141"/>
      <c r="AD196" s="141"/>
      <c r="AE196" s="141"/>
      <c r="AF196" s="141"/>
      <c r="AG196" s="67" t="str">
        <f t="shared" ref="AG196:AG197" si="604">IF(OR(B196&lt;&gt;"",C196&lt;&gt;"",D196&lt;&gt;"",E196&lt;&gt;"",F196&lt;&gt;"",G196&lt;&gt;"",H196&lt;&gt;"",I196&lt;&gt;"",J196&lt;&gt;"",K196&lt;&gt;"",L196&lt;&gt;"",M196&lt;&gt;"",N196&lt;&gt;"",O196&lt;&gt;"",P196&lt;&gt;"",Q196&lt;&gt;"",R196&lt;&gt;"",S196&lt;&gt;"",T196&lt;&gt;"",U196&lt;&gt;"",V196&lt;&gt;"",W196&lt;&gt;"",X196&lt;&gt;"",Y196&lt;&gt;"",Z196&lt;&gt;"",AA196&lt;&gt;"",AB196&lt;&gt;"",AC196&lt;&gt;"",AD196&lt;&gt;"",AE196&lt;&gt;"",AF196&lt;&gt;""),AVERAGE(B196:AF196),"")</f>
        <v/>
      </c>
      <c r="AH196" s="67" t="str">
        <f>IF(AG196&lt;&gt;"",AG196-AG191,"")</f>
        <v/>
      </c>
      <c r="AJ196" s="67" t="str">
        <f t="shared" si="573"/>
        <v/>
      </c>
      <c r="AK196" s="67" t="str">
        <f t="shared" si="571"/>
        <v/>
      </c>
    </row>
    <row r="197" spans="1:37" ht="15.75" thickBot="1" x14ac:dyDescent="0.3">
      <c r="A197" s="143" t="s">
        <v>421</v>
      </c>
      <c r="B197" s="45"/>
      <c r="C197" s="45"/>
      <c r="D197" s="45"/>
      <c r="E197" s="45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5"/>
      <c r="U197" s="45"/>
      <c r="V197" s="45"/>
      <c r="W197" s="45"/>
      <c r="X197" s="45"/>
      <c r="Y197" s="45"/>
      <c r="Z197" s="45"/>
      <c r="AA197" s="45"/>
      <c r="AB197" s="45"/>
      <c r="AC197" s="45"/>
      <c r="AD197" s="45"/>
      <c r="AE197" s="45"/>
      <c r="AF197" s="45"/>
      <c r="AG197" s="61" t="str">
        <f t="shared" si="604"/>
        <v/>
      </c>
      <c r="AH197" s="61" t="str">
        <f>IF(AG197&lt;&gt;"",AG197-AG192,"")</f>
        <v/>
      </c>
      <c r="AJ197" s="61" t="str">
        <f t="shared" si="573"/>
        <v/>
      </c>
      <c r="AK197" s="61" t="str">
        <f t="shared" si="571"/>
        <v/>
      </c>
    </row>
    <row r="198" spans="1:37" ht="6.75" customHeight="1" thickBot="1" x14ac:dyDescent="0.3"/>
    <row r="199" spans="1:37" ht="19.5" thickBot="1" x14ac:dyDescent="0.3">
      <c r="A199" s="193" t="str">
        <f>Paramétrages!D20</f>
        <v/>
      </c>
      <c r="B199" s="194"/>
      <c r="C199" s="194"/>
      <c r="D199" s="194"/>
      <c r="E199" s="194"/>
      <c r="F199" s="194"/>
      <c r="G199" s="194"/>
      <c r="H199" s="194"/>
      <c r="I199" s="194"/>
      <c r="J199" s="194"/>
      <c r="K199" s="194"/>
      <c r="L199" s="194"/>
      <c r="M199" s="194"/>
      <c r="N199" s="194"/>
      <c r="O199" s="194"/>
      <c r="P199" s="194"/>
      <c r="Q199" s="194"/>
      <c r="R199" s="194"/>
      <c r="S199" s="194"/>
      <c r="T199" s="194"/>
      <c r="U199" s="194"/>
      <c r="V199" s="194"/>
      <c r="W199" s="194"/>
      <c r="X199" s="194"/>
      <c r="Y199" s="194"/>
      <c r="Z199" s="194"/>
      <c r="AA199" s="194"/>
      <c r="AB199" s="194"/>
      <c r="AC199" s="194"/>
      <c r="AD199" s="194"/>
      <c r="AE199" s="194"/>
      <c r="AF199" s="194"/>
      <c r="AG199" s="194"/>
      <c r="AH199" s="195"/>
    </row>
    <row r="200" spans="1:37" ht="15.75" thickBot="1" x14ac:dyDescent="0.3">
      <c r="A200" s="31" t="s">
        <v>31</v>
      </c>
      <c r="B200" s="32">
        <v>1</v>
      </c>
      <c r="C200" s="32">
        <v>2</v>
      </c>
      <c r="D200" s="32">
        <v>3</v>
      </c>
      <c r="E200" s="32">
        <v>4</v>
      </c>
      <c r="F200" s="32">
        <v>5</v>
      </c>
      <c r="G200" s="32">
        <v>6</v>
      </c>
      <c r="H200" s="32">
        <v>7</v>
      </c>
      <c r="I200" s="32">
        <v>8</v>
      </c>
      <c r="J200" s="32">
        <v>9</v>
      </c>
      <c r="K200" s="32">
        <v>10</v>
      </c>
      <c r="L200" s="32">
        <v>11</v>
      </c>
      <c r="M200" s="32">
        <v>12</v>
      </c>
      <c r="N200" s="32">
        <v>13</v>
      </c>
      <c r="O200" s="32">
        <v>14</v>
      </c>
      <c r="P200" s="32">
        <v>15</v>
      </c>
      <c r="Q200" s="32">
        <v>16</v>
      </c>
      <c r="R200" s="32">
        <v>17</v>
      </c>
      <c r="S200" s="32">
        <v>18</v>
      </c>
      <c r="T200" s="32">
        <v>19</v>
      </c>
      <c r="U200" s="32">
        <v>20</v>
      </c>
      <c r="V200" s="32">
        <v>21</v>
      </c>
      <c r="W200" s="32">
        <v>22</v>
      </c>
      <c r="X200" s="32">
        <v>23</v>
      </c>
      <c r="Y200" s="32">
        <v>24</v>
      </c>
      <c r="Z200" s="32">
        <v>25</v>
      </c>
      <c r="AA200" s="32">
        <v>26</v>
      </c>
      <c r="AB200" s="32">
        <v>27</v>
      </c>
      <c r="AC200" s="32">
        <v>28</v>
      </c>
      <c r="AD200" s="32">
        <v>29</v>
      </c>
      <c r="AE200" s="32">
        <v>30</v>
      </c>
      <c r="AF200" s="32">
        <v>31</v>
      </c>
      <c r="AG200" s="25" t="s">
        <v>32</v>
      </c>
      <c r="AH200" s="25" t="s">
        <v>33</v>
      </c>
      <c r="AJ200" s="25" t="s">
        <v>418</v>
      </c>
      <c r="AK200" s="25" t="s">
        <v>419</v>
      </c>
    </row>
    <row r="201" spans="1:37" x14ac:dyDescent="0.25">
      <c r="A201" s="47" t="s">
        <v>8</v>
      </c>
      <c r="B201" s="43"/>
      <c r="C201" s="43"/>
      <c r="D201" s="43"/>
      <c r="E201" s="43"/>
      <c r="F201" s="43"/>
      <c r="G201" s="43"/>
      <c r="H201" s="43"/>
      <c r="I201" s="43"/>
      <c r="J201" s="43"/>
      <c r="K201" s="43"/>
      <c r="L201" s="43"/>
      <c r="M201" s="43"/>
      <c r="N201" s="43"/>
      <c r="O201" s="43"/>
      <c r="P201" s="43"/>
      <c r="Q201" s="43"/>
      <c r="R201" s="43"/>
      <c r="S201" s="43"/>
      <c r="T201" s="43"/>
      <c r="U201" s="44"/>
      <c r="V201" s="43"/>
      <c r="W201" s="43"/>
      <c r="X201" s="43"/>
      <c r="Y201" s="43"/>
      <c r="Z201" s="43"/>
      <c r="AA201" s="43"/>
      <c r="AB201" s="43"/>
      <c r="AC201" s="43"/>
      <c r="AD201" s="43"/>
      <c r="AE201" s="43"/>
      <c r="AF201" s="43"/>
      <c r="AG201" s="63" t="str">
        <f>IF(OR(B201&lt;&gt;"",C201&lt;&gt;"",D201&lt;&gt;"",E201&lt;&gt;"",F201&lt;&gt;"",G201&lt;&gt;"",H201&lt;&gt;"",I201&lt;&gt;"",J201&lt;&gt;"",K201&lt;&gt;"",L201&lt;&gt;"",M201&lt;&gt;"",N201&lt;&gt;"",O201&lt;&gt;"",P201&lt;&gt;"",Q201&lt;&gt;"",R201&lt;&gt;"",S201&lt;&gt;"",T201&lt;&gt;"",U201&lt;&gt;"",V201&lt;&gt;"",W201&lt;&gt;"",X201&lt;&gt;"",Y201&lt;&gt;"",Z201&lt;&gt;"",AA201&lt;&gt;"",AB201&lt;&gt;"",AC201&lt;&gt;"",AD201&lt;&gt;"",AE201&lt;&gt;"",AF201&lt;&gt;""),AVERAGE(B201:AF201),"")</f>
        <v/>
      </c>
      <c r="AH201" s="196" t="str">
        <f>IF(AG202&lt;&gt;"",AG202-AG201,"")</f>
        <v/>
      </c>
      <c r="AJ201" s="63" t="str">
        <f>IF(OR(B201&lt;&gt;"",C201&lt;&gt;"",D201&lt;&gt;"",E201&lt;&gt;"",F201&lt;&gt;"",G201&lt;&gt;"",H201&lt;&gt;"",I201&lt;&gt;"",J201&lt;&gt;"",K201&lt;&gt;"",L201&lt;&gt;"",M201&lt;&gt;"",N201&lt;&gt;"",O201&lt;&gt;"",P201&lt;&gt;"",Q201&lt;&gt;"",R201&lt;&gt;"",S201&lt;&gt;"",T201&lt;&gt;"",U201&lt;&gt;"",V201&lt;&gt;"",W201&lt;&gt;"",X201&lt;&gt;"",Y201&lt;&gt;"",Z201&lt;&gt;"",AA201&lt;&gt;"",AB201&lt;&gt;"",AC201&lt;&gt;"",AD201&lt;&gt;"",AE201&lt;&gt;"",AF201&lt;&gt;""),MIN(B201:AF201),"")</f>
        <v/>
      </c>
      <c r="AK201" s="63" t="str">
        <f>IF(OR(B201&lt;&gt;"",C201&lt;&gt;"",D201&lt;&gt;"",E201&lt;&gt;"",F201&lt;&gt;"",G201&lt;&gt;"",H201&lt;&gt;"",I201&lt;&gt;"",J201&lt;&gt;"",K201&lt;&gt;"",L201&lt;&gt;"",M201&lt;&gt;"",N201&lt;&gt;"",O201&lt;&gt;"",P201&lt;&gt;"",Q201&lt;&gt;"",R201&lt;&gt;"",S201&lt;&gt;"",T201&lt;&gt;"",U201&lt;&gt;"",V201&lt;&gt;"",W201&lt;&gt;"",X201&lt;&gt;"",Y201&lt;&gt;"",Z201&lt;&gt;"",AA201&lt;&gt;"",AB201&lt;&gt;"",AC201&lt;&gt;"",AD201&lt;&gt;"",AE201&lt;&gt;"",AF201&lt;&gt;""),MAX(B201:AF201),"")</f>
        <v/>
      </c>
    </row>
    <row r="202" spans="1:37" x14ac:dyDescent="0.25">
      <c r="A202" s="47" t="s">
        <v>3</v>
      </c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30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64" t="str">
        <f>IF(OR(B202&lt;&gt;"",C202&lt;&gt;"",D202&lt;&gt;"",E202&lt;&gt;"",F202&lt;&gt;"",G202&lt;&gt;"",H202&lt;&gt;"",I202&lt;&gt;"",J202&lt;&gt;"",K202&lt;&gt;"",L202&lt;&gt;"",M202&lt;&gt;"",N202&lt;&gt;"",O202&lt;&gt;"",P202&lt;&gt;"",Q202&lt;&gt;"",R202&lt;&gt;"",S202&lt;&gt;"",T202&lt;&gt;"",U202&lt;&gt;"",V202&lt;&gt;"",W202&lt;&gt;"",X202&lt;&gt;"",Y202&lt;&gt;"",Z202&lt;&gt;"",AA202&lt;&gt;"",AB202&lt;&gt;"",AC202&lt;&gt;"",AD202&lt;&gt;"",AE202&lt;&gt;"",AF202&lt;&gt;""),AVERAGE(B202:AF202),"")</f>
        <v/>
      </c>
      <c r="AH202" s="197"/>
      <c r="AJ202" s="64" t="str">
        <f t="shared" ref="AJ202" si="605">IF(OR(B202&lt;&gt;"",C202&lt;&gt;"",D202&lt;&gt;"",E202&lt;&gt;"",F202&lt;&gt;"",G202&lt;&gt;"",H202&lt;&gt;"",I202&lt;&gt;"",J202&lt;&gt;"",K202&lt;&gt;"",L202&lt;&gt;"",M202&lt;&gt;"",N202&lt;&gt;"",O202&lt;&gt;"",P202&lt;&gt;"",Q202&lt;&gt;"",R202&lt;&gt;"",S202&lt;&gt;"",T202&lt;&gt;"",U202&lt;&gt;"",V202&lt;&gt;"",W202&lt;&gt;"",X202&lt;&gt;"",Y202&lt;&gt;"",Z202&lt;&gt;"",AA202&lt;&gt;"",AB202&lt;&gt;"",AC202&lt;&gt;"",AD202&lt;&gt;"",AE202&lt;&gt;"",AF202&lt;&gt;""),MIN(B202:AF202),"")</f>
        <v/>
      </c>
      <c r="AK202" s="64" t="str">
        <f t="shared" ref="AK202:AK208" si="606">IF(OR(B202&lt;&gt;"",C202&lt;&gt;"",D202&lt;&gt;"",E202&lt;&gt;"",F202&lt;&gt;"",G202&lt;&gt;"",H202&lt;&gt;"",I202&lt;&gt;"",J202&lt;&gt;"",K202&lt;&gt;"",L202&lt;&gt;"",M202&lt;&gt;"",N202&lt;&gt;"",O202&lt;&gt;"",P202&lt;&gt;"",Q202&lt;&gt;"",R202&lt;&gt;"",S202&lt;&gt;"",T202&lt;&gt;"",U202&lt;&gt;"",V202&lt;&gt;"",W202&lt;&gt;"",X202&lt;&gt;"",Y202&lt;&gt;"",Z202&lt;&gt;"",AA202&lt;&gt;"",AB202&lt;&gt;"",AC202&lt;&gt;"",AD202&lt;&gt;"",AE202&lt;&gt;"",AF202&lt;&gt;""),MAX(B202:AF202),"")</f>
        <v/>
      </c>
    </row>
    <row r="203" spans="1:37" x14ac:dyDescent="0.25">
      <c r="A203" s="47" t="s">
        <v>24</v>
      </c>
      <c r="B203" s="27"/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65" t="str">
        <f>IF(OR(B203&lt;&gt;"",C203&lt;&gt;"",D203&lt;&gt;"",E203&lt;&gt;"",F203&lt;&gt;"",G203&lt;&gt;"",H203&lt;&gt;"",I203&lt;&gt;"",J203&lt;&gt;"",K203&lt;&gt;"",L203&lt;&gt;"",M203&lt;&gt;"",N203&lt;&gt;"",O203&lt;&gt;"",P203&lt;&gt;"",Q203&lt;&gt;"",R203&lt;&gt;"",S203&lt;&gt;"",T203&lt;&gt;"",U203&lt;&gt;"",V203&lt;&gt;"",W203&lt;&gt;"",X203&lt;&gt;"",Y203&lt;&gt;"",Z203&lt;&gt;"",AA203&lt;&gt;"",AB203&lt;&gt;"",AC203&lt;&gt;"",AD203&lt;&gt;"",AE203&lt;&gt;"",AF203&lt;&gt;""),AVERAGE(B203:AF203),"")</f>
        <v/>
      </c>
      <c r="AH203" s="60"/>
      <c r="AJ203" s="135" t="str">
        <f>IF(OR(B203&lt;&gt;"",C203&lt;&gt;"",D203&lt;&gt;"",E203&lt;&gt;"",F203&lt;&gt;"",G203&lt;&gt;"",H203&lt;&gt;"",I203&lt;&gt;"",J203&lt;&gt;"",K203&lt;&gt;"",L203&lt;&gt;"",M203&lt;&gt;"",N203&lt;&gt;"",O203&lt;&gt;"",P203&lt;&gt;"",Q203&lt;&gt;"",R203&lt;&gt;"",S203&lt;&gt;"",T203&lt;&gt;"",U203&lt;&gt;"",V203&lt;&gt;"",W203&lt;&gt;"",X203&lt;&gt;"",Y203&lt;&gt;"",Z203&lt;&gt;"",AA203&lt;&gt;"",AB203&lt;&gt;"",AC203&lt;&gt;"",AD203&lt;&gt;"",AE203&lt;&gt;"",AF203&lt;&gt;""),MIN(B203:AF203),"")</f>
        <v/>
      </c>
      <c r="AK203" s="135" t="str">
        <f t="shared" si="606"/>
        <v/>
      </c>
    </row>
    <row r="204" spans="1:37" x14ac:dyDescent="0.25">
      <c r="A204" s="47" t="s">
        <v>25</v>
      </c>
      <c r="B204" s="27"/>
      <c r="C204" s="27"/>
      <c r="D204" s="27"/>
      <c r="E204" s="27"/>
      <c r="F204" s="27"/>
      <c r="G204" s="27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66" t="str">
        <f t="shared" ref="AG204:AG206" si="607">IF(OR(B204&lt;&gt;"",C204&lt;&gt;"",D204&lt;&gt;"",E204&lt;&gt;"",F204&lt;&gt;"",G204&lt;&gt;"",H204&lt;&gt;"",I204&lt;&gt;"",J204&lt;&gt;"",K204&lt;&gt;"",L204&lt;&gt;"",M204&lt;&gt;"",N204&lt;&gt;"",O204&lt;&gt;"",P204&lt;&gt;"",Q204&lt;&gt;"",R204&lt;&gt;"",S204&lt;&gt;"",T204&lt;&gt;"",U204&lt;&gt;"",V204&lt;&gt;"",W204&lt;&gt;"",X204&lt;&gt;"",Y204&lt;&gt;"",Z204&lt;&gt;"",AA204&lt;&gt;"",AB204&lt;&gt;"",AC204&lt;&gt;"",AD204&lt;&gt;"",AE204&lt;&gt;"",AF204&lt;&gt;""),AVERAGE(B204:AF204),"")</f>
        <v/>
      </c>
      <c r="AH204" s="59"/>
      <c r="AJ204" s="135" t="str">
        <f t="shared" ref="AJ204:AJ208" si="608">IF(OR(B204&lt;&gt;"",C204&lt;&gt;"",D204&lt;&gt;"",E204&lt;&gt;"",F204&lt;&gt;"",G204&lt;&gt;"",H204&lt;&gt;"",I204&lt;&gt;"",J204&lt;&gt;"",K204&lt;&gt;"",L204&lt;&gt;"",M204&lt;&gt;"",N204&lt;&gt;"",O204&lt;&gt;"",P204&lt;&gt;"",Q204&lt;&gt;"",R204&lt;&gt;"",S204&lt;&gt;"",T204&lt;&gt;"",U204&lt;&gt;"",V204&lt;&gt;"",W204&lt;&gt;"",X204&lt;&gt;"",Y204&lt;&gt;"",Z204&lt;&gt;"",AA204&lt;&gt;"",AB204&lt;&gt;"",AC204&lt;&gt;"",AD204&lt;&gt;"",AE204&lt;&gt;"",AF204&lt;&gt;""),MIN(B204:AF204),"")</f>
        <v/>
      </c>
      <c r="AK204" s="135" t="str">
        <f t="shared" si="606"/>
        <v/>
      </c>
    </row>
    <row r="205" spans="1:37" x14ac:dyDescent="0.25">
      <c r="A205" s="47" t="s">
        <v>34</v>
      </c>
      <c r="B205" s="28" t="str">
        <f>IF(AND(B204&lt;&gt;"",B203&lt;&gt;""),B204/((13-B203)*6),"")</f>
        <v/>
      </c>
      <c r="C205" s="28" t="str">
        <f t="shared" ref="C205" si="609">IF(AND(C204&lt;&gt;"",C203&lt;&gt;""),C204/((13-C203)*6),"")</f>
        <v/>
      </c>
      <c r="D205" s="28" t="str">
        <f t="shared" ref="D205" si="610">IF(AND(D204&lt;&gt;"",D203&lt;&gt;""),D204/((13-D203)*6),"")</f>
        <v/>
      </c>
      <c r="E205" s="28" t="str">
        <f t="shared" ref="E205" si="611">IF(AND(E204&lt;&gt;"",E203&lt;&gt;""),E204/((13-E203)*6),"")</f>
        <v/>
      </c>
      <c r="F205" s="28" t="str">
        <f t="shared" ref="F205" si="612">IF(AND(F204&lt;&gt;"",F203&lt;&gt;""),F204/((13-F203)*6),"")</f>
        <v/>
      </c>
      <c r="G205" s="28" t="str">
        <f t="shared" ref="G205" si="613">IF(AND(G204&lt;&gt;"",G203&lt;&gt;""),G204/((13-G203)*6),"")</f>
        <v/>
      </c>
      <c r="H205" s="28" t="str">
        <f t="shared" ref="H205" si="614">IF(AND(H204&lt;&gt;"",H203&lt;&gt;""),H204/((13-H203)*6),"")</f>
        <v/>
      </c>
      <c r="I205" s="28" t="str">
        <f t="shared" ref="I205" si="615">IF(AND(I204&lt;&gt;"",I203&lt;&gt;""),I204/((13-I203)*6),"")</f>
        <v/>
      </c>
      <c r="J205" s="28" t="str">
        <f t="shared" ref="J205" si="616">IF(AND(J204&lt;&gt;"",J203&lt;&gt;""),J204/((13-J203)*6),"")</f>
        <v/>
      </c>
      <c r="K205" s="28" t="str">
        <f t="shared" ref="K205" si="617">IF(AND(K204&lt;&gt;"",K203&lt;&gt;""),K204/((13-K203)*6),"")</f>
        <v/>
      </c>
      <c r="L205" s="28" t="str">
        <f t="shared" ref="L205" si="618">IF(AND(L204&lt;&gt;"",L203&lt;&gt;""),L204/((13-L203)*6),"")</f>
        <v/>
      </c>
      <c r="M205" s="28" t="str">
        <f t="shared" ref="M205" si="619">IF(AND(M204&lt;&gt;"",M203&lt;&gt;""),M204/((13-M203)*6),"")</f>
        <v/>
      </c>
      <c r="N205" s="28" t="str">
        <f t="shared" ref="N205" si="620">IF(AND(N204&lt;&gt;"",N203&lt;&gt;""),N204/((13-N203)*6),"")</f>
        <v/>
      </c>
      <c r="O205" s="28" t="str">
        <f t="shared" ref="O205" si="621">IF(AND(O204&lt;&gt;"",O203&lt;&gt;""),O204/((13-O203)*6),"")</f>
        <v/>
      </c>
      <c r="P205" s="28" t="str">
        <f t="shared" ref="P205" si="622">IF(AND(P204&lt;&gt;"",P203&lt;&gt;""),P204/((13-P203)*6),"")</f>
        <v/>
      </c>
      <c r="Q205" s="28" t="str">
        <f t="shared" ref="Q205" si="623">IF(AND(Q204&lt;&gt;"",Q203&lt;&gt;""),Q204/((13-Q203)*6),"")</f>
        <v/>
      </c>
      <c r="R205" s="28" t="str">
        <f t="shared" ref="R205" si="624">IF(AND(R204&lt;&gt;"",R203&lt;&gt;""),R204/((13-R203)*6),"")</f>
        <v/>
      </c>
      <c r="S205" s="28" t="str">
        <f t="shared" ref="S205" si="625">IF(AND(S204&lt;&gt;"",S203&lt;&gt;""),S204/((13-S203)*6),"")</f>
        <v/>
      </c>
      <c r="T205" s="28" t="str">
        <f t="shared" ref="T205" si="626">IF(AND(T204&lt;&gt;"",T203&lt;&gt;""),T204/((13-T203)*6),"")</f>
        <v/>
      </c>
      <c r="U205" s="28" t="str">
        <f t="shared" ref="U205" si="627">IF(AND(U204&lt;&gt;"",U203&lt;&gt;""),U204/((13-U203)*6),"")</f>
        <v/>
      </c>
      <c r="V205" s="28" t="str">
        <f t="shared" ref="V205" si="628">IF(AND(V204&lt;&gt;"",V203&lt;&gt;""),V204/((13-V203)*6),"")</f>
        <v/>
      </c>
      <c r="W205" s="28" t="str">
        <f t="shared" ref="W205" si="629">IF(AND(W204&lt;&gt;"",W203&lt;&gt;""),W204/((13-W203)*6),"")</f>
        <v/>
      </c>
      <c r="X205" s="28" t="str">
        <f t="shared" ref="X205" si="630">IF(AND(X204&lt;&gt;"",X203&lt;&gt;""),X204/((13-X203)*6),"")</f>
        <v/>
      </c>
      <c r="Y205" s="28" t="str">
        <f t="shared" ref="Y205" si="631">IF(AND(Y204&lt;&gt;"",Y203&lt;&gt;""),Y204/((13-Y203)*6),"")</f>
        <v/>
      </c>
      <c r="Z205" s="28" t="str">
        <f t="shared" ref="Z205" si="632">IF(AND(Z204&lt;&gt;"",Z203&lt;&gt;""),Z204/((13-Z203)*6),"")</f>
        <v/>
      </c>
      <c r="AA205" s="28" t="str">
        <f t="shared" ref="AA205" si="633">IF(AND(AA204&lt;&gt;"",AA203&lt;&gt;""),AA204/((13-AA203)*6),"")</f>
        <v/>
      </c>
      <c r="AB205" s="28" t="str">
        <f t="shared" ref="AB205" si="634">IF(AND(AB204&lt;&gt;"",AB203&lt;&gt;""),AB204/((13-AB203)*6),"")</f>
        <v/>
      </c>
      <c r="AC205" s="28" t="str">
        <f t="shared" ref="AC205" si="635">IF(AND(AC204&lt;&gt;"",AC203&lt;&gt;""),AC204/((13-AC203)*6),"")</f>
        <v/>
      </c>
      <c r="AD205" s="28" t="str">
        <f t="shared" ref="AD205" si="636">IF(AND(AD204&lt;&gt;"",AD203&lt;&gt;""),AD204/((13-AD203)*6),"")</f>
        <v/>
      </c>
      <c r="AE205" s="28" t="str">
        <f t="shared" ref="AE205" si="637">IF(AND(AE204&lt;&gt;"",AE203&lt;&gt;""),AE204/((13-AE203)*6),"")</f>
        <v/>
      </c>
      <c r="AF205" s="28" t="str">
        <f t="shared" ref="AF205" si="638">IF(AND(AF204&lt;&gt;"",AF203&lt;&gt;""),AF204/((13-AF203)*6),"")</f>
        <v/>
      </c>
      <c r="AG205" s="62" t="str">
        <f t="shared" si="607"/>
        <v/>
      </c>
      <c r="AH205" s="59"/>
      <c r="AJ205" s="137" t="str">
        <f t="shared" si="608"/>
        <v/>
      </c>
      <c r="AK205" s="137" t="str">
        <f t="shared" si="606"/>
        <v/>
      </c>
    </row>
    <row r="206" spans="1:37" x14ac:dyDescent="0.25">
      <c r="A206" s="47" t="s">
        <v>19</v>
      </c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29"/>
      <c r="AA206" s="29"/>
      <c r="AB206" s="29"/>
      <c r="AC206" s="29"/>
      <c r="AD206" s="29"/>
      <c r="AE206" s="29"/>
      <c r="AF206" s="29"/>
      <c r="AG206" s="64" t="str">
        <f t="shared" si="607"/>
        <v/>
      </c>
      <c r="AH206" s="67" t="str">
        <f>IF(AND(AG206&lt;&gt;"",AG202&lt;&gt;""),AG206-AG202,"")</f>
        <v/>
      </c>
      <c r="AJ206" s="64" t="str">
        <f t="shared" si="608"/>
        <v/>
      </c>
      <c r="AK206" s="64" t="str">
        <f t="shared" si="606"/>
        <v/>
      </c>
    </row>
    <row r="207" spans="1:37" x14ac:dyDescent="0.25">
      <c r="A207" s="47" t="s">
        <v>4</v>
      </c>
      <c r="B207" s="141"/>
      <c r="C207" s="141"/>
      <c r="D207" s="141"/>
      <c r="E207" s="141"/>
      <c r="F207" s="141"/>
      <c r="G207" s="141"/>
      <c r="H207" s="141"/>
      <c r="I207" s="141"/>
      <c r="J207" s="141"/>
      <c r="K207" s="141"/>
      <c r="L207" s="141"/>
      <c r="M207" s="141"/>
      <c r="N207" s="141"/>
      <c r="O207" s="141"/>
      <c r="P207" s="141"/>
      <c r="Q207" s="141"/>
      <c r="R207" s="141"/>
      <c r="S207" s="141"/>
      <c r="T207" s="141"/>
      <c r="U207" s="142"/>
      <c r="V207" s="141"/>
      <c r="W207" s="141"/>
      <c r="X207" s="141"/>
      <c r="Y207" s="141"/>
      <c r="Z207" s="141"/>
      <c r="AA207" s="141"/>
      <c r="AB207" s="141"/>
      <c r="AC207" s="141"/>
      <c r="AD207" s="141"/>
      <c r="AE207" s="141"/>
      <c r="AF207" s="141"/>
      <c r="AG207" s="67" t="str">
        <f t="shared" ref="AG207:AG208" si="639">IF(OR(B207&lt;&gt;"",C207&lt;&gt;"",D207&lt;&gt;"",E207&lt;&gt;"",F207&lt;&gt;"",G207&lt;&gt;"",H207&lt;&gt;"",I207&lt;&gt;"",J207&lt;&gt;"",K207&lt;&gt;"",L207&lt;&gt;"",M207&lt;&gt;"",N207&lt;&gt;"",O207&lt;&gt;"",P207&lt;&gt;"",Q207&lt;&gt;"",R207&lt;&gt;"",S207&lt;&gt;"",T207&lt;&gt;"",U207&lt;&gt;"",V207&lt;&gt;"",W207&lt;&gt;"",X207&lt;&gt;"",Y207&lt;&gt;"",Z207&lt;&gt;"",AA207&lt;&gt;"",AB207&lt;&gt;"",AC207&lt;&gt;"",AD207&lt;&gt;"",AE207&lt;&gt;"",AF207&lt;&gt;""),AVERAGE(B207:AF207),"")</f>
        <v/>
      </c>
      <c r="AH207" s="67" t="str">
        <f>IF(AG207&lt;&gt;"",AG207-AG202,"")</f>
        <v/>
      </c>
      <c r="AJ207" s="67" t="str">
        <f t="shared" si="608"/>
        <v/>
      </c>
      <c r="AK207" s="67" t="str">
        <f t="shared" si="606"/>
        <v/>
      </c>
    </row>
    <row r="208" spans="1:37" ht="15.75" thickBot="1" x14ac:dyDescent="0.3">
      <c r="A208" s="143" t="s">
        <v>421</v>
      </c>
      <c r="B208" s="45"/>
      <c r="C208" s="45"/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5"/>
      <c r="U208" s="45"/>
      <c r="V208" s="45"/>
      <c r="W208" s="45"/>
      <c r="X208" s="45"/>
      <c r="Y208" s="45"/>
      <c r="Z208" s="45"/>
      <c r="AA208" s="45"/>
      <c r="AB208" s="45"/>
      <c r="AC208" s="45"/>
      <c r="AD208" s="45"/>
      <c r="AE208" s="45"/>
      <c r="AF208" s="45"/>
      <c r="AG208" s="61" t="str">
        <f t="shared" si="639"/>
        <v/>
      </c>
      <c r="AH208" s="61" t="str">
        <f>IF(AG208&lt;&gt;"",AG208-AG203,"")</f>
        <v/>
      </c>
      <c r="AJ208" s="61" t="str">
        <f t="shared" si="608"/>
        <v/>
      </c>
      <c r="AK208" s="61" t="str">
        <f t="shared" si="606"/>
        <v/>
      </c>
    </row>
    <row r="209" spans="1:37" ht="6.75" customHeight="1" thickBot="1" x14ac:dyDescent="0.3"/>
    <row r="210" spans="1:37" ht="19.5" thickBot="1" x14ac:dyDescent="0.3">
      <c r="A210" s="199" t="str">
        <f>Paramétrages!D21</f>
        <v/>
      </c>
      <c r="B210" s="194"/>
      <c r="C210" s="194"/>
      <c r="D210" s="194"/>
      <c r="E210" s="194"/>
      <c r="F210" s="194"/>
      <c r="G210" s="194"/>
      <c r="H210" s="194"/>
      <c r="I210" s="194"/>
      <c r="J210" s="194"/>
      <c r="K210" s="194"/>
      <c r="L210" s="194"/>
      <c r="M210" s="194"/>
      <c r="N210" s="194"/>
      <c r="O210" s="194"/>
      <c r="P210" s="194"/>
      <c r="Q210" s="194"/>
      <c r="R210" s="194"/>
      <c r="S210" s="194"/>
      <c r="T210" s="194"/>
      <c r="U210" s="194"/>
      <c r="V210" s="194"/>
      <c r="W210" s="194"/>
      <c r="X210" s="194"/>
      <c r="Y210" s="194"/>
      <c r="Z210" s="194"/>
      <c r="AA210" s="194"/>
      <c r="AB210" s="194"/>
      <c r="AC210" s="194"/>
      <c r="AD210" s="194"/>
      <c r="AE210" s="194"/>
      <c r="AF210" s="194"/>
      <c r="AG210" s="194"/>
      <c r="AH210" s="195"/>
    </row>
    <row r="211" spans="1:37" ht="15.75" thickBot="1" x14ac:dyDescent="0.3">
      <c r="A211" s="31" t="s">
        <v>31</v>
      </c>
      <c r="B211" s="32">
        <v>1</v>
      </c>
      <c r="C211" s="32">
        <v>2</v>
      </c>
      <c r="D211" s="32">
        <v>3</v>
      </c>
      <c r="E211" s="32">
        <v>4</v>
      </c>
      <c r="F211" s="32">
        <v>5</v>
      </c>
      <c r="G211" s="32">
        <v>6</v>
      </c>
      <c r="H211" s="32">
        <v>7</v>
      </c>
      <c r="I211" s="32">
        <v>8</v>
      </c>
      <c r="J211" s="32">
        <v>9</v>
      </c>
      <c r="K211" s="32">
        <v>10</v>
      </c>
      <c r="L211" s="32">
        <v>11</v>
      </c>
      <c r="M211" s="32">
        <v>12</v>
      </c>
      <c r="N211" s="32">
        <v>13</v>
      </c>
      <c r="O211" s="32">
        <v>14</v>
      </c>
      <c r="P211" s="32">
        <v>15</v>
      </c>
      <c r="Q211" s="32">
        <v>16</v>
      </c>
      <c r="R211" s="32">
        <v>17</v>
      </c>
      <c r="S211" s="32">
        <v>18</v>
      </c>
      <c r="T211" s="32">
        <v>19</v>
      </c>
      <c r="U211" s="32">
        <v>20</v>
      </c>
      <c r="V211" s="32">
        <v>21</v>
      </c>
      <c r="W211" s="32">
        <v>22</v>
      </c>
      <c r="X211" s="32">
        <v>23</v>
      </c>
      <c r="Y211" s="32">
        <v>24</v>
      </c>
      <c r="Z211" s="32">
        <v>25</v>
      </c>
      <c r="AA211" s="32">
        <v>26</v>
      </c>
      <c r="AB211" s="32">
        <v>27</v>
      </c>
      <c r="AC211" s="32">
        <v>28</v>
      </c>
      <c r="AD211" s="32">
        <v>29</v>
      </c>
      <c r="AE211" s="32">
        <v>30</v>
      </c>
      <c r="AF211" s="32">
        <v>31</v>
      </c>
      <c r="AG211" s="25" t="s">
        <v>32</v>
      </c>
      <c r="AH211" s="25" t="s">
        <v>33</v>
      </c>
      <c r="AJ211" s="25" t="s">
        <v>418</v>
      </c>
      <c r="AK211" s="25" t="s">
        <v>419</v>
      </c>
    </row>
    <row r="212" spans="1:37" x14ac:dyDescent="0.25">
      <c r="A212" s="47" t="s">
        <v>8</v>
      </c>
      <c r="B212" s="43"/>
      <c r="C212" s="43"/>
      <c r="D212" s="43"/>
      <c r="E212" s="43"/>
      <c r="F212" s="43"/>
      <c r="G212" s="43"/>
      <c r="H212" s="43"/>
      <c r="I212" s="43"/>
      <c r="J212" s="43"/>
      <c r="K212" s="43"/>
      <c r="L212" s="43"/>
      <c r="M212" s="43"/>
      <c r="N212" s="43"/>
      <c r="O212" s="43"/>
      <c r="P212" s="43"/>
      <c r="Q212" s="43"/>
      <c r="R212" s="43"/>
      <c r="S212" s="43"/>
      <c r="T212" s="43"/>
      <c r="U212" s="44"/>
      <c r="V212" s="43"/>
      <c r="W212" s="43"/>
      <c r="X212" s="43"/>
      <c r="Y212" s="43"/>
      <c r="Z212" s="43"/>
      <c r="AA212" s="43"/>
      <c r="AB212" s="43"/>
      <c r="AC212" s="43"/>
      <c r="AD212" s="43"/>
      <c r="AE212" s="43"/>
      <c r="AF212" s="43"/>
      <c r="AG212" s="63" t="str">
        <f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AVERAGE(B212:AF212),"")</f>
        <v/>
      </c>
      <c r="AH212" s="196" t="str">
        <f>IF(AG213&lt;&gt;"",AG213-AG212,"")</f>
        <v/>
      </c>
      <c r="AJ212" s="63" t="str">
        <f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MIN(B212:AF212),"")</f>
        <v/>
      </c>
      <c r="AK212" s="63" t="str">
        <f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MAX(B212:AF212),"")</f>
        <v/>
      </c>
    </row>
    <row r="213" spans="1:37" x14ac:dyDescent="0.25">
      <c r="A213" s="47" t="s">
        <v>3</v>
      </c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30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64" t="str">
        <f>IF(OR(B213&lt;&gt;"",C213&lt;&gt;"",D213&lt;&gt;"",E213&lt;&gt;"",F213&lt;&gt;"",G213&lt;&gt;"",H213&lt;&gt;"",I213&lt;&gt;"",J213&lt;&gt;"",K213&lt;&gt;"",L213&lt;&gt;"",M213&lt;&gt;"",N213&lt;&gt;"",O213&lt;&gt;"",P213&lt;&gt;"",Q213&lt;&gt;"",R213&lt;&gt;"",S213&lt;&gt;"",T213&lt;&gt;"",U213&lt;&gt;"",V213&lt;&gt;"",W213&lt;&gt;"",X213&lt;&gt;"",Y213&lt;&gt;"",Z213&lt;&gt;"",AA213&lt;&gt;"",AB213&lt;&gt;"",AC213&lt;&gt;"",AD213&lt;&gt;"",AE213&lt;&gt;"",AF213&lt;&gt;""),AVERAGE(B213:AF213),"")</f>
        <v/>
      </c>
      <c r="AH213" s="197"/>
      <c r="AJ213" s="64" t="str">
        <f t="shared" ref="AJ213" si="640">IF(OR(B213&lt;&gt;"",C213&lt;&gt;"",D213&lt;&gt;"",E213&lt;&gt;"",F213&lt;&gt;"",G213&lt;&gt;"",H213&lt;&gt;"",I213&lt;&gt;"",J213&lt;&gt;"",K213&lt;&gt;"",L213&lt;&gt;"",M213&lt;&gt;"",N213&lt;&gt;"",O213&lt;&gt;"",P213&lt;&gt;"",Q213&lt;&gt;"",R213&lt;&gt;"",S213&lt;&gt;"",T213&lt;&gt;"",U213&lt;&gt;"",V213&lt;&gt;"",W213&lt;&gt;"",X213&lt;&gt;"",Y213&lt;&gt;"",Z213&lt;&gt;"",AA213&lt;&gt;"",AB213&lt;&gt;"",AC213&lt;&gt;"",AD213&lt;&gt;"",AE213&lt;&gt;"",AF213&lt;&gt;""),MIN(B213:AF213),"")</f>
        <v/>
      </c>
      <c r="AK213" s="64" t="str">
        <f t="shared" ref="AK213:AK219" si="641">IF(OR(B213&lt;&gt;"",C213&lt;&gt;"",D213&lt;&gt;"",E213&lt;&gt;"",F213&lt;&gt;"",G213&lt;&gt;"",H213&lt;&gt;"",I213&lt;&gt;"",J213&lt;&gt;"",K213&lt;&gt;"",L213&lt;&gt;"",M213&lt;&gt;"",N213&lt;&gt;"",O213&lt;&gt;"",P213&lt;&gt;"",Q213&lt;&gt;"",R213&lt;&gt;"",S213&lt;&gt;"",T213&lt;&gt;"",U213&lt;&gt;"",V213&lt;&gt;"",W213&lt;&gt;"",X213&lt;&gt;"",Y213&lt;&gt;"",Z213&lt;&gt;"",AA213&lt;&gt;"",AB213&lt;&gt;"",AC213&lt;&gt;"",AD213&lt;&gt;"",AE213&lt;&gt;"",AF213&lt;&gt;""),MAX(B213:AF213),"")</f>
        <v/>
      </c>
    </row>
    <row r="214" spans="1:37" x14ac:dyDescent="0.25">
      <c r="A214" s="47" t="s">
        <v>24</v>
      </c>
      <c r="B214" s="27"/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65" t="str">
        <f>IF(OR(B214&lt;&gt;"",C214&lt;&gt;"",D214&lt;&gt;"",E214&lt;&gt;"",F214&lt;&gt;"",G214&lt;&gt;"",H214&lt;&gt;"",I214&lt;&gt;"",J214&lt;&gt;"",K214&lt;&gt;"",L214&lt;&gt;"",M214&lt;&gt;"",N214&lt;&gt;"",O214&lt;&gt;"",P214&lt;&gt;"",Q214&lt;&gt;"",R214&lt;&gt;"",S214&lt;&gt;"",T214&lt;&gt;"",U214&lt;&gt;"",V214&lt;&gt;"",W214&lt;&gt;"",X214&lt;&gt;"",Y214&lt;&gt;"",Z214&lt;&gt;"",AA214&lt;&gt;"",AB214&lt;&gt;"",AC214&lt;&gt;"",AD214&lt;&gt;"",AE214&lt;&gt;"",AF214&lt;&gt;""),AVERAGE(B214:AF214),"")</f>
        <v/>
      </c>
      <c r="AH214" s="60"/>
      <c r="AJ214" s="135" t="str">
        <f>IF(OR(B214&lt;&gt;"",C214&lt;&gt;"",D214&lt;&gt;"",E214&lt;&gt;"",F214&lt;&gt;"",G214&lt;&gt;"",H214&lt;&gt;"",I214&lt;&gt;"",J214&lt;&gt;"",K214&lt;&gt;"",L214&lt;&gt;"",M214&lt;&gt;"",N214&lt;&gt;"",O214&lt;&gt;"",P214&lt;&gt;"",Q214&lt;&gt;"",R214&lt;&gt;"",S214&lt;&gt;"",T214&lt;&gt;"",U214&lt;&gt;"",V214&lt;&gt;"",W214&lt;&gt;"",X214&lt;&gt;"",Y214&lt;&gt;"",Z214&lt;&gt;"",AA214&lt;&gt;"",AB214&lt;&gt;"",AC214&lt;&gt;"",AD214&lt;&gt;"",AE214&lt;&gt;"",AF214&lt;&gt;""),MIN(B214:AF214),"")</f>
        <v/>
      </c>
      <c r="AK214" s="135" t="str">
        <f t="shared" si="641"/>
        <v/>
      </c>
    </row>
    <row r="215" spans="1:37" x14ac:dyDescent="0.25">
      <c r="A215" s="47" t="s">
        <v>25</v>
      </c>
      <c r="B215" s="27"/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66" t="str">
        <f t="shared" ref="AG215:AG217" si="642">IF(OR(B215&lt;&gt;"",C215&lt;&gt;"",D215&lt;&gt;"",E215&lt;&gt;"",F215&lt;&gt;"",G215&lt;&gt;"",H215&lt;&gt;"",I215&lt;&gt;"",J215&lt;&gt;"",K215&lt;&gt;"",L215&lt;&gt;"",M215&lt;&gt;"",N215&lt;&gt;"",O215&lt;&gt;"",P215&lt;&gt;"",Q215&lt;&gt;"",R215&lt;&gt;"",S215&lt;&gt;"",T215&lt;&gt;"",U215&lt;&gt;"",V215&lt;&gt;"",W215&lt;&gt;"",X215&lt;&gt;"",Y215&lt;&gt;"",Z215&lt;&gt;"",AA215&lt;&gt;"",AB215&lt;&gt;"",AC215&lt;&gt;"",AD215&lt;&gt;"",AE215&lt;&gt;"",AF215&lt;&gt;""),AVERAGE(B215:AF215),"")</f>
        <v/>
      </c>
      <c r="AH215" s="59"/>
      <c r="AJ215" s="135" t="str">
        <f t="shared" ref="AJ215:AJ219" si="643">IF(OR(B215&lt;&gt;"",C215&lt;&gt;"",D215&lt;&gt;"",E215&lt;&gt;"",F215&lt;&gt;"",G215&lt;&gt;"",H215&lt;&gt;"",I215&lt;&gt;"",J215&lt;&gt;"",K215&lt;&gt;"",L215&lt;&gt;"",M215&lt;&gt;"",N215&lt;&gt;"",O215&lt;&gt;"",P215&lt;&gt;"",Q215&lt;&gt;"",R215&lt;&gt;"",S215&lt;&gt;"",T215&lt;&gt;"",U215&lt;&gt;"",V215&lt;&gt;"",W215&lt;&gt;"",X215&lt;&gt;"",Y215&lt;&gt;"",Z215&lt;&gt;"",AA215&lt;&gt;"",AB215&lt;&gt;"",AC215&lt;&gt;"",AD215&lt;&gt;"",AE215&lt;&gt;"",AF215&lt;&gt;""),MIN(B215:AF215),"")</f>
        <v/>
      </c>
      <c r="AK215" s="135" t="str">
        <f t="shared" si="641"/>
        <v/>
      </c>
    </row>
    <row r="216" spans="1:37" x14ac:dyDescent="0.25">
      <c r="A216" s="47" t="s">
        <v>34</v>
      </c>
      <c r="B216" s="28" t="str">
        <f>IF(AND(B215&lt;&gt;"",B214&lt;&gt;""),B215/((13-B214)*6),"")</f>
        <v/>
      </c>
      <c r="C216" s="28" t="str">
        <f t="shared" ref="C216" si="644">IF(AND(C215&lt;&gt;"",C214&lt;&gt;""),C215/((13-C214)*6),"")</f>
        <v/>
      </c>
      <c r="D216" s="28" t="str">
        <f t="shared" ref="D216" si="645">IF(AND(D215&lt;&gt;"",D214&lt;&gt;""),D215/((13-D214)*6),"")</f>
        <v/>
      </c>
      <c r="E216" s="28" t="str">
        <f t="shared" ref="E216" si="646">IF(AND(E215&lt;&gt;"",E214&lt;&gt;""),E215/((13-E214)*6),"")</f>
        <v/>
      </c>
      <c r="F216" s="28" t="str">
        <f t="shared" ref="F216" si="647">IF(AND(F215&lt;&gt;"",F214&lt;&gt;""),F215/((13-F214)*6),"")</f>
        <v/>
      </c>
      <c r="G216" s="28" t="str">
        <f t="shared" ref="G216" si="648">IF(AND(G215&lt;&gt;"",G214&lt;&gt;""),G215/((13-G214)*6),"")</f>
        <v/>
      </c>
      <c r="H216" s="28" t="str">
        <f t="shared" ref="H216" si="649">IF(AND(H215&lt;&gt;"",H214&lt;&gt;""),H215/((13-H214)*6),"")</f>
        <v/>
      </c>
      <c r="I216" s="28" t="str">
        <f t="shared" ref="I216" si="650">IF(AND(I215&lt;&gt;"",I214&lt;&gt;""),I215/((13-I214)*6),"")</f>
        <v/>
      </c>
      <c r="J216" s="28" t="str">
        <f t="shared" ref="J216" si="651">IF(AND(J215&lt;&gt;"",J214&lt;&gt;""),J215/((13-J214)*6),"")</f>
        <v/>
      </c>
      <c r="K216" s="28" t="str">
        <f t="shared" ref="K216" si="652">IF(AND(K215&lt;&gt;"",K214&lt;&gt;""),K215/((13-K214)*6),"")</f>
        <v/>
      </c>
      <c r="L216" s="28" t="str">
        <f t="shared" ref="L216" si="653">IF(AND(L215&lt;&gt;"",L214&lt;&gt;""),L215/((13-L214)*6),"")</f>
        <v/>
      </c>
      <c r="M216" s="28" t="str">
        <f t="shared" ref="M216" si="654">IF(AND(M215&lt;&gt;"",M214&lt;&gt;""),M215/((13-M214)*6),"")</f>
        <v/>
      </c>
      <c r="N216" s="28" t="str">
        <f t="shared" ref="N216" si="655">IF(AND(N215&lt;&gt;"",N214&lt;&gt;""),N215/((13-N214)*6),"")</f>
        <v/>
      </c>
      <c r="O216" s="28" t="str">
        <f t="shared" ref="O216" si="656">IF(AND(O215&lt;&gt;"",O214&lt;&gt;""),O215/((13-O214)*6),"")</f>
        <v/>
      </c>
      <c r="P216" s="28" t="str">
        <f t="shared" ref="P216" si="657">IF(AND(P215&lt;&gt;"",P214&lt;&gt;""),P215/((13-P214)*6),"")</f>
        <v/>
      </c>
      <c r="Q216" s="28" t="str">
        <f t="shared" ref="Q216" si="658">IF(AND(Q215&lt;&gt;"",Q214&lt;&gt;""),Q215/((13-Q214)*6),"")</f>
        <v/>
      </c>
      <c r="R216" s="28" t="str">
        <f t="shared" ref="R216" si="659">IF(AND(R215&lt;&gt;"",R214&lt;&gt;""),R215/((13-R214)*6),"")</f>
        <v/>
      </c>
      <c r="S216" s="28" t="str">
        <f t="shared" ref="S216" si="660">IF(AND(S215&lt;&gt;"",S214&lt;&gt;""),S215/((13-S214)*6),"")</f>
        <v/>
      </c>
      <c r="T216" s="28" t="str">
        <f t="shared" ref="T216" si="661">IF(AND(T215&lt;&gt;"",T214&lt;&gt;""),T215/((13-T214)*6),"")</f>
        <v/>
      </c>
      <c r="U216" s="28" t="str">
        <f t="shared" ref="U216" si="662">IF(AND(U215&lt;&gt;"",U214&lt;&gt;""),U215/((13-U214)*6),"")</f>
        <v/>
      </c>
      <c r="V216" s="28" t="str">
        <f t="shared" ref="V216" si="663">IF(AND(V215&lt;&gt;"",V214&lt;&gt;""),V215/((13-V214)*6),"")</f>
        <v/>
      </c>
      <c r="W216" s="28" t="str">
        <f t="shared" ref="W216" si="664">IF(AND(W215&lt;&gt;"",W214&lt;&gt;""),W215/((13-W214)*6),"")</f>
        <v/>
      </c>
      <c r="X216" s="28" t="str">
        <f t="shared" ref="X216" si="665">IF(AND(X215&lt;&gt;"",X214&lt;&gt;""),X215/((13-X214)*6),"")</f>
        <v/>
      </c>
      <c r="Y216" s="28" t="str">
        <f t="shared" ref="Y216" si="666">IF(AND(Y215&lt;&gt;"",Y214&lt;&gt;""),Y215/((13-Y214)*6),"")</f>
        <v/>
      </c>
      <c r="Z216" s="28" t="str">
        <f t="shared" ref="Z216" si="667">IF(AND(Z215&lt;&gt;"",Z214&lt;&gt;""),Z215/((13-Z214)*6),"")</f>
        <v/>
      </c>
      <c r="AA216" s="28" t="str">
        <f t="shared" ref="AA216" si="668">IF(AND(AA215&lt;&gt;"",AA214&lt;&gt;""),AA215/((13-AA214)*6),"")</f>
        <v/>
      </c>
      <c r="AB216" s="28" t="str">
        <f t="shared" ref="AB216" si="669">IF(AND(AB215&lt;&gt;"",AB214&lt;&gt;""),AB215/((13-AB214)*6),"")</f>
        <v/>
      </c>
      <c r="AC216" s="28" t="str">
        <f t="shared" ref="AC216" si="670">IF(AND(AC215&lt;&gt;"",AC214&lt;&gt;""),AC215/((13-AC214)*6),"")</f>
        <v/>
      </c>
      <c r="AD216" s="28" t="str">
        <f t="shared" ref="AD216" si="671">IF(AND(AD215&lt;&gt;"",AD214&lt;&gt;""),AD215/((13-AD214)*6),"")</f>
        <v/>
      </c>
      <c r="AE216" s="28" t="str">
        <f t="shared" ref="AE216" si="672">IF(AND(AE215&lt;&gt;"",AE214&lt;&gt;""),AE215/((13-AE214)*6),"")</f>
        <v/>
      </c>
      <c r="AF216" s="28" t="str">
        <f t="shared" ref="AF216" si="673">IF(AND(AF215&lt;&gt;"",AF214&lt;&gt;""),AF215/((13-AF214)*6),"")</f>
        <v/>
      </c>
      <c r="AG216" s="62" t="str">
        <f t="shared" si="642"/>
        <v/>
      </c>
      <c r="AH216" s="59"/>
      <c r="AJ216" s="137" t="str">
        <f t="shared" si="643"/>
        <v/>
      </c>
      <c r="AK216" s="137" t="str">
        <f t="shared" si="641"/>
        <v/>
      </c>
    </row>
    <row r="217" spans="1:37" x14ac:dyDescent="0.25">
      <c r="A217" s="47" t="s">
        <v>19</v>
      </c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29"/>
      <c r="AA217" s="29"/>
      <c r="AB217" s="29"/>
      <c r="AC217" s="29"/>
      <c r="AD217" s="29"/>
      <c r="AE217" s="29"/>
      <c r="AF217" s="29"/>
      <c r="AG217" s="64" t="str">
        <f t="shared" si="642"/>
        <v/>
      </c>
      <c r="AH217" s="67" t="str">
        <f>IF(AND(AG217&lt;&gt;"",AG213&lt;&gt;""),AG217-AG213,"")</f>
        <v/>
      </c>
      <c r="AJ217" s="64" t="str">
        <f t="shared" si="643"/>
        <v/>
      </c>
      <c r="AK217" s="64" t="str">
        <f t="shared" si="641"/>
        <v/>
      </c>
    </row>
    <row r="218" spans="1:37" x14ac:dyDescent="0.25">
      <c r="A218" s="47" t="s">
        <v>4</v>
      </c>
      <c r="B218" s="141"/>
      <c r="C218" s="141"/>
      <c r="D218" s="141"/>
      <c r="E218" s="141"/>
      <c r="F218" s="141"/>
      <c r="G218" s="141"/>
      <c r="H218" s="141"/>
      <c r="I218" s="141"/>
      <c r="J218" s="141"/>
      <c r="K218" s="141"/>
      <c r="L218" s="141"/>
      <c r="M218" s="141"/>
      <c r="N218" s="141"/>
      <c r="O218" s="141"/>
      <c r="P218" s="141"/>
      <c r="Q218" s="141"/>
      <c r="R218" s="141"/>
      <c r="S218" s="141"/>
      <c r="T218" s="141"/>
      <c r="U218" s="142"/>
      <c r="V218" s="141"/>
      <c r="W218" s="141"/>
      <c r="X218" s="141"/>
      <c r="Y218" s="141"/>
      <c r="Z218" s="141"/>
      <c r="AA218" s="141"/>
      <c r="AB218" s="141"/>
      <c r="AC218" s="141"/>
      <c r="AD218" s="141"/>
      <c r="AE218" s="141"/>
      <c r="AF218" s="141"/>
      <c r="AG218" s="67" t="str">
        <f t="shared" ref="AG218:AG219" si="674">IF(OR(B218&lt;&gt;"",C218&lt;&gt;"",D218&lt;&gt;"",E218&lt;&gt;"",F218&lt;&gt;"",G218&lt;&gt;"",H218&lt;&gt;"",I218&lt;&gt;"",J218&lt;&gt;"",K218&lt;&gt;"",L218&lt;&gt;"",M218&lt;&gt;"",N218&lt;&gt;"",O218&lt;&gt;"",P218&lt;&gt;"",Q218&lt;&gt;"",R218&lt;&gt;"",S218&lt;&gt;"",T218&lt;&gt;"",U218&lt;&gt;"",V218&lt;&gt;"",W218&lt;&gt;"",X218&lt;&gt;"",Y218&lt;&gt;"",Z218&lt;&gt;"",AA218&lt;&gt;"",AB218&lt;&gt;"",AC218&lt;&gt;"",AD218&lt;&gt;"",AE218&lt;&gt;"",AF218&lt;&gt;""),AVERAGE(B218:AF218),"")</f>
        <v/>
      </c>
      <c r="AH218" s="67" t="str">
        <f>IF(AG218&lt;&gt;"",AG218-AG213,"")</f>
        <v/>
      </c>
      <c r="AJ218" s="67" t="str">
        <f t="shared" si="643"/>
        <v/>
      </c>
      <c r="AK218" s="67" t="str">
        <f t="shared" si="641"/>
        <v/>
      </c>
    </row>
    <row r="219" spans="1:37" ht="15.75" thickBot="1" x14ac:dyDescent="0.3">
      <c r="A219" s="143" t="s">
        <v>421</v>
      </c>
      <c r="B219" s="45"/>
      <c r="C219" s="45"/>
      <c r="D219" s="45"/>
      <c r="E219" s="45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5"/>
      <c r="U219" s="45"/>
      <c r="V219" s="45"/>
      <c r="W219" s="45"/>
      <c r="X219" s="45"/>
      <c r="Y219" s="45"/>
      <c r="Z219" s="45"/>
      <c r="AA219" s="45"/>
      <c r="AB219" s="45"/>
      <c r="AC219" s="45"/>
      <c r="AD219" s="45"/>
      <c r="AE219" s="45"/>
      <c r="AF219" s="45"/>
      <c r="AG219" s="61" t="str">
        <f t="shared" si="674"/>
        <v/>
      </c>
      <c r="AH219" s="61" t="str">
        <f>IF(AG219&lt;&gt;"",AG219-AG214,"")</f>
        <v/>
      </c>
      <c r="AJ219" s="61" t="str">
        <f t="shared" si="643"/>
        <v/>
      </c>
      <c r="AK219" s="61" t="str">
        <f t="shared" si="641"/>
        <v/>
      </c>
    </row>
    <row r="220" spans="1:37" ht="15.75" thickBot="1" x14ac:dyDescent="0.3"/>
    <row r="221" spans="1:37" ht="15.75" thickBot="1" x14ac:dyDescent="0.3">
      <c r="A221" s="68" t="s">
        <v>31</v>
      </c>
      <c r="B221" s="69">
        <v>1</v>
      </c>
      <c r="C221" s="69">
        <v>2</v>
      </c>
      <c r="D221" s="69">
        <v>3</v>
      </c>
      <c r="E221" s="69">
        <v>4</v>
      </c>
      <c r="F221" s="69">
        <v>5</v>
      </c>
      <c r="G221" s="69">
        <v>6</v>
      </c>
      <c r="H221" s="69">
        <v>7</v>
      </c>
      <c r="I221" s="69">
        <v>8</v>
      </c>
      <c r="J221" s="69">
        <v>9</v>
      </c>
      <c r="K221" s="69">
        <v>10</v>
      </c>
      <c r="L221" s="69">
        <v>11</v>
      </c>
      <c r="M221" s="69">
        <v>12</v>
      </c>
      <c r="N221" s="69">
        <v>13</v>
      </c>
      <c r="O221" s="69">
        <v>14</v>
      </c>
      <c r="P221" s="69">
        <v>15</v>
      </c>
      <c r="Q221" s="69">
        <v>16</v>
      </c>
      <c r="R221" s="69">
        <v>17</v>
      </c>
      <c r="S221" s="69">
        <v>18</v>
      </c>
      <c r="T221" s="69">
        <v>19</v>
      </c>
      <c r="U221" s="69">
        <v>20</v>
      </c>
      <c r="V221" s="69">
        <v>21</v>
      </c>
      <c r="W221" s="69">
        <v>22</v>
      </c>
      <c r="X221" s="69">
        <v>23</v>
      </c>
      <c r="Y221" s="69">
        <v>24</v>
      </c>
      <c r="Z221" s="69">
        <v>25</v>
      </c>
      <c r="AA221" s="69">
        <v>26</v>
      </c>
      <c r="AB221" s="69">
        <v>27</v>
      </c>
      <c r="AC221" s="69">
        <v>28</v>
      </c>
      <c r="AD221" s="69">
        <v>29</v>
      </c>
      <c r="AE221" s="69">
        <v>30</v>
      </c>
      <c r="AF221" s="69">
        <v>31</v>
      </c>
      <c r="AG221" s="69" t="s">
        <v>32</v>
      </c>
      <c r="AH221" s="77"/>
    </row>
    <row r="222" spans="1:37" ht="15.75" thickBot="1" x14ac:dyDescent="0.3">
      <c r="A222" s="71" t="s">
        <v>47</v>
      </c>
      <c r="B222" s="72">
        <f>IF(B3&gt;Paramétrages!H2,'Recapitulatif mensuel'!B3-Paramétrages!H2,0)+IF(B14&gt;Paramétrages!H3,'Recapitulatif mensuel'!B14-Paramétrages!H3,0)+IF(B25&gt;Paramétrages!H4,'Recapitulatif mensuel'!B25-Paramétrages!H4,0)+IF(B36&gt;Paramétrages!H5,'Recapitulatif mensuel'!B36-Paramétrages!H5,0)+IF(B47&gt;Paramétrages!H6,'Recapitulatif mensuel'!B47-Paramétrages!H6,0)+IF(B58&gt;Paramétrages!H7,'Recapitulatif mensuel'!B58-Paramétrages!H7,0)+IF(B69&gt;Paramétrages!H8,'Recapitulatif mensuel'!B69-Paramétrages!H8,0)+IF(B80&gt;Paramétrages!H9,'Recapitulatif mensuel'!B80-Paramétrages!H9,0)</f>
        <v>0</v>
      </c>
      <c r="C222" s="72">
        <f>IF(C3&gt;Paramétrages!G2,'Recapitulatif mensuel'!C3-Paramétrages!G2,0)+IF(C14&gt;Paramétrages!G3,'Recapitulatif mensuel'!C14-Paramétrages!G3,0)+IF(C25&gt;Paramétrages!G4,'Recapitulatif mensuel'!C25-Paramétrages!G4,0)+IF(C36&gt;Paramétrages!G5,'Recapitulatif mensuel'!C36-Paramétrages!G5,0)+IF(C47&gt;Paramétrages!G6,'Recapitulatif mensuel'!C47-Paramétrages!G6,0)+IF(C58&gt;Paramétrages!G7,'Recapitulatif mensuel'!C58-Paramétrages!G7,0)+IF(C69&gt;Paramétrages!G8,'Recapitulatif mensuel'!C69-Paramétrages!G8,0)+IF(C80&gt;Paramétrages!G9,'Recapitulatif mensuel'!C80-Paramétrages!G9,0)</f>
        <v>0</v>
      </c>
      <c r="D222" s="72">
        <f>IF(D3&gt;Paramétrages!H2,'Recapitulatif mensuel'!D3-Paramétrages!H2,0)+IF(D14&gt;Paramétrages!H3,'Recapitulatif mensuel'!D14-Paramétrages!H3,0)+IF(D25&gt;Paramétrages!H4,'Recapitulatif mensuel'!D25-Paramétrages!H4,0)+IF(D36&gt;Paramétrages!H5,'Recapitulatif mensuel'!D36-Paramétrages!H5,0)+IF(D47&gt;Paramétrages!H6,'Recapitulatif mensuel'!D47-Paramétrages!H6,0)+IF(D58&gt;Paramétrages!H7,'Recapitulatif mensuel'!D58-Paramétrages!H7,0)+IF(D69&gt;Paramétrages!H8,'Recapitulatif mensuel'!D69-Paramétrages!H8,0)+IF(D80&gt;Paramétrages!H9,'Recapitulatif mensuel'!D80-Paramétrages!H9,0)</f>
        <v>0</v>
      </c>
      <c r="E222" s="72">
        <f>IF(E3&gt;Paramétrages!I2,'Recapitulatif mensuel'!E3-Paramétrages!I2,0)+IF(E14&gt;Paramétrages!I3,'Recapitulatif mensuel'!E14-Paramétrages!I3,0)+IF(E25&gt;Paramétrages!I4,'Recapitulatif mensuel'!E25-Paramétrages!I4,0)+IF(E36&gt;Paramétrages!I5,'Recapitulatif mensuel'!E36-Paramétrages!I5,0)+IF(E47&gt;Paramétrages!I6,'Recapitulatif mensuel'!E47-Paramétrages!I6,0)+IF(E58&gt;Paramétrages!I7,'Recapitulatif mensuel'!E58-Paramétrages!I7,0)+IF(E69&gt;Paramétrages!I8,'Recapitulatif mensuel'!E69-Paramétrages!I8,0)+IF(E80&gt;Paramétrages!I9,'Recapitulatif mensuel'!E80-Paramétrages!I9,0)</f>
        <v>0</v>
      </c>
      <c r="F222" s="72">
        <f>IF(F3&gt;Paramétrages!J2,'Recapitulatif mensuel'!F3-Paramétrages!J2,0)+IF(F14&gt;Paramétrages!J3,'Recapitulatif mensuel'!F14-Paramétrages!J3,0)+IF(F25&gt;Paramétrages!J4,'Recapitulatif mensuel'!F25-Paramétrages!J4,0)+IF(F36&gt;Paramétrages!J5,'Recapitulatif mensuel'!F36-Paramétrages!J5,0)+IF(F47&gt;Paramétrages!J6,'Recapitulatif mensuel'!F47-Paramétrages!J6,0)+IF(F58&gt;Paramétrages!J7,'Recapitulatif mensuel'!F58-Paramétrages!J7,0)+IF(F69&gt;Paramétrages!J8,'Recapitulatif mensuel'!F69-Paramétrages!J8,0)+IF(F80&gt;Paramétrages!J9,'Recapitulatif mensuel'!F80-Paramétrages!J9,0)</f>
        <v>0</v>
      </c>
      <c r="G222" s="72">
        <f>IF(G3&gt;Paramétrages!K2,'Recapitulatif mensuel'!G3-Paramétrages!K2,0)+IF(G14&gt;Paramétrages!K3,'Recapitulatif mensuel'!G14-Paramétrages!K3,0)+IF(G25&gt;Paramétrages!K4,'Recapitulatif mensuel'!G25-Paramétrages!K4,0)+IF(G36&gt;Paramétrages!K5,'Recapitulatif mensuel'!G36-Paramétrages!K5,0)+IF(G47&gt;Paramétrages!K6,'Recapitulatif mensuel'!G47-Paramétrages!K6,0)+IF(G58&gt;Paramétrages!K7,'Recapitulatif mensuel'!G58-Paramétrages!K7,0)+IF(G69&gt;Paramétrages!K8,'Recapitulatif mensuel'!G69-Paramétrages!K8,0)+IF(G80&gt;Paramétrages!K9,'Recapitulatif mensuel'!G80-Paramétrages!K9,0)</f>
        <v>0</v>
      </c>
      <c r="H222" s="72">
        <f>IF(H3&gt;Paramétrages!L2,'Recapitulatif mensuel'!H3-Paramétrages!L2,0)+IF(H14&gt;Paramétrages!L3,'Recapitulatif mensuel'!H14-Paramétrages!L3,0)+IF(H25&gt;Paramétrages!L4,'Recapitulatif mensuel'!H25-Paramétrages!L4,0)+IF(H36&gt;Paramétrages!L5,'Recapitulatif mensuel'!H36-Paramétrages!L5,0)+IF(H47&gt;Paramétrages!L6,'Recapitulatif mensuel'!H47-Paramétrages!L6,0)+IF(H58&gt;Paramétrages!L7,'Recapitulatif mensuel'!H58-Paramétrages!L7,0)+IF(H69&gt;Paramétrages!L8,'Recapitulatif mensuel'!H69-Paramétrages!L8,0)+IF(H80&gt;Paramétrages!L9,'Recapitulatif mensuel'!H80-Paramétrages!L9,0)</f>
        <v>0</v>
      </c>
      <c r="I222" s="72">
        <f>IF(I3&gt;Paramétrages!M2,'Recapitulatif mensuel'!I3-Paramétrages!M2,0)+IF(I14&gt;Paramétrages!M3,'Recapitulatif mensuel'!I14-Paramétrages!M3,0)+IF(I25&gt;Paramétrages!M4,'Recapitulatif mensuel'!I25-Paramétrages!M4,0)+IF(I36&gt;Paramétrages!M5,'Recapitulatif mensuel'!I36-Paramétrages!M5,0)+IF(I47&gt;Paramétrages!M6,'Recapitulatif mensuel'!I47-Paramétrages!M6,0)+IF(I58&gt;Paramétrages!M7,'Recapitulatif mensuel'!I58-Paramétrages!M7,0)+IF(I69&gt;Paramétrages!M8,'Recapitulatif mensuel'!I69-Paramétrages!M8,0)+IF(I80&gt;Paramétrages!M9,'Recapitulatif mensuel'!I80-Paramétrages!M9,0)</f>
        <v>0</v>
      </c>
      <c r="J222" s="72">
        <f>IF(J3&gt;Paramétrages!N2,'Recapitulatif mensuel'!J3-Paramétrages!N2,0)+IF(J14&gt;Paramétrages!N3,'Recapitulatif mensuel'!J14-Paramétrages!N3,0)+IF(J25&gt;Paramétrages!N4,'Recapitulatif mensuel'!J25-Paramétrages!N4,0)+IF(J36&gt;Paramétrages!N5,'Recapitulatif mensuel'!J36-Paramétrages!N5,0)+IF(J47&gt;Paramétrages!N6,'Recapitulatif mensuel'!J47-Paramétrages!N6,0)+IF(J58&gt;Paramétrages!N7,'Recapitulatif mensuel'!J58-Paramétrages!N7,0)+IF(J69&gt;Paramétrages!N8,'Recapitulatif mensuel'!J69-Paramétrages!N8,0)+IF(J80&gt;Paramétrages!N9,'Recapitulatif mensuel'!J80-Paramétrages!N9,0)</f>
        <v>0</v>
      </c>
      <c r="K222" s="72">
        <f>IF(K3&gt;Paramétrages!O2,'Recapitulatif mensuel'!K3-Paramétrages!O2,0)+IF(K14&gt;Paramétrages!O3,'Recapitulatif mensuel'!K14-Paramétrages!O3,0)+IF(K25&gt;Paramétrages!O4,'Recapitulatif mensuel'!K25-Paramétrages!O4,0)+IF(K36&gt;Paramétrages!O5,'Recapitulatif mensuel'!K36-Paramétrages!O5,0)+IF(K47&gt;Paramétrages!O6,'Recapitulatif mensuel'!K47-Paramétrages!O6,0)+IF(K58&gt;Paramétrages!O7,'Recapitulatif mensuel'!K58-Paramétrages!O7,0)+IF(K69&gt;Paramétrages!O8,'Recapitulatif mensuel'!K69-Paramétrages!O8,0)+IF(K80&gt;Paramétrages!O9,'Recapitulatif mensuel'!K80-Paramétrages!O9,0)</f>
        <v>0</v>
      </c>
      <c r="L222" s="72">
        <f>IF(L3&gt;Paramétrages!P2,'Recapitulatif mensuel'!L3-Paramétrages!P2,0)+IF(L14&gt;Paramétrages!P3,'Recapitulatif mensuel'!L14-Paramétrages!P3,0)+IF(L25&gt;Paramétrages!P4,'Recapitulatif mensuel'!L25-Paramétrages!P4,0)+IF(L36&gt;Paramétrages!P5,'Recapitulatif mensuel'!L36-Paramétrages!P5,0)+IF(L47&gt;Paramétrages!P6,'Recapitulatif mensuel'!L47-Paramétrages!P6,0)+IF(L58&gt;Paramétrages!P7,'Recapitulatif mensuel'!L58-Paramétrages!P7,0)+IF(L69&gt;Paramétrages!P8,'Recapitulatif mensuel'!L69-Paramétrages!P8,0)+IF(L80&gt;Paramétrages!P9,'Recapitulatif mensuel'!L80-Paramétrages!P9,0)</f>
        <v>0</v>
      </c>
      <c r="M222" s="72">
        <f>IF(M3&gt;Paramétrages!Q2,'Recapitulatif mensuel'!M3-Paramétrages!Q2,0)+IF(M14&gt;Paramétrages!Q3,'Recapitulatif mensuel'!M14-Paramétrages!Q3,0)+IF(M25&gt;Paramétrages!Q4,'Recapitulatif mensuel'!M25-Paramétrages!Q4,0)+IF(M36&gt;Paramétrages!Q5,'Recapitulatif mensuel'!M36-Paramétrages!Q5,0)+IF(M47&gt;Paramétrages!Q6,'Recapitulatif mensuel'!M47-Paramétrages!Q6,0)+IF(M58&gt;Paramétrages!Q7,'Recapitulatif mensuel'!M58-Paramétrages!Q7,0)+IF(M69&gt;Paramétrages!Q8,'Recapitulatif mensuel'!M69-Paramétrages!Q8,0)+IF(M80&gt;Paramétrages!Q9,'Recapitulatif mensuel'!M80-Paramétrages!Q9,0)</f>
        <v>0</v>
      </c>
      <c r="N222" s="72">
        <f>IF(N3&gt;Paramétrages!R2,'Recapitulatif mensuel'!N3-Paramétrages!R2,0)+IF(N14&gt;Paramétrages!R3,'Recapitulatif mensuel'!N14-Paramétrages!R3,0)+IF(N25&gt;Paramétrages!R4,'Recapitulatif mensuel'!N25-Paramétrages!R4,0)+IF(N36&gt;Paramétrages!R5,'Recapitulatif mensuel'!N36-Paramétrages!R5,0)+IF(N47&gt;Paramétrages!R6,'Recapitulatif mensuel'!N47-Paramétrages!R6,0)+IF(N58&gt;Paramétrages!R7,'Recapitulatif mensuel'!N58-Paramétrages!R7,0)+IF(N69&gt;Paramétrages!R8,'Recapitulatif mensuel'!N69-Paramétrages!R8,0)+IF(N80&gt;Paramétrages!R9,'Recapitulatif mensuel'!N80-Paramétrages!R9,0)</f>
        <v>0</v>
      </c>
      <c r="O222" s="72">
        <f>IF(O3&gt;Paramétrages!S2,'Recapitulatif mensuel'!O3-Paramétrages!S2,0)+IF(O14&gt;Paramétrages!S3,'Recapitulatif mensuel'!O14-Paramétrages!S3,0)+IF(O25&gt;Paramétrages!S4,'Recapitulatif mensuel'!O25-Paramétrages!S4,0)+IF(O36&gt;Paramétrages!S5,'Recapitulatif mensuel'!O36-Paramétrages!S5,0)+IF(O47&gt;Paramétrages!S6,'Recapitulatif mensuel'!O47-Paramétrages!S6,0)+IF(O58&gt;Paramétrages!S7,'Recapitulatif mensuel'!O58-Paramétrages!S7,0)+IF(O69&gt;Paramétrages!S8,'Recapitulatif mensuel'!O69-Paramétrages!S8,0)+IF(O80&gt;Paramétrages!S9,'Recapitulatif mensuel'!O80-Paramétrages!S9,0)</f>
        <v>0</v>
      </c>
      <c r="P222" s="72">
        <f>IF(P3&gt;Paramétrages!T2,'Recapitulatif mensuel'!P3-Paramétrages!T2,0)+IF(P14&gt;Paramétrages!T3,'Recapitulatif mensuel'!P14-Paramétrages!T3,0)+IF(P25&gt;Paramétrages!T4,'Recapitulatif mensuel'!P25-Paramétrages!T4,0)+IF(P36&gt;Paramétrages!T5,'Recapitulatif mensuel'!P36-Paramétrages!T5,0)+IF(P47&gt;Paramétrages!T6,'Recapitulatif mensuel'!P47-Paramétrages!T6,0)+IF(P58&gt;Paramétrages!T7,'Recapitulatif mensuel'!P58-Paramétrages!T7,0)+IF(P69&gt;Paramétrages!T8,'Recapitulatif mensuel'!P69-Paramétrages!T8,0)+IF(P80&gt;Paramétrages!T9,'Recapitulatif mensuel'!P80-Paramétrages!T9,0)</f>
        <v>1.4550231481481481</v>
      </c>
      <c r="Q222" s="72">
        <f>IF(Q3&gt;Paramétrages!U2,'Recapitulatif mensuel'!Q3-Paramétrages!U2,0)+IF(Q14&gt;Paramétrages!U3,'Recapitulatif mensuel'!Q14-Paramétrages!U3,0)+IF(Q25&gt;Paramétrages!U4,'Recapitulatif mensuel'!Q25-Paramétrages!U4,0)+IF(Q36&gt;Paramétrages!U5,'Recapitulatif mensuel'!Q36-Paramétrages!U5,0)+IF(Q47&gt;Paramétrages!U6,'Recapitulatif mensuel'!Q47-Paramétrages!U6,0)+IF(Q58&gt;Paramétrages!U7,'Recapitulatif mensuel'!Q58-Paramétrages!U7,0)+IF(Q69&gt;Paramétrages!U8,'Recapitulatif mensuel'!Q69-Paramétrages!U8,0)+IF(Q80&gt;Paramétrages!U9,'Recapitulatif mensuel'!Q80-Paramétrages!U9,0)</f>
        <v>0</v>
      </c>
      <c r="R222" s="72">
        <f>IF(R3&gt;Paramétrages!V2,'Recapitulatif mensuel'!R3-Paramétrages!V2,0)+IF(R14&gt;Paramétrages!V3,'Recapitulatif mensuel'!R14-Paramétrages!V3,0)+IF(R25&gt;Paramétrages!V4,'Recapitulatif mensuel'!R25-Paramétrages!V4,0)+IF(R36&gt;Paramétrages!V5,'Recapitulatif mensuel'!R36-Paramétrages!V5,0)+IF(R47&gt;Paramétrages!V6,'Recapitulatif mensuel'!R47-Paramétrages!V6,0)+IF(R58&gt;Paramétrages!V7,'Recapitulatif mensuel'!R58-Paramétrages!V7,0)+IF(R69&gt;Paramétrages!V8,'Recapitulatif mensuel'!R69-Paramétrages!V8,0)+IF(R80&gt;Paramétrages!V9,'Recapitulatif mensuel'!R80-Paramétrages!V9,0)</f>
        <v>0</v>
      </c>
      <c r="S222" s="72">
        <f>IF(S3&gt;Paramétrages!W2,'Recapitulatif mensuel'!S3-Paramétrages!W2,0)+IF(S14&gt;Paramétrages!W3,'Recapitulatif mensuel'!S14-Paramétrages!W3,0)+IF(S25&gt;Paramétrages!W4,'Recapitulatif mensuel'!S25-Paramétrages!W4,0)+IF(S36&gt;Paramétrages!W5,'Recapitulatif mensuel'!S36-Paramétrages!W5,0)+IF(S47&gt;Paramétrages!W6,'Recapitulatif mensuel'!S47-Paramétrages!W6,0)+IF(S58&gt;Paramétrages!W7,'Recapitulatif mensuel'!S58-Paramétrages!W7,0)+IF(S69&gt;Paramétrages!W8,'Recapitulatif mensuel'!S69-Paramétrages!W8,0)+IF(S80&gt;Paramétrages!W9,'Recapitulatif mensuel'!S80-Paramétrages!W9,0)</f>
        <v>0</v>
      </c>
      <c r="T222" s="72">
        <f>IF(T3&gt;Paramétrages!X2,'Recapitulatif mensuel'!T3-Paramétrages!X2,0)+IF(T14&gt;Paramétrages!X3,'Recapitulatif mensuel'!T14-Paramétrages!X3,0)+IF(T25&gt;Paramétrages!X4,'Recapitulatif mensuel'!T25-Paramétrages!X4,0)+IF(T36&gt;Paramétrages!X5,'Recapitulatif mensuel'!T36-Paramétrages!X5,0)+IF(T47&gt;Paramétrages!X6,'Recapitulatif mensuel'!T47-Paramétrages!X6,0)+IF(T58&gt;Paramétrages!X7,'Recapitulatif mensuel'!T58-Paramétrages!X7,0)+IF(T69&gt;Paramétrages!X8,'Recapitulatif mensuel'!T69-Paramétrages!X8,0)+IF(T80&gt;Paramétrages!X9,'Recapitulatif mensuel'!T80-Paramétrages!X9,0)</f>
        <v>0</v>
      </c>
      <c r="U222" s="72">
        <f>IF(U3&gt;Paramétrages!Y2,'Recapitulatif mensuel'!U3-Paramétrages!Y2,0)+IF(U14&gt;Paramétrages!Y3,'Recapitulatif mensuel'!U14-Paramétrages!Y3,0)+IF(U25&gt;Paramétrages!Y4,'Recapitulatif mensuel'!U25-Paramétrages!Y4,0)+IF(U36&gt;Paramétrages!Y5,'Recapitulatif mensuel'!U36-Paramétrages!Y5,0)+IF(U47&gt;Paramétrages!Y6,'Recapitulatif mensuel'!U47-Paramétrages!Y6,0)+IF(U58&gt;Paramétrages!Y7,'Recapitulatif mensuel'!U58-Paramétrages!Y7,0)+IF(U69&gt;Paramétrages!Y8,'Recapitulatif mensuel'!U69-Paramétrages!Y8,0)+IF(U80&gt;Paramétrages!Y9,'Recapitulatif mensuel'!U80-Paramétrages!Y9,0)</f>
        <v>0</v>
      </c>
      <c r="V222" s="72">
        <f>IF(V3&gt;Paramétrages!Z2,'Recapitulatif mensuel'!V3-Paramétrages!Z2,0)+IF(V14&gt;Paramétrages!Z3,'Recapitulatif mensuel'!V14-Paramétrages!Z3,0)+IF(V25&gt;Paramétrages!Z4,'Recapitulatif mensuel'!V25-Paramétrages!Z4,0)+IF(V36&gt;Paramétrages!Z5,'Recapitulatif mensuel'!V36-Paramétrages!Z5,0)+IF(V47&gt;Paramétrages!Z6,'Recapitulatif mensuel'!V47-Paramétrages!Z6,0)+IF(V58&gt;Paramétrages!Z7,'Recapitulatif mensuel'!V58-Paramétrages!Z7,0)+IF(V69&gt;Paramétrages!Z8,'Recapitulatif mensuel'!V69-Paramétrages!Z8,0)+IF(V80&gt;Paramétrages!Z9,'Recapitulatif mensuel'!V80-Paramétrages!Z9,0)</f>
        <v>0</v>
      </c>
      <c r="W222" s="72">
        <f>IF(W3&gt;Paramétrages!AA2,'Recapitulatif mensuel'!W3-Paramétrages!AA2,0)+IF(W14&gt;Paramétrages!AA3,'Recapitulatif mensuel'!W14-Paramétrages!AA3,0)+IF(W25&gt;Paramétrages!AA4,'Recapitulatif mensuel'!W25-Paramétrages!AA4,0)+IF(W36&gt;Paramétrages!AA5,'Recapitulatif mensuel'!W36-Paramétrages!AA5,0)+IF(W47&gt;Paramétrages!AA6,'Recapitulatif mensuel'!W47-Paramétrages!AA6,0)+IF(W58&gt;Paramétrages!AA7,'Recapitulatif mensuel'!W58-Paramétrages!AA7,0)+IF(W69&gt;Paramétrages!AA8,'Recapitulatif mensuel'!W69-Paramétrages!AA8,0)+IF(W80&gt;Paramétrages!AA9,'Recapitulatif mensuel'!W80-Paramétrages!AA9,0)</f>
        <v>0</v>
      </c>
      <c r="X222" s="72">
        <f>IF(X3&gt;Paramétrages!AB2,'Recapitulatif mensuel'!X3-Paramétrages!AB2,0)+IF(X14&gt;Paramétrages!AB3,'Recapitulatif mensuel'!X14-Paramétrages!AB3,0)+IF(X25&gt;Paramétrages!AB4,'Recapitulatif mensuel'!X25-Paramétrages!AB4,0)+IF(X36&gt;Paramétrages!AB5,'Recapitulatif mensuel'!X36-Paramétrages!AB5,0)+IF(X47&gt;Paramétrages!AB6,'Recapitulatif mensuel'!X47-Paramétrages!AB6,0)+IF(X58&gt;Paramétrages!AB7,'Recapitulatif mensuel'!X58-Paramétrages!AB7,0)+IF(X69&gt;Paramétrages!AB8,'Recapitulatif mensuel'!X69-Paramétrages!AB8,0)+IF(X80&gt;Paramétrages!AB9,'Recapitulatif mensuel'!X80-Paramétrages!AB9,0)</f>
        <v>0</v>
      </c>
      <c r="Y222" s="72">
        <f>IF(Y3&gt;Paramétrages!AC2,'Recapitulatif mensuel'!Y3-Paramétrages!AC2,0)+IF(Y14&gt;Paramétrages!AC3,'Recapitulatif mensuel'!Y14-Paramétrages!AC3,0)+IF(Y25&gt;Paramétrages!AC4,'Recapitulatif mensuel'!Y25-Paramétrages!AC4,0)+IF(Y36&gt;Paramétrages!AC5,'Recapitulatif mensuel'!Y36-Paramétrages!AC5,0)+IF(Y47&gt;Paramétrages!AC6,'Recapitulatif mensuel'!Y47-Paramétrages!AC6,0)+IF(Y58&gt;Paramétrages!AC7,'Recapitulatif mensuel'!Y58-Paramétrages!AC7,0)+IF(Y69&gt;Paramétrages!AC8,'Recapitulatif mensuel'!Y69-Paramétrages!AC8,0)+IF(Y80&gt;Paramétrages!AC9,'Recapitulatif mensuel'!Y80-Paramétrages!AC9,0)</f>
        <v>0</v>
      </c>
      <c r="Z222" s="72">
        <f>IF(Z3&gt;Paramétrages!AD2,'Recapitulatif mensuel'!Z3-Paramétrages!AD2,0)+IF(Z14&gt;Paramétrages!AD3,'Recapitulatif mensuel'!Z14-Paramétrages!AD3,0)+IF(Z25&gt;Paramétrages!AD4,'Recapitulatif mensuel'!Z25-Paramétrages!AD4,0)+IF(Z36&gt;Paramétrages!AD5,'Recapitulatif mensuel'!Z36-Paramétrages!AD5,0)+IF(Z47&gt;Paramétrages!AD6,'Recapitulatif mensuel'!Z47-Paramétrages!AD6,0)+IF(Z58&gt;Paramétrages!AD7,'Recapitulatif mensuel'!Z58-Paramétrages!AD7,0)+IF(Z69&gt;Paramétrages!AD8,'Recapitulatif mensuel'!Z69-Paramétrages!AD8,0)+IF(Z80&gt;Paramétrages!AD9,'Recapitulatif mensuel'!Z80-Paramétrages!AD9,0)</f>
        <v>0</v>
      </c>
      <c r="AA222" s="72">
        <f>IF(AA3&gt;Paramétrages!AE2,'Recapitulatif mensuel'!AA3-Paramétrages!AE2,0)+IF(AA14&gt;Paramétrages!AE3,'Recapitulatif mensuel'!AA14-Paramétrages!AE3,0)+IF(AA25&gt;Paramétrages!AE4,'Recapitulatif mensuel'!AA25-Paramétrages!AE4,0)+IF(AA36&gt;Paramétrages!AE5,'Recapitulatif mensuel'!AA36-Paramétrages!AE5,0)+IF(AA47&gt;Paramétrages!AE6,'Recapitulatif mensuel'!AA47-Paramétrages!AE6,0)+IF(AA58&gt;Paramétrages!AE7,'Recapitulatif mensuel'!AA58-Paramétrages!AE7,0)+IF(AA69&gt;Paramétrages!AE8,'Recapitulatif mensuel'!AA69-Paramétrages!AE8,0)+IF(AA80&gt;Paramétrages!AE9,'Recapitulatif mensuel'!AA80-Paramétrages!AE9,0)</f>
        <v>0</v>
      </c>
      <c r="AB222" s="72">
        <f>IF(AB3&gt;Paramétrages!AF2,'Recapitulatif mensuel'!AB3-Paramétrages!AF2,0)+IF(AB14&gt;Paramétrages!AF3,'Recapitulatif mensuel'!AB14-Paramétrages!AF3,0)+IF(AB25&gt;Paramétrages!AF4,'Recapitulatif mensuel'!AB25-Paramétrages!AF4,0)+IF(AB36&gt;Paramétrages!AF5,'Recapitulatif mensuel'!AB36-Paramétrages!AF5,0)+IF(AB47&gt;Paramétrages!AF6,'Recapitulatif mensuel'!AB47-Paramétrages!AF6,0)+IF(AB58&gt;Paramétrages!AF7,'Recapitulatif mensuel'!AB58-Paramétrages!AF7,0)+IF(AB69&gt;Paramétrages!AF8,'Recapitulatif mensuel'!AB69-Paramétrages!AF8,0)+IF(AB80&gt;Paramétrages!AF9,'Recapitulatif mensuel'!AB80-Paramétrages!AF9,0)</f>
        <v>0</v>
      </c>
      <c r="AC222" s="72">
        <f>IF(AC3&gt;Paramétrages!AG2,'Recapitulatif mensuel'!AC3-Paramétrages!AG2,0)+IF(AC14&gt;Paramétrages!AG3,'Recapitulatif mensuel'!AC14-Paramétrages!AG3,0)+IF(AC25&gt;Paramétrages!AG4,'Recapitulatif mensuel'!AC25-Paramétrages!AG4,0)+IF(AC36&gt;Paramétrages!AG5,'Recapitulatif mensuel'!AC36-Paramétrages!AG5,0)+IF(AC47&gt;Paramétrages!AG6,'Recapitulatif mensuel'!AC47-Paramétrages!AG6,0)+IF(AC58&gt;Paramétrages!AG7,'Recapitulatif mensuel'!AC58-Paramétrages!AG7,0)+IF(AC69&gt;Paramétrages!AG8,'Recapitulatif mensuel'!AC69-Paramétrages!AG8,0)+IF(AC80&gt;Paramétrages!AG9,'Recapitulatif mensuel'!AC80-Paramétrages!AG9,0)</f>
        <v>0</v>
      </c>
      <c r="AD222" s="72">
        <f>IF(AD3&gt;Paramétrages!AH2,'Recapitulatif mensuel'!AD3-Paramétrages!AH2,0)+IF(AD14&gt;Paramétrages!AH3,'Recapitulatif mensuel'!AD14-Paramétrages!AH3,0)+IF(AD25&gt;Paramétrages!AH4,'Recapitulatif mensuel'!AD25-Paramétrages!AH4,0)+IF(AD36&gt;Paramétrages!AH5,'Recapitulatif mensuel'!AD36-Paramétrages!AH5,0)+IF(AD47&gt;Paramétrages!AH6,'Recapitulatif mensuel'!AD47-Paramétrages!AH6,0)+IF(AD58&gt;Paramétrages!AH7,'Recapitulatif mensuel'!AD58-Paramétrages!AH7,0)+IF(AD69&gt;Paramétrages!AH8,'Recapitulatif mensuel'!AD69-Paramétrages!AH8,0)+IF(AD80&gt;Paramétrages!AH9,'Recapitulatif mensuel'!AD80-Paramétrages!AH9,0)</f>
        <v>0</v>
      </c>
      <c r="AE222" s="72">
        <f>IF(AE3&gt;Paramétrages!AI2,'Recapitulatif mensuel'!AE3-Paramétrages!AI2,0)+IF(AE14&gt;Paramétrages!AI3,'Recapitulatif mensuel'!AE14-Paramétrages!AI3,0)+IF(AE25&gt;Paramétrages!AI4,'Recapitulatif mensuel'!AE25-Paramétrages!AI4,0)+IF(AE36&gt;Paramétrages!AI5,'Recapitulatif mensuel'!AE36-Paramétrages!AI5,0)+IF(AE47&gt;Paramétrages!AI6,'Recapitulatif mensuel'!AE47-Paramétrages!AI6,0)+IF(AE58&gt;Paramétrages!AI7,'Recapitulatif mensuel'!AE58-Paramétrages!AI7,0)+IF(AE69&gt;Paramétrages!AI8,'Recapitulatif mensuel'!AE69-Paramétrages!AI8,0)+IF(AE80&gt;Paramétrages!AI9,'Recapitulatif mensuel'!AE80-Paramétrages!AI9,0)</f>
        <v>0</v>
      </c>
      <c r="AF222" s="72">
        <f>IF(AF3&gt;Paramétrages!AJ2,'Recapitulatif mensuel'!AF3-Paramétrages!AJ2,0)+IF(AF14&gt;Paramétrages!AJ3,'Recapitulatif mensuel'!AF14-Paramétrages!AJ3,0)+IF(AF25&gt;Paramétrages!AJ4,'Recapitulatif mensuel'!AF25-Paramétrages!AJ4,0)+IF(AF36&gt;Paramétrages!AJ5,'Recapitulatif mensuel'!AF36-Paramétrages!AJ5,0)+IF(AF47&gt;Paramétrages!AJ6,'Recapitulatif mensuel'!AF47-Paramétrages!AJ6,0)+IF(AF58&gt;Paramétrages!AJ7,'Recapitulatif mensuel'!AF58-Paramétrages!AJ7,0)+IF(AF69&gt;Paramétrages!AJ8,'Recapitulatif mensuel'!AF69-Paramétrages!AJ8,0)+IF(AF80&gt;Paramétrages!AJ9,'Recapitulatif mensuel'!AF80-Paramétrages!AJ9,0)</f>
        <v>0</v>
      </c>
      <c r="AG222" s="72">
        <f>AVERAGE(B222:AF222)</f>
        <v>4.6936230585424135E-2</v>
      </c>
      <c r="AH222" s="74"/>
    </row>
    <row r="223" spans="1:37" ht="15.75" thickBot="1" x14ac:dyDescent="0.3">
      <c r="A223" s="71" t="s">
        <v>73</v>
      </c>
      <c r="B223" s="73">
        <f>SUM(B224:B243)</f>
        <v>0</v>
      </c>
      <c r="C223" s="73">
        <f t="shared" ref="C223:AG223" si="675">SUM(C224:C243)</f>
        <v>0</v>
      </c>
      <c r="D223" s="73">
        <f t="shared" si="675"/>
        <v>0</v>
      </c>
      <c r="E223" s="73">
        <f t="shared" si="675"/>
        <v>0</v>
      </c>
      <c r="F223" s="73">
        <f t="shared" si="675"/>
        <v>0</v>
      </c>
      <c r="G223" s="73">
        <f t="shared" si="675"/>
        <v>0</v>
      </c>
      <c r="H223" s="73">
        <f t="shared" si="675"/>
        <v>0</v>
      </c>
      <c r="I223" s="73">
        <f t="shared" si="675"/>
        <v>0</v>
      </c>
      <c r="J223" s="73">
        <f t="shared" si="675"/>
        <v>0</v>
      </c>
      <c r="K223" s="73">
        <f t="shared" si="675"/>
        <v>0</v>
      </c>
      <c r="L223" s="73">
        <f t="shared" si="675"/>
        <v>0</v>
      </c>
      <c r="M223" s="73">
        <f t="shared" si="675"/>
        <v>0</v>
      </c>
      <c r="N223" s="73">
        <f t="shared" si="675"/>
        <v>0</v>
      </c>
      <c r="O223" s="73">
        <f t="shared" si="675"/>
        <v>0</v>
      </c>
      <c r="P223" s="73">
        <f t="shared" si="675"/>
        <v>8</v>
      </c>
      <c r="Q223" s="73">
        <f t="shared" si="675"/>
        <v>0</v>
      </c>
      <c r="R223" s="73">
        <f t="shared" si="675"/>
        <v>0</v>
      </c>
      <c r="S223" s="73">
        <f t="shared" si="675"/>
        <v>0</v>
      </c>
      <c r="T223" s="73">
        <f t="shared" si="675"/>
        <v>0</v>
      </c>
      <c r="U223" s="73">
        <f t="shared" si="675"/>
        <v>0</v>
      </c>
      <c r="V223" s="73">
        <f t="shared" si="675"/>
        <v>0</v>
      </c>
      <c r="W223" s="73">
        <f t="shared" si="675"/>
        <v>0</v>
      </c>
      <c r="X223" s="73">
        <f t="shared" si="675"/>
        <v>0</v>
      </c>
      <c r="Y223" s="73">
        <f t="shared" si="675"/>
        <v>0</v>
      </c>
      <c r="Z223" s="73">
        <f t="shared" si="675"/>
        <v>0</v>
      </c>
      <c r="AA223" s="73">
        <f t="shared" si="675"/>
        <v>0</v>
      </c>
      <c r="AB223" s="73">
        <f t="shared" si="675"/>
        <v>0</v>
      </c>
      <c r="AC223" s="73">
        <f t="shared" si="675"/>
        <v>0</v>
      </c>
      <c r="AD223" s="73">
        <f t="shared" si="675"/>
        <v>0</v>
      </c>
      <c r="AE223" s="73">
        <f t="shared" si="675"/>
        <v>0</v>
      </c>
      <c r="AF223" s="73">
        <f t="shared" si="675"/>
        <v>0</v>
      </c>
      <c r="AG223" s="73">
        <f t="shared" si="675"/>
        <v>6</v>
      </c>
      <c r="AH223" s="75"/>
    </row>
    <row r="224" spans="1:37" ht="15.75" thickBot="1" x14ac:dyDescent="0.3">
      <c r="A224" s="52" t="s">
        <v>53</v>
      </c>
      <c r="B224" s="70">
        <f>IF(Paramétrages!$Q2="O",B5,0)</f>
        <v>0</v>
      </c>
      <c r="C224" s="70">
        <f>IF(Paramétrages!$Q2="O",C5,0)</f>
        <v>0</v>
      </c>
      <c r="D224" s="70">
        <f>IF(Paramétrages!$Q2="O",D5,0)</f>
        <v>0</v>
      </c>
      <c r="E224" s="70">
        <f>IF(Paramétrages!$Q2="O",E5,0)</f>
        <v>0</v>
      </c>
      <c r="F224" s="70">
        <f>IF(Paramétrages!$Q2="O",F5,0)</f>
        <v>0</v>
      </c>
      <c r="G224" s="70">
        <f>IF(Paramétrages!$Q2="O",G5,0)</f>
        <v>0</v>
      </c>
      <c r="H224" s="70">
        <f>IF(Paramétrages!$Q2="O",H5,0)</f>
        <v>0</v>
      </c>
      <c r="I224" s="70">
        <f>IF(Paramétrages!$Q2="O",I5,0)</f>
        <v>0</v>
      </c>
      <c r="J224" s="70">
        <f>IF(Paramétrages!$Q2="O",J5,0)</f>
        <v>0</v>
      </c>
      <c r="K224" s="70">
        <f>IF(Paramétrages!$Q2="O",K5,0)</f>
        <v>0</v>
      </c>
      <c r="L224" s="70">
        <f>IF(Paramétrages!$Q2="O",L5,0)</f>
        <v>0</v>
      </c>
      <c r="M224" s="70">
        <f>IF(Paramétrages!$Q2="O",M5,0)</f>
        <v>0</v>
      </c>
      <c r="N224" s="70">
        <f>IF(Paramétrages!$Q2="O",N5,0)</f>
        <v>0</v>
      </c>
      <c r="O224" s="70">
        <f>IF(Paramétrages!$Q2="O",O5,0)</f>
        <v>0</v>
      </c>
      <c r="P224" s="70">
        <f>IF(Paramétrages!$Q2="O",P5,0)</f>
        <v>2</v>
      </c>
      <c r="Q224" s="70">
        <f>IF(Paramétrages!$Q2="O",Q5,0)</f>
        <v>0</v>
      </c>
      <c r="R224" s="70">
        <f>IF(Paramétrages!$Q2="O",R5,0)</f>
        <v>0</v>
      </c>
      <c r="S224" s="70">
        <f>IF(Paramétrages!$Q2="O",S5,0)</f>
        <v>0</v>
      </c>
      <c r="T224" s="70">
        <f>IF(Paramétrages!$Q2="O",T5,0)</f>
        <v>0</v>
      </c>
      <c r="U224" s="70">
        <f>IF(Paramétrages!$Q2="O",U5,0)</f>
        <v>0</v>
      </c>
      <c r="V224" s="70">
        <f>IF(Paramétrages!$Q2="O",V5,0)</f>
        <v>0</v>
      </c>
      <c r="W224" s="70">
        <f>IF(Paramétrages!$Q2="O",W5,0)</f>
        <v>0</v>
      </c>
      <c r="X224" s="70">
        <f>IF(Paramétrages!$Q2="O",X5,0)</f>
        <v>0</v>
      </c>
      <c r="Y224" s="70">
        <f>IF(Paramétrages!$Q2="O",Y5,0)</f>
        <v>0</v>
      </c>
      <c r="Z224" s="70">
        <f>IF(Paramétrages!$Q2="O",Z5,0)</f>
        <v>0</v>
      </c>
      <c r="AA224" s="70">
        <f>IF(Paramétrages!$Q2="O",AA5,0)</f>
        <v>0</v>
      </c>
      <c r="AB224" s="70">
        <f>IF(Paramétrages!$Q2="O",AB5,0)</f>
        <v>0</v>
      </c>
      <c r="AC224" s="70">
        <f>IF(Paramétrages!$Q2="O",AC5,0)</f>
        <v>0</v>
      </c>
      <c r="AD224" s="70">
        <f>IF(Paramétrages!$Q2="O",AD5,0)</f>
        <v>0</v>
      </c>
      <c r="AE224" s="70">
        <f>IF(Paramétrages!$Q2="O",AE5,0)</f>
        <v>0</v>
      </c>
      <c r="AF224" s="70">
        <f>IF(Paramétrages!$Q2="O",AF5,0)</f>
        <v>0</v>
      </c>
      <c r="AG224" s="70"/>
      <c r="AH224" s="76"/>
    </row>
    <row r="225" spans="1:34" ht="15.75" thickBot="1" x14ac:dyDescent="0.3">
      <c r="A225" s="52" t="s">
        <v>54</v>
      </c>
      <c r="B225" s="70">
        <f>IF(Paramétrages!$Q3="O",B16,0)</f>
        <v>0</v>
      </c>
      <c r="C225" s="70">
        <f>IF(Paramétrages!$Q3="O",C16,0)</f>
        <v>0</v>
      </c>
      <c r="D225" s="70">
        <f>IF(Paramétrages!$Q3="O",D16,0)</f>
        <v>0</v>
      </c>
      <c r="E225" s="70">
        <f>IF(Paramétrages!$Q3="O",E16,0)</f>
        <v>0</v>
      </c>
      <c r="F225" s="70">
        <f>IF(Paramétrages!$Q3="O",F16,0)</f>
        <v>0</v>
      </c>
      <c r="G225" s="70">
        <f>IF(Paramétrages!$Q3="O",G16,0)</f>
        <v>0</v>
      </c>
      <c r="H225" s="70">
        <f>IF(Paramétrages!$Q3="O",H16,0)</f>
        <v>0</v>
      </c>
      <c r="I225" s="70">
        <f>IF(Paramétrages!$Q3="O",I16,0)</f>
        <v>0</v>
      </c>
      <c r="J225" s="70">
        <f>IF(Paramétrages!$Q3="O",J16,0)</f>
        <v>0</v>
      </c>
      <c r="K225" s="70">
        <f>IF(Paramétrages!$Q3="O",K16,0)</f>
        <v>0</v>
      </c>
      <c r="L225" s="70">
        <f>IF(Paramétrages!$Q3="O",L16,0)</f>
        <v>0</v>
      </c>
      <c r="M225" s="70">
        <f>IF(Paramétrages!$Q3="O",M16,0)</f>
        <v>0</v>
      </c>
      <c r="N225" s="70">
        <f>IF(Paramétrages!$Q3="O",N16,0)</f>
        <v>0</v>
      </c>
      <c r="O225" s="70">
        <f>IF(Paramétrages!$Q3="O",O16,0)</f>
        <v>0</v>
      </c>
      <c r="P225" s="70">
        <f>IF(Paramétrages!$Q3="O",P16,0)</f>
        <v>2</v>
      </c>
      <c r="Q225" s="70">
        <f>IF(Paramétrages!$Q3="O",Q16,0)</f>
        <v>0</v>
      </c>
      <c r="R225" s="70">
        <f>IF(Paramétrages!$Q3="O",R16,0)</f>
        <v>0</v>
      </c>
      <c r="S225" s="70">
        <f>IF(Paramétrages!$Q3="O",S16,0)</f>
        <v>0</v>
      </c>
      <c r="T225" s="70">
        <f>IF(Paramétrages!$Q3="O",T16,0)</f>
        <v>0</v>
      </c>
      <c r="U225" s="70">
        <f>IF(Paramétrages!$Q3="O",U16,0)</f>
        <v>0</v>
      </c>
      <c r="V225" s="70">
        <f>IF(Paramétrages!$Q3="O",V16,0)</f>
        <v>0</v>
      </c>
      <c r="W225" s="70">
        <f>IF(Paramétrages!$Q3="O",W16,0)</f>
        <v>0</v>
      </c>
      <c r="X225" s="70">
        <f>IF(Paramétrages!$Q3="O",X16,0)</f>
        <v>0</v>
      </c>
      <c r="Y225" s="70">
        <f>IF(Paramétrages!$Q3="O",Y16,0)</f>
        <v>0</v>
      </c>
      <c r="Z225" s="70">
        <f>IF(Paramétrages!$Q3="O",Z16,0)</f>
        <v>0</v>
      </c>
      <c r="AA225" s="70">
        <f>IF(Paramétrages!$Q3="O",AA16,0)</f>
        <v>0</v>
      </c>
      <c r="AB225" s="70">
        <f>IF(Paramétrages!$Q3="O",AB16,0)</f>
        <v>0</v>
      </c>
      <c r="AC225" s="70">
        <f>IF(Paramétrages!$Q3="O",AC16,0)</f>
        <v>0</v>
      </c>
      <c r="AD225" s="70">
        <f>IF(Paramétrages!$Q3="O",AD16,0)</f>
        <v>0</v>
      </c>
      <c r="AE225" s="70">
        <f>IF(Paramétrages!$Q3="O",AE16,0)</f>
        <v>0</v>
      </c>
      <c r="AF225" s="70">
        <f>IF(Paramétrages!$Q3="O",AF16,0)</f>
        <v>0</v>
      </c>
      <c r="AG225" s="70">
        <f>IF(Paramétrages!$Q3="O",AG16,0)</f>
        <v>2</v>
      </c>
      <c r="AH225" s="76"/>
    </row>
    <row r="226" spans="1:34" ht="15.75" thickBot="1" x14ac:dyDescent="0.3">
      <c r="A226" s="52" t="s">
        <v>55</v>
      </c>
      <c r="B226" s="70">
        <f>IF(Paramétrages!$Q4="O",B27,0)</f>
        <v>0</v>
      </c>
      <c r="C226" s="70">
        <f>IF(Paramétrages!$Q4="O",C27,0)</f>
        <v>0</v>
      </c>
      <c r="D226" s="70">
        <f>IF(Paramétrages!$Q4="O",D27,0)</f>
        <v>0</v>
      </c>
      <c r="E226" s="70">
        <f>IF(Paramétrages!$Q4="O",E27,0)</f>
        <v>0</v>
      </c>
      <c r="F226" s="70">
        <f>IF(Paramétrages!$Q4="O",F27,0)</f>
        <v>0</v>
      </c>
      <c r="G226" s="70">
        <f>IF(Paramétrages!$Q4="O",G27,0)</f>
        <v>0</v>
      </c>
      <c r="H226" s="70">
        <f>IF(Paramétrages!$Q4="O",H27,0)</f>
        <v>0</v>
      </c>
      <c r="I226" s="70">
        <f>IF(Paramétrages!$Q4="O",I27,0)</f>
        <v>0</v>
      </c>
      <c r="J226" s="70">
        <f>IF(Paramétrages!$Q4="O",J27,0)</f>
        <v>0</v>
      </c>
      <c r="K226" s="70">
        <f>IF(Paramétrages!$Q4="O",K27,0)</f>
        <v>0</v>
      </c>
      <c r="L226" s="70">
        <f>IF(Paramétrages!$Q4="O",L27,0)</f>
        <v>0</v>
      </c>
      <c r="M226" s="70">
        <f>IF(Paramétrages!$Q4="O",M27,0)</f>
        <v>0</v>
      </c>
      <c r="N226" s="70">
        <f>IF(Paramétrages!$Q4="O",N27,0)</f>
        <v>0</v>
      </c>
      <c r="O226" s="70">
        <f>IF(Paramétrages!$Q4="O",O27,0)</f>
        <v>0</v>
      </c>
      <c r="P226" s="70">
        <f>IF(Paramétrages!$Q4="O",P27,0)</f>
        <v>0</v>
      </c>
      <c r="Q226" s="70">
        <f>IF(Paramétrages!$Q4="O",Q27,0)</f>
        <v>0</v>
      </c>
      <c r="R226" s="70">
        <f>IF(Paramétrages!$Q4="O",R27,0)</f>
        <v>0</v>
      </c>
      <c r="S226" s="70">
        <f>IF(Paramétrages!$Q4="O",S27,0)</f>
        <v>0</v>
      </c>
      <c r="T226" s="70">
        <f>IF(Paramétrages!$Q4="O",T27,0)</f>
        <v>0</v>
      </c>
      <c r="U226" s="70">
        <f>IF(Paramétrages!$Q4="O",U27,0)</f>
        <v>0</v>
      </c>
      <c r="V226" s="70">
        <f>IF(Paramétrages!$Q4="O",V27,0)</f>
        <v>0</v>
      </c>
      <c r="W226" s="70">
        <f>IF(Paramétrages!$Q4="O",W27,0)</f>
        <v>0</v>
      </c>
      <c r="X226" s="70">
        <f>IF(Paramétrages!$Q4="O",X27,0)</f>
        <v>0</v>
      </c>
      <c r="Y226" s="70">
        <f>IF(Paramétrages!$Q4="O",Y27,0)</f>
        <v>0</v>
      </c>
      <c r="Z226" s="70">
        <f>IF(Paramétrages!$Q4="O",Z27,0)</f>
        <v>0</v>
      </c>
      <c r="AA226" s="70">
        <f>IF(Paramétrages!$Q4="O",AA27,0)</f>
        <v>0</v>
      </c>
      <c r="AB226" s="70">
        <f>IF(Paramétrages!$Q4="O",AB27,0)</f>
        <v>0</v>
      </c>
      <c r="AC226" s="70">
        <f>IF(Paramétrages!$Q4="O",AC27,0)</f>
        <v>0</v>
      </c>
      <c r="AD226" s="70">
        <f>IF(Paramétrages!$Q4="O",AD27,0)</f>
        <v>0</v>
      </c>
      <c r="AE226" s="70">
        <f>IF(Paramétrages!$Q4="O",AE27,0)</f>
        <v>0</v>
      </c>
      <c r="AF226" s="70">
        <f>IF(Paramétrages!$Q4="O",AF27,0)</f>
        <v>0</v>
      </c>
      <c r="AG226" s="70"/>
      <c r="AH226" s="76"/>
    </row>
    <row r="227" spans="1:34" ht="15.75" thickBot="1" x14ac:dyDescent="0.3">
      <c r="A227" s="52" t="s">
        <v>56</v>
      </c>
      <c r="B227" s="70">
        <f>IF(Paramétrages!$Q5="O",B38,0)</f>
        <v>0</v>
      </c>
      <c r="C227" s="70">
        <f>IF(Paramétrages!$Q5="O",C38,0)</f>
        <v>0</v>
      </c>
      <c r="D227" s="70">
        <f>IF(Paramétrages!$Q5="O",D38,0)</f>
        <v>0</v>
      </c>
      <c r="E227" s="70">
        <f>IF(Paramétrages!$Q5="O",E38,0)</f>
        <v>0</v>
      </c>
      <c r="F227" s="70">
        <f>IF(Paramétrages!$Q5="O",F38,0)</f>
        <v>0</v>
      </c>
      <c r="G227" s="70">
        <f>IF(Paramétrages!$Q5="O",G38,0)</f>
        <v>0</v>
      </c>
      <c r="H227" s="70">
        <f>IF(Paramétrages!$Q5="O",H38,0)</f>
        <v>0</v>
      </c>
      <c r="I227" s="70">
        <f>IF(Paramétrages!$Q5="O",I38,0)</f>
        <v>0</v>
      </c>
      <c r="J227" s="70">
        <f>IF(Paramétrages!$Q5="O",J38,0)</f>
        <v>0</v>
      </c>
      <c r="K227" s="70">
        <f>IF(Paramétrages!$Q5="O",K38,0)</f>
        <v>0</v>
      </c>
      <c r="L227" s="70">
        <f>IF(Paramétrages!$Q5="O",L38,0)</f>
        <v>0</v>
      </c>
      <c r="M227" s="70">
        <f>IF(Paramétrages!$Q5="O",M38,0)</f>
        <v>0</v>
      </c>
      <c r="N227" s="70">
        <f>IF(Paramétrages!$Q5="O",N38,0)</f>
        <v>0</v>
      </c>
      <c r="O227" s="70">
        <f>IF(Paramétrages!$Q5="O",O38,0)</f>
        <v>0</v>
      </c>
      <c r="P227" s="70">
        <f>IF(Paramétrages!$Q5="O",P38,0)</f>
        <v>4</v>
      </c>
      <c r="Q227" s="70">
        <f>IF(Paramétrages!$Q5="O",Q38,0)</f>
        <v>0</v>
      </c>
      <c r="R227" s="70">
        <f>IF(Paramétrages!$Q5="O",R38,0)</f>
        <v>0</v>
      </c>
      <c r="S227" s="70">
        <f>IF(Paramétrages!$Q5="O",S38,0)</f>
        <v>0</v>
      </c>
      <c r="T227" s="70">
        <f>IF(Paramétrages!$Q5="O",T38,0)</f>
        <v>0</v>
      </c>
      <c r="U227" s="70">
        <f>IF(Paramétrages!$Q5="O",U38,0)</f>
        <v>0</v>
      </c>
      <c r="V227" s="70">
        <f>IF(Paramétrages!$Q5="O",V38,0)</f>
        <v>0</v>
      </c>
      <c r="W227" s="70">
        <f>IF(Paramétrages!$Q5="O",W38,0)</f>
        <v>0</v>
      </c>
      <c r="X227" s="70">
        <f>IF(Paramétrages!$Q5="O",X38,0)</f>
        <v>0</v>
      </c>
      <c r="Y227" s="70">
        <f>IF(Paramétrages!$Q5="O",Y38,0)</f>
        <v>0</v>
      </c>
      <c r="Z227" s="70">
        <f>IF(Paramétrages!$Q5="O",Z38,0)</f>
        <v>0</v>
      </c>
      <c r="AA227" s="70">
        <f>IF(Paramétrages!$Q5="O",AA38,0)</f>
        <v>0</v>
      </c>
      <c r="AB227" s="70">
        <f>IF(Paramétrages!$Q5="O",AB38,0)</f>
        <v>0</v>
      </c>
      <c r="AC227" s="70">
        <f>IF(Paramétrages!$Q5="O",AC38,0)</f>
        <v>0</v>
      </c>
      <c r="AD227" s="70">
        <f>IF(Paramétrages!$Q5="O",AD38,0)</f>
        <v>0</v>
      </c>
      <c r="AE227" s="70">
        <f>IF(Paramétrages!$Q5="O",AE38,0)</f>
        <v>0</v>
      </c>
      <c r="AF227" s="70">
        <f>IF(Paramétrages!$Q5="O",AF38,0)</f>
        <v>0</v>
      </c>
      <c r="AG227" s="70">
        <f>IF(Paramétrages!$Q5="O",AG38,0)</f>
        <v>4</v>
      </c>
      <c r="AH227" s="76"/>
    </row>
    <row r="228" spans="1:34" ht="15.75" thickBot="1" x14ac:dyDescent="0.3">
      <c r="A228" s="52" t="s">
        <v>57</v>
      </c>
      <c r="B228" s="70">
        <f>IF(Paramétrages!$Q6="O",B49,0)</f>
        <v>0</v>
      </c>
      <c r="C228" s="70">
        <f>IF(Paramétrages!$Q6="O",C49,0)</f>
        <v>0</v>
      </c>
      <c r="D228" s="70">
        <f>IF(Paramétrages!$Q6="O",D49,0)</f>
        <v>0</v>
      </c>
      <c r="E228" s="70">
        <f>IF(Paramétrages!$Q6="O",E49,0)</f>
        <v>0</v>
      </c>
      <c r="F228" s="70">
        <f>IF(Paramétrages!$Q6="O",F49,0)</f>
        <v>0</v>
      </c>
      <c r="G228" s="70">
        <f>IF(Paramétrages!$Q6="O",G49,0)</f>
        <v>0</v>
      </c>
      <c r="H228" s="70">
        <f>IF(Paramétrages!$Q6="O",H49,0)</f>
        <v>0</v>
      </c>
      <c r="I228" s="70">
        <f>IF(Paramétrages!$Q6="O",I49,0)</f>
        <v>0</v>
      </c>
      <c r="J228" s="70">
        <f>IF(Paramétrages!$Q6="O",J49,0)</f>
        <v>0</v>
      </c>
      <c r="K228" s="70">
        <f>IF(Paramétrages!$Q6="O",K49,0)</f>
        <v>0</v>
      </c>
      <c r="L228" s="70">
        <f>IF(Paramétrages!$Q6="O",L49,0)</f>
        <v>0</v>
      </c>
      <c r="M228" s="70">
        <f>IF(Paramétrages!$Q6="O",M49,0)</f>
        <v>0</v>
      </c>
      <c r="N228" s="70">
        <f>IF(Paramétrages!$Q6="O",N49,0)</f>
        <v>0</v>
      </c>
      <c r="O228" s="70">
        <f>IF(Paramétrages!$Q6="O",O49,0)</f>
        <v>0</v>
      </c>
      <c r="P228" s="70">
        <f>IF(Paramétrages!$Q6="O",P49,0)</f>
        <v>0</v>
      </c>
      <c r="Q228" s="70">
        <f>IF(Paramétrages!$Q6="O",Q49,0)</f>
        <v>0</v>
      </c>
      <c r="R228" s="70">
        <f>IF(Paramétrages!$Q6="O",R49,0)</f>
        <v>0</v>
      </c>
      <c r="S228" s="70">
        <f>IF(Paramétrages!$Q6="O",S49,0)</f>
        <v>0</v>
      </c>
      <c r="T228" s="70">
        <f>IF(Paramétrages!$Q6="O",T49,0)</f>
        <v>0</v>
      </c>
      <c r="U228" s="70">
        <f>IF(Paramétrages!$Q6="O",U49,0)</f>
        <v>0</v>
      </c>
      <c r="V228" s="70">
        <f>IF(Paramétrages!$Q6="O",V49,0)</f>
        <v>0</v>
      </c>
      <c r="W228" s="70">
        <f>IF(Paramétrages!$Q6="O",W49,0)</f>
        <v>0</v>
      </c>
      <c r="X228" s="70">
        <f>IF(Paramétrages!$Q6="O",X49,0)</f>
        <v>0</v>
      </c>
      <c r="Y228" s="70">
        <f>IF(Paramétrages!$Q6="O",Y49,0)</f>
        <v>0</v>
      </c>
      <c r="Z228" s="70">
        <f>IF(Paramétrages!$Q6="O",Z49,0)</f>
        <v>0</v>
      </c>
      <c r="AA228" s="70">
        <f>IF(Paramétrages!$Q6="O",AA49,0)</f>
        <v>0</v>
      </c>
      <c r="AB228" s="70">
        <f>IF(Paramétrages!$Q6="O",AB49,0)</f>
        <v>0</v>
      </c>
      <c r="AC228" s="70">
        <f>IF(Paramétrages!$Q6="O",AC49,0)</f>
        <v>0</v>
      </c>
      <c r="AD228" s="70">
        <f>IF(Paramétrages!$Q6="O",AD49,0)</f>
        <v>0</v>
      </c>
      <c r="AE228" s="70">
        <f>IF(Paramétrages!$Q6="O",AE49,0)</f>
        <v>0</v>
      </c>
      <c r="AF228" s="70">
        <f>IF(Paramétrages!$Q6="O",AF49,0)</f>
        <v>0</v>
      </c>
      <c r="AG228" s="70" t="str">
        <f>IF(Paramétrages!$Q6="O",AG49,0)</f>
        <v/>
      </c>
      <c r="AH228" s="76"/>
    </row>
    <row r="229" spans="1:34" ht="15.75" thickBot="1" x14ac:dyDescent="0.3">
      <c r="A229" s="52" t="s">
        <v>58</v>
      </c>
      <c r="B229" s="70">
        <f>IF(Paramétrages!$Q7="O",B60,0)</f>
        <v>0</v>
      </c>
      <c r="C229" s="70">
        <f>IF(Paramétrages!$Q7="O",C60,0)</f>
        <v>0</v>
      </c>
      <c r="D229" s="70">
        <f>IF(Paramétrages!$Q7="O",D60,0)</f>
        <v>0</v>
      </c>
      <c r="E229" s="70">
        <f>IF(Paramétrages!$Q7="O",E60,0)</f>
        <v>0</v>
      </c>
      <c r="F229" s="70">
        <f>IF(Paramétrages!$Q7="O",F60,0)</f>
        <v>0</v>
      </c>
      <c r="G229" s="70">
        <f>IF(Paramétrages!$Q7="O",G60,0)</f>
        <v>0</v>
      </c>
      <c r="H229" s="70">
        <f>IF(Paramétrages!$Q7="O",H60,0)</f>
        <v>0</v>
      </c>
      <c r="I229" s="70">
        <f>IF(Paramétrages!$Q7="O",I60,0)</f>
        <v>0</v>
      </c>
      <c r="J229" s="70">
        <f>IF(Paramétrages!$Q7="O",J60,0)</f>
        <v>0</v>
      </c>
      <c r="K229" s="70">
        <f>IF(Paramétrages!$Q7="O",K60,0)</f>
        <v>0</v>
      </c>
      <c r="L229" s="70">
        <f>IF(Paramétrages!$Q7="O",L60,0)</f>
        <v>0</v>
      </c>
      <c r="M229" s="70">
        <f>IF(Paramétrages!$Q7="O",M60,0)</f>
        <v>0</v>
      </c>
      <c r="N229" s="70">
        <f>IF(Paramétrages!$Q7="O",N60,0)</f>
        <v>0</v>
      </c>
      <c r="O229" s="70">
        <f>IF(Paramétrages!$Q7="O",O60,0)</f>
        <v>0</v>
      </c>
      <c r="P229" s="70">
        <f>IF(Paramétrages!$Q7="O",P60,0)</f>
        <v>0</v>
      </c>
      <c r="Q229" s="70">
        <f>IF(Paramétrages!$Q7="O",Q60,0)</f>
        <v>0</v>
      </c>
      <c r="R229" s="70">
        <f>IF(Paramétrages!$Q7="O",R60,0)</f>
        <v>0</v>
      </c>
      <c r="S229" s="70">
        <f>IF(Paramétrages!$Q7="O",S60,0)</f>
        <v>0</v>
      </c>
      <c r="T229" s="70">
        <f>IF(Paramétrages!$Q7="O",T60,0)</f>
        <v>0</v>
      </c>
      <c r="U229" s="70">
        <f>IF(Paramétrages!$Q7="O",U60,0)</f>
        <v>0</v>
      </c>
      <c r="V229" s="70">
        <f>IF(Paramétrages!$Q7="O",V60,0)</f>
        <v>0</v>
      </c>
      <c r="W229" s="70">
        <f>IF(Paramétrages!$Q7="O",W60,0)</f>
        <v>0</v>
      </c>
      <c r="X229" s="70">
        <f>IF(Paramétrages!$Q7="O",X60,0)</f>
        <v>0</v>
      </c>
      <c r="Y229" s="70">
        <f>IF(Paramétrages!$Q7="O",Y60,0)</f>
        <v>0</v>
      </c>
      <c r="Z229" s="70">
        <f>IF(Paramétrages!$Q7="O",Z60,0)</f>
        <v>0</v>
      </c>
      <c r="AA229" s="70">
        <f>IF(Paramétrages!$Q7="O",AA60,0)</f>
        <v>0</v>
      </c>
      <c r="AB229" s="70">
        <f>IF(Paramétrages!$Q7="O",AB60,0)</f>
        <v>0</v>
      </c>
      <c r="AC229" s="70">
        <f>IF(Paramétrages!$Q7="O",AC60,0)</f>
        <v>0</v>
      </c>
      <c r="AD229" s="70">
        <f>IF(Paramétrages!$Q7="O",AD60,0)</f>
        <v>0</v>
      </c>
      <c r="AE229" s="70">
        <f>IF(Paramétrages!$Q7="O",AE60,0)</f>
        <v>0</v>
      </c>
      <c r="AF229" s="70">
        <f>IF(Paramétrages!$Q7="O",AF60,0)</f>
        <v>0</v>
      </c>
      <c r="AG229" s="70" t="str">
        <f>IF(Paramétrages!$Q7="O",AG60,0)</f>
        <v/>
      </c>
      <c r="AH229" s="76"/>
    </row>
    <row r="230" spans="1:34" ht="15.75" thickBot="1" x14ac:dyDescent="0.3">
      <c r="A230" s="52" t="s">
        <v>59</v>
      </c>
      <c r="B230" s="70">
        <f>IF(Paramétrages!$Q8="O",B71,0)</f>
        <v>0</v>
      </c>
      <c r="C230" s="70">
        <f>IF(Paramétrages!$Q8="O",C71,0)</f>
        <v>0</v>
      </c>
      <c r="D230" s="70">
        <f>IF(Paramétrages!$Q8="O",D71,0)</f>
        <v>0</v>
      </c>
      <c r="E230" s="70">
        <f>IF(Paramétrages!$Q8="O",E71,0)</f>
        <v>0</v>
      </c>
      <c r="F230" s="70">
        <f>IF(Paramétrages!$Q8="O",F71,0)</f>
        <v>0</v>
      </c>
      <c r="G230" s="70">
        <f>IF(Paramétrages!$Q8="O",G71,0)</f>
        <v>0</v>
      </c>
      <c r="H230" s="70">
        <f>IF(Paramétrages!$Q8="O",H71,0)</f>
        <v>0</v>
      </c>
      <c r="I230" s="70">
        <f>IF(Paramétrages!$Q8="O",I71,0)</f>
        <v>0</v>
      </c>
      <c r="J230" s="70">
        <f>IF(Paramétrages!$Q8="O",J71,0)</f>
        <v>0</v>
      </c>
      <c r="K230" s="70">
        <f>IF(Paramétrages!$Q8="O",K71,0)</f>
        <v>0</v>
      </c>
      <c r="L230" s="70">
        <f>IF(Paramétrages!$Q8="O",L71,0)</f>
        <v>0</v>
      </c>
      <c r="M230" s="70">
        <f>IF(Paramétrages!$Q8="O",M71,0)</f>
        <v>0</v>
      </c>
      <c r="N230" s="70">
        <f>IF(Paramétrages!$Q8="O",N71,0)</f>
        <v>0</v>
      </c>
      <c r="O230" s="70">
        <f>IF(Paramétrages!$Q8="O",O71,0)</f>
        <v>0</v>
      </c>
      <c r="P230" s="70">
        <f>IF(Paramétrages!$Q8="O",P71,0)</f>
        <v>0</v>
      </c>
      <c r="Q230" s="70">
        <f>IF(Paramétrages!$Q8="O",Q71,0)</f>
        <v>0</v>
      </c>
      <c r="R230" s="70">
        <f>IF(Paramétrages!$Q8="O",R71,0)</f>
        <v>0</v>
      </c>
      <c r="S230" s="70">
        <f>IF(Paramétrages!$Q8="O",S71,0)</f>
        <v>0</v>
      </c>
      <c r="T230" s="70">
        <f>IF(Paramétrages!$Q8="O",T71,0)</f>
        <v>0</v>
      </c>
      <c r="U230" s="70">
        <f>IF(Paramétrages!$Q8="O",U71,0)</f>
        <v>0</v>
      </c>
      <c r="V230" s="70">
        <f>IF(Paramétrages!$Q8="O",V71,0)</f>
        <v>0</v>
      </c>
      <c r="W230" s="70">
        <f>IF(Paramétrages!$Q8="O",W71,0)</f>
        <v>0</v>
      </c>
      <c r="X230" s="70">
        <f>IF(Paramétrages!$Q8="O",X71,0)</f>
        <v>0</v>
      </c>
      <c r="Y230" s="70">
        <f>IF(Paramétrages!$Q8="O",Y71,0)</f>
        <v>0</v>
      </c>
      <c r="Z230" s="70">
        <f>IF(Paramétrages!$Q8="O",Z71,0)</f>
        <v>0</v>
      </c>
      <c r="AA230" s="70">
        <f>IF(Paramétrages!$Q8="O",AA71,0)</f>
        <v>0</v>
      </c>
      <c r="AB230" s="70">
        <f>IF(Paramétrages!$Q8="O",AB71,0)</f>
        <v>0</v>
      </c>
      <c r="AC230" s="70">
        <f>IF(Paramétrages!$Q8="O",AC71,0)</f>
        <v>0</v>
      </c>
      <c r="AD230" s="70">
        <f>IF(Paramétrages!$Q8="O",AD71,0)</f>
        <v>0</v>
      </c>
      <c r="AE230" s="70">
        <f>IF(Paramétrages!$Q8="O",AE71,0)</f>
        <v>0</v>
      </c>
      <c r="AF230" s="70">
        <f>IF(Paramétrages!$Q8="O",AF71,0)</f>
        <v>0</v>
      </c>
      <c r="AG230" s="70" t="str">
        <f>IF(Paramétrages!$Q8="O",AG71,0)</f>
        <v/>
      </c>
      <c r="AH230" s="76"/>
    </row>
    <row r="231" spans="1:34" ht="15.75" thickBot="1" x14ac:dyDescent="0.3">
      <c r="A231" s="52" t="s">
        <v>60</v>
      </c>
      <c r="B231" s="70">
        <f>IF(Paramétrages!$Q9="O",B82,0)</f>
        <v>0</v>
      </c>
      <c r="C231" s="70">
        <f>IF(Paramétrages!$Q9="O",C82,0)</f>
        <v>0</v>
      </c>
      <c r="D231" s="70">
        <f>IF(Paramétrages!$Q9="O",D82,0)</f>
        <v>0</v>
      </c>
      <c r="E231" s="70">
        <f>IF(Paramétrages!$Q9="O",E82,0)</f>
        <v>0</v>
      </c>
      <c r="F231" s="70">
        <f>IF(Paramétrages!$Q9="O",F82,0)</f>
        <v>0</v>
      </c>
      <c r="G231" s="70">
        <f>IF(Paramétrages!$Q9="O",G82,0)</f>
        <v>0</v>
      </c>
      <c r="H231" s="70">
        <f>IF(Paramétrages!$Q9="O",H82,0)</f>
        <v>0</v>
      </c>
      <c r="I231" s="70">
        <f>IF(Paramétrages!$Q9="O",I82,0)</f>
        <v>0</v>
      </c>
      <c r="J231" s="70">
        <f>IF(Paramétrages!$Q9="O",J82,0)</f>
        <v>0</v>
      </c>
      <c r="K231" s="70">
        <f>IF(Paramétrages!$Q9="O",K82,0)</f>
        <v>0</v>
      </c>
      <c r="L231" s="70">
        <f>IF(Paramétrages!$Q9="O",L82,0)</f>
        <v>0</v>
      </c>
      <c r="M231" s="70">
        <f>IF(Paramétrages!$Q9="O",M82,0)</f>
        <v>0</v>
      </c>
      <c r="N231" s="70">
        <f>IF(Paramétrages!$Q9="O",N82,0)</f>
        <v>0</v>
      </c>
      <c r="O231" s="70">
        <f>IF(Paramétrages!$Q9="O",O82,0)</f>
        <v>0</v>
      </c>
      <c r="P231" s="70">
        <f>IF(Paramétrages!$Q9="O",P82,0)</f>
        <v>0</v>
      </c>
      <c r="Q231" s="70">
        <f>IF(Paramétrages!$Q9="O",Q82,0)</f>
        <v>0</v>
      </c>
      <c r="R231" s="70">
        <f>IF(Paramétrages!$Q9="O",R82,0)</f>
        <v>0</v>
      </c>
      <c r="S231" s="70">
        <f>IF(Paramétrages!$Q9="O",S82,0)</f>
        <v>0</v>
      </c>
      <c r="T231" s="70">
        <f>IF(Paramétrages!$Q9="O",T82,0)</f>
        <v>0</v>
      </c>
      <c r="U231" s="70">
        <f>IF(Paramétrages!$Q9="O",U82,0)</f>
        <v>0</v>
      </c>
      <c r="V231" s="70">
        <f>IF(Paramétrages!$Q9="O",V82,0)</f>
        <v>0</v>
      </c>
      <c r="W231" s="70">
        <f>IF(Paramétrages!$Q9="O",W82,0)</f>
        <v>0</v>
      </c>
      <c r="X231" s="70">
        <f>IF(Paramétrages!$Q9="O",X82,0)</f>
        <v>0</v>
      </c>
      <c r="Y231" s="70">
        <f>IF(Paramétrages!$Q9="O",Y82,0)</f>
        <v>0</v>
      </c>
      <c r="Z231" s="70">
        <f>IF(Paramétrages!$Q9="O",Z82,0)</f>
        <v>0</v>
      </c>
      <c r="AA231" s="70">
        <f>IF(Paramétrages!$Q9="O",AA82,0)</f>
        <v>0</v>
      </c>
      <c r="AB231" s="70">
        <f>IF(Paramétrages!$Q9="O",AB82,0)</f>
        <v>0</v>
      </c>
      <c r="AC231" s="70">
        <f>IF(Paramétrages!$Q9="O",AC82,0)</f>
        <v>0</v>
      </c>
      <c r="AD231" s="70">
        <f>IF(Paramétrages!$Q9="O",AD82,0)</f>
        <v>0</v>
      </c>
      <c r="AE231" s="70">
        <f>IF(Paramétrages!$Q9="O",AE82,0)</f>
        <v>0</v>
      </c>
      <c r="AF231" s="70">
        <f>IF(Paramétrages!$Q9="O",AF82,0)</f>
        <v>0</v>
      </c>
      <c r="AG231" s="70" t="str">
        <f>IF(Paramétrages!$Q9="O",AG82,0)</f>
        <v/>
      </c>
      <c r="AH231" s="76"/>
    </row>
    <row r="232" spans="1:34" ht="15.75" thickBot="1" x14ac:dyDescent="0.3">
      <c r="A232" s="52" t="s">
        <v>61</v>
      </c>
      <c r="B232" s="70">
        <f>IF(Paramétrages!$Q10="O",B93,0)</f>
        <v>0</v>
      </c>
      <c r="C232" s="70">
        <f>IF(Paramétrages!$Q10="O",C93,0)</f>
        <v>0</v>
      </c>
      <c r="D232" s="70">
        <f>IF(Paramétrages!$Q10="O",D93,0)</f>
        <v>0</v>
      </c>
      <c r="E232" s="70">
        <f>IF(Paramétrages!$Q10="O",E93,0)</f>
        <v>0</v>
      </c>
      <c r="F232" s="70">
        <f>IF(Paramétrages!$Q10="O",F93,0)</f>
        <v>0</v>
      </c>
      <c r="G232" s="70">
        <f>IF(Paramétrages!$Q10="O",G93,0)</f>
        <v>0</v>
      </c>
      <c r="H232" s="70">
        <f>IF(Paramétrages!$Q10="O",H93,0)</f>
        <v>0</v>
      </c>
      <c r="I232" s="70">
        <f>IF(Paramétrages!$Q10="O",I93,0)</f>
        <v>0</v>
      </c>
      <c r="J232" s="70">
        <f>IF(Paramétrages!$Q10="O",J93,0)</f>
        <v>0</v>
      </c>
      <c r="K232" s="70">
        <f>IF(Paramétrages!$Q10="O",K93,0)</f>
        <v>0</v>
      </c>
      <c r="L232" s="70">
        <f>IF(Paramétrages!$Q10="O",L93,0)</f>
        <v>0</v>
      </c>
      <c r="M232" s="70">
        <f>IF(Paramétrages!$Q10="O",M93,0)</f>
        <v>0</v>
      </c>
      <c r="N232" s="70">
        <f>IF(Paramétrages!$Q10="O",N93,0)</f>
        <v>0</v>
      </c>
      <c r="O232" s="70">
        <f>IF(Paramétrages!$Q10="O",O93,0)</f>
        <v>0</v>
      </c>
      <c r="P232" s="70">
        <f>IF(Paramétrages!$Q10="O",P93,0)</f>
        <v>0</v>
      </c>
      <c r="Q232" s="70">
        <f>IF(Paramétrages!$Q10="O",Q93,0)</f>
        <v>0</v>
      </c>
      <c r="R232" s="70">
        <f>IF(Paramétrages!$Q10="O",R93,0)</f>
        <v>0</v>
      </c>
      <c r="S232" s="70">
        <f>IF(Paramétrages!$Q10="O",S93,0)</f>
        <v>0</v>
      </c>
      <c r="T232" s="70">
        <f>IF(Paramétrages!$Q10="O",T93,0)</f>
        <v>0</v>
      </c>
      <c r="U232" s="70">
        <f>IF(Paramétrages!$Q10="O",U93,0)</f>
        <v>0</v>
      </c>
      <c r="V232" s="70">
        <f>IF(Paramétrages!$Q10="O",V93,0)</f>
        <v>0</v>
      </c>
      <c r="W232" s="70">
        <f>IF(Paramétrages!$Q10="O",W93,0)</f>
        <v>0</v>
      </c>
      <c r="X232" s="70">
        <f>IF(Paramétrages!$Q10="O",X93,0)</f>
        <v>0</v>
      </c>
      <c r="Y232" s="70">
        <f>IF(Paramétrages!$Q10="O",Y93,0)</f>
        <v>0</v>
      </c>
      <c r="Z232" s="70">
        <f>IF(Paramétrages!$Q10="O",Z93,0)</f>
        <v>0</v>
      </c>
      <c r="AA232" s="70">
        <f>IF(Paramétrages!$Q10="O",AA93,0)</f>
        <v>0</v>
      </c>
      <c r="AB232" s="70">
        <f>IF(Paramétrages!$Q10="O",AB93,0)</f>
        <v>0</v>
      </c>
      <c r="AC232" s="70">
        <f>IF(Paramétrages!$Q10="O",AC93,0)</f>
        <v>0</v>
      </c>
      <c r="AD232" s="70">
        <f>IF(Paramétrages!$Q10="O",AD93,0)</f>
        <v>0</v>
      </c>
      <c r="AE232" s="70">
        <f>IF(Paramétrages!$Q10="O",AE93,0)</f>
        <v>0</v>
      </c>
      <c r="AF232" s="70">
        <f>IF(Paramétrages!$Q10="O",AF93,0)</f>
        <v>0</v>
      </c>
      <c r="AG232" s="70" t="str">
        <f>IF(Paramétrages!$Q10="O",AG93,0)</f>
        <v/>
      </c>
      <c r="AH232" s="76"/>
    </row>
    <row r="233" spans="1:34" ht="15.75" thickBot="1" x14ac:dyDescent="0.3">
      <c r="A233" s="52" t="s">
        <v>62</v>
      </c>
      <c r="B233" s="70">
        <f>IF(Paramétrages!$Q11="O",B104,0)</f>
        <v>0</v>
      </c>
      <c r="C233" s="70">
        <f>IF(Paramétrages!$Q11="O",C104,0)</f>
        <v>0</v>
      </c>
      <c r="D233" s="70">
        <f>IF(Paramétrages!$Q11="O",D104,0)</f>
        <v>0</v>
      </c>
      <c r="E233" s="70">
        <f>IF(Paramétrages!$Q11="O",E104,0)</f>
        <v>0</v>
      </c>
      <c r="F233" s="70">
        <f>IF(Paramétrages!$Q11="O",F104,0)</f>
        <v>0</v>
      </c>
      <c r="G233" s="70">
        <f>IF(Paramétrages!$Q11="O",G104,0)</f>
        <v>0</v>
      </c>
      <c r="H233" s="70">
        <f>IF(Paramétrages!$Q11="O",H104,0)</f>
        <v>0</v>
      </c>
      <c r="I233" s="70">
        <f>IF(Paramétrages!$Q11="O",I104,0)</f>
        <v>0</v>
      </c>
      <c r="J233" s="70">
        <f>IF(Paramétrages!$Q11="O",J104,0)</f>
        <v>0</v>
      </c>
      <c r="K233" s="70">
        <f>IF(Paramétrages!$Q11="O",K104,0)</f>
        <v>0</v>
      </c>
      <c r="L233" s="70">
        <f>IF(Paramétrages!$Q11="O",L104,0)</f>
        <v>0</v>
      </c>
      <c r="M233" s="70">
        <f>IF(Paramétrages!$Q11="O",M104,0)</f>
        <v>0</v>
      </c>
      <c r="N233" s="70">
        <f>IF(Paramétrages!$Q11="O",N104,0)</f>
        <v>0</v>
      </c>
      <c r="O233" s="70">
        <f>IF(Paramétrages!$Q11="O",O104,0)</f>
        <v>0</v>
      </c>
      <c r="P233" s="70">
        <f>IF(Paramétrages!$Q11="O",P104,0)</f>
        <v>0</v>
      </c>
      <c r="Q233" s="70">
        <f>IF(Paramétrages!$Q11="O",Q104,0)</f>
        <v>0</v>
      </c>
      <c r="R233" s="70">
        <f>IF(Paramétrages!$Q11="O",R104,0)</f>
        <v>0</v>
      </c>
      <c r="S233" s="70">
        <f>IF(Paramétrages!$Q11="O",S104,0)</f>
        <v>0</v>
      </c>
      <c r="T233" s="70">
        <f>IF(Paramétrages!$Q11="O",T104,0)</f>
        <v>0</v>
      </c>
      <c r="U233" s="70">
        <f>IF(Paramétrages!$Q11="O",U104,0)</f>
        <v>0</v>
      </c>
      <c r="V233" s="70">
        <f>IF(Paramétrages!$Q11="O",V104,0)</f>
        <v>0</v>
      </c>
      <c r="W233" s="70">
        <f>IF(Paramétrages!$Q11="O",W104,0)</f>
        <v>0</v>
      </c>
      <c r="X233" s="70">
        <f>IF(Paramétrages!$Q11="O",X104,0)</f>
        <v>0</v>
      </c>
      <c r="Y233" s="70">
        <f>IF(Paramétrages!$Q11="O",Y104,0)</f>
        <v>0</v>
      </c>
      <c r="Z233" s="70">
        <f>IF(Paramétrages!$Q11="O",Z104,0)</f>
        <v>0</v>
      </c>
      <c r="AA233" s="70">
        <f>IF(Paramétrages!$Q11="O",AA104,0)</f>
        <v>0</v>
      </c>
      <c r="AB233" s="70">
        <f>IF(Paramétrages!$Q11="O",AB104,0)</f>
        <v>0</v>
      </c>
      <c r="AC233" s="70">
        <f>IF(Paramétrages!$Q11="O",AC104,0)</f>
        <v>0</v>
      </c>
      <c r="AD233" s="70">
        <f>IF(Paramétrages!$Q11="O",AD104,0)</f>
        <v>0</v>
      </c>
      <c r="AE233" s="70">
        <f>IF(Paramétrages!$Q11="O",AE104,0)</f>
        <v>0</v>
      </c>
      <c r="AF233" s="70">
        <f>IF(Paramétrages!$Q11="O",AF104,0)</f>
        <v>0</v>
      </c>
      <c r="AG233" s="70" t="str">
        <f>IF(Paramétrages!$Q11="O",AG104,0)</f>
        <v/>
      </c>
      <c r="AH233" s="76"/>
    </row>
    <row r="234" spans="1:34" ht="15.75" thickBot="1" x14ac:dyDescent="0.3">
      <c r="A234" s="52" t="s">
        <v>63</v>
      </c>
      <c r="B234" s="70">
        <f>IF(Paramétrages!$Q12="O",B115,0)</f>
        <v>0</v>
      </c>
      <c r="C234" s="70">
        <f>IF(Paramétrages!$Q12="O",C115,0)</f>
        <v>0</v>
      </c>
      <c r="D234" s="70">
        <f>IF(Paramétrages!$Q12="O",D115,0)</f>
        <v>0</v>
      </c>
      <c r="E234" s="70">
        <f>IF(Paramétrages!$Q12="O",E115,0)</f>
        <v>0</v>
      </c>
      <c r="F234" s="70">
        <f>IF(Paramétrages!$Q12="O",F115,0)</f>
        <v>0</v>
      </c>
      <c r="G234" s="70">
        <f>IF(Paramétrages!$Q12="O",G115,0)</f>
        <v>0</v>
      </c>
      <c r="H234" s="70">
        <f>IF(Paramétrages!$Q12="O",H115,0)</f>
        <v>0</v>
      </c>
      <c r="I234" s="70">
        <f>IF(Paramétrages!$Q12="O",I115,0)</f>
        <v>0</v>
      </c>
      <c r="J234" s="70">
        <f>IF(Paramétrages!$Q12="O",J115,0)</f>
        <v>0</v>
      </c>
      <c r="K234" s="70">
        <f>IF(Paramétrages!$Q12="O",K115,0)</f>
        <v>0</v>
      </c>
      <c r="L234" s="70">
        <f>IF(Paramétrages!$Q12="O",L115,0)</f>
        <v>0</v>
      </c>
      <c r="M234" s="70">
        <f>IF(Paramétrages!$Q12="O",M115,0)</f>
        <v>0</v>
      </c>
      <c r="N234" s="70">
        <f>IF(Paramétrages!$Q12="O",N115,0)</f>
        <v>0</v>
      </c>
      <c r="O234" s="70">
        <f>IF(Paramétrages!$Q12="O",O115,0)</f>
        <v>0</v>
      </c>
      <c r="P234" s="70">
        <f>IF(Paramétrages!$Q12="O",P115,0)</f>
        <v>0</v>
      </c>
      <c r="Q234" s="70">
        <f>IF(Paramétrages!$Q12="O",Q115,0)</f>
        <v>0</v>
      </c>
      <c r="R234" s="70">
        <f>IF(Paramétrages!$Q12="O",R115,0)</f>
        <v>0</v>
      </c>
      <c r="S234" s="70">
        <f>IF(Paramétrages!$Q12="O",S115,0)</f>
        <v>0</v>
      </c>
      <c r="T234" s="70">
        <f>IF(Paramétrages!$Q12="O",T115,0)</f>
        <v>0</v>
      </c>
      <c r="U234" s="70">
        <f>IF(Paramétrages!$Q12="O",U115,0)</f>
        <v>0</v>
      </c>
      <c r="V234" s="70">
        <f>IF(Paramétrages!$Q12="O",V115,0)</f>
        <v>0</v>
      </c>
      <c r="W234" s="70">
        <f>IF(Paramétrages!$Q12="O",W115,0)</f>
        <v>0</v>
      </c>
      <c r="X234" s="70">
        <f>IF(Paramétrages!$Q12="O",X115,0)</f>
        <v>0</v>
      </c>
      <c r="Y234" s="70">
        <f>IF(Paramétrages!$Q12="O",Y115,0)</f>
        <v>0</v>
      </c>
      <c r="Z234" s="70">
        <f>IF(Paramétrages!$Q12="O",Z115,0)</f>
        <v>0</v>
      </c>
      <c r="AA234" s="70">
        <f>IF(Paramétrages!$Q12="O",AA115,0)</f>
        <v>0</v>
      </c>
      <c r="AB234" s="70">
        <f>IF(Paramétrages!$Q12="O",AB115,0)</f>
        <v>0</v>
      </c>
      <c r="AC234" s="70">
        <f>IF(Paramétrages!$Q12="O",AC115,0)</f>
        <v>0</v>
      </c>
      <c r="AD234" s="70">
        <f>IF(Paramétrages!$Q12="O",AD115,0)</f>
        <v>0</v>
      </c>
      <c r="AE234" s="70">
        <f>IF(Paramétrages!$Q12="O",AE115,0)</f>
        <v>0</v>
      </c>
      <c r="AF234" s="70">
        <f>IF(Paramétrages!$Q12="O",AF115,0)</f>
        <v>0</v>
      </c>
      <c r="AG234" s="70" t="str">
        <f>IF(Paramétrages!$Q12="O",AG115,0)</f>
        <v/>
      </c>
      <c r="AH234" s="76"/>
    </row>
    <row r="235" spans="1:34" ht="15.75" thickBot="1" x14ac:dyDescent="0.3">
      <c r="A235" s="52" t="s">
        <v>64</v>
      </c>
      <c r="B235" s="70">
        <f>IF(Paramétrages!$Q13="O",B126,0)</f>
        <v>0</v>
      </c>
      <c r="C235" s="70">
        <f>IF(Paramétrages!$Q13="O",C126,0)</f>
        <v>0</v>
      </c>
      <c r="D235" s="70">
        <f>IF(Paramétrages!$Q13="O",D126,0)</f>
        <v>0</v>
      </c>
      <c r="E235" s="70">
        <f>IF(Paramétrages!$Q13="O",E126,0)</f>
        <v>0</v>
      </c>
      <c r="F235" s="70">
        <f>IF(Paramétrages!$Q13="O",F126,0)</f>
        <v>0</v>
      </c>
      <c r="G235" s="70">
        <f>IF(Paramétrages!$Q13="O",G126,0)</f>
        <v>0</v>
      </c>
      <c r="H235" s="70">
        <f>IF(Paramétrages!$Q13="O",H126,0)</f>
        <v>0</v>
      </c>
      <c r="I235" s="70">
        <f>IF(Paramétrages!$Q13="O",I126,0)</f>
        <v>0</v>
      </c>
      <c r="J235" s="70">
        <f>IF(Paramétrages!$Q13="O",J126,0)</f>
        <v>0</v>
      </c>
      <c r="K235" s="70">
        <f>IF(Paramétrages!$Q13="O",K126,0)</f>
        <v>0</v>
      </c>
      <c r="L235" s="70">
        <f>IF(Paramétrages!$Q13="O",L126,0)</f>
        <v>0</v>
      </c>
      <c r="M235" s="70">
        <f>IF(Paramétrages!$Q13="O",M126,0)</f>
        <v>0</v>
      </c>
      <c r="N235" s="70">
        <f>IF(Paramétrages!$Q13="O",N126,0)</f>
        <v>0</v>
      </c>
      <c r="O235" s="70">
        <f>IF(Paramétrages!$Q13="O",O126,0)</f>
        <v>0</v>
      </c>
      <c r="P235" s="70">
        <f>IF(Paramétrages!$Q13="O",P126,0)</f>
        <v>0</v>
      </c>
      <c r="Q235" s="70">
        <f>IF(Paramétrages!$Q13="O",Q126,0)</f>
        <v>0</v>
      </c>
      <c r="R235" s="70">
        <f>IF(Paramétrages!$Q13="O",R126,0)</f>
        <v>0</v>
      </c>
      <c r="S235" s="70">
        <f>IF(Paramétrages!$Q13="O",S126,0)</f>
        <v>0</v>
      </c>
      <c r="T235" s="70">
        <f>IF(Paramétrages!$Q13="O",T126,0)</f>
        <v>0</v>
      </c>
      <c r="U235" s="70">
        <f>IF(Paramétrages!$Q13="O",U126,0)</f>
        <v>0</v>
      </c>
      <c r="V235" s="70">
        <f>IF(Paramétrages!$Q13="O",V126,0)</f>
        <v>0</v>
      </c>
      <c r="W235" s="70">
        <f>IF(Paramétrages!$Q13="O",W126,0)</f>
        <v>0</v>
      </c>
      <c r="X235" s="70">
        <f>IF(Paramétrages!$Q13="O",X126,0)</f>
        <v>0</v>
      </c>
      <c r="Y235" s="70">
        <f>IF(Paramétrages!$Q13="O",Y126,0)</f>
        <v>0</v>
      </c>
      <c r="Z235" s="70">
        <f>IF(Paramétrages!$Q13="O",Z126,0)</f>
        <v>0</v>
      </c>
      <c r="AA235" s="70">
        <f>IF(Paramétrages!$Q13="O",AA126,0)</f>
        <v>0</v>
      </c>
      <c r="AB235" s="70">
        <f>IF(Paramétrages!$Q13="O",AB126,0)</f>
        <v>0</v>
      </c>
      <c r="AC235" s="70">
        <f>IF(Paramétrages!$Q13="O",AC126,0)</f>
        <v>0</v>
      </c>
      <c r="AD235" s="70">
        <f>IF(Paramétrages!$Q13="O",AD126,0)</f>
        <v>0</v>
      </c>
      <c r="AE235" s="70">
        <f>IF(Paramétrages!$Q13="O",AE126,0)</f>
        <v>0</v>
      </c>
      <c r="AF235" s="70">
        <f>IF(Paramétrages!$Q13="O",AF126,0)</f>
        <v>0</v>
      </c>
      <c r="AG235" s="70" t="str">
        <f>IF(Paramétrages!$Q13="O",AG126,0)</f>
        <v/>
      </c>
      <c r="AH235" s="76"/>
    </row>
    <row r="236" spans="1:34" ht="15.75" thickBot="1" x14ac:dyDescent="0.3">
      <c r="A236" s="52" t="s">
        <v>65</v>
      </c>
      <c r="B236" s="70">
        <f>IF(Paramétrages!$Q14="O",B137,0)</f>
        <v>0</v>
      </c>
      <c r="C236" s="70">
        <f>IF(Paramétrages!$Q14="O",C137,0)</f>
        <v>0</v>
      </c>
      <c r="D236" s="70">
        <f>IF(Paramétrages!$Q14="O",D137,0)</f>
        <v>0</v>
      </c>
      <c r="E236" s="70">
        <f>IF(Paramétrages!$Q14="O",E137,0)</f>
        <v>0</v>
      </c>
      <c r="F236" s="70">
        <f>IF(Paramétrages!$Q14="O",F137,0)</f>
        <v>0</v>
      </c>
      <c r="G236" s="70">
        <f>IF(Paramétrages!$Q14="O",G137,0)</f>
        <v>0</v>
      </c>
      <c r="H236" s="70">
        <f>IF(Paramétrages!$Q14="O",H137,0)</f>
        <v>0</v>
      </c>
      <c r="I236" s="70">
        <f>IF(Paramétrages!$Q14="O",I137,0)</f>
        <v>0</v>
      </c>
      <c r="J236" s="70">
        <f>IF(Paramétrages!$Q14="O",J137,0)</f>
        <v>0</v>
      </c>
      <c r="K236" s="70">
        <f>IF(Paramétrages!$Q14="O",K137,0)</f>
        <v>0</v>
      </c>
      <c r="L236" s="70">
        <f>IF(Paramétrages!$Q14="O",L137,0)</f>
        <v>0</v>
      </c>
      <c r="M236" s="70">
        <f>IF(Paramétrages!$Q14="O",M137,0)</f>
        <v>0</v>
      </c>
      <c r="N236" s="70">
        <f>IF(Paramétrages!$Q14="O",N137,0)</f>
        <v>0</v>
      </c>
      <c r="O236" s="70">
        <f>IF(Paramétrages!$Q14="O",O137,0)</f>
        <v>0</v>
      </c>
      <c r="P236" s="70">
        <f>IF(Paramétrages!$Q14="O",P137,0)</f>
        <v>0</v>
      </c>
      <c r="Q236" s="70">
        <f>IF(Paramétrages!$Q14="O",Q137,0)</f>
        <v>0</v>
      </c>
      <c r="R236" s="70">
        <f>IF(Paramétrages!$Q14="O",R137,0)</f>
        <v>0</v>
      </c>
      <c r="S236" s="70">
        <f>IF(Paramétrages!$Q14="O",S137,0)</f>
        <v>0</v>
      </c>
      <c r="T236" s="70">
        <f>IF(Paramétrages!$Q14="O",T137,0)</f>
        <v>0</v>
      </c>
      <c r="U236" s="70">
        <f>IF(Paramétrages!$Q14="O",U137,0)</f>
        <v>0</v>
      </c>
      <c r="V236" s="70">
        <f>IF(Paramétrages!$Q14="O",V137,0)</f>
        <v>0</v>
      </c>
      <c r="W236" s="70">
        <f>IF(Paramétrages!$Q14="O",W137,0)</f>
        <v>0</v>
      </c>
      <c r="X236" s="70">
        <f>IF(Paramétrages!$Q14="O",X137,0)</f>
        <v>0</v>
      </c>
      <c r="Y236" s="70">
        <f>IF(Paramétrages!$Q14="O",Y137,0)</f>
        <v>0</v>
      </c>
      <c r="Z236" s="70">
        <f>IF(Paramétrages!$Q14="O",Z137,0)</f>
        <v>0</v>
      </c>
      <c r="AA236" s="70">
        <f>IF(Paramétrages!$Q14="O",AA137,0)</f>
        <v>0</v>
      </c>
      <c r="AB236" s="70">
        <f>IF(Paramétrages!$Q14="O",AB137,0)</f>
        <v>0</v>
      </c>
      <c r="AC236" s="70">
        <f>IF(Paramétrages!$Q14="O",AC137,0)</f>
        <v>0</v>
      </c>
      <c r="AD236" s="70">
        <f>IF(Paramétrages!$Q14="O",AD137,0)</f>
        <v>0</v>
      </c>
      <c r="AE236" s="70">
        <f>IF(Paramétrages!$Q14="O",AE137,0)</f>
        <v>0</v>
      </c>
      <c r="AF236" s="70">
        <f>IF(Paramétrages!$Q14="O",AF137,0)</f>
        <v>0</v>
      </c>
      <c r="AG236" s="70" t="str">
        <f>IF(Paramétrages!$Q14="O",AG137,0)</f>
        <v/>
      </c>
      <c r="AH236" s="76"/>
    </row>
    <row r="237" spans="1:34" ht="15.75" thickBot="1" x14ac:dyDescent="0.3">
      <c r="A237" s="52" t="s">
        <v>66</v>
      </c>
      <c r="B237" s="70">
        <f>IF(Paramétrages!$Q15="O",B148,0)</f>
        <v>0</v>
      </c>
      <c r="C237" s="70">
        <f>IF(Paramétrages!$Q15="O",C148,0)</f>
        <v>0</v>
      </c>
      <c r="D237" s="70">
        <f>IF(Paramétrages!$Q15="O",D148,0)</f>
        <v>0</v>
      </c>
      <c r="E237" s="70">
        <f>IF(Paramétrages!$Q15="O",E148,0)</f>
        <v>0</v>
      </c>
      <c r="F237" s="70">
        <f>IF(Paramétrages!$Q15="O",F148,0)</f>
        <v>0</v>
      </c>
      <c r="G237" s="70">
        <f>IF(Paramétrages!$Q15="O",G148,0)</f>
        <v>0</v>
      </c>
      <c r="H237" s="70">
        <f>IF(Paramétrages!$Q15="O",H148,0)</f>
        <v>0</v>
      </c>
      <c r="I237" s="70">
        <f>IF(Paramétrages!$Q15="O",I148,0)</f>
        <v>0</v>
      </c>
      <c r="J237" s="70">
        <f>IF(Paramétrages!$Q15="O",J148,0)</f>
        <v>0</v>
      </c>
      <c r="K237" s="70">
        <f>IF(Paramétrages!$Q15="O",K148,0)</f>
        <v>0</v>
      </c>
      <c r="L237" s="70">
        <f>IF(Paramétrages!$Q15="O",L148,0)</f>
        <v>0</v>
      </c>
      <c r="M237" s="70">
        <f>IF(Paramétrages!$Q15="O",M148,0)</f>
        <v>0</v>
      </c>
      <c r="N237" s="70">
        <f>IF(Paramétrages!$Q15="O",N148,0)</f>
        <v>0</v>
      </c>
      <c r="O237" s="70">
        <f>IF(Paramétrages!$Q15="O",O148,0)</f>
        <v>0</v>
      </c>
      <c r="P237" s="70">
        <f>IF(Paramétrages!$Q15="O",P148,0)</f>
        <v>0</v>
      </c>
      <c r="Q237" s="70">
        <f>IF(Paramétrages!$Q15="O",Q148,0)</f>
        <v>0</v>
      </c>
      <c r="R237" s="70">
        <f>IF(Paramétrages!$Q15="O",R148,0)</f>
        <v>0</v>
      </c>
      <c r="S237" s="70">
        <f>IF(Paramétrages!$Q15="O",S148,0)</f>
        <v>0</v>
      </c>
      <c r="T237" s="70">
        <f>IF(Paramétrages!$Q15="O",T148,0)</f>
        <v>0</v>
      </c>
      <c r="U237" s="70">
        <f>IF(Paramétrages!$Q15="O",U148,0)</f>
        <v>0</v>
      </c>
      <c r="V237" s="70">
        <f>IF(Paramétrages!$Q15="O",V148,0)</f>
        <v>0</v>
      </c>
      <c r="W237" s="70">
        <f>IF(Paramétrages!$Q15="O",W148,0)</f>
        <v>0</v>
      </c>
      <c r="X237" s="70">
        <f>IF(Paramétrages!$Q15="O",X148,0)</f>
        <v>0</v>
      </c>
      <c r="Y237" s="70">
        <f>IF(Paramétrages!$Q15="O",Y148,0)</f>
        <v>0</v>
      </c>
      <c r="Z237" s="70">
        <f>IF(Paramétrages!$Q15="O",Z148,0)</f>
        <v>0</v>
      </c>
      <c r="AA237" s="70">
        <f>IF(Paramétrages!$Q15="O",AA148,0)</f>
        <v>0</v>
      </c>
      <c r="AB237" s="70">
        <f>IF(Paramétrages!$Q15="O",AB148,0)</f>
        <v>0</v>
      </c>
      <c r="AC237" s="70">
        <f>IF(Paramétrages!$Q15="O",AC148,0)</f>
        <v>0</v>
      </c>
      <c r="AD237" s="70">
        <f>IF(Paramétrages!$Q15="O",AD148,0)</f>
        <v>0</v>
      </c>
      <c r="AE237" s="70">
        <f>IF(Paramétrages!$Q15="O",AE148,0)</f>
        <v>0</v>
      </c>
      <c r="AF237" s="70">
        <f>IF(Paramétrages!$Q15="O",AF148,0)</f>
        <v>0</v>
      </c>
      <c r="AG237" s="70" t="str">
        <f>IF(Paramétrages!$Q15="O",AG148,0)</f>
        <v/>
      </c>
      <c r="AH237" s="76"/>
    </row>
    <row r="238" spans="1:34" ht="15.75" thickBot="1" x14ac:dyDescent="0.3">
      <c r="A238" s="52" t="s">
        <v>67</v>
      </c>
      <c r="B238" s="70">
        <f>IF(Paramétrages!$Q16="O",B159,0)</f>
        <v>0</v>
      </c>
      <c r="C238" s="70">
        <f>IF(Paramétrages!$Q16="O",C159,0)</f>
        <v>0</v>
      </c>
      <c r="D238" s="70">
        <f>IF(Paramétrages!$Q16="O",D159,0)</f>
        <v>0</v>
      </c>
      <c r="E238" s="70">
        <f>IF(Paramétrages!$Q16="O",E159,0)</f>
        <v>0</v>
      </c>
      <c r="F238" s="70">
        <f>IF(Paramétrages!$Q16="O",F159,0)</f>
        <v>0</v>
      </c>
      <c r="G238" s="70">
        <f>IF(Paramétrages!$Q16="O",G159,0)</f>
        <v>0</v>
      </c>
      <c r="H238" s="70">
        <f>IF(Paramétrages!$Q16="O",H159,0)</f>
        <v>0</v>
      </c>
      <c r="I238" s="70">
        <f>IF(Paramétrages!$Q16="O",I159,0)</f>
        <v>0</v>
      </c>
      <c r="J238" s="70">
        <f>IF(Paramétrages!$Q16="O",J159,0)</f>
        <v>0</v>
      </c>
      <c r="K238" s="70">
        <f>IF(Paramétrages!$Q16="O",K159,0)</f>
        <v>0</v>
      </c>
      <c r="L238" s="70">
        <f>IF(Paramétrages!$Q16="O",L159,0)</f>
        <v>0</v>
      </c>
      <c r="M238" s="70">
        <f>IF(Paramétrages!$Q16="O",M159,0)</f>
        <v>0</v>
      </c>
      <c r="N238" s="70">
        <f>IF(Paramétrages!$Q16="O",N159,0)</f>
        <v>0</v>
      </c>
      <c r="O238" s="70">
        <f>IF(Paramétrages!$Q16="O",O159,0)</f>
        <v>0</v>
      </c>
      <c r="P238" s="70">
        <f>IF(Paramétrages!$Q16="O",P159,0)</f>
        <v>0</v>
      </c>
      <c r="Q238" s="70">
        <f>IF(Paramétrages!$Q16="O",Q159,0)</f>
        <v>0</v>
      </c>
      <c r="R238" s="70">
        <f>IF(Paramétrages!$Q16="O",R159,0)</f>
        <v>0</v>
      </c>
      <c r="S238" s="70">
        <f>IF(Paramétrages!$Q16="O",S159,0)</f>
        <v>0</v>
      </c>
      <c r="T238" s="70">
        <f>IF(Paramétrages!$Q16="O",T159,0)</f>
        <v>0</v>
      </c>
      <c r="U238" s="70">
        <f>IF(Paramétrages!$Q16="O",U159,0)</f>
        <v>0</v>
      </c>
      <c r="V238" s="70">
        <f>IF(Paramétrages!$Q16="O",V159,0)</f>
        <v>0</v>
      </c>
      <c r="W238" s="70">
        <f>IF(Paramétrages!$Q16="O",W159,0)</f>
        <v>0</v>
      </c>
      <c r="X238" s="70">
        <f>IF(Paramétrages!$Q16="O",X159,0)</f>
        <v>0</v>
      </c>
      <c r="Y238" s="70">
        <f>IF(Paramétrages!$Q16="O",Y159,0)</f>
        <v>0</v>
      </c>
      <c r="Z238" s="70">
        <f>IF(Paramétrages!$Q16="O",Z159,0)</f>
        <v>0</v>
      </c>
      <c r="AA238" s="70">
        <f>IF(Paramétrages!$Q16="O",AA159,0)</f>
        <v>0</v>
      </c>
      <c r="AB238" s="70">
        <f>IF(Paramétrages!$Q16="O",AB159,0)</f>
        <v>0</v>
      </c>
      <c r="AC238" s="70">
        <f>IF(Paramétrages!$Q16="O",AC159,0)</f>
        <v>0</v>
      </c>
      <c r="AD238" s="70">
        <f>IF(Paramétrages!$Q16="O",AD159,0)</f>
        <v>0</v>
      </c>
      <c r="AE238" s="70">
        <f>IF(Paramétrages!$Q16="O",AE159,0)</f>
        <v>0</v>
      </c>
      <c r="AF238" s="70">
        <f>IF(Paramétrages!$Q16="O",AF159,0)</f>
        <v>0</v>
      </c>
      <c r="AG238" s="70" t="str">
        <f>IF(Paramétrages!$Q16="O",AG159,0)</f>
        <v/>
      </c>
      <c r="AH238" s="76"/>
    </row>
    <row r="239" spans="1:34" ht="15.75" thickBot="1" x14ac:dyDescent="0.3">
      <c r="A239" s="52" t="s">
        <v>68</v>
      </c>
      <c r="B239" s="70">
        <f>IF(Paramétrages!$Q17="O",B170,0)</f>
        <v>0</v>
      </c>
      <c r="C239" s="70">
        <f>IF(Paramétrages!$Q17="O",C170,0)</f>
        <v>0</v>
      </c>
      <c r="D239" s="70">
        <f>IF(Paramétrages!$Q17="O",D170,0)</f>
        <v>0</v>
      </c>
      <c r="E239" s="70">
        <f>IF(Paramétrages!$Q17="O",E170,0)</f>
        <v>0</v>
      </c>
      <c r="F239" s="70">
        <f>IF(Paramétrages!$Q17="O",F170,0)</f>
        <v>0</v>
      </c>
      <c r="G239" s="70">
        <f>IF(Paramétrages!$Q17="O",G170,0)</f>
        <v>0</v>
      </c>
      <c r="H239" s="70">
        <f>IF(Paramétrages!$Q17="O",H170,0)</f>
        <v>0</v>
      </c>
      <c r="I239" s="70">
        <f>IF(Paramétrages!$Q17="O",I170,0)</f>
        <v>0</v>
      </c>
      <c r="J239" s="70">
        <f>IF(Paramétrages!$Q17="O",J170,0)</f>
        <v>0</v>
      </c>
      <c r="K239" s="70">
        <f>IF(Paramétrages!$Q17="O",K170,0)</f>
        <v>0</v>
      </c>
      <c r="L239" s="70">
        <f>IF(Paramétrages!$Q17="O",L170,0)</f>
        <v>0</v>
      </c>
      <c r="M239" s="70">
        <f>IF(Paramétrages!$Q17="O",M170,0)</f>
        <v>0</v>
      </c>
      <c r="N239" s="70">
        <f>IF(Paramétrages!$Q17="O",N170,0)</f>
        <v>0</v>
      </c>
      <c r="O239" s="70">
        <f>IF(Paramétrages!$Q17="O",O170,0)</f>
        <v>0</v>
      </c>
      <c r="P239" s="70">
        <f>IF(Paramétrages!$Q17="O",P170,0)</f>
        <v>0</v>
      </c>
      <c r="Q239" s="70">
        <f>IF(Paramétrages!$Q17="O",Q170,0)</f>
        <v>0</v>
      </c>
      <c r="R239" s="70">
        <f>IF(Paramétrages!$Q17="O",R170,0)</f>
        <v>0</v>
      </c>
      <c r="S239" s="70">
        <f>IF(Paramétrages!$Q17="O",S170,0)</f>
        <v>0</v>
      </c>
      <c r="T239" s="70">
        <f>IF(Paramétrages!$Q17="O",T170,0)</f>
        <v>0</v>
      </c>
      <c r="U239" s="70">
        <f>IF(Paramétrages!$Q17="O",U170,0)</f>
        <v>0</v>
      </c>
      <c r="V239" s="70">
        <f>IF(Paramétrages!$Q17="O",V170,0)</f>
        <v>0</v>
      </c>
      <c r="W239" s="70">
        <f>IF(Paramétrages!$Q17="O",W170,0)</f>
        <v>0</v>
      </c>
      <c r="X239" s="70">
        <f>IF(Paramétrages!$Q17="O",X170,0)</f>
        <v>0</v>
      </c>
      <c r="Y239" s="70">
        <f>IF(Paramétrages!$Q17="O",Y170,0)</f>
        <v>0</v>
      </c>
      <c r="Z239" s="70">
        <f>IF(Paramétrages!$Q17="O",Z170,0)</f>
        <v>0</v>
      </c>
      <c r="AA239" s="70">
        <f>IF(Paramétrages!$Q17="O",AA170,0)</f>
        <v>0</v>
      </c>
      <c r="AB239" s="70">
        <f>IF(Paramétrages!$Q17="O",AB170,0)</f>
        <v>0</v>
      </c>
      <c r="AC239" s="70">
        <f>IF(Paramétrages!$Q17="O",AC170,0)</f>
        <v>0</v>
      </c>
      <c r="AD239" s="70">
        <f>IF(Paramétrages!$Q17="O",AD170,0)</f>
        <v>0</v>
      </c>
      <c r="AE239" s="70">
        <f>IF(Paramétrages!$Q17="O",AE170,0)</f>
        <v>0</v>
      </c>
      <c r="AF239" s="70">
        <f>IF(Paramétrages!$Q17="O",AF170,0)</f>
        <v>0</v>
      </c>
      <c r="AG239" s="70" t="str">
        <f>IF(Paramétrages!$Q17="O",AG170,0)</f>
        <v/>
      </c>
      <c r="AH239" s="76"/>
    </row>
    <row r="240" spans="1:34" ht="15.75" thickBot="1" x14ac:dyDescent="0.3">
      <c r="A240" s="52" t="s">
        <v>69</v>
      </c>
      <c r="B240" s="70">
        <f>IF(Paramétrages!$Q18="O",B181,0)</f>
        <v>0</v>
      </c>
      <c r="C240" s="70">
        <f>IF(Paramétrages!$Q18="O",C181,0)</f>
        <v>0</v>
      </c>
      <c r="D240" s="70">
        <f>IF(Paramétrages!$Q18="O",D181,0)</f>
        <v>0</v>
      </c>
      <c r="E240" s="70">
        <f>IF(Paramétrages!$Q18="O",E181,0)</f>
        <v>0</v>
      </c>
      <c r="F240" s="70">
        <f>IF(Paramétrages!$Q18="O",F181,0)</f>
        <v>0</v>
      </c>
      <c r="G240" s="70">
        <f>IF(Paramétrages!$Q18="O",G181,0)</f>
        <v>0</v>
      </c>
      <c r="H240" s="70">
        <f>IF(Paramétrages!$Q18="O",H181,0)</f>
        <v>0</v>
      </c>
      <c r="I240" s="70">
        <f>IF(Paramétrages!$Q18="O",I181,0)</f>
        <v>0</v>
      </c>
      <c r="J240" s="70">
        <f>IF(Paramétrages!$Q18="O",J181,0)</f>
        <v>0</v>
      </c>
      <c r="K240" s="70">
        <f>IF(Paramétrages!$Q18="O",K181,0)</f>
        <v>0</v>
      </c>
      <c r="L240" s="70">
        <f>IF(Paramétrages!$Q18="O",L181,0)</f>
        <v>0</v>
      </c>
      <c r="M240" s="70">
        <f>IF(Paramétrages!$Q18="O",M181,0)</f>
        <v>0</v>
      </c>
      <c r="N240" s="70">
        <f>IF(Paramétrages!$Q18="O",N181,0)</f>
        <v>0</v>
      </c>
      <c r="O240" s="70">
        <f>IF(Paramétrages!$Q18="O",O181,0)</f>
        <v>0</v>
      </c>
      <c r="P240" s="70">
        <f>IF(Paramétrages!$Q18="O",P181,0)</f>
        <v>0</v>
      </c>
      <c r="Q240" s="70">
        <f>IF(Paramétrages!$Q18="O",Q181,0)</f>
        <v>0</v>
      </c>
      <c r="R240" s="70">
        <f>IF(Paramétrages!$Q18="O",R181,0)</f>
        <v>0</v>
      </c>
      <c r="S240" s="70">
        <f>IF(Paramétrages!$Q18="O",S181,0)</f>
        <v>0</v>
      </c>
      <c r="T240" s="70">
        <f>IF(Paramétrages!$Q18="O",T181,0)</f>
        <v>0</v>
      </c>
      <c r="U240" s="70">
        <f>IF(Paramétrages!$Q18="O",U181,0)</f>
        <v>0</v>
      </c>
      <c r="V240" s="70">
        <f>IF(Paramétrages!$Q18="O",V181,0)</f>
        <v>0</v>
      </c>
      <c r="W240" s="70">
        <f>IF(Paramétrages!$Q18="O",W181,0)</f>
        <v>0</v>
      </c>
      <c r="X240" s="70">
        <f>IF(Paramétrages!$Q18="O",X181,0)</f>
        <v>0</v>
      </c>
      <c r="Y240" s="70">
        <f>IF(Paramétrages!$Q18="O",Y181,0)</f>
        <v>0</v>
      </c>
      <c r="Z240" s="70">
        <f>IF(Paramétrages!$Q18="O",Z181,0)</f>
        <v>0</v>
      </c>
      <c r="AA240" s="70">
        <f>IF(Paramétrages!$Q18="O",AA181,0)</f>
        <v>0</v>
      </c>
      <c r="AB240" s="70">
        <f>IF(Paramétrages!$Q18="O",AB181,0)</f>
        <v>0</v>
      </c>
      <c r="AC240" s="70">
        <f>IF(Paramétrages!$Q18="O",AC181,0)</f>
        <v>0</v>
      </c>
      <c r="AD240" s="70">
        <f>IF(Paramétrages!$Q18="O",AD181,0)</f>
        <v>0</v>
      </c>
      <c r="AE240" s="70">
        <f>IF(Paramétrages!$Q18="O",AE181,0)</f>
        <v>0</v>
      </c>
      <c r="AF240" s="70">
        <f>IF(Paramétrages!$Q18="O",AF181,0)</f>
        <v>0</v>
      </c>
      <c r="AG240" s="70" t="str">
        <f>IF(Paramétrages!$Q18="O",AG181,0)</f>
        <v/>
      </c>
      <c r="AH240" s="76"/>
    </row>
    <row r="241" spans="1:34" ht="15.75" thickBot="1" x14ac:dyDescent="0.3">
      <c r="A241" s="52" t="s">
        <v>70</v>
      </c>
      <c r="B241" s="70">
        <f>IF(Paramétrages!$Q19="O",B192,0)</f>
        <v>0</v>
      </c>
      <c r="C241" s="70">
        <f>IF(Paramétrages!$Q19="O",C192,0)</f>
        <v>0</v>
      </c>
      <c r="D241" s="70">
        <f>IF(Paramétrages!$Q19="O",D192,0)</f>
        <v>0</v>
      </c>
      <c r="E241" s="70">
        <f>IF(Paramétrages!$Q19="O",E192,0)</f>
        <v>0</v>
      </c>
      <c r="F241" s="70">
        <f>IF(Paramétrages!$Q19="O",F192,0)</f>
        <v>0</v>
      </c>
      <c r="G241" s="70">
        <f>IF(Paramétrages!$Q19="O",G192,0)</f>
        <v>0</v>
      </c>
      <c r="H241" s="70">
        <f>IF(Paramétrages!$Q19="O",H192,0)</f>
        <v>0</v>
      </c>
      <c r="I241" s="70">
        <f>IF(Paramétrages!$Q19="O",I192,0)</f>
        <v>0</v>
      </c>
      <c r="J241" s="70">
        <f>IF(Paramétrages!$Q19="O",J192,0)</f>
        <v>0</v>
      </c>
      <c r="K241" s="70">
        <f>IF(Paramétrages!$Q19="O",K192,0)</f>
        <v>0</v>
      </c>
      <c r="L241" s="70">
        <f>IF(Paramétrages!$Q19="O",L192,0)</f>
        <v>0</v>
      </c>
      <c r="M241" s="70">
        <f>IF(Paramétrages!$Q19="O",M192,0)</f>
        <v>0</v>
      </c>
      <c r="N241" s="70">
        <f>IF(Paramétrages!$Q19="O",N192,0)</f>
        <v>0</v>
      </c>
      <c r="O241" s="70">
        <f>IF(Paramétrages!$Q19="O",O192,0)</f>
        <v>0</v>
      </c>
      <c r="P241" s="70">
        <f>IF(Paramétrages!$Q19="O",P192,0)</f>
        <v>0</v>
      </c>
      <c r="Q241" s="70">
        <f>IF(Paramétrages!$Q19="O",Q192,0)</f>
        <v>0</v>
      </c>
      <c r="R241" s="70">
        <f>IF(Paramétrages!$Q19="O",R192,0)</f>
        <v>0</v>
      </c>
      <c r="S241" s="70">
        <f>IF(Paramétrages!$Q19="O",S192,0)</f>
        <v>0</v>
      </c>
      <c r="T241" s="70">
        <f>IF(Paramétrages!$Q19="O",T192,0)</f>
        <v>0</v>
      </c>
      <c r="U241" s="70">
        <f>IF(Paramétrages!$Q19="O",U192,0)</f>
        <v>0</v>
      </c>
      <c r="V241" s="70">
        <f>IF(Paramétrages!$Q19="O",V192,0)</f>
        <v>0</v>
      </c>
      <c r="W241" s="70">
        <f>IF(Paramétrages!$Q19="O",W192,0)</f>
        <v>0</v>
      </c>
      <c r="X241" s="70">
        <f>IF(Paramétrages!$Q19="O",X192,0)</f>
        <v>0</v>
      </c>
      <c r="Y241" s="70">
        <f>IF(Paramétrages!$Q19="O",Y192,0)</f>
        <v>0</v>
      </c>
      <c r="Z241" s="70">
        <f>IF(Paramétrages!$Q19="O",Z192,0)</f>
        <v>0</v>
      </c>
      <c r="AA241" s="70">
        <f>IF(Paramétrages!$Q19="O",AA192,0)</f>
        <v>0</v>
      </c>
      <c r="AB241" s="70">
        <f>IF(Paramétrages!$Q19="O",AB192,0)</f>
        <v>0</v>
      </c>
      <c r="AC241" s="70">
        <f>IF(Paramétrages!$Q19="O",AC192,0)</f>
        <v>0</v>
      </c>
      <c r="AD241" s="70">
        <f>IF(Paramétrages!$Q19="O",AD192,0)</f>
        <v>0</v>
      </c>
      <c r="AE241" s="70">
        <f>IF(Paramétrages!$Q19="O",AE192,0)</f>
        <v>0</v>
      </c>
      <c r="AF241" s="70">
        <f>IF(Paramétrages!$Q19="O",AF192,0)</f>
        <v>0</v>
      </c>
      <c r="AG241" s="70" t="str">
        <f>IF(Paramétrages!$Q19="O",AG192,0)</f>
        <v/>
      </c>
      <c r="AH241" s="76"/>
    </row>
    <row r="242" spans="1:34" ht="15.75" thickBot="1" x14ac:dyDescent="0.3">
      <c r="A242" s="52" t="s">
        <v>71</v>
      </c>
      <c r="B242" s="70">
        <f>IF(Paramétrages!$Q20="O",B203,0)</f>
        <v>0</v>
      </c>
      <c r="C242" s="70">
        <f>IF(Paramétrages!$Q20="O",C203,0)</f>
        <v>0</v>
      </c>
      <c r="D242" s="70">
        <f>IF(Paramétrages!$Q20="O",D203,0)</f>
        <v>0</v>
      </c>
      <c r="E242" s="70">
        <f>IF(Paramétrages!$Q20="O",E203,0)</f>
        <v>0</v>
      </c>
      <c r="F242" s="70">
        <f>IF(Paramétrages!$Q20="O",F203,0)</f>
        <v>0</v>
      </c>
      <c r="G242" s="70">
        <f>IF(Paramétrages!$Q20="O",G203,0)</f>
        <v>0</v>
      </c>
      <c r="H242" s="70">
        <f>IF(Paramétrages!$Q20="O",H203,0)</f>
        <v>0</v>
      </c>
      <c r="I242" s="70">
        <f>IF(Paramétrages!$Q20="O",I203,0)</f>
        <v>0</v>
      </c>
      <c r="J242" s="70">
        <f>IF(Paramétrages!$Q20="O",J203,0)</f>
        <v>0</v>
      </c>
      <c r="K242" s="70">
        <f>IF(Paramétrages!$Q20="O",K203,0)</f>
        <v>0</v>
      </c>
      <c r="L242" s="70">
        <f>IF(Paramétrages!$Q20="O",L203,0)</f>
        <v>0</v>
      </c>
      <c r="M242" s="70">
        <f>IF(Paramétrages!$Q20="O",M203,0)</f>
        <v>0</v>
      </c>
      <c r="N242" s="70">
        <f>IF(Paramétrages!$Q20="O",N203,0)</f>
        <v>0</v>
      </c>
      <c r="O242" s="70">
        <f>IF(Paramétrages!$Q20="O",O203,0)</f>
        <v>0</v>
      </c>
      <c r="P242" s="70">
        <f>IF(Paramétrages!$Q20="O",P203,0)</f>
        <v>0</v>
      </c>
      <c r="Q242" s="70">
        <f>IF(Paramétrages!$Q20="O",Q203,0)</f>
        <v>0</v>
      </c>
      <c r="R242" s="70">
        <f>IF(Paramétrages!$Q20="O",R203,0)</f>
        <v>0</v>
      </c>
      <c r="S242" s="70">
        <f>IF(Paramétrages!$Q20="O",S203,0)</f>
        <v>0</v>
      </c>
      <c r="T242" s="70">
        <f>IF(Paramétrages!$Q20="O",T203,0)</f>
        <v>0</v>
      </c>
      <c r="U242" s="70">
        <f>IF(Paramétrages!$Q20="O",U203,0)</f>
        <v>0</v>
      </c>
      <c r="V242" s="70">
        <f>IF(Paramétrages!$Q20="O",V203,0)</f>
        <v>0</v>
      </c>
      <c r="W242" s="70">
        <f>IF(Paramétrages!$Q20="O",W203,0)</f>
        <v>0</v>
      </c>
      <c r="X242" s="70">
        <f>IF(Paramétrages!$Q20="O",X203,0)</f>
        <v>0</v>
      </c>
      <c r="Y242" s="70">
        <f>IF(Paramétrages!$Q20="O",Y203,0)</f>
        <v>0</v>
      </c>
      <c r="Z242" s="70">
        <f>IF(Paramétrages!$Q20="O",Z203,0)</f>
        <v>0</v>
      </c>
      <c r="AA242" s="70">
        <f>IF(Paramétrages!$Q20="O",AA203,0)</f>
        <v>0</v>
      </c>
      <c r="AB242" s="70">
        <f>IF(Paramétrages!$Q20="O",AB203,0)</f>
        <v>0</v>
      </c>
      <c r="AC242" s="70">
        <f>IF(Paramétrages!$Q20="O",AC203,0)</f>
        <v>0</v>
      </c>
      <c r="AD242" s="70">
        <f>IF(Paramétrages!$Q20="O",AD203,0)</f>
        <v>0</v>
      </c>
      <c r="AE242" s="70">
        <f>IF(Paramétrages!$Q20="O",AE203,0)</f>
        <v>0</v>
      </c>
      <c r="AF242" s="70">
        <f>IF(Paramétrages!$Q20="O",AF203,0)</f>
        <v>0</v>
      </c>
      <c r="AG242" s="70" t="str">
        <f>IF(Paramétrages!$Q20="O",AG203,0)</f>
        <v/>
      </c>
      <c r="AH242" s="76"/>
    </row>
    <row r="243" spans="1:34" ht="15.75" thickBot="1" x14ac:dyDescent="0.3">
      <c r="A243" s="52" t="s">
        <v>72</v>
      </c>
      <c r="B243" s="70">
        <f>IF(Paramétrages!$Q21="O",B214,0)</f>
        <v>0</v>
      </c>
      <c r="C243" s="70">
        <f>IF(Paramétrages!$Q21="O",C214,0)</f>
        <v>0</v>
      </c>
      <c r="D243" s="70">
        <f>IF(Paramétrages!$Q21="O",D214,0)</f>
        <v>0</v>
      </c>
      <c r="E243" s="70">
        <f>IF(Paramétrages!$Q21="O",E214,0)</f>
        <v>0</v>
      </c>
      <c r="F243" s="70">
        <f>IF(Paramétrages!$Q21="O",F214,0)</f>
        <v>0</v>
      </c>
      <c r="G243" s="70">
        <f>IF(Paramétrages!$Q21="O",G214,0)</f>
        <v>0</v>
      </c>
      <c r="H243" s="70">
        <f>IF(Paramétrages!$Q21="O",H214,0)</f>
        <v>0</v>
      </c>
      <c r="I243" s="70">
        <f>IF(Paramétrages!$Q21="O",I214,0)</f>
        <v>0</v>
      </c>
      <c r="J243" s="70">
        <f>IF(Paramétrages!$Q21="O",J214,0)</f>
        <v>0</v>
      </c>
      <c r="K243" s="70">
        <f>IF(Paramétrages!$Q21="O",K214,0)</f>
        <v>0</v>
      </c>
      <c r="L243" s="70">
        <f>IF(Paramétrages!$Q21="O",L214,0)</f>
        <v>0</v>
      </c>
      <c r="M243" s="70">
        <f>IF(Paramétrages!$Q21="O",M214,0)</f>
        <v>0</v>
      </c>
      <c r="N243" s="70">
        <f>IF(Paramétrages!$Q21="O",N214,0)</f>
        <v>0</v>
      </c>
      <c r="O243" s="70">
        <f>IF(Paramétrages!$Q21="O",O214,0)</f>
        <v>0</v>
      </c>
      <c r="P243" s="70">
        <f>IF(Paramétrages!$Q21="O",P214,0)</f>
        <v>0</v>
      </c>
      <c r="Q243" s="70">
        <f>IF(Paramétrages!$Q21="O",Q214,0)</f>
        <v>0</v>
      </c>
      <c r="R243" s="70">
        <f>IF(Paramétrages!$Q21="O",R214,0)</f>
        <v>0</v>
      </c>
      <c r="S243" s="70">
        <f>IF(Paramétrages!$Q21="O",S214,0)</f>
        <v>0</v>
      </c>
      <c r="T243" s="70">
        <f>IF(Paramétrages!$Q21="O",T214,0)</f>
        <v>0</v>
      </c>
      <c r="U243" s="70">
        <f>IF(Paramétrages!$Q21="O",U214,0)</f>
        <v>0</v>
      </c>
      <c r="V243" s="70">
        <f>IF(Paramétrages!$Q21="O",V214,0)</f>
        <v>0</v>
      </c>
      <c r="W243" s="70">
        <f>IF(Paramétrages!$Q21="O",W214,0)</f>
        <v>0</v>
      </c>
      <c r="X243" s="70">
        <f>IF(Paramétrages!$Q21="O",X214,0)</f>
        <v>0</v>
      </c>
      <c r="Y243" s="70">
        <f>IF(Paramétrages!$Q21="O",Y214,0)</f>
        <v>0</v>
      </c>
      <c r="Z243" s="70">
        <f>IF(Paramétrages!$Q21="O",Z214,0)</f>
        <v>0</v>
      </c>
      <c r="AA243" s="70">
        <f>IF(Paramétrages!$Q21="O",AA214,0)</f>
        <v>0</v>
      </c>
      <c r="AB243" s="70">
        <f>IF(Paramétrages!$Q21="O",AB214,0)</f>
        <v>0</v>
      </c>
      <c r="AC243" s="70">
        <f>IF(Paramétrages!$Q21="O",AC214,0)</f>
        <v>0</v>
      </c>
      <c r="AD243" s="70">
        <f>IF(Paramétrages!$Q21="O",AD214,0)</f>
        <v>0</v>
      </c>
      <c r="AE243" s="70">
        <f>IF(Paramétrages!$Q21="O",AE214,0)</f>
        <v>0</v>
      </c>
      <c r="AF243" s="70">
        <f>IF(Paramétrages!$Q21="O",AF214,0)</f>
        <v>0</v>
      </c>
      <c r="AG243" s="70" t="str">
        <f>IF(Paramétrages!$Q21="O",AG214,0)</f>
        <v/>
      </c>
      <c r="AH243" s="76"/>
    </row>
  </sheetData>
  <mergeCells count="41">
    <mergeCell ref="AH212:AH213"/>
    <mergeCell ref="AH124:AH125"/>
    <mergeCell ref="AH135:AH136"/>
    <mergeCell ref="AH146:AH147"/>
    <mergeCell ref="AH157:AH158"/>
    <mergeCell ref="AH168:AH169"/>
    <mergeCell ref="A199:AH199"/>
    <mergeCell ref="A177:AH177"/>
    <mergeCell ref="A188:AH188"/>
    <mergeCell ref="A210:AH210"/>
    <mergeCell ref="A133:AH133"/>
    <mergeCell ref="A144:AH144"/>
    <mergeCell ref="A166:AH166"/>
    <mergeCell ref="A155:AH155"/>
    <mergeCell ref="AH179:AH180"/>
    <mergeCell ref="AH190:AH191"/>
    <mergeCell ref="AH47:AH48"/>
    <mergeCell ref="AH58:AH59"/>
    <mergeCell ref="AH69:AH70"/>
    <mergeCell ref="AH80:AH81"/>
    <mergeCell ref="AH91:AH92"/>
    <mergeCell ref="AH201:AH202"/>
    <mergeCell ref="A111:AH111"/>
    <mergeCell ref="A122:AH122"/>
    <mergeCell ref="A56:AH56"/>
    <mergeCell ref="A89:AH89"/>
    <mergeCell ref="A100:AH100"/>
    <mergeCell ref="A67:AH67"/>
    <mergeCell ref="A78:AH78"/>
    <mergeCell ref="AH102:AH103"/>
    <mergeCell ref="AH113:AH114"/>
    <mergeCell ref="A45:AH45"/>
    <mergeCell ref="AH3:AH4"/>
    <mergeCell ref="AH14:AH15"/>
    <mergeCell ref="AH25:AH26"/>
    <mergeCell ref="AH36:AH37"/>
    <mergeCell ref="AJ1:AK1"/>
    <mergeCell ref="A1:AH1"/>
    <mergeCell ref="A12:AH12"/>
    <mergeCell ref="A23:AH23"/>
    <mergeCell ref="A34:AH34"/>
  </mergeCells>
  <conditionalFormatting sqref="AH9">
    <cfRule type="cellIs" dxfId="163" priority="170" operator="equal">
      <formula>""</formula>
    </cfRule>
    <cfRule type="cellIs" dxfId="162" priority="171" operator="greaterThan">
      <formula>0.0416666666666667</formula>
    </cfRule>
  </conditionalFormatting>
  <conditionalFormatting sqref="B224:AF243">
    <cfRule type="cellIs" dxfId="161" priority="81" operator="equal">
      <formula>0</formula>
    </cfRule>
  </conditionalFormatting>
  <conditionalFormatting sqref="AH20">
    <cfRule type="cellIs" dxfId="160" priority="79" operator="equal">
      <formula>""</formula>
    </cfRule>
    <cfRule type="cellIs" dxfId="159" priority="80" operator="greaterThan">
      <formula>0.0416666666666667</formula>
    </cfRule>
  </conditionalFormatting>
  <conditionalFormatting sqref="AH31">
    <cfRule type="cellIs" dxfId="158" priority="77" operator="equal">
      <formula>""</formula>
    </cfRule>
    <cfRule type="cellIs" dxfId="157" priority="78" operator="greaterThan">
      <formula>0.0416666666666667</formula>
    </cfRule>
  </conditionalFormatting>
  <conditionalFormatting sqref="AH42">
    <cfRule type="cellIs" dxfId="156" priority="75" operator="equal">
      <formula>""</formula>
    </cfRule>
    <cfRule type="cellIs" dxfId="155" priority="76" operator="greaterThan">
      <formula>0.0416666666666667</formula>
    </cfRule>
  </conditionalFormatting>
  <conditionalFormatting sqref="AH53">
    <cfRule type="cellIs" dxfId="154" priority="73" operator="equal">
      <formula>""</formula>
    </cfRule>
    <cfRule type="cellIs" dxfId="153" priority="74" operator="greaterThan">
      <formula>0.0416666666666667</formula>
    </cfRule>
  </conditionalFormatting>
  <conditionalFormatting sqref="AH64">
    <cfRule type="cellIs" dxfId="152" priority="71" operator="equal">
      <formula>""</formula>
    </cfRule>
    <cfRule type="cellIs" dxfId="151" priority="72" operator="greaterThan">
      <formula>0.0416666666666667</formula>
    </cfRule>
  </conditionalFormatting>
  <conditionalFormatting sqref="AH75">
    <cfRule type="cellIs" dxfId="150" priority="69" operator="equal">
      <formula>""</formula>
    </cfRule>
    <cfRule type="cellIs" dxfId="149" priority="70" operator="greaterThan">
      <formula>0.0416666666666667</formula>
    </cfRule>
  </conditionalFormatting>
  <conditionalFormatting sqref="AH86">
    <cfRule type="cellIs" dxfId="148" priority="67" operator="equal">
      <formula>""</formula>
    </cfRule>
    <cfRule type="cellIs" dxfId="147" priority="68" operator="greaterThan">
      <formula>0.0416666666666667</formula>
    </cfRule>
  </conditionalFormatting>
  <conditionalFormatting sqref="AH97">
    <cfRule type="cellIs" dxfId="146" priority="65" operator="equal">
      <formula>""</formula>
    </cfRule>
    <cfRule type="cellIs" dxfId="145" priority="66" operator="greaterThan">
      <formula>0.0416666666666667</formula>
    </cfRule>
  </conditionalFormatting>
  <conditionalFormatting sqref="AH108">
    <cfRule type="cellIs" dxfId="144" priority="63" operator="equal">
      <formula>""</formula>
    </cfRule>
    <cfRule type="cellIs" dxfId="143" priority="64" operator="greaterThan">
      <formula>0.0416666666666667</formula>
    </cfRule>
  </conditionalFormatting>
  <conditionalFormatting sqref="AH119">
    <cfRule type="cellIs" dxfId="142" priority="61" operator="equal">
      <formula>""</formula>
    </cfRule>
    <cfRule type="cellIs" dxfId="141" priority="62" operator="greaterThan">
      <formula>0.0416666666666667</formula>
    </cfRule>
  </conditionalFormatting>
  <conditionalFormatting sqref="AH130">
    <cfRule type="cellIs" dxfId="140" priority="59" operator="equal">
      <formula>""</formula>
    </cfRule>
    <cfRule type="cellIs" dxfId="139" priority="60" operator="greaterThan">
      <formula>0.0416666666666667</formula>
    </cfRule>
  </conditionalFormatting>
  <conditionalFormatting sqref="AH141">
    <cfRule type="cellIs" dxfId="138" priority="57" operator="equal">
      <formula>""</formula>
    </cfRule>
    <cfRule type="cellIs" dxfId="137" priority="58" operator="greaterThan">
      <formula>0.0416666666666667</formula>
    </cfRule>
  </conditionalFormatting>
  <conditionalFormatting sqref="AH152">
    <cfRule type="cellIs" dxfId="136" priority="55" operator="equal">
      <formula>""</formula>
    </cfRule>
    <cfRule type="cellIs" dxfId="135" priority="56" operator="greaterThan">
      <formula>0.0416666666666667</formula>
    </cfRule>
  </conditionalFormatting>
  <conditionalFormatting sqref="AH163">
    <cfRule type="cellIs" dxfId="134" priority="53" operator="equal">
      <formula>""</formula>
    </cfRule>
    <cfRule type="cellIs" dxfId="133" priority="54" operator="greaterThan">
      <formula>0.0416666666666667</formula>
    </cfRule>
  </conditionalFormatting>
  <conditionalFormatting sqref="AH174">
    <cfRule type="cellIs" dxfId="132" priority="51" operator="equal">
      <formula>""</formula>
    </cfRule>
    <cfRule type="cellIs" dxfId="131" priority="52" operator="greaterThan">
      <formula>0.0416666666666667</formula>
    </cfRule>
  </conditionalFormatting>
  <conditionalFormatting sqref="AH185">
    <cfRule type="cellIs" dxfId="130" priority="49" operator="equal">
      <formula>""</formula>
    </cfRule>
    <cfRule type="cellIs" dxfId="129" priority="50" operator="greaterThan">
      <formula>0.0416666666666667</formula>
    </cfRule>
  </conditionalFormatting>
  <conditionalFormatting sqref="AH196">
    <cfRule type="cellIs" dxfId="128" priority="47" operator="equal">
      <formula>""</formula>
    </cfRule>
    <cfRule type="cellIs" dxfId="127" priority="48" operator="greaterThan">
      <formula>0.0416666666666667</formula>
    </cfRule>
  </conditionalFormatting>
  <conditionalFormatting sqref="AH207">
    <cfRule type="cellIs" dxfId="126" priority="45" operator="equal">
      <formula>""</formula>
    </cfRule>
    <cfRule type="cellIs" dxfId="125" priority="46" operator="greaterThan">
      <formula>0.0416666666666667</formula>
    </cfRule>
  </conditionalFormatting>
  <conditionalFormatting sqref="AH218">
    <cfRule type="cellIs" dxfId="124" priority="43" operator="equal">
      <formula>""</formula>
    </cfRule>
    <cfRule type="cellIs" dxfId="123" priority="44" operator="greaterThan">
      <formula>0.0416666666666667</formula>
    </cfRule>
  </conditionalFormatting>
  <conditionalFormatting sqref="AH10">
    <cfRule type="cellIs" dxfId="122" priority="39" operator="equal">
      <formula>""</formula>
    </cfRule>
    <cfRule type="cellIs" dxfId="121" priority="40" operator="greaterThan">
      <formula>0.0416666666666667</formula>
    </cfRule>
  </conditionalFormatting>
  <conditionalFormatting sqref="AH21">
    <cfRule type="cellIs" dxfId="120" priority="37" operator="equal">
      <formula>""</formula>
    </cfRule>
    <cfRule type="cellIs" dxfId="119" priority="38" operator="greaterThan">
      <formula>0.0416666666666667</formula>
    </cfRule>
  </conditionalFormatting>
  <conditionalFormatting sqref="AH32">
    <cfRule type="cellIs" dxfId="118" priority="35" operator="equal">
      <formula>""</formula>
    </cfRule>
    <cfRule type="cellIs" dxfId="117" priority="36" operator="greaterThan">
      <formula>0.0416666666666667</formula>
    </cfRule>
  </conditionalFormatting>
  <conditionalFormatting sqref="AH43">
    <cfRule type="cellIs" dxfId="116" priority="33" operator="equal">
      <formula>""</formula>
    </cfRule>
    <cfRule type="cellIs" dxfId="115" priority="34" operator="greaterThan">
      <formula>0.0416666666666667</formula>
    </cfRule>
  </conditionalFormatting>
  <conditionalFormatting sqref="AH54">
    <cfRule type="cellIs" dxfId="114" priority="31" operator="equal">
      <formula>""</formula>
    </cfRule>
    <cfRule type="cellIs" dxfId="113" priority="32" operator="greaterThan">
      <formula>0.0416666666666667</formula>
    </cfRule>
  </conditionalFormatting>
  <conditionalFormatting sqref="AH65">
    <cfRule type="cellIs" dxfId="112" priority="29" operator="equal">
      <formula>""</formula>
    </cfRule>
    <cfRule type="cellIs" dxfId="111" priority="30" operator="greaterThan">
      <formula>0.0416666666666667</formula>
    </cfRule>
  </conditionalFormatting>
  <conditionalFormatting sqref="AH76">
    <cfRule type="cellIs" dxfId="110" priority="27" operator="equal">
      <formula>""</formula>
    </cfRule>
    <cfRule type="cellIs" dxfId="109" priority="28" operator="greaterThan">
      <formula>0.0416666666666667</formula>
    </cfRule>
  </conditionalFormatting>
  <conditionalFormatting sqref="AH87">
    <cfRule type="cellIs" dxfId="108" priority="25" operator="equal">
      <formula>""</formula>
    </cfRule>
    <cfRule type="cellIs" dxfId="107" priority="26" operator="greaterThan">
      <formula>0.0416666666666667</formula>
    </cfRule>
  </conditionalFormatting>
  <conditionalFormatting sqref="AH98">
    <cfRule type="cellIs" dxfId="106" priority="23" operator="equal">
      <formula>""</formula>
    </cfRule>
    <cfRule type="cellIs" dxfId="105" priority="24" operator="greaterThan">
      <formula>0.0416666666666667</formula>
    </cfRule>
  </conditionalFormatting>
  <conditionalFormatting sqref="AH109">
    <cfRule type="cellIs" dxfId="104" priority="21" operator="equal">
      <formula>""</formula>
    </cfRule>
    <cfRule type="cellIs" dxfId="103" priority="22" operator="greaterThan">
      <formula>0.0416666666666667</formula>
    </cfRule>
  </conditionalFormatting>
  <conditionalFormatting sqref="AH120">
    <cfRule type="cellIs" dxfId="102" priority="19" operator="equal">
      <formula>""</formula>
    </cfRule>
    <cfRule type="cellIs" dxfId="101" priority="20" operator="greaterThan">
      <formula>0.0416666666666667</formula>
    </cfRule>
  </conditionalFormatting>
  <conditionalFormatting sqref="AH131">
    <cfRule type="cellIs" dxfId="100" priority="17" operator="equal">
      <formula>""</formula>
    </cfRule>
    <cfRule type="cellIs" dxfId="99" priority="18" operator="greaterThan">
      <formula>0.0416666666666667</formula>
    </cfRule>
  </conditionalFormatting>
  <conditionalFormatting sqref="AH142">
    <cfRule type="cellIs" dxfId="98" priority="15" operator="equal">
      <formula>""</formula>
    </cfRule>
    <cfRule type="cellIs" dxfId="97" priority="16" operator="greaterThan">
      <formula>0.0416666666666667</formula>
    </cfRule>
  </conditionalFormatting>
  <conditionalFormatting sqref="AH153">
    <cfRule type="cellIs" dxfId="96" priority="13" operator="equal">
      <formula>""</formula>
    </cfRule>
    <cfRule type="cellIs" dxfId="95" priority="14" operator="greaterThan">
      <formula>0.0416666666666667</formula>
    </cfRule>
  </conditionalFormatting>
  <conditionalFormatting sqref="AH164">
    <cfRule type="cellIs" dxfId="94" priority="11" operator="equal">
      <formula>""</formula>
    </cfRule>
    <cfRule type="cellIs" dxfId="93" priority="12" operator="greaterThan">
      <formula>0.0416666666666667</formula>
    </cfRule>
  </conditionalFormatting>
  <conditionalFormatting sqref="AH175">
    <cfRule type="cellIs" dxfId="92" priority="9" operator="equal">
      <formula>""</formula>
    </cfRule>
    <cfRule type="cellIs" dxfId="91" priority="10" operator="greaterThan">
      <formula>0.0416666666666667</formula>
    </cfRule>
  </conditionalFormatting>
  <conditionalFormatting sqref="AH186">
    <cfRule type="cellIs" dxfId="90" priority="7" operator="equal">
      <formula>""</formula>
    </cfRule>
    <cfRule type="cellIs" dxfId="89" priority="8" operator="greaterThan">
      <formula>0.0416666666666667</formula>
    </cfRule>
  </conditionalFormatting>
  <conditionalFormatting sqref="AH197">
    <cfRule type="cellIs" dxfId="88" priority="5" operator="equal">
      <formula>""</formula>
    </cfRule>
    <cfRule type="cellIs" dxfId="87" priority="6" operator="greaterThan">
      <formula>0.0416666666666667</formula>
    </cfRule>
  </conditionalFormatting>
  <conditionalFormatting sqref="AH208">
    <cfRule type="cellIs" dxfId="86" priority="3" operator="equal">
      <formula>""</formula>
    </cfRule>
    <cfRule type="cellIs" dxfId="85" priority="4" operator="greaterThan">
      <formula>0.0416666666666667</formula>
    </cfRule>
  </conditionalFormatting>
  <conditionalFormatting sqref="AH219">
    <cfRule type="cellIs" dxfId="84" priority="1" operator="equal">
      <formula>""</formula>
    </cfRule>
    <cfRule type="cellIs" dxfId="83" priority="2" operator="greaterThan">
      <formula>0.0416666666666667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2" operator="greaterThan" id="{A26358C3-6C3E-4567-A6EE-9A518223B1C9}">
            <xm:f>Paramétrages!$H$32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B224:AF243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F22"/>
  <sheetViews>
    <sheetView workbookViewId="0">
      <selection activeCell="E26" sqref="E26"/>
    </sheetView>
  </sheetViews>
  <sheetFormatPr baseColWidth="10" defaultRowHeight="15" x14ac:dyDescent="0.25"/>
  <cols>
    <col min="3" max="3" width="12.42578125" bestFit="1" customWidth="1"/>
    <col min="4" max="4" width="14.140625" bestFit="1" customWidth="1"/>
    <col min="5" max="5" width="26.7109375" bestFit="1" customWidth="1"/>
    <col min="6" max="6" width="25" bestFit="1" customWidth="1"/>
  </cols>
  <sheetData>
    <row r="1" spans="1:6" x14ac:dyDescent="0.25">
      <c r="A1" t="s">
        <v>397</v>
      </c>
    </row>
    <row r="3" spans="1:6" x14ac:dyDescent="0.25">
      <c r="A3" s="132" t="s">
        <v>398</v>
      </c>
      <c r="B3" s="132" t="s">
        <v>399</v>
      </c>
      <c r="C3" s="132" t="s">
        <v>0</v>
      </c>
      <c r="D3" s="132" t="s">
        <v>400</v>
      </c>
      <c r="E3" s="132" t="s">
        <v>75</v>
      </c>
      <c r="F3" s="132" t="s">
        <v>401</v>
      </c>
    </row>
    <row r="4" spans="1:6" x14ac:dyDescent="0.25">
      <c r="A4" s="130"/>
      <c r="B4" s="130"/>
      <c r="C4" s="130"/>
      <c r="D4" s="130"/>
      <c r="E4" s="130"/>
      <c r="F4" s="130"/>
    </row>
    <row r="5" spans="1:6" x14ac:dyDescent="0.25">
      <c r="A5" s="130"/>
      <c r="B5" s="130"/>
      <c r="C5" s="130"/>
      <c r="D5" s="130"/>
      <c r="E5" s="130"/>
      <c r="F5" s="130"/>
    </row>
    <row r="6" spans="1:6" x14ac:dyDescent="0.25">
      <c r="A6" s="130"/>
      <c r="B6" s="130"/>
      <c r="C6" s="130"/>
      <c r="D6" s="130"/>
      <c r="E6" s="130"/>
      <c r="F6" s="130"/>
    </row>
    <row r="7" spans="1:6" x14ac:dyDescent="0.25">
      <c r="A7" s="130"/>
      <c r="B7" s="130"/>
      <c r="C7" s="130"/>
      <c r="D7" s="130"/>
      <c r="E7" s="130"/>
      <c r="F7" s="130"/>
    </row>
    <row r="8" spans="1:6" x14ac:dyDescent="0.25">
      <c r="A8" s="130"/>
      <c r="B8" s="130"/>
      <c r="C8" s="130"/>
      <c r="D8" s="130"/>
      <c r="E8" s="130"/>
      <c r="F8" s="130"/>
    </row>
    <row r="9" spans="1:6" x14ac:dyDescent="0.25">
      <c r="A9" s="130"/>
      <c r="B9" s="130"/>
      <c r="C9" s="130"/>
      <c r="D9" s="130"/>
      <c r="E9" s="130"/>
      <c r="F9" s="130"/>
    </row>
    <row r="10" spans="1:6" x14ac:dyDescent="0.25">
      <c r="A10" s="130"/>
      <c r="B10" s="130"/>
      <c r="C10" s="130"/>
      <c r="D10" s="130"/>
      <c r="E10" s="130"/>
      <c r="F10" s="130"/>
    </row>
    <row r="11" spans="1:6" x14ac:dyDescent="0.25">
      <c r="A11" s="130"/>
      <c r="B11" s="130"/>
      <c r="C11" s="130"/>
      <c r="D11" s="130"/>
      <c r="E11" s="130"/>
      <c r="F11" s="130"/>
    </row>
    <row r="12" spans="1:6" x14ac:dyDescent="0.25">
      <c r="A12" s="130"/>
      <c r="B12" s="130"/>
      <c r="C12" s="130"/>
      <c r="D12" s="130"/>
      <c r="E12" s="130"/>
      <c r="F12" s="130"/>
    </row>
    <row r="13" spans="1:6" x14ac:dyDescent="0.25">
      <c r="A13" s="130"/>
      <c r="B13" s="130"/>
      <c r="C13" s="130"/>
      <c r="D13" s="130"/>
      <c r="E13" s="130"/>
      <c r="F13" s="130"/>
    </row>
    <row r="14" spans="1:6" x14ac:dyDescent="0.25">
      <c r="A14" s="130"/>
      <c r="B14" s="130"/>
      <c r="C14" s="130"/>
      <c r="D14" s="130"/>
      <c r="E14" s="130"/>
      <c r="F14" s="130"/>
    </row>
    <row r="15" spans="1:6" x14ac:dyDescent="0.25">
      <c r="A15" s="130"/>
      <c r="B15" s="130"/>
      <c r="C15" s="130"/>
      <c r="D15" s="130"/>
      <c r="E15" s="130"/>
      <c r="F15" s="130"/>
    </row>
    <row r="16" spans="1:6" x14ac:dyDescent="0.25">
      <c r="A16" s="130"/>
      <c r="B16" s="130"/>
      <c r="C16" s="130"/>
      <c r="D16" s="130"/>
      <c r="E16" s="130"/>
      <c r="F16" s="130"/>
    </row>
    <row r="17" spans="1:6" x14ac:dyDescent="0.25">
      <c r="A17" s="130"/>
      <c r="B17" s="130"/>
      <c r="C17" s="130"/>
      <c r="D17" s="130"/>
      <c r="E17" s="130"/>
      <c r="F17" s="130"/>
    </row>
    <row r="18" spans="1:6" x14ac:dyDescent="0.25">
      <c r="A18" s="130"/>
      <c r="B18" s="130"/>
      <c r="C18" s="130"/>
      <c r="D18" s="130"/>
      <c r="E18" s="130"/>
      <c r="F18" s="130"/>
    </row>
    <row r="19" spans="1:6" x14ac:dyDescent="0.25">
      <c r="A19" s="130"/>
      <c r="B19" s="130"/>
      <c r="C19" s="130"/>
      <c r="D19" s="130"/>
      <c r="E19" s="130"/>
      <c r="F19" s="130"/>
    </row>
    <row r="20" spans="1:6" x14ac:dyDescent="0.25">
      <c r="A20" s="130"/>
      <c r="B20" s="130"/>
      <c r="C20" s="130"/>
      <c r="D20" s="130"/>
      <c r="E20" s="130"/>
      <c r="F20" s="130"/>
    </row>
    <row r="21" spans="1:6" x14ac:dyDescent="0.25">
      <c r="A21" s="130"/>
      <c r="B21" s="130"/>
      <c r="C21" s="130"/>
      <c r="D21" s="130"/>
      <c r="E21" s="130"/>
      <c r="F21" s="130"/>
    </row>
    <row r="22" spans="1:6" x14ac:dyDescent="0.25">
      <c r="A22" s="130"/>
      <c r="B22" s="130"/>
      <c r="C22" s="130"/>
      <c r="D22" s="130"/>
      <c r="E22" s="130"/>
      <c r="F22" s="1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BT243"/>
  <sheetViews>
    <sheetView workbookViewId="0">
      <selection activeCell="H76" sqref="H76"/>
    </sheetView>
  </sheetViews>
  <sheetFormatPr baseColWidth="10" defaultRowHeight="15" x14ac:dyDescent="0.25"/>
  <cols>
    <col min="1" max="1" width="22.5703125" customWidth="1"/>
    <col min="2" max="12" width="5.28515625" customWidth="1"/>
    <col min="13" max="13" width="5.85546875" customWidth="1"/>
    <col min="14" max="32" width="5.28515625" customWidth="1"/>
    <col min="33" max="34" width="5.7109375" customWidth="1"/>
    <col min="35" max="35" width="1.7109375" customWidth="1"/>
    <col min="36" max="36" width="5.5703125" customWidth="1"/>
    <col min="37" max="37" width="5.42578125" customWidth="1"/>
    <col min="38" max="68" width="2.28515625" customWidth="1"/>
  </cols>
  <sheetData>
    <row r="1" spans="1:45" ht="15.75" customHeight="1" thickBot="1" x14ac:dyDescent="0.3">
      <c r="A1" s="193" t="str">
        <f>Paramétrages!D2</f>
        <v>CHRONOROUTE 5H30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  <c r="AE1" s="194"/>
      <c r="AF1" s="194"/>
      <c r="AG1" s="194"/>
      <c r="AH1" s="195"/>
      <c r="AJ1" s="192" t="s">
        <v>420</v>
      </c>
      <c r="AK1" s="192"/>
    </row>
    <row r="2" spans="1:45" ht="15.75" thickBot="1" x14ac:dyDescent="0.3">
      <c r="A2" s="24" t="s">
        <v>31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25">
        <v>31</v>
      </c>
      <c r="AG2" s="25" t="s">
        <v>32</v>
      </c>
      <c r="AH2" s="25" t="s">
        <v>33</v>
      </c>
      <c r="AJ2" s="25" t="s">
        <v>418</v>
      </c>
      <c r="AK2" s="25" t="s">
        <v>419</v>
      </c>
      <c r="AS2" s="26"/>
    </row>
    <row r="3" spans="1:45" x14ac:dyDescent="0.25">
      <c r="A3" s="47" t="s">
        <v>8</v>
      </c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>
        <v>0.52418981481481486</v>
      </c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63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AVERAGE(B3:AF3),"")</f>
        <v>0.52418981481481486</v>
      </c>
      <c r="AH3" s="196">
        <f>IF(AG4&lt;&gt;"",AG4-AG3,"")</f>
        <v>3.4722222222116628E-5</v>
      </c>
      <c r="AJ3" s="63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MIN(B3:AF3),"")</f>
        <v>0.52418981481481486</v>
      </c>
      <c r="AK3" s="63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MAX(B3:AF3),"")</f>
        <v>0.52418981481481486</v>
      </c>
    </row>
    <row r="4" spans="1:45" x14ac:dyDescent="0.25">
      <c r="A4" s="47" t="s">
        <v>3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>
        <v>0.52422453703703698</v>
      </c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64">
        <f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AVERAGE(B4:AF4),"")</f>
        <v>0.52422453703703698</v>
      </c>
      <c r="AH4" s="197"/>
      <c r="AJ4" s="64">
        <f t="shared" ref="AJ4" si="0"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MIN(B4:AF4),"")</f>
        <v>0.52422453703703698</v>
      </c>
      <c r="AK4" s="64">
        <f t="shared" ref="AK4:AK10" si="1"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MAX(B4:AF4),"")</f>
        <v>0.52422453703703698</v>
      </c>
    </row>
    <row r="5" spans="1:45" x14ac:dyDescent="0.25">
      <c r="A5" s="47" t="s">
        <v>24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>
        <v>4</v>
      </c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65">
        <f>IF(OR(B5&lt;&gt;"",C5&lt;&gt;"",D5&lt;&gt;"",E5&lt;&gt;"",F5&lt;&gt;"",G5&lt;&gt;"",H5&lt;&gt;"",I5&lt;&gt;"",J5&lt;&gt;"",K5&lt;&gt;"",L5&lt;&gt;"",M5&lt;&gt;"",N5&lt;&gt;"",O5&lt;&gt;"",P5&lt;&gt;"",Q5&lt;&gt;"",R5&lt;&gt;"",S5&lt;&gt;"",T5&lt;&gt;"",U5&lt;&gt;"",V5&lt;&gt;"",W5&lt;&gt;"",X5&lt;&gt;"",Y5&lt;&gt;"",Z5&lt;&gt;"",AA5&lt;&gt;"",AB5&lt;&gt;"",AC5&lt;&gt;"",AD5&lt;&gt;"",AE5&lt;&gt;"",AF5&lt;&gt;""),AVERAGE(B5:AF5),"")</f>
        <v>4</v>
      </c>
      <c r="AH5" s="60"/>
      <c r="AJ5" s="135">
        <f>IF(OR(B5&lt;&gt;"",C5&lt;&gt;"",D5&lt;&gt;"",E5&lt;&gt;"",F5&lt;&gt;"",G5&lt;&gt;"",H5&lt;&gt;"",I5&lt;&gt;"",J5&lt;&gt;"",K5&lt;&gt;"",L5&lt;&gt;"",M5&lt;&gt;"",N5&lt;&gt;"",O5&lt;&gt;"",P5&lt;&gt;"",Q5&lt;&gt;"",R5&lt;&gt;"",S5&lt;&gt;"",T5&lt;&gt;"",U5&lt;&gt;"",V5&lt;&gt;"",W5&lt;&gt;"",X5&lt;&gt;"",Y5&lt;&gt;"",Z5&lt;&gt;"",AA5&lt;&gt;"",AB5&lt;&gt;"",AC5&lt;&gt;"",AD5&lt;&gt;"",AE5&lt;&gt;"",AF5&lt;&gt;""),MIN(B5:AF5),"")</f>
        <v>4</v>
      </c>
      <c r="AK5" s="135">
        <f t="shared" si="1"/>
        <v>4</v>
      </c>
    </row>
    <row r="6" spans="1:45" x14ac:dyDescent="0.25">
      <c r="A6" s="47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>
        <v>3</v>
      </c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66">
        <f t="shared" ref="AG6:AG10" si="2">IF(OR(B6&lt;&gt;"",C6&lt;&gt;"",D6&lt;&gt;"",E6&lt;&gt;"",F6&lt;&gt;"",G6&lt;&gt;"",H6&lt;&gt;"",I6&lt;&gt;"",J6&lt;&gt;"",K6&lt;&gt;"",L6&lt;&gt;"",M6&lt;&gt;"",N6&lt;&gt;"",O6&lt;&gt;"",P6&lt;&gt;"",Q6&lt;&gt;"",R6&lt;&gt;"",S6&lt;&gt;"",T6&lt;&gt;"",U6&lt;&gt;"",V6&lt;&gt;"",W6&lt;&gt;"",X6&lt;&gt;"",Y6&lt;&gt;"",Z6&lt;&gt;"",AA6&lt;&gt;"",AB6&lt;&gt;"",AC6&lt;&gt;"",AD6&lt;&gt;"",AE6&lt;&gt;"",AF6&lt;&gt;""),AVERAGE(B6:AF6),"")</f>
        <v>3</v>
      </c>
      <c r="AH6" s="59"/>
      <c r="AJ6" s="135">
        <f t="shared" ref="AJ6:AJ10" si="3">IF(OR(B6&lt;&gt;"",C6&lt;&gt;"",D6&lt;&gt;"",E6&lt;&gt;"",F6&lt;&gt;"",G6&lt;&gt;"",H6&lt;&gt;"",I6&lt;&gt;"",J6&lt;&gt;"",K6&lt;&gt;"",L6&lt;&gt;"",M6&lt;&gt;"",N6&lt;&gt;"",O6&lt;&gt;"",P6&lt;&gt;"",Q6&lt;&gt;"",R6&lt;&gt;"",S6&lt;&gt;"",T6&lt;&gt;"",U6&lt;&gt;"",V6&lt;&gt;"",W6&lt;&gt;"",X6&lt;&gt;"",Y6&lt;&gt;"",Z6&lt;&gt;"",AA6&lt;&gt;"",AB6&lt;&gt;"",AC6&lt;&gt;"",AD6&lt;&gt;"",AE6&lt;&gt;"",AF6&lt;&gt;""),MIN(B6:AF6),"")</f>
        <v>3</v>
      </c>
      <c r="AK6" s="135">
        <f t="shared" si="1"/>
        <v>3</v>
      </c>
    </row>
    <row r="7" spans="1:45" x14ac:dyDescent="0.25">
      <c r="A7" s="47" t="s">
        <v>34</v>
      </c>
      <c r="B7" s="28" t="str">
        <f>IF(AND(B6&lt;&gt;"",B5&lt;&gt;""),B6/((13-B5)*6),"")</f>
        <v/>
      </c>
      <c r="C7" s="28" t="str">
        <f t="shared" ref="C7:AF7" si="4">IF(AND(C6&lt;&gt;"",C5&lt;&gt;""),C6/((13-C5)*6),"")</f>
        <v/>
      </c>
      <c r="D7" s="28" t="str">
        <f t="shared" si="4"/>
        <v/>
      </c>
      <c r="E7" s="28" t="str">
        <f t="shared" si="4"/>
        <v/>
      </c>
      <c r="F7" s="28" t="str">
        <f t="shared" si="4"/>
        <v/>
      </c>
      <c r="G7" s="28" t="str">
        <f t="shared" si="4"/>
        <v/>
      </c>
      <c r="H7" s="28" t="str">
        <f t="shared" si="4"/>
        <v/>
      </c>
      <c r="I7" s="28" t="str">
        <f t="shared" si="4"/>
        <v/>
      </c>
      <c r="J7" s="28" t="str">
        <f t="shared" si="4"/>
        <v/>
      </c>
      <c r="K7" s="28" t="str">
        <f t="shared" si="4"/>
        <v/>
      </c>
      <c r="L7" s="28" t="str">
        <f t="shared" si="4"/>
        <v/>
      </c>
      <c r="M7" s="28">
        <f t="shared" si="4"/>
        <v>5.5555555555555552E-2</v>
      </c>
      <c r="N7" s="28" t="str">
        <f t="shared" si="4"/>
        <v/>
      </c>
      <c r="O7" s="28" t="str">
        <f t="shared" si="4"/>
        <v/>
      </c>
      <c r="P7" s="28" t="str">
        <f t="shared" si="4"/>
        <v/>
      </c>
      <c r="Q7" s="28" t="str">
        <f t="shared" si="4"/>
        <v/>
      </c>
      <c r="R7" s="28" t="str">
        <f t="shared" si="4"/>
        <v/>
      </c>
      <c r="S7" s="28" t="str">
        <f t="shared" si="4"/>
        <v/>
      </c>
      <c r="T7" s="28" t="str">
        <f t="shared" si="4"/>
        <v/>
      </c>
      <c r="U7" s="28" t="str">
        <f t="shared" si="4"/>
        <v/>
      </c>
      <c r="V7" s="28" t="str">
        <f t="shared" si="4"/>
        <v/>
      </c>
      <c r="W7" s="28" t="str">
        <f t="shared" si="4"/>
        <v/>
      </c>
      <c r="X7" s="28" t="str">
        <f t="shared" si="4"/>
        <v/>
      </c>
      <c r="Y7" s="28" t="str">
        <f t="shared" si="4"/>
        <v/>
      </c>
      <c r="Z7" s="28" t="str">
        <f t="shared" si="4"/>
        <v/>
      </c>
      <c r="AA7" s="28" t="str">
        <f t="shared" si="4"/>
        <v/>
      </c>
      <c r="AB7" s="28" t="str">
        <f t="shared" si="4"/>
        <v/>
      </c>
      <c r="AC7" s="28" t="str">
        <f t="shared" si="4"/>
        <v/>
      </c>
      <c r="AD7" s="28" t="str">
        <f t="shared" si="4"/>
        <v/>
      </c>
      <c r="AE7" s="28" t="str">
        <f t="shared" si="4"/>
        <v/>
      </c>
      <c r="AF7" s="28" t="str">
        <f t="shared" si="4"/>
        <v/>
      </c>
      <c r="AG7" s="62">
        <f t="shared" si="2"/>
        <v>5.5555555555555552E-2</v>
      </c>
      <c r="AH7" s="59"/>
      <c r="AJ7" s="137">
        <f t="shared" si="3"/>
        <v>5.5555555555555552E-2</v>
      </c>
      <c r="AK7" s="137">
        <f t="shared" si="1"/>
        <v>5.5555555555555552E-2</v>
      </c>
    </row>
    <row r="8" spans="1:45" x14ac:dyDescent="0.25">
      <c r="A8" s="47" t="s">
        <v>19</v>
      </c>
      <c r="B8" s="58"/>
      <c r="C8" s="29"/>
      <c r="D8" s="29"/>
      <c r="E8" s="29"/>
      <c r="F8" s="29"/>
      <c r="G8" s="29"/>
      <c r="H8" s="29"/>
      <c r="I8" s="29"/>
      <c r="J8" s="29"/>
      <c r="K8" s="29"/>
      <c r="L8" s="46"/>
      <c r="M8" s="29">
        <v>0.52422453703703698</v>
      </c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64">
        <f t="shared" si="2"/>
        <v>0.52422453703703698</v>
      </c>
      <c r="AH8" s="67">
        <f>IF(AND(AG8&lt;&gt;"",AG4&lt;&gt;""),AG8-AG4,"")</f>
        <v>0</v>
      </c>
      <c r="AJ8" s="64">
        <f t="shared" si="3"/>
        <v>0.52422453703703698</v>
      </c>
      <c r="AK8" s="64">
        <f t="shared" si="1"/>
        <v>0.52422453703703698</v>
      </c>
    </row>
    <row r="9" spans="1:45" x14ac:dyDescent="0.25">
      <c r="A9" s="140" t="s">
        <v>4</v>
      </c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>
        <v>0.52423611111111112</v>
      </c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64">
        <f t="shared" si="2"/>
        <v>0.52423611111111112</v>
      </c>
      <c r="AH9" s="64">
        <f>IF(AG9&lt;&gt;"",AG9-AG4,"")</f>
        <v>1.1574074074149898E-5</v>
      </c>
      <c r="AJ9" s="64">
        <f t="shared" si="3"/>
        <v>0.52423611111111112</v>
      </c>
      <c r="AK9" s="64">
        <f t="shared" si="1"/>
        <v>0.52423611111111112</v>
      </c>
    </row>
    <row r="10" spans="1:45" ht="15.75" thickBot="1" x14ac:dyDescent="0.3">
      <c r="A10" s="48" t="s">
        <v>421</v>
      </c>
      <c r="B10" s="138"/>
      <c r="C10" s="138"/>
      <c r="D10" s="138"/>
      <c r="E10" s="138"/>
      <c r="F10" s="138"/>
      <c r="G10" s="138"/>
      <c r="H10" s="138"/>
      <c r="I10" s="138"/>
      <c r="J10" s="138"/>
      <c r="K10" s="138"/>
      <c r="L10" s="138"/>
      <c r="M10" s="138">
        <v>0.52424768518518516</v>
      </c>
      <c r="N10" s="138"/>
      <c r="O10" s="138"/>
      <c r="P10" s="138"/>
      <c r="Q10" s="138"/>
      <c r="R10" s="138"/>
      <c r="S10" s="138"/>
      <c r="T10" s="138"/>
      <c r="U10" s="138"/>
      <c r="V10" s="138"/>
      <c r="W10" s="138"/>
      <c r="X10" s="138"/>
      <c r="Y10" s="138"/>
      <c r="Z10" s="138"/>
      <c r="AA10" s="138"/>
      <c r="AB10" s="138"/>
      <c r="AC10" s="138"/>
      <c r="AD10" s="138"/>
      <c r="AE10" s="138"/>
      <c r="AF10" s="138"/>
      <c r="AG10" s="139">
        <f t="shared" si="2"/>
        <v>0.52424768518518516</v>
      </c>
      <c r="AH10" s="139">
        <f>IF(AG10&lt;&gt;"",AG10-AG5,"")</f>
        <v>-3.4757523148148151</v>
      </c>
      <c r="AJ10" s="139">
        <f t="shared" si="3"/>
        <v>0.52424768518518516</v>
      </c>
      <c r="AK10" s="139">
        <f t="shared" si="1"/>
        <v>0.52424768518518516</v>
      </c>
    </row>
    <row r="11" spans="1:45" ht="5.0999999999999996" customHeight="1" thickBot="1" x14ac:dyDescent="0.3">
      <c r="A11" s="40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2"/>
    </row>
    <row r="12" spans="1:45" ht="15.75" customHeight="1" thickBot="1" x14ac:dyDescent="0.3">
      <c r="A12" s="193" t="str">
        <f>Paramétrages!D3</f>
        <v>CHRONOROUTE 8H30</v>
      </c>
      <c r="B12" s="194"/>
      <c r="C12" s="194"/>
      <c r="D12" s="194"/>
      <c r="E12" s="194"/>
      <c r="F12" s="194"/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5"/>
    </row>
    <row r="13" spans="1:45" ht="15.75" thickBot="1" x14ac:dyDescent="0.3">
      <c r="A13" s="31" t="s">
        <v>31</v>
      </c>
      <c r="B13" s="32">
        <v>1</v>
      </c>
      <c r="C13" s="32">
        <v>2</v>
      </c>
      <c r="D13" s="32">
        <v>3</v>
      </c>
      <c r="E13" s="32">
        <v>4</v>
      </c>
      <c r="F13" s="32">
        <v>5</v>
      </c>
      <c r="G13" s="32">
        <v>6</v>
      </c>
      <c r="H13" s="32">
        <v>7</v>
      </c>
      <c r="I13" s="32">
        <v>8</v>
      </c>
      <c r="J13" s="32">
        <v>9</v>
      </c>
      <c r="K13" s="32">
        <v>10</v>
      </c>
      <c r="L13" s="32">
        <v>11</v>
      </c>
      <c r="M13" s="32">
        <v>12</v>
      </c>
      <c r="N13" s="32">
        <v>13</v>
      </c>
      <c r="O13" s="32">
        <v>14</v>
      </c>
      <c r="P13" s="32">
        <v>15</v>
      </c>
      <c r="Q13" s="32">
        <v>16</v>
      </c>
      <c r="R13" s="32">
        <v>17</v>
      </c>
      <c r="S13" s="32">
        <v>18</v>
      </c>
      <c r="T13" s="32">
        <v>19</v>
      </c>
      <c r="U13" s="32">
        <v>20</v>
      </c>
      <c r="V13" s="32">
        <v>21</v>
      </c>
      <c r="W13" s="32">
        <v>22</v>
      </c>
      <c r="X13" s="32">
        <v>23</v>
      </c>
      <c r="Y13" s="32">
        <v>24</v>
      </c>
      <c r="Z13" s="32">
        <v>25</v>
      </c>
      <c r="AA13" s="32">
        <v>26</v>
      </c>
      <c r="AB13" s="32">
        <v>27</v>
      </c>
      <c r="AC13" s="32">
        <v>28</v>
      </c>
      <c r="AD13" s="32">
        <v>29</v>
      </c>
      <c r="AE13" s="32">
        <v>30</v>
      </c>
      <c r="AF13" s="32">
        <v>31</v>
      </c>
      <c r="AG13" s="25" t="s">
        <v>32</v>
      </c>
      <c r="AH13" s="25" t="s">
        <v>33</v>
      </c>
      <c r="AJ13" s="25" t="s">
        <v>418</v>
      </c>
      <c r="AK13" s="25" t="s">
        <v>419</v>
      </c>
    </row>
    <row r="14" spans="1:45" x14ac:dyDescent="0.25">
      <c r="A14" s="47" t="s">
        <v>8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>
        <v>0.52430555555555558</v>
      </c>
      <c r="N14" s="43"/>
      <c r="O14" s="43"/>
      <c r="P14" s="43"/>
      <c r="Q14" s="43"/>
      <c r="R14" s="43"/>
      <c r="S14" s="43"/>
      <c r="T14" s="43"/>
      <c r="U14" s="44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63">
        <f>IF(OR(B14&lt;&gt;"",C14&lt;&gt;"",D14&lt;&gt;"",E14&lt;&gt;"",F14&lt;&gt;"",G14&lt;&gt;"",H14&lt;&gt;"",I14&lt;&gt;"",J14&lt;&gt;"",K14&lt;&gt;"",L14&lt;&gt;"",M14&lt;&gt;"",N14&lt;&gt;"",O14&lt;&gt;"",P14&lt;&gt;"",Q14&lt;&gt;"",R14&lt;&gt;"",S14&lt;&gt;"",T14&lt;&gt;"",U14&lt;&gt;"",V14&lt;&gt;"",W14&lt;&gt;"",X14&lt;&gt;"",Y14&lt;&gt;"",Z14&lt;&gt;"",AA14&lt;&gt;"",AB14&lt;&gt;"",AC14&lt;&gt;"",AD14&lt;&gt;"",AE14&lt;&gt;"",AF14&lt;&gt;""),AVERAGE(B14:AF14),"")</f>
        <v>0.52430555555555558</v>
      </c>
      <c r="AH14" s="196">
        <f>IF(AG15&lt;&gt;"",AG15-AG14,"")</f>
        <v>4.6296296296266526E-5</v>
      </c>
      <c r="AJ14" s="63">
        <f>IF(OR(B14&lt;&gt;"",C14&lt;&gt;"",D14&lt;&gt;"",E14&lt;&gt;"",F14&lt;&gt;"",G14&lt;&gt;"",H14&lt;&gt;"",I14&lt;&gt;"",J14&lt;&gt;"",K14&lt;&gt;"",L14&lt;&gt;"",M14&lt;&gt;"",N14&lt;&gt;"",O14&lt;&gt;"",P14&lt;&gt;"",Q14&lt;&gt;"",R14&lt;&gt;"",S14&lt;&gt;"",T14&lt;&gt;"",U14&lt;&gt;"",V14&lt;&gt;"",W14&lt;&gt;"",X14&lt;&gt;"",Y14&lt;&gt;"",Z14&lt;&gt;"",AA14&lt;&gt;"",AB14&lt;&gt;"",AC14&lt;&gt;"",AD14&lt;&gt;"",AE14&lt;&gt;"",AF14&lt;&gt;""),MIN(B14:AF14),"")</f>
        <v>0.52430555555555558</v>
      </c>
      <c r="AK14" s="63">
        <f>IF(OR(B14&lt;&gt;"",C14&lt;&gt;"",D14&lt;&gt;"",E14&lt;&gt;"",F14&lt;&gt;"",G14&lt;&gt;"",H14&lt;&gt;"",I14&lt;&gt;"",J14&lt;&gt;"",K14&lt;&gt;"",L14&lt;&gt;"",M14&lt;&gt;"",N14&lt;&gt;"",O14&lt;&gt;"",P14&lt;&gt;"",Q14&lt;&gt;"",R14&lt;&gt;"",S14&lt;&gt;"",T14&lt;&gt;"",U14&lt;&gt;"",V14&lt;&gt;"",W14&lt;&gt;"",X14&lt;&gt;"",Y14&lt;&gt;"",Z14&lt;&gt;"",AA14&lt;&gt;"",AB14&lt;&gt;"",AC14&lt;&gt;"",AD14&lt;&gt;"",AE14&lt;&gt;"",AF14&lt;&gt;""),MAX(B14:AF14),"")</f>
        <v>0.52430555555555558</v>
      </c>
    </row>
    <row r="15" spans="1:45" x14ac:dyDescent="0.25">
      <c r="A15" s="47" t="s">
        <v>3</v>
      </c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>
        <v>0.52435185185185185</v>
      </c>
      <c r="N15" s="29"/>
      <c r="O15" s="29"/>
      <c r="P15" s="29"/>
      <c r="Q15" s="29"/>
      <c r="R15" s="29"/>
      <c r="S15" s="29"/>
      <c r="T15" s="29"/>
      <c r="U15" s="30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64">
        <f>IF(OR(B15&lt;&gt;"",C15&lt;&gt;"",D15&lt;&gt;"",E15&lt;&gt;"",F15&lt;&gt;"",G15&lt;&gt;"",H15&lt;&gt;"",I15&lt;&gt;"",J15&lt;&gt;"",K15&lt;&gt;"",L15&lt;&gt;"",M15&lt;&gt;"",N15&lt;&gt;"",O15&lt;&gt;"",P15&lt;&gt;"",Q15&lt;&gt;"",R15&lt;&gt;"",S15&lt;&gt;"",T15&lt;&gt;"",U15&lt;&gt;"",V15&lt;&gt;"",W15&lt;&gt;"",X15&lt;&gt;"",Y15&lt;&gt;"",Z15&lt;&gt;"",AA15&lt;&gt;"",AB15&lt;&gt;"",AC15&lt;&gt;"",AD15&lt;&gt;"",AE15&lt;&gt;"",AF15&lt;&gt;""),AVERAGE(B15:AF15),"")</f>
        <v>0.52435185185185185</v>
      </c>
      <c r="AH15" s="197"/>
      <c r="AJ15" s="64">
        <f t="shared" ref="AJ15" si="5">IF(OR(B15&lt;&gt;"",C15&lt;&gt;"",D15&lt;&gt;"",E15&lt;&gt;"",F15&lt;&gt;"",G15&lt;&gt;"",H15&lt;&gt;"",I15&lt;&gt;"",J15&lt;&gt;"",K15&lt;&gt;"",L15&lt;&gt;"",M15&lt;&gt;"",N15&lt;&gt;"",O15&lt;&gt;"",P15&lt;&gt;"",Q15&lt;&gt;"",R15&lt;&gt;"",S15&lt;&gt;"",T15&lt;&gt;"",U15&lt;&gt;"",V15&lt;&gt;"",W15&lt;&gt;"",X15&lt;&gt;"",Y15&lt;&gt;"",Z15&lt;&gt;"",AA15&lt;&gt;"",AB15&lt;&gt;"",AC15&lt;&gt;"",AD15&lt;&gt;"",AE15&lt;&gt;"",AF15&lt;&gt;""),MIN(B15:AF15),"")</f>
        <v>0.52435185185185185</v>
      </c>
      <c r="AK15" s="64">
        <f t="shared" ref="AK15:AK21" si="6">IF(OR(B15&lt;&gt;"",C15&lt;&gt;"",D15&lt;&gt;"",E15&lt;&gt;"",F15&lt;&gt;"",G15&lt;&gt;"",H15&lt;&gt;"",I15&lt;&gt;"",J15&lt;&gt;"",K15&lt;&gt;"",L15&lt;&gt;"",M15&lt;&gt;"",N15&lt;&gt;"",O15&lt;&gt;"",P15&lt;&gt;"",Q15&lt;&gt;"",R15&lt;&gt;"",S15&lt;&gt;"",T15&lt;&gt;"",U15&lt;&gt;"",V15&lt;&gt;"",W15&lt;&gt;"",X15&lt;&gt;"",Y15&lt;&gt;"",Z15&lt;&gt;"",AA15&lt;&gt;"",AB15&lt;&gt;"",AC15&lt;&gt;"",AD15&lt;&gt;"",AE15&lt;&gt;"",AF15&lt;&gt;""),MAX(B15:AF15),"")</f>
        <v>0.52435185185185185</v>
      </c>
    </row>
    <row r="16" spans="1:45" x14ac:dyDescent="0.25">
      <c r="A16" s="47" t="s">
        <v>24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>
        <v>3</v>
      </c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65">
        <f>IF(OR(B16&lt;&gt;"",C16&lt;&gt;"",D16&lt;&gt;"",E16&lt;&gt;"",F16&lt;&gt;"",G16&lt;&gt;"",H16&lt;&gt;"",I16&lt;&gt;"",J16&lt;&gt;"",K16&lt;&gt;"",L16&lt;&gt;"",M16&lt;&gt;"",N16&lt;&gt;"",O16&lt;&gt;"",P16&lt;&gt;"",Q16&lt;&gt;"",R16&lt;&gt;"",S16&lt;&gt;"",T16&lt;&gt;"",U16&lt;&gt;"",V16&lt;&gt;"",W16&lt;&gt;"",X16&lt;&gt;"",Y16&lt;&gt;"",Z16&lt;&gt;"",AA16&lt;&gt;"",AB16&lt;&gt;"",AC16&lt;&gt;"",AD16&lt;&gt;"",AE16&lt;&gt;"",AF16&lt;&gt;""),AVERAGE(B16:AF16),"")</f>
        <v>3</v>
      </c>
      <c r="AH16" s="60"/>
      <c r="AJ16" s="135">
        <f>IF(OR(B16&lt;&gt;"",C16&lt;&gt;"",D16&lt;&gt;"",E16&lt;&gt;"",F16&lt;&gt;"",G16&lt;&gt;"",H16&lt;&gt;"",I16&lt;&gt;"",J16&lt;&gt;"",K16&lt;&gt;"",L16&lt;&gt;"",M16&lt;&gt;"",N16&lt;&gt;"",O16&lt;&gt;"",P16&lt;&gt;"",Q16&lt;&gt;"",R16&lt;&gt;"",S16&lt;&gt;"",T16&lt;&gt;"",U16&lt;&gt;"",V16&lt;&gt;"",W16&lt;&gt;"",X16&lt;&gt;"",Y16&lt;&gt;"",Z16&lt;&gt;"",AA16&lt;&gt;"",AB16&lt;&gt;"",AC16&lt;&gt;"",AD16&lt;&gt;"",AE16&lt;&gt;"",AF16&lt;&gt;""),MIN(B16:AF16),"")</f>
        <v>3</v>
      </c>
      <c r="AK16" s="135">
        <f t="shared" si="6"/>
        <v>3</v>
      </c>
    </row>
    <row r="17" spans="1:72" x14ac:dyDescent="0.25">
      <c r="A17" s="47" t="s">
        <v>25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>
        <v>6</v>
      </c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66">
        <f t="shared" ref="AG17:AG21" si="7">IF(OR(B17&lt;&gt;"",C17&lt;&gt;"",D17&lt;&gt;"",E17&lt;&gt;"",F17&lt;&gt;"",G17&lt;&gt;"",H17&lt;&gt;"",I17&lt;&gt;"",J17&lt;&gt;"",K17&lt;&gt;"",L17&lt;&gt;"",M17&lt;&gt;"",N17&lt;&gt;"",O17&lt;&gt;"",P17&lt;&gt;"",Q17&lt;&gt;"",R17&lt;&gt;"",S17&lt;&gt;"",T17&lt;&gt;"",U17&lt;&gt;"",V17&lt;&gt;"",W17&lt;&gt;"",X17&lt;&gt;"",Y17&lt;&gt;"",Z17&lt;&gt;"",AA17&lt;&gt;"",AB17&lt;&gt;"",AC17&lt;&gt;"",AD17&lt;&gt;"",AE17&lt;&gt;"",AF17&lt;&gt;""),AVERAGE(B17:AF17),"")</f>
        <v>6</v>
      </c>
      <c r="AH17" s="59"/>
      <c r="AJ17" s="135">
        <f t="shared" ref="AJ17:AJ21" si="8">IF(OR(B17&lt;&gt;"",C17&lt;&gt;"",D17&lt;&gt;"",E17&lt;&gt;"",F17&lt;&gt;"",G17&lt;&gt;"",H17&lt;&gt;"",I17&lt;&gt;"",J17&lt;&gt;"",K17&lt;&gt;"",L17&lt;&gt;"",M17&lt;&gt;"",N17&lt;&gt;"",O17&lt;&gt;"",P17&lt;&gt;"",Q17&lt;&gt;"",R17&lt;&gt;"",S17&lt;&gt;"",T17&lt;&gt;"",U17&lt;&gt;"",V17&lt;&gt;"",W17&lt;&gt;"",X17&lt;&gt;"",Y17&lt;&gt;"",Z17&lt;&gt;"",AA17&lt;&gt;"",AB17&lt;&gt;"",AC17&lt;&gt;"",AD17&lt;&gt;"",AE17&lt;&gt;"",AF17&lt;&gt;""),MIN(B17:AF17),"")</f>
        <v>6</v>
      </c>
      <c r="AK17" s="135">
        <f t="shared" si="6"/>
        <v>6</v>
      </c>
    </row>
    <row r="18" spans="1:72" x14ac:dyDescent="0.25">
      <c r="A18" s="47" t="s">
        <v>34</v>
      </c>
      <c r="B18" s="28" t="str">
        <f>IF(AND(B17&lt;&gt;"",B16&lt;&gt;""),B17/((13-B16)*6),"")</f>
        <v/>
      </c>
      <c r="C18" s="28" t="str">
        <f t="shared" ref="C18:AF18" si="9">IF(AND(C17&lt;&gt;"",C16&lt;&gt;""),C17/((13-C16)*6),"")</f>
        <v/>
      </c>
      <c r="D18" s="28" t="str">
        <f t="shared" si="9"/>
        <v/>
      </c>
      <c r="E18" s="28" t="str">
        <f t="shared" si="9"/>
        <v/>
      </c>
      <c r="F18" s="28" t="str">
        <f t="shared" si="9"/>
        <v/>
      </c>
      <c r="G18" s="28" t="str">
        <f t="shared" si="9"/>
        <v/>
      </c>
      <c r="H18" s="28" t="str">
        <f t="shared" si="9"/>
        <v/>
      </c>
      <c r="I18" s="28" t="str">
        <f t="shared" si="9"/>
        <v/>
      </c>
      <c r="J18" s="28" t="str">
        <f t="shared" si="9"/>
        <v/>
      </c>
      <c r="K18" s="28" t="str">
        <f t="shared" si="9"/>
        <v/>
      </c>
      <c r="L18" s="28" t="str">
        <f t="shared" si="9"/>
        <v/>
      </c>
      <c r="M18" s="28">
        <f t="shared" si="9"/>
        <v>0.1</v>
      </c>
      <c r="N18" s="28" t="str">
        <f t="shared" si="9"/>
        <v/>
      </c>
      <c r="O18" s="28" t="str">
        <f t="shared" si="9"/>
        <v/>
      </c>
      <c r="P18" s="28" t="str">
        <f t="shared" si="9"/>
        <v/>
      </c>
      <c r="Q18" s="28" t="str">
        <f t="shared" si="9"/>
        <v/>
      </c>
      <c r="R18" s="28" t="str">
        <f t="shared" si="9"/>
        <v/>
      </c>
      <c r="S18" s="28" t="str">
        <f t="shared" si="9"/>
        <v/>
      </c>
      <c r="T18" s="28" t="str">
        <f t="shared" si="9"/>
        <v/>
      </c>
      <c r="U18" s="28" t="str">
        <f t="shared" si="9"/>
        <v/>
      </c>
      <c r="V18" s="28" t="str">
        <f t="shared" si="9"/>
        <v/>
      </c>
      <c r="W18" s="28" t="str">
        <f t="shared" si="9"/>
        <v/>
      </c>
      <c r="X18" s="28" t="str">
        <f t="shared" si="9"/>
        <v/>
      </c>
      <c r="Y18" s="28" t="str">
        <f t="shared" si="9"/>
        <v/>
      </c>
      <c r="Z18" s="28" t="str">
        <f t="shared" si="9"/>
        <v/>
      </c>
      <c r="AA18" s="28" t="str">
        <f t="shared" si="9"/>
        <v/>
      </c>
      <c r="AB18" s="28" t="str">
        <f t="shared" si="9"/>
        <v/>
      </c>
      <c r="AC18" s="28" t="str">
        <f t="shared" si="9"/>
        <v/>
      </c>
      <c r="AD18" s="28" t="str">
        <f t="shared" si="9"/>
        <v/>
      </c>
      <c r="AE18" s="28" t="str">
        <f t="shared" si="9"/>
        <v/>
      </c>
      <c r="AF18" s="28" t="str">
        <f t="shared" si="9"/>
        <v/>
      </c>
      <c r="AG18" s="62">
        <f t="shared" si="7"/>
        <v>0.1</v>
      </c>
      <c r="AH18" s="59"/>
      <c r="AJ18" s="137">
        <f t="shared" si="8"/>
        <v>0.1</v>
      </c>
      <c r="AK18" s="137">
        <f t="shared" si="6"/>
        <v>0.1</v>
      </c>
    </row>
    <row r="19" spans="1:72" x14ac:dyDescent="0.25">
      <c r="A19" s="47" t="s">
        <v>19</v>
      </c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>
        <v>0.52434027777777781</v>
      </c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64">
        <f t="shared" si="7"/>
        <v>0.52434027777777781</v>
      </c>
      <c r="AH19" s="67">
        <f>IF(AND(AG19&lt;&gt;"",AG15&lt;&gt;""),AG19-AG15,"")</f>
        <v>-1.1574074074038876E-5</v>
      </c>
      <c r="AJ19" s="64">
        <f t="shared" si="8"/>
        <v>0.52434027777777781</v>
      </c>
      <c r="AK19" s="64">
        <f t="shared" si="6"/>
        <v>0.52434027777777781</v>
      </c>
    </row>
    <row r="20" spans="1:72" x14ac:dyDescent="0.25">
      <c r="A20" s="47" t="s">
        <v>4</v>
      </c>
      <c r="B20" s="141"/>
      <c r="C20" s="141"/>
      <c r="D20" s="141"/>
      <c r="E20" s="141"/>
      <c r="F20" s="141"/>
      <c r="G20" s="141"/>
      <c r="H20" s="141"/>
      <c r="I20" s="141"/>
      <c r="J20" s="141"/>
      <c r="K20" s="141"/>
      <c r="L20" s="141"/>
      <c r="M20" s="141">
        <v>0.52436342592592589</v>
      </c>
      <c r="N20" s="141"/>
      <c r="O20" s="141"/>
      <c r="P20" s="141"/>
      <c r="Q20" s="141"/>
      <c r="R20" s="141"/>
      <c r="S20" s="141"/>
      <c r="T20" s="141"/>
      <c r="U20" s="142"/>
      <c r="V20" s="141"/>
      <c r="W20" s="141"/>
      <c r="X20" s="141"/>
      <c r="Y20" s="141"/>
      <c r="Z20" s="141"/>
      <c r="AA20" s="141"/>
      <c r="AB20" s="141"/>
      <c r="AC20" s="141"/>
      <c r="AD20" s="141"/>
      <c r="AE20" s="141"/>
      <c r="AF20" s="141"/>
      <c r="AG20" s="67">
        <f t="shared" si="7"/>
        <v>0.52436342592592589</v>
      </c>
      <c r="AH20" s="67">
        <f>IF(AG20&lt;&gt;"",AG20-AG15,"")</f>
        <v>1.1574074074038876E-5</v>
      </c>
      <c r="AJ20" s="67">
        <f t="shared" si="8"/>
        <v>0.52436342592592589</v>
      </c>
      <c r="AK20" s="67">
        <f t="shared" si="6"/>
        <v>0.52436342592592589</v>
      </c>
    </row>
    <row r="21" spans="1:72" ht="15.75" thickBot="1" x14ac:dyDescent="0.3">
      <c r="A21" s="143" t="s">
        <v>421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>
        <v>0.52435185185185185</v>
      </c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61">
        <f t="shared" si="7"/>
        <v>0.52435185185185185</v>
      </c>
      <c r="AH21" s="61">
        <f>IF(AG21&lt;&gt;"",AG21-AG16,"")</f>
        <v>-2.475648148148148</v>
      </c>
      <c r="AJ21" s="61">
        <f t="shared" si="8"/>
        <v>0.52435185185185185</v>
      </c>
      <c r="AK21" s="61">
        <f t="shared" si="6"/>
        <v>0.52435185185185185</v>
      </c>
    </row>
    <row r="22" spans="1:72" ht="5.0999999999999996" customHeight="1" thickBot="1" x14ac:dyDescent="0.3">
      <c r="BS22" s="33"/>
      <c r="BT22" s="26"/>
    </row>
    <row r="23" spans="1:72" ht="15.75" customHeight="1" thickBot="1" x14ac:dyDescent="0.3">
      <c r="A23" s="193" t="str">
        <f>Paramétrages!D4</f>
        <v>CHRONOROUTE 13H30</v>
      </c>
      <c r="B23" s="194"/>
      <c r="C23" s="194"/>
      <c r="D23" s="194"/>
      <c r="E23" s="194"/>
      <c r="F23" s="194"/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  <c r="AF23" s="194"/>
      <c r="AG23" s="194"/>
      <c r="AH23" s="195"/>
      <c r="BS23" s="33"/>
      <c r="BT23" s="26"/>
    </row>
    <row r="24" spans="1:72" ht="15.75" thickBot="1" x14ac:dyDescent="0.3">
      <c r="A24" s="31" t="s">
        <v>31</v>
      </c>
      <c r="B24" s="32">
        <v>1</v>
      </c>
      <c r="C24" s="32">
        <v>2</v>
      </c>
      <c r="D24" s="32">
        <v>3</v>
      </c>
      <c r="E24" s="32">
        <v>4</v>
      </c>
      <c r="F24" s="32">
        <v>5</v>
      </c>
      <c r="G24" s="32">
        <v>6</v>
      </c>
      <c r="H24" s="32">
        <v>7</v>
      </c>
      <c r="I24" s="32">
        <v>8</v>
      </c>
      <c r="J24" s="32">
        <v>9</v>
      </c>
      <c r="K24" s="32">
        <v>10</v>
      </c>
      <c r="L24" s="32">
        <v>11</v>
      </c>
      <c r="M24" s="32">
        <v>12</v>
      </c>
      <c r="N24" s="32">
        <v>13</v>
      </c>
      <c r="O24" s="32">
        <v>14</v>
      </c>
      <c r="P24" s="32">
        <v>15</v>
      </c>
      <c r="Q24" s="32">
        <v>16</v>
      </c>
      <c r="R24" s="32">
        <v>17</v>
      </c>
      <c r="S24" s="32">
        <v>18</v>
      </c>
      <c r="T24" s="32">
        <v>19</v>
      </c>
      <c r="U24" s="32">
        <v>20</v>
      </c>
      <c r="V24" s="32">
        <v>21</v>
      </c>
      <c r="W24" s="32">
        <v>22</v>
      </c>
      <c r="X24" s="32">
        <v>23</v>
      </c>
      <c r="Y24" s="32">
        <v>24</v>
      </c>
      <c r="Z24" s="32">
        <v>25</v>
      </c>
      <c r="AA24" s="32">
        <v>26</v>
      </c>
      <c r="AB24" s="32">
        <v>27</v>
      </c>
      <c r="AC24" s="32">
        <v>28</v>
      </c>
      <c r="AD24" s="32">
        <v>29</v>
      </c>
      <c r="AE24" s="32">
        <v>30</v>
      </c>
      <c r="AF24" s="32">
        <v>31</v>
      </c>
      <c r="AG24" s="25" t="s">
        <v>32</v>
      </c>
      <c r="AH24" s="25" t="s">
        <v>33</v>
      </c>
      <c r="AJ24" s="25" t="s">
        <v>418</v>
      </c>
      <c r="AK24" s="25" t="s">
        <v>419</v>
      </c>
      <c r="BS24" s="33"/>
      <c r="BT24" s="26"/>
    </row>
    <row r="25" spans="1:72" x14ac:dyDescent="0.25">
      <c r="A25" s="47" t="s">
        <v>8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>
        <v>0.52443287037037034</v>
      </c>
      <c r="N25" s="43"/>
      <c r="O25" s="43"/>
      <c r="P25" s="43"/>
      <c r="Q25" s="43"/>
      <c r="R25" s="43"/>
      <c r="S25" s="43"/>
      <c r="T25" s="43"/>
      <c r="U25" s="44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63">
        <f>IF(OR(B25&lt;&gt;"",C25&lt;&gt;"",D25&lt;&gt;"",E25&lt;&gt;"",F25&lt;&gt;"",G25&lt;&gt;"",H25&lt;&gt;"",I25&lt;&gt;"",J25&lt;&gt;"",K25&lt;&gt;"",L25&lt;&gt;"",M25&lt;&gt;"",N25&lt;&gt;"",O25&lt;&gt;"",P25&lt;&gt;"",Q25&lt;&gt;"",R25&lt;&gt;"",S25&lt;&gt;"",T25&lt;&gt;"",U25&lt;&gt;"",V25&lt;&gt;"",W25&lt;&gt;"",X25&lt;&gt;"",Y25&lt;&gt;"",Z25&lt;&gt;"",AA25&lt;&gt;"",AB25&lt;&gt;"",AC25&lt;&gt;"",AD25&lt;&gt;"",AE25&lt;&gt;"",AF25&lt;&gt;""),AVERAGE(B25:AF25),"")</f>
        <v>0.52443287037037034</v>
      </c>
      <c r="AH25" s="196">
        <f>IF(AG26&lt;&gt;"",AG26-AG25,"")</f>
        <v>3.472222222222765E-5</v>
      </c>
      <c r="AJ25" s="63">
        <f>IF(OR(B25&lt;&gt;"",C25&lt;&gt;"",D25&lt;&gt;"",E25&lt;&gt;"",F25&lt;&gt;"",G25&lt;&gt;"",H25&lt;&gt;"",I25&lt;&gt;"",J25&lt;&gt;"",K25&lt;&gt;"",L25&lt;&gt;"",M25&lt;&gt;"",N25&lt;&gt;"",O25&lt;&gt;"",P25&lt;&gt;"",Q25&lt;&gt;"",R25&lt;&gt;"",S25&lt;&gt;"",T25&lt;&gt;"",U25&lt;&gt;"",V25&lt;&gt;"",W25&lt;&gt;"",X25&lt;&gt;"",Y25&lt;&gt;"",Z25&lt;&gt;"",AA25&lt;&gt;"",AB25&lt;&gt;"",AC25&lt;&gt;"",AD25&lt;&gt;"",AE25&lt;&gt;"",AF25&lt;&gt;""),MIN(B25:AF25),"")</f>
        <v>0.52443287037037034</v>
      </c>
      <c r="AK25" s="63">
        <f>IF(OR(B25&lt;&gt;"",C25&lt;&gt;"",D25&lt;&gt;"",E25&lt;&gt;"",F25&lt;&gt;"",G25&lt;&gt;"",H25&lt;&gt;"",I25&lt;&gt;"",J25&lt;&gt;"",K25&lt;&gt;"",L25&lt;&gt;"",M25&lt;&gt;"",N25&lt;&gt;"",O25&lt;&gt;"",P25&lt;&gt;"",Q25&lt;&gt;"",R25&lt;&gt;"",S25&lt;&gt;"",T25&lt;&gt;"",U25&lt;&gt;"",V25&lt;&gt;"",W25&lt;&gt;"",X25&lt;&gt;"",Y25&lt;&gt;"",Z25&lt;&gt;"",AA25&lt;&gt;"",AB25&lt;&gt;"",AC25&lt;&gt;"",AD25&lt;&gt;"",AE25&lt;&gt;"",AF25&lt;&gt;""),MAX(B25:AF25),"")</f>
        <v>0.52443287037037034</v>
      </c>
    </row>
    <row r="26" spans="1:72" x14ac:dyDescent="0.25">
      <c r="A26" s="47" t="s">
        <v>3</v>
      </c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>
        <v>0.52446759259259257</v>
      </c>
      <c r="N26" s="29"/>
      <c r="O26" s="29"/>
      <c r="P26" s="29"/>
      <c r="Q26" s="29"/>
      <c r="R26" s="29"/>
      <c r="S26" s="29"/>
      <c r="T26" s="29"/>
      <c r="U26" s="30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64">
        <f>IF(OR(B26&lt;&gt;"",C26&lt;&gt;"",D26&lt;&gt;"",E26&lt;&gt;"",F26&lt;&gt;"",G26&lt;&gt;"",H26&lt;&gt;"",I26&lt;&gt;"",J26&lt;&gt;"",K26&lt;&gt;"",L26&lt;&gt;"",M26&lt;&gt;"",N26&lt;&gt;"",O26&lt;&gt;"",P26&lt;&gt;"",Q26&lt;&gt;"",R26&lt;&gt;"",S26&lt;&gt;"",T26&lt;&gt;"",U26&lt;&gt;"",V26&lt;&gt;"",W26&lt;&gt;"",X26&lt;&gt;"",Y26&lt;&gt;"",Z26&lt;&gt;"",AA26&lt;&gt;"",AB26&lt;&gt;"",AC26&lt;&gt;"",AD26&lt;&gt;"",AE26&lt;&gt;"",AF26&lt;&gt;""),AVERAGE(B26:AF26),"")</f>
        <v>0.52446759259259257</v>
      </c>
      <c r="AH26" s="197"/>
      <c r="AJ26" s="64">
        <f t="shared" ref="AJ26" si="10">IF(OR(B26&lt;&gt;"",C26&lt;&gt;"",D26&lt;&gt;"",E26&lt;&gt;"",F26&lt;&gt;"",G26&lt;&gt;"",H26&lt;&gt;"",I26&lt;&gt;"",J26&lt;&gt;"",K26&lt;&gt;"",L26&lt;&gt;"",M26&lt;&gt;"",N26&lt;&gt;"",O26&lt;&gt;"",P26&lt;&gt;"",Q26&lt;&gt;"",R26&lt;&gt;"",S26&lt;&gt;"",T26&lt;&gt;"",U26&lt;&gt;"",V26&lt;&gt;"",W26&lt;&gt;"",X26&lt;&gt;"",Y26&lt;&gt;"",Z26&lt;&gt;"",AA26&lt;&gt;"",AB26&lt;&gt;"",AC26&lt;&gt;"",AD26&lt;&gt;"",AE26&lt;&gt;"",AF26&lt;&gt;""),MIN(B26:AF26),"")</f>
        <v>0.52446759259259257</v>
      </c>
      <c r="AK26" s="64">
        <f t="shared" ref="AK26:AK32" si="11">IF(OR(B26&lt;&gt;"",C26&lt;&gt;"",D26&lt;&gt;"",E26&lt;&gt;"",F26&lt;&gt;"",G26&lt;&gt;"",H26&lt;&gt;"",I26&lt;&gt;"",J26&lt;&gt;"",K26&lt;&gt;"",L26&lt;&gt;"",M26&lt;&gt;"",N26&lt;&gt;"",O26&lt;&gt;"",P26&lt;&gt;"",Q26&lt;&gt;"",R26&lt;&gt;"",S26&lt;&gt;"",T26&lt;&gt;"",U26&lt;&gt;"",V26&lt;&gt;"",W26&lt;&gt;"",X26&lt;&gt;"",Y26&lt;&gt;"",Z26&lt;&gt;"",AA26&lt;&gt;"",AB26&lt;&gt;"",AC26&lt;&gt;"",AD26&lt;&gt;"",AE26&lt;&gt;"",AF26&lt;&gt;""),MAX(B26:AF26),"")</f>
        <v>0.52446759259259257</v>
      </c>
    </row>
    <row r="27" spans="1:72" x14ac:dyDescent="0.25">
      <c r="A27" s="47" t="s">
        <v>24</v>
      </c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>
        <v>3</v>
      </c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65">
        <f>IF(OR(B27&lt;&gt;"",C27&lt;&gt;"",D27&lt;&gt;"",E27&lt;&gt;"",F27&lt;&gt;"",G27&lt;&gt;"",H27&lt;&gt;"",I27&lt;&gt;"",J27&lt;&gt;"",K27&lt;&gt;"",L27&lt;&gt;"",M27&lt;&gt;"",N27&lt;&gt;"",O27&lt;&gt;"",P27&lt;&gt;"",Q27&lt;&gt;"",R27&lt;&gt;"",S27&lt;&gt;"",T27&lt;&gt;"",U27&lt;&gt;"",V27&lt;&gt;"",W27&lt;&gt;"",X27&lt;&gt;"",Y27&lt;&gt;"",Z27&lt;&gt;"",AA27&lt;&gt;"",AB27&lt;&gt;"",AC27&lt;&gt;"",AD27&lt;&gt;"",AE27&lt;&gt;"",AF27&lt;&gt;""),AVERAGE(B27:AF27),"")</f>
        <v>3</v>
      </c>
      <c r="AH27" s="60"/>
      <c r="AJ27" s="135">
        <f>IF(OR(B27&lt;&gt;"",C27&lt;&gt;"",D27&lt;&gt;"",E27&lt;&gt;"",F27&lt;&gt;"",G27&lt;&gt;"",H27&lt;&gt;"",I27&lt;&gt;"",J27&lt;&gt;"",K27&lt;&gt;"",L27&lt;&gt;"",M27&lt;&gt;"",N27&lt;&gt;"",O27&lt;&gt;"",P27&lt;&gt;"",Q27&lt;&gt;"",R27&lt;&gt;"",S27&lt;&gt;"",T27&lt;&gt;"",U27&lt;&gt;"",V27&lt;&gt;"",W27&lt;&gt;"",X27&lt;&gt;"",Y27&lt;&gt;"",Z27&lt;&gt;"",AA27&lt;&gt;"",AB27&lt;&gt;"",AC27&lt;&gt;"",AD27&lt;&gt;"",AE27&lt;&gt;"",AF27&lt;&gt;""),MIN(B27:AF27),"")</f>
        <v>3</v>
      </c>
      <c r="AK27" s="135">
        <f t="shared" si="11"/>
        <v>3</v>
      </c>
    </row>
    <row r="28" spans="1:72" x14ac:dyDescent="0.25">
      <c r="A28" s="47" t="s">
        <v>25</v>
      </c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>
        <v>5</v>
      </c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66">
        <f t="shared" ref="AG28:AG32" si="12">IF(OR(B28&lt;&gt;"",C28&lt;&gt;"",D28&lt;&gt;"",E28&lt;&gt;"",F28&lt;&gt;"",G28&lt;&gt;"",H28&lt;&gt;"",I28&lt;&gt;"",J28&lt;&gt;"",K28&lt;&gt;"",L28&lt;&gt;"",M28&lt;&gt;"",N28&lt;&gt;"",O28&lt;&gt;"",P28&lt;&gt;"",Q28&lt;&gt;"",R28&lt;&gt;"",S28&lt;&gt;"",T28&lt;&gt;"",U28&lt;&gt;"",V28&lt;&gt;"",W28&lt;&gt;"",X28&lt;&gt;"",Y28&lt;&gt;"",Z28&lt;&gt;"",AA28&lt;&gt;"",AB28&lt;&gt;"",AC28&lt;&gt;"",AD28&lt;&gt;"",AE28&lt;&gt;"",AF28&lt;&gt;""),AVERAGE(B28:AF28),"")</f>
        <v>5</v>
      </c>
      <c r="AH28" s="59"/>
      <c r="AJ28" s="135">
        <f t="shared" ref="AJ28:AJ32" si="13">IF(OR(B28&lt;&gt;"",C28&lt;&gt;"",D28&lt;&gt;"",E28&lt;&gt;"",F28&lt;&gt;"",G28&lt;&gt;"",H28&lt;&gt;"",I28&lt;&gt;"",J28&lt;&gt;"",K28&lt;&gt;"",L28&lt;&gt;"",M28&lt;&gt;"",N28&lt;&gt;"",O28&lt;&gt;"",P28&lt;&gt;"",Q28&lt;&gt;"",R28&lt;&gt;"",S28&lt;&gt;"",T28&lt;&gt;"",U28&lt;&gt;"",V28&lt;&gt;"",W28&lt;&gt;"",X28&lt;&gt;"",Y28&lt;&gt;"",Z28&lt;&gt;"",AA28&lt;&gt;"",AB28&lt;&gt;"",AC28&lt;&gt;"",AD28&lt;&gt;"",AE28&lt;&gt;"",AF28&lt;&gt;""),MIN(B28:AF28),"")</f>
        <v>5</v>
      </c>
      <c r="AK28" s="135">
        <f t="shared" si="11"/>
        <v>5</v>
      </c>
    </row>
    <row r="29" spans="1:72" x14ac:dyDescent="0.25">
      <c r="A29" s="47" t="s">
        <v>34</v>
      </c>
      <c r="B29" s="28" t="str">
        <f>IF(AND(B28&lt;&gt;"",B27&lt;&gt;""),B28/((13-B27)*6),"")</f>
        <v/>
      </c>
      <c r="C29" s="28" t="str">
        <f t="shared" ref="C29:AF29" si="14">IF(AND(C28&lt;&gt;"",C27&lt;&gt;""),C28/((13-C27)*6),"")</f>
        <v/>
      </c>
      <c r="D29" s="28" t="str">
        <f t="shared" si="14"/>
        <v/>
      </c>
      <c r="E29" s="28" t="str">
        <f t="shared" si="14"/>
        <v/>
      </c>
      <c r="F29" s="28" t="str">
        <f t="shared" si="14"/>
        <v/>
      </c>
      <c r="G29" s="28" t="str">
        <f t="shared" si="14"/>
        <v/>
      </c>
      <c r="H29" s="28" t="str">
        <f t="shared" si="14"/>
        <v/>
      </c>
      <c r="I29" s="28" t="str">
        <f t="shared" si="14"/>
        <v/>
      </c>
      <c r="J29" s="28" t="str">
        <f t="shared" si="14"/>
        <v/>
      </c>
      <c r="K29" s="28" t="str">
        <f t="shared" si="14"/>
        <v/>
      </c>
      <c r="L29" s="28" t="str">
        <f t="shared" si="14"/>
        <v/>
      </c>
      <c r="M29" s="28">
        <f t="shared" si="14"/>
        <v>8.3333333333333329E-2</v>
      </c>
      <c r="N29" s="28" t="str">
        <f t="shared" si="14"/>
        <v/>
      </c>
      <c r="O29" s="28" t="str">
        <f t="shared" si="14"/>
        <v/>
      </c>
      <c r="P29" s="28" t="str">
        <f t="shared" si="14"/>
        <v/>
      </c>
      <c r="Q29" s="28" t="str">
        <f t="shared" si="14"/>
        <v/>
      </c>
      <c r="R29" s="28" t="str">
        <f t="shared" si="14"/>
        <v/>
      </c>
      <c r="S29" s="28" t="str">
        <f t="shared" si="14"/>
        <v/>
      </c>
      <c r="T29" s="28" t="str">
        <f t="shared" si="14"/>
        <v/>
      </c>
      <c r="U29" s="28" t="str">
        <f t="shared" si="14"/>
        <v/>
      </c>
      <c r="V29" s="28" t="str">
        <f t="shared" si="14"/>
        <v/>
      </c>
      <c r="W29" s="28" t="str">
        <f t="shared" si="14"/>
        <v/>
      </c>
      <c r="X29" s="28" t="str">
        <f t="shared" si="14"/>
        <v/>
      </c>
      <c r="Y29" s="28" t="str">
        <f t="shared" si="14"/>
        <v/>
      </c>
      <c r="Z29" s="28" t="str">
        <f t="shared" si="14"/>
        <v/>
      </c>
      <c r="AA29" s="28" t="str">
        <f t="shared" si="14"/>
        <v/>
      </c>
      <c r="AB29" s="28" t="str">
        <f t="shared" si="14"/>
        <v/>
      </c>
      <c r="AC29" s="28" t="str">
        <f t="shared" si="14"/>
        <v/>
      </c>
      <c r="AD29" s="28" t="str">
        <f t="shared" si="14"/>
        <v/>
      </c>
      <c r="AE29" s="28" t="str">
        <f t="shared" si="14"/>
        <v/>
      </c>
      <c r="AF29" s="28" t="str">
        <f t="shared" si="14"/>
        <v/>
      </c>
      <c r="AG29" s="62">
        <f t="shared" si="12"/>
        <v>8.3333333333333329E-2</v>
      </c>
      <c r="AH29" s="59"/>
      <c r="AJ29" s="137">
        <f t="shared" si="13"/>
        <v>8.3333333333333329E-2</v>
      </c>
      <c r="AK29" s="137">
        <f t="shared" si="11"/>
        <v>8.3333333333333329E-2</v>
      </c>
    </row>
    <row r="30" spans="1:72" x14ac:dyDescent="0.25">
      <c r="A30" s="47" t="s">
        <v>19</v>
      </c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>
        <v>0.52445601851851853</v>
      </c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64">
        <f t="shared" si="12"/>
        <v>0.52445601851851853</v>
      </c>
      <c r="AH30" s="67">
        <f>IF(AND(AG30&lt;&gt;"",AG26&lt;&gt;""),AG30-AG26,"")</f>
        <v>-1.1574074074038876E-5</v>
      </c>
      <c r="AJ30" s="64">
        <f t="shared" si="13"/>
        <v>0.52445601851851853</v>
      </c>
      <c r="AK30" s="64">
        <f t="shared" si="11"/>
        <v>0.52445601851851853</v>
      </c>
    </row>
    <row r="31" spans="1:72" x14ac:dyDescent="0.25">
      <c r="A31" s="47" t="s">
        <v>4</v>
      </c>
      <c r="B31" s="141"/>
      <c r="C31" s="141"/>
      <c r="D31" s="141"/>
      <c r="E31" s="141"/>
      <c r="F31" s="141"/>
      <c r="G31" s="141"/>
      <c r="H31" s="141"/>
      <c r="I31" s="141"/>
      <c r="J31" s="141"/>
      <c r="K31" s="141"/>
      <c r="L31" s="141"/>
      <c r="M31" s="141">
        <v>0.52446759259259257</v>
      </c>
      <c r="N31" s="141"/>
      <c r="O31" s="141"/>
      <c r="P31" s="141"/>
      <c r="Q31" s="141"/>
      <c r="R31" s="141"/>
      <c r="S31" s="141"/>
      <c r="T31" s="141"/>
      <c r="U31" s="142"/>
      <c r="V31" s="141"/>
      <c r="W31" s="141"/>
      <c r="X31" s="141"/>
      <c r="Y31" s="141"/>
      <c r="Z31" s="141"/>
      <c r="AA31" s="141"/>
      <c r="AB31" s="141"/>
      <c r="AC31" s="141"/>
      <c r="AD31" s="141"/>
      <c r="AE31" s="141"/>
      <c r="AF31" s="141"/>
      <c r="AG31" s="67">
        <f t="shared" si="12"/>
        <v>0.52446759259259257</v>
      </c>
      <c r="AH31" s="67">
        <f>IF(AG31&lt;&gt;"",AG31-AG26,"")</f>
        <v>0</v>
      </c>
      <c r="AJ31" s="67">
        <f t="shared" si="13"/>
        <v>0.52446759259259257</v>
      </c>
      <c r="AK31" s="67">
        <f t="shared" si="11"/>
        <v>0.52446759259259257</v>
      </c>
    </row>
    <row r="32" spans="1:72" ht="15.75" thickBot="1" x14ac:dyDescent="0.3">
      <c r="A32" s="143" t="s">
        <v>421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>
        <v>0.52446759259259257</v>
      </c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61">
        <f t="shared" si="12"/>
        <v>0.52446759259259257</v>
      </c>
      <c r="AH32" s="61">
        <f>IF(AG32&lt;&gt;"",AG32-AG27,"")</f>
        <v>-2.4755324074074077</v>
      </c>
      <c r="AJ32" s="61">
        <f t="shared" si="13"/>
        <v>0.52446759259259257</v>
      </c>
      <c r="AK32" s="61">
        <f t="shared" si="11"/>
        <v>0.52446759259259257</v>
      </c>
    </row>
    <row r="33" spans="1:72" ht="5.0999999999999996" customHeight="1" thickBot="1" x14ac:dyDescent="0.3">
      <c r="BS33" s="33"/>
      <c r="BT33" s="26"/>
    </row>
    <row r="34" spans="1:72" ht="15.75" customHeight="1" thickBot="1" x14ac:dyDescent="0.3">
      <c r="A34" s="193" t="str">
        <f>Paramétrages!D5</f>
        <v>CHRONOROUTE 17H30</v>
      </c>
      <c r="B34" s="194"/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194"/>
      <c r="AD34" s="194"/>
      <c r="AE34" s="194"/>
      <c r="AF34" s="194"/>
      <c r="AG34" s="194"/>
      <c r="AH34" s="195"/>
      <c r="BS34" s="33"/>
      <c r="BT34" s="26"/>
    </row>
    <row r="35" spans="1:72" ht="15.75" thickBot="1" x14ac:dyDescent="0.3">
      <c r="A35" s="31" t="s">
        <v>31</v>
      </c>
      <c r="B35" s="32">
        <v>1</v>
      </c>
      <c r="C35" s="32">
        <v>2</v>
      </c>
      <c r="D35" s="32">
        <v>3</v>
      </c>
      <c r="E35" s="32">
        <v>4</v>
      </c>
      <c r="F35" s="32">
        <v>5</v>
      </c>
      <c r="G35" s="32">
        <v>6</v>
      </c>
      <c r="H35" s="32">
        <v>7</v>
      </c>
      <c r="I35" s="32">
        <v>8</v>
      </c>
      <c r="J35" s="32">
        <v>9</v>
      </c>
      <c r="K35" s="32">
        <v>10</v>
      </c>
      <c r="L35" s="32">
        <v>11</v>
      </c>
      <c r="M35" s="32">
        <v>12</v>
      </c>
      <c r="N35" s="32">
        <v>13</v>
      </c>
      <c r="O35" s="32">
        <v>14</v>
      </c>
      <c r="P35" s="32">
        <v>15</v>
      </c>
      <c r="Q35" s="32">
        <v>16</v>
      </c>
      <c r="R35" s="32">
        <v>17</v>
      </c>
      <c r="S35" s="32">
        <v>18</v>
      </c>
      <c r="T35" s="32">
        <v>19</v>
      </c>
      <c r="U35" s="32">
        <v>20</v>
      </c>
      <c r="V35" s="32">
        <v>21</v>
      </c>
      <c r="W35" s="32">
        <v>22</v>
      </c>
      <c r="X35" s="32">
        <v>23</v>
      </c>
      <c r="Y35" s="32">
        <v>24</v>
      </c>
      <c r="Z35" s="32">
        <v>25</v>
      </c>
      <c r="AA35" s="32">
        <v>26</v>
      </c>
      <c r="AB35" s="32">
        <v>27</v>
      </c>
      <c r="AC35" s="32">
        <v>28</v>
      </c>
      <c r="AD35" s="32">
        <v>29</v>
      </c>
      <c r="AE35" s="32">
        <v>30</v>
      </c>
      <c r="AF35" s="32">
        <v>31</v>
      </c>
      <c r="AG35" s="25" t="s">
        <v>32</v>
      </c>
      <c r="AH35" s="25" t="s">
        <v>33</v>
      </c>
      <c r="AJ35" s="25" t="s">
        <v>418</v>
      </c>
      <c r="AK35" s="25" t="s">
        <v>419</v>
      </c>
      <c r="BS35" s="33"/>
      <c r="BT35" s="26"/>
    </row>
    <row r="36" spans="1:72" x14ac:dyDescent="0.25">
      <c r="A36" s="47" t="s">
        <v>8</v>
      </c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>
        <v>0.52537037037037038</v>
      </c>
      <c r="N36" s="43"/>
      <c r="O36" s="43"/>
      <c r="P36" s="43"/>
      <c r="Q36" s="43"/>
      <c r="R36" s="43"/>
      <c r="S36" s="43"/>
      <c r="T36" s="43"/>
      <c r="U36" s="44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63">
        <f>IF(OR(B36&lt;&gt;"",C36&lt;&gt;"",D36&lt;&gt;"",E36&lt;&gt;"",F36&lt;&gt;"",G36&lt;&gt;"",H36&lt;&gt;"",I36&lt;&gt;"",J36&lt;&gt;"",K36&lt;&gt;"",L36&lt;&gt;"",M36&lt;&gt;"",N36&lt;&gt;"",O36&lt;&gt;"",P36&lt;&gt;"",Q36&lt;&gt;"",R36&lt;&gt;"",S36&lt;&gt;"",T36&lt;&gt;"",U36&lt;&gt;"",V36&lt;&gt;"",W36&lt;&gt;"",X36&lt;&gt;"",Y36&lt;&gt;"",Z36&lt;&gt;"",AA36&lt;&gt;"",AB36&lt;&gt;"",AC36&lt;&gt;"",AD36&lt;&gt;"",AE36&lt;&gt;"",AF36&lt;&gt;""),AVERAGE(B36:AF36),"")</f>
        <v>0.52537037037037038</v>
      </c>
      <c r="AH36" s="196">
        <f>IF(AG37&lt;&gt;"",AG37-AG36,"")</f>
        <v>-6.4814814814817545E-4</v>
      </c>
      <c r="AJ36" s="63">
        <f>IF(OR(B36&lt;&gt;"",C36&lt;&gt;"",D36&lt;&gt;"",E36&lt;&gt;"",F36&lt;&gt;"",G36&lt;&gt;"",H36&lt;&gt;"",I36&lt;&gt;"",J36&lt;&gt;"",K36&lt;&gt;"",L36&lt;&gt;"",M36&lt;&gt;"",N36&lt;&gt;"",O36&lt;&gt;"",P36&lt;&gt;"",Q36&lt;&gt;"",R36&lt;&gt;"",S36&lt;&gt;"",T36&lt;&gt;"",U36&lt;&gt;"",V36&lt;&gt;"",W36&lt;&gt;"",X36&lt;&gt;"",Y36&lt;&gt;"",Z36&lt;&gt;"",AA36&lt;&gt;"",AB36&lt;&gt;"",AC36&lt;&gt;"",AD36&lt;&gt;"",AE36&lt;&gt;"",AF36&lt;&gt;""),MIN(B36:AF36),"")</f>
        <v>0.52537037037037038</v>
      </c>
      <c r="AK36" s="63">
        <f>IF(OR(B36&lt;&gt;"",C36&lt;&gt;"",D36&lt;&gt;"",E36&lt;&gt;"",F36&lt;&gt;"",G36&lt;&gt;"",H36&lt;&gt;"",I36&lt;&gt;"",J36&lt;&gt;"",K36&lt;&gt;"",L36&lt;&gt;"",M36&lt;&gt;"",N36&lt;&gt;"",O36&lt;&gt;"",P36&lt;&gt;"",Q36&lt;&gt;"",R36&lt;&gt;"",S36&lt;&gt;"",T36&lt;&gt;"",U36&lt;&gt;"",V36&lt;&gt;"",W36&lt;&gt;"",X36&lt;&gt;"",Y36&lt;&gt;"",Z36&lt;&gt;"",AA36&lt;&gt;"",AB36&lt;&gt;"",AC36&lt;&gt;"",AD36&lt;&gt;"",AE36&lt;&gt;"",AF36&lt;&gt;""),MAX(B36:AF36),"")</f>
        <v>0.52537037037037038</v>
      </c>
    </row>
    <row r="37" spans="1:72" x14ac:dyDescent="0.25">
      <c r="A37" s="47" t="s">
        <v>3</v>
      </c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>
        <v>0.5247222222222222</v>
      </c>
      <c r="N37" s="29"/>
      <c r="O37" s="29"/>
      <c r="P37" s="29"/>
      <c r="Q37" s="29"/>
      <c r="R37" s="29"/>
      <c r="S37" s="29"/>
      <c r="T37" s="29"/>
      <c r="U37" s="30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64">
        <f>IF(OR(B37&lt;&gt;"",C37&lt;&gt;"",D37&lt;&gt;"",E37&lt;&gt;"",F37&lt;&gt;"",G37&lt;&gt;"",H37&lt;&gt;"",I37&lt;&gt;"",J37&lt;&gt;"",K37&lt;&gt;"",L37&lt;&gt;"",M37&lt;&gt;"",N37&lt;&gt;"",O37&lt;&gt;"",P37&lt;&gt;"",Q37&lt;&gt;"",R37&lt;&gt;"",S37&lt;&gt;"",T37&lt;&gt;"",U37&lt;&gt;"",V37&lt;&gt;"",W37&lt;&gt;"",X37&lt;&gt;"",Y37&lt;&gt;"",Z37&lt;&gt;"",AA37&lt;&gt;"",AB37&lt;&gt;"",AC37&lt;&gt;"",AD37&lt;&gt;"",AE37&lt;&gt;"",AF37&lt;&gt;""),AVERAGE(B37:AF37),"")</f>
        <v>0.5247222222222222</v>
      </c>
      <c r="AH37" s="197"/>
      <c r="AJ37" s="64">
        <f t="shared" ref="AJ37" si="15">IF(OR(B37&lt;&gt;"",C37&lt;&gt;"",D37&lt;&gt;"",E37&lt;&gt;"",F37&lt;&gt;"",G37&lt;&gt;"",H37&lt;&gt;"",I37&lt;&gt;"",J37&lt;&gt;"",K37&lt;&gt;"",L37&lt;&gt;"",M37&lt;&gt;"",N37&lt;&gt;"",O37&lt;&gt;"",P37&lt;&gt;"",Q37&lt;&gt;"",R37&lt;&gt;"",S37&lt;&gt;"",T37&lt;&gt;"",U37&lt;&gt;"",V37&lt;&gt;"",W37&lt;&gt;"",X37&lt;&gt;"",Y37&lt;&gt;"",Z37&lt;&gt;"",AA37&lt;&gt;"",AB37&lt;&gt;"",AC37&lt;&gt;"",AD37&lt;&gt;"",AE37&lt;&gt;"",AF37&lt;&gt;""),MIN(B37:AF37),"")</f>
        <v>0.5247222222222222</v>
      </c>
      <c r="AK37" s="64">
        <f t="shared" ref="AK37:AK43" si="16">IF(OR(B37&lt;&gt;"",C37&lt;&gt;"",D37&lt;&gt;"",E37&lt;&gt;"",F37&lt;&gt;"",G37&lt;&gt;"",H37&lt;&gt;"",I37&lt;&gt;"",J37&lt;&gt;"",K37&lt;&gt;"",L37&lt;&gt;"",M37&lt;&gt;"",N37&lt;&gt;"",O37&lt;&gt;"",P37&lt;&gt;"",Q37&lt;&gt;"",R37&lt;&gt;"",S37&lt;&gt;"",T37&lt;&gt;"",U37&lt;&gt;"",V37&lt;&gt;"",W37&lt;&gt;"",X37&lt;&gt;"",Y37&lt;&gt;"",Z37&lt;&gt;"",AA37&lt;&gt;"",AB37&lt;&gt;"",AC37&lt;&gt;"",AD37&lt;&gt;"",AE37&lt;&gt;"",AF37&lt;&gt;""),MAX(B37:AF37),"")</f>
        <v>0.5247222222222222</v>
      </c>
    </row>
    <row r="38" spans="1:72" x14ac:dyDescent="0.25">
      <c r="A38" s="47" t="s">
        <v>24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>
        <v>2</v>
      </c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65">
        <f>IF(OR(B38&lt;&gt;"",C38&lt;&gt;"",D38&lt;&gt;"",E38&lt;&gt;"",F38&lt;&gt;"",G38&lt;&gt;"",H38&lt;&gt;"",I38&lt;&gt;"",J38&lt;&gt;"",K38&lt;&gt;"",L38&lt;&gt;"",M38&lt;&gt;"",N38&lt;&gt;"",O38&lt;&gt;"",P38&lt;&gt;"",Q38&lt;&gt;"",R38&lt;&gt;"",S38&lt;&gt;"",T38&lt;&gt;"",U38&lt;&gt;"",V38&lt;&gt;"",W38&lt;&gt;"",X38&lt;&gt;"",Y38&lt;&gt;"",Z38&lt;&gt;"",AA38&lt;&gt;"",AB38&lt;&gt;"",AC38&lt;&gt;"",AD38&lt;&gt;"",AE38&lt;&gt;"",AF38&lt;&gt;""),AVERAGE(B38:AF38),"")</f>
        <v>2</v>
      </c>
      <c r="AH38" s="60"/>
      <c r="AJ38" s="135">
        <f>IF(OR(B38&lt;&gt;"",C38&lt;&gt;"",D38&lt;&gt;"",E38&lt;&gt;"",F38&lt;&gt;"",G38&lt;&gt;"",H38&lt;&gt;"",I38&lt;&gt;"",J38&lt;&gt;"",K38&lt;&gt;"",L38&lt;&gt;"",M38&lt;&gt;"",N38&lt;&gt;"",O38&lt;&gt;"",P38&lt;&gt;"",Q38&lt;&gt;"",R38&lt;&gt;"",S38&lt;&gt;"",T38&lt;&gt;"",U38&lt;&gt;"",V38&lt;&gt;"",W38&lt;&gt;"",X38&lt;&gt;"",Y38&lt;&gt;"",Z38&lt;&gt;"",AA38&lt;&gt;"",AB38&lt;&gt;"",AC38&lt;&gt;"",AD38&lt;&gt;"",AE38&lt;&gt;"",AF38&lt;&gt;""),MIN(B38:AF38),"")</f>
        <v>2</v>
      </c>
      <c r="AK38" s="135">
        <f t="shared" si="16"/>
        <v>2</v>
      </c>
    </row>
    <row r="39" spans="1:72" x14ac:dyDescent="0.25">
      <c r="A39" s="47" t="s">
        <v>25</v>
      </c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>
        <v>3</v>
      </c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66">
        <f t="shared" ref="AG39:AG43" si="17">IF(OR(B39&lt;&gt;"",C39&lt;&gt;"",D39&lt;&gt;"",E39&lt;&gt;"",F39&lt;&gt;"",G39&lt;&gt;"",H39&lt;&gt;"",I39&lt;&gt;"",J39&lt;&gt;"",K39&lt;&gt;"",L39&lt;&gt;"",M39&lt;&gt;"",N39&lt;&gt;"",O39&lt;&gt;"",P39&lt;&gt;"",Q39&lt;&gt;"",R39&lt;&gt;"",S39&lt;&gt;"",T39&lt;&gt;"",U39&lt;&gt;"",V39&lt;&gt;"",W39&lt;&gt;"",X39&lt;&gt;"",Y39&lt;&gt;"",Z39&lt;&gt;"",AA39&lt;&gt;"",AB39&lt;&gt;"",AC39&lt;&gt;"",AD39&lt;&gt;"",AE39&lt;&gt;"",AF39&lt;&gt;""),AVERAGE(B39:AF39),"")</f>
        <v>3</v>
      </c>
      <c r="AH39" s="59"/>
      <c r="AJ39" s="135">
        <f t="shared" ref="AJ39:AJ43" si="18">IF(OR(B39&lt;&gt;"",C39&lt;&gt;"",D39&lt;&gt;"",E39&lt;&gt;"",F39&lt;&gt;"",G39&lt;&gt;"",H39&lt;&gt;"",I39&lt;&gt;"",J39&lt;&gt;"",K39&lt;&gt;"",L39&lt;&gt;"",M39&lt;&gt;"",N39&lt;&gt;"",O39&lt;&gt;"",P39&lt;&gt;"",Q39&lt;&gt;"",R39&lt;&gt;"",S39&lt;&gt;"",T39&lt;&gt;"",U39&lt;&gt;"",V39&lt;&gt;"",W39&lt;&gt;"",X39&lt;&gt;"",Y39&lt;&gt;"",Z39&lt;&gt;"",AA39&lt;&gt;"",AB39&lt;&gt;"",AC39&lt;&gt;"",AD39&lt;&gt;"",AE39&lt;&gt;"",AF39&lt;&gt;""),MIN(B39:AF39),"")</f>
        <v>3</v>
      </c>
      <c r="AK39" s="135">
        <f t="shared" si="16"/>
        <v>3</v>
      </c>
    </row>
    <row r="40" spans="1:72" x14ac:dyDescent="0.25">
      <c r="A40" s="47" t="s">
        <v>34</v>
      </c>
      <c r="B40" s="28" t="str">
        <f>IF(AND(B39&lt;&gt;"",B38&lt;&gt;""),B39/((13-B38)*6),"")</f>
        <v/>
      </c>
      <c r="C40" s="28" t="str">
        <f t="shared" ref="C40:AF40" si="19">IF(AND(C39&lt;&gt;"",C38&lt;&gt;""),C39/((13-C38)*6),"")</f>
        <v/>
      </c>
      <c r="D40" s="28" t="str">
        <f t="shared" si="19"/>
        <v/>
      </c>
      <c r="E40" s="28" t="str">
        <f t="shared" si="19"/>
        <v/>
      </c>
      <c r="F40" s="28" t="str">
        <f t="shared" si="19"/>
        <v/>
      </c>
      <c r="G40" s="28" t="str">
        <f t="shared" si="19"/>
        <v/>
      </c>
      <c r="H40" s="28" t="str">
        <f t="shared" si="19"/>
        <v/>
      </c>
      <c r="I40" s="28" t="str">
        <f t="shared" si="19"/>
        <v/>
      </c>
      <c r="J40" s="28" t="str">
        <f t="shared" si="19"/>
        <v/>
      </c>
      <c r="K40" s="28" t="str">
        <f t="shared" si="19"/>
        <v/>
      </c>
      <c r="L40" s="28" t="str">
        <f t="shared" si="19"/>
        <v/>
      </c>
      <c r="M40" s="28">
        <f t="shared" si="19"/>
        <v>4.5454545454545456E-2</v>
      </c>
      <c r="N40" s="28" t="str">
        <f t="shared" si="19"/>
        <v/>
      </c>
      <c r="O40" s="28" t="str">
        <f t="shared" si="19"/>
        <v/>
      </c>
      <c r="P40" s="28" t="str">
        <f t="shared" si="19"/>
        <v/>
      </c>
      <c r="Q40" s="28" t="str">
        <f t="shared" si="19"/>
        <v/>
      </c>
      <c r="R40" s="28" t="str">
        <f t="shared" si="19"/>
        <v/>
      </c>
      <c r="S40" s="28" t="str">
        <f t="shared" si="19"/>
        <v/>
      </c>
      <c r="T40" s="28" t="str">
        <f t="shared" si="19"/>
        <v/>
      </c>
      <c r="U40" s="28" t="str">
        <f t="shared" si="19"/>
        <v/>
      </c>
      <c r="V40" s="28" t="str">
        <f t="shared" si="19"/>
        <v/>
      </c>
      <c r="W40" s="28" t="str">
        <f t="shared" si="19"/>
        <v/>
      </c>
      <c r="X40" s="28" t="str">
        <f t="shared" si="19"/>
        <v/>
      </c>
      <c r="Y40" s="28" t="str">
        <f t="shared" si="19"/>
        <v/>
      </c>
      <c r="Z40" s="28" t="str">
        <f t="shared" si="19"/>
        <v/>
      </c>
      <c r="AA40" s="28" t="str">
        <f t="shared" si="19"/>
        <v/>
      </c>
      <c r="AB40" s="28" t="str">
        <f t="shared" si="19"/>
        <v/>
      </c>
      <c r="AC40" s="28" t="str">
        <f t="shared" si="19"/>
        <v/>
      </c>
      <c r="AD40" s="28" t="str">
        <f t="shared" si="19"/>
        <v/>
      </c>
      <c r="AE40" s="28" t="str">
        <f t="shared" si="19"/>
        <v/>
      </c>
      <c r="AF40" s="28" t="str">
        <f t="shared" si="19"/>
        <v/>
      </c>
      <c r="AG40" s="62">
        <f t="shared" si="17"/>
        <v>4.5454545454545456E-2</v>
      </c>
      <c r="AH40" s="59"/>
      <c r="AJ40" s="137">
        <f t="shared" si="18"/>
        <v>4.5454545454545456E-2</v>
      </c>
      <c r="AK40" s="137">
        <f t="shared" si="16"/>
        <v>4.5454545454545456E-2</v>
      </c>
    </row>
    <row r="41" spans="1:72" x14ac:dyDescent="0.25">
      <c r="A41" s="47" t="s">
        <v>19</v>
      </c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>
        <v>0.52471064814814816</v>
      </c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64">
        <f t="shared" si="17"/>
        <v>0.52471064814814816</v>
      </c>
      <c r="AH41" s="67">
        <f>IF(AND(AG41&lt;&gt;"",AG37&lt;&gt;""),AG41-AG37,"")</f>
        <v>-1.1574074074038876E-5</v>
      </c>
      <c r="AJ41" s="64">
        <f t="shared" si="18"/>
        <v>0.52471064814814816</v>
      </c>
      <c r="AK41" s="64">
        <f t="shared" si="16"/>
        <v>0.52471064814814816</v>
      </c>
    </row>
    <row r="42" spans="1:72" x14ac:dyDescent="0.25">
      <c r="A42" s="47" t="s">
        <v>4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141"/>
      <c r="M42" s="141">
        <v>0.52473379629629624</v>
      </c>
      <c r="N42" s="141"/>
      <c r="O42" s="141"/>
      <c r="P42" s="141"/>
      <c r="Q42" s="141"/>
      <c r="R42" s="141"/>
      <c r="S42" s="141"/>
      <c r="T42" s="141"/>
      <c r="U42" s="142"/>
      <c r="V42" s="141"/>
      <c r="W42" s="141"/>
      <c r="X42" s="141"/>
      <c r="Y42" s="141"/>
      <c r="Z42" s="141"/>
      <c r="AA42" s="141"/>
      <c r="AB42" s="141"/>
      <c r="AC42" s="141"/>
      <c r="AD42" s="141"/>
      <c r="AE42" s="141"/>
      <c r="AF42" s="141"/>
      <c r="AG42" s="67">
        <f t="shared" si="17"/>
        <v>0.52473379629629624</v>
      </c>
      <c r="AH42" s="67">
        <f>IF(AG42&lt;&gt;"",AG42-AG37,"")</f>
        <v>1.1574074074038876E-5</v>
      </c>
      <c r="AJ42" s="67">
        <f t="shared" si="18"/>
        <v>0.52473379629629624</v>
      </c>
      <c r="AK42" s="67">
        <f t="shared" si="16"/>
        <v>0.52473379629629624</v>
      </c>
    </row>
    <row r="43" spans="1:72" ht="15.75" thickBot="1" x14ac:dyDescent="0.3">
      <c r="A43" s="143" t="s">
        <v>421</v>
      </c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>
        <v>0.52649305555555559</v>
      </c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61">
        <f t="shared" si="17"/>
        <v>0.52649305555555559</v>
      </c>
      <c r="AH43" s="61">
        <f>IF(AG43&lt;&gt;"",AG43-AG38,"")</f>
        <v>-1.4735069444444444</v>
      </c>
      <c r="AJ43" s="61">
        <f t="shared" si="18"/>
        <v>0.52649305555555559</v>
      </c>
      <c r="AK43" s="61">
        <f t="shared" si="16"/>
        <v>0.52649305555555559</v>
      </c>
    </row>
    <row r="44" spans="1:72" ht="5.0999999999999996" customHeight="1" thickBot="1" x14ac:dyDescent="0.3">
      <c r="BS44" s="33"/>
      <c r="BT44" s="26"/>
    </row>
    <row r="45" spans="1:72" ht="15.75" customHeight="1" thickBot="1" x14ac:dyDescent="0.3">
      <c r="A45" s="193" t="str">
        <f>Paramétrages!D6</f>
        <v/>
      </c>
      <c r="B45" s="194"/>
      <c r="C45" s="194"/>
      <c r="D45" s="194"/>
      <c r="E45" s="194"/>
      <c r="F45" s="194"/>
      <c r="G45" s="194"/>
      <c r="H45" s="194"/>
      <c r="I45" s="194"/>
      <c r="J45" s="194"/>
      <c r="K45" s="194"/>
      <c r="L45" s="194"/>
      <c r="M45" s="194"/>
      <c r="N45" s="194"/>
      <c r="O45" s="194"/>
      <c r="P45" s="194"/>
      <c r="Q45" s="194"/>
      <c r="R45" s="194"/>
      <c r="S45" s="194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5"/>
      <c r="BS45" s="33"/>
      <c r="BT45" s="26"/>
    </row>
    <row r="46" spans="1:72" ht="15.75" thickBot="1" x14ac:dyDescent="0.3">
      <c r="A46" s="31" t="s">
        <v>31</v>
      </c>
      <c r="B46" s="32">
        <v>1</v>
      </c>
      <c r="C46" s="32">
        <v>2</v>
      </c>
      <c r="D46" s="32">
        <v>3</v>
      </c>
      <c r="E46" s="32">
        <v>4</v>
      </c>
      <c r="F46" s="32">
        <v>5</v>
      </c>
      <c r="G46" s="32">
        <v>6</v>
      </c>
      <c r="H46" s="32">
        <v>7</v>
      </c>
      <c r="I46" s="32">
        <v>8</v>
      </c>
      <c r="J46" s="32">
        <v>9</v>
      </c>
      <c r="K46" s="32">
        <v>10</v>
      </c>
      <c r="L46" s="32">
        <v>11</v>
      </c>
      <c r="M46" s="32">
        <v>12</v>
      </c>
      <c r="N46" s="32">
        <v>13</v>
      </c>
      <c r="O46" s="32">
        <v>14</v>
      </c>
      <c r="P46" s="32">
        <v>15</v>
      </c>
      <c r="Q46" s="32">
        <v>16</v>
      </c>
      <c r="R46" s="32">
        <v>17</v>
      </c>
      <c r="S46" s="32">
        <v>18</v>
      </c>
      <c r="T46" s="32">
        <v>19</v>
      </c>
      <c r="U46" s="32">
        <v>20</v>
      </c>
      <c r="V46" s="32">
        <v>21</v>
      </c>
      <c r="W46" s="32">
        <v>22</v>
      </c>
      <c r="X46" s="32">
        <v>23</v>
      </c>
      <c r="Y46" s="32">
        <v>24</v>
      </c>
      <c r="Z46" s="32">
        <v>25</v>
      </c>
      <c r="AA46" s="32">
        <v>26</v>
      </c>
      <c r="AB46" s="32">
        <v>27</v>
      </c>
      <c r="AC46" s="32">
        <v>28</v>
      </c>
      <c r="AD46" s="32">
        <v>29</v>
      </c>
      <c r="AE46" s="32">
        <v>30</v>
      </c>
      <c r="AF46" s="32">
        <v>31</v>
      </c>
      <c r="AG46" s="25" t="s">
        <v>32</v>
      </c>
      <c r="AH46" s="25" t="s">
        <v>33</v>
      </c>
      <c r="AJ46" s="25" t="s">
        <v>418</v>
      </c>
      <c r="AK46" s="25" t="s">
        <v>419</v>
      </c>
      <c r="BS46" s="33"/>
      <c r="BT46" s="26"/>
    </row>
    <row r="47" spans="1:72" x14ac:dyDescent="0.25">
      <c r="A47" s="47" t="s">
        <v>8</v>
      </c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>
        <v>0.52672453703703703</v>
      </c>
      <c r="N47" s="43"/>
      <c r="O47" s="43"/>
      <c r="P47" s="43"/>
      <c r="Q47" s="43"/>
      <c r="R47" s="43"/>
      <c r="S47" s="43"/>
      <c r="T47" s="43"/>
      <c r="U47" s="44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63">
        <f>IF(OR(B47&lt;&gt;"",C47&lt;&gt;"",D47&lt;&gt;"",E47&lt;&gt;"",F47&lt;&gt;"",G47&lt;&gt;"",H47&lt;&gt;"",I47&lt;&gt;"",J47&lt;&gt;"",K47&lt;&gt;"",L47&lt;&gt;"",M47&lt;&gt;"",N47&lt;&gt;"",O47&lt;&gt;"",P47&lt;&gt;"",Q47&lt;&gt;"",R47&lt;&gt;"",S47&lt;&gt;"",T47&lt;&gt;"",U47&lt;&gt;"",V47&lt;&gt;"",W47&lt;&gt;"",X47&lt;&gt;"",Y47&lt;&gt;"",Z47&lt;&gt;"",AA47&lt;&gt;"",AB47&lt;&gt;"",AC47&lt;&gt;"",AD47&lt;&gt;"",AE47&lt;&gt;"",AF47&lt;&gt;""),AVERAGE(B47:AF47),"")</f>
        <v>0.52672453703703703</v>
      </c>
      <c r="AH47" s="196">
        <f>IF(AG48&lt;&gt;"",AG48-AG47,"")</f>
        <v>3.472222222222765E-5</v>
      </c>
      <c r="AJ47" s="63">
        <f>IF(OR(B47&lt;&gt;"",C47&lt;&gt;"",D47&lt;&gt;"",E47&lt;&gt;"",F47&lt;&gt;"",G47&lt;&gt;"",H47&lt;&gt;"",I47&lt;&gt;"",J47&lt;&gt;"",K47&lt;&gt;"",L47&lt;&gt;"",M47&lt;&gt;"",N47&lt;&gt;"",O47&lt;&gt;"",P47&lt;&gt;"",Q47&lt;&gt;"",R47&lt;&gt;"",S47&lt;&gt;"",T47&lt;&gt;"",U47&lt;&gt;"",V47&lt;&gt;"",W47&lt;&gt;"",X47&lt;&gt;"",Y47&lt;&gt;"",Z47&lt;&gt;"",AA47&lt;&gt;"",AB47&lt;&gt;"",AC47&lt;&gt;"",AD47&lt;&gt;"",AE47&lt;&gt;"",AF47&lt;&gt;""),MIN(B47:AF47),"")</f>
        <v>0.52672453703703703</v>
      </c>
      <c r="AK47" s="63">
        <f>IF(OR(B47&lt;&gt;"",C47&lt;&gt;"",D47&lt;&gt;"",E47&lt;&gt;"",F47&lt;&gt;"",G47&lt;&gt;"",H47&lt;&gt;"",I47&lt;&gt;"",J47&lt;&gt;"",K47&lt;&gt;"",L47&lt;&gt;"",M47&lt;&gt;"",N47&lt;&gt;"",O47&lt;&gt;"",P47&lt;&gt;"",Q47&lt;&gt;"",R47&lt;&gt;"",S47&lt;&gt;"",T47&lt;&gt;"",U47&lt;&gt;"",V47&lt;&gt;"",W47&lt;&gt;"",X47&lt;&gt;"",Y47&lt;&gt;"",Z47&lt;&gt;"",AA47&lt;&gt;"",AB47&lt;&gt;"",AC47&lt;&gt;"",AD47&lt;&gt;"",AE47&lt;&gt;"",AF47&lt;&gt;""),MAX(B47:AF47),"")</f>
        <v>0.52672453703703703</v>
      </c>
    </row>
    <row r="48" spans="1:72" x14ac:dyDescent="0.25">
      <c r="A48" s="47" t="s">
        <v>3</v>
      </c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>
        <v>0.52675925925925926</v>
      </c>
      <c r="N48" s="29"/>
      <c r="O48" s="29"/>
      <c r="P48" s="29"/>
      <c r="Q48" s="29"/>
      <c r="R48" s="29"/>
      <c r="S48" s="29"/>
      <c r="T48" s="29"/>
      <c r="U48" s="30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64">
        <f>IF(OR(B48&lt;&gt;"",C48&lt;&gt;"",D48&lt;&gt;"",E48&lt;&gt;"",F48&lt;&gt;"",G48&lt;&gt;"",H48&lt;&gt;"",I48&lt;&gt;"",J48&lt;&gt;"",K48&lt;&gt;"",L48&lt;&gt;"",M48&lt;&gt;"",N48&lt;&gt;"",O48&lt;&gt;"",P48&lt;&gt;"",Q48&lt;&gt;"",R48&lt;&gt;"",S48&lt;&gt;"",T48&lt;&gt;"",U48&lt;&gt;"",V48&lt;&gt;"",W48&lt;&gt;"",X48&lt;&gt;"",Y48&lt;&gt;"",Z48&lt;&gt;"",AA48&lt;&gt;"",AB48&lt;&gt;"",AC48&lt;&gt;"",AD48&lt;&gt;"",AE48&lt;&gt;"",AF48&lt;&gt;""),AVERAGE(B48:AF48),"")</f>
        <v>0.52675925925925926</v>
      </c>
      <c r="AH48" s="198"/>
      <c r="AJ48" s="64">
        <f t="shared" ref="AJ48" si="20">IF(OR(B48&lt;&gt;"",C48&lt;&gt;"",D48&lt;&gt;"",E48&lt;&gt;"",F48&lt;&gt;"",G48&lt;&gt;"",H48&lt;&gt;"",I48&lt;&gt;"",J48&lt;&gt;"",K48&lt;&gt;"",L48&lt;&gt;"",M48&lt;&gt;"",N48&lt;&gt;"",O48&lt;&gt;"",P48&lt;&gt;"",Q48&lt;&gt;"",R48&lt;&gt;"",S48&lt;&gt;"",T48&lt;&gt;"",U48&lt;&gt;"",V48&lt;&gt;"",W48&lt;&gt;"",X48&lt;&gt;"",Y48&lt;&gt;"",Z48&lt;&gt;"",AA48&lt;&gt;"",AB48&lt;&gt;"",AC48&lt;&gt;"",AD48&lt;&gt;"",AE48&lt;&gt;"",AF48&lt;&gt;""),MIN(B48:AF48),"")</f>
        <v>0.52675925925925926</v>
      </c>
      <c r="AK48" s="64">
        <f t="shared" ref="AK48:AK54" si="21">IF(OR(B48&lt;&gt;"",C48&lt;&gt;"",D48&lt;&gt;"",E48&lt;&gt;"",F48&lt;&gt;"",G48&lt;&gt;"",H48&lt;&gt;"",I48&lt;&gt;"",J48&lt;&gt;"",K48&lt;&gt;"",L48&lt;&gt;"",M48&lt;&gt;"",N48&lt;&gt;"",O48&lt;&gt;"",P48&lt;&gt;"",Q48&lt;&gt;"",R48&lt;&gt;"",S48&lt;&gt;"",T48&lt;&gt;"",U48&lt;&gt;"",V48&lt;&gt;"",W48&lt;&gt;"",X48&lt;&gt;"",Y48&lt;&gt;"",Z48&lt;&gt;"",AA48&lt;&gt;"",AB48&lt;&gt;"",AC48&lt;&gt;"",AD48&lt;&gt;"",AE48&lt;&gt;"",AF48&lt;&gt;""),MAX(B48:AF48),"")</f>
        <v>0.52675925925925926</v>
      </c>
    </row>
    <row r="49" spans="1:37" x14ac:dyDescent="0.25">
      <c r="A49" s="47" t="s">
        <v>24</v>
      </c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>
        <v>3</v>
      </c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65">
        <f>IF(OR(B49&lt;&gt;"",C49&lt;&gt;"",D49&lt;&gt;"",E49&lt;&gt;"",F49&lt;&gt;"",G49&lt;&gt;"",H49&lt;&gt;"",I49&lt;&gt;"",J49&lt;&gt;"",K49&lt;&gt;"",L49&lt;&gt;"",M49&lt;&gt;"",N49&lt;&gt;"",O49&lt;&gt;"",P49&lt;&gt;"",Q49&lt;&gt;"",R49&lt;&gt;"",S49&lt;&gt;"",T49&lt;&gt;"",U49&lt;&gt;"",V49&lt;&gt;"",W49&lt;&gt;"",X49&lt;&gt;"",Y49&lt;&gt;"",Z49&lt;&gt;"",AA49&lt;&gt;"",AB49&lt;&gt;"",AC49&lt;&gt;"",AD49&lt;&gt;"",AE49&lt;&gt;"",AF49&lt;&gt;""),AVERAGE(B49:AF49),"")</f>
        <v>3</v>
      </c>
      <c r="AH49" s="60"/>
      <c r="AJ49" s="135">
        <f>IF(OR(B49&lt;&gt;"",C49&lt;&gt;"",D49&lt;&gt;"",E49&lt;&gt;"",F49&lt;&gt;"",G49&lt;&gt;"",H49&lt;&gt;"",I49&lt;&gt;"",J49&lt;&gt;"",K49&lt;&gt;"",L49&lt;&gt;"",M49&lt;&gt;"",N49&lt;&gt;"",O49&lt;&gt;"",P49&lt;&gt;"",Q49&lt;&gt;"",R49&lt;&gt;"",S49&lt;&gt;"",T49&lt;&gt;"",U49&lt;&gt;"",V49&lt;&gt;"",W49&lt;&gt;"",X49&lt;&gt;"",Y49&lt;&gt;"",Z49&lt;&gt;"",AA49&lt;&gt;"",AB49&lt;&gt;"",AC49&lt;&gt;"",AD49&lt;&gt;"",AE49&lt;&gt;"",AF49&lt;&gt;""),MIN(B49:AF49),"")</f>
        <v>3</v>
      </c>
      <c r="AK49" s="135">
        <f t="shared" si="21"/>
        <v>3</v>
      </c>
    </row>
    <row r="50" spans="1:37" x14ac:dyDescent="0.25">
      <c r="A50" s="47" t="s">
        <v>25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>
        <v>5</v>
      </c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66">
        <f t="shared" ref="AG50:AG54" si="22">IF(OR(B50&lt;&gt;"",C50&lt;&gt;"",D50&lt;&gt;"",E50&lt;&gt;"",F50&lt;&gt;"",G50&lt;&gt;"",H50&lt;&gt;"",I50&lt;&gt;"",J50&lt;&gt;"",K50&lt;&gt;"",L50&lt;&gt;"",M50&lt;&gt;"",N50&lt;&gt;"",O50&lt;&gt;"",P50&lt;&gt;"",Q50&lt;&gt;"",R50&lt;&gt;"",S50&lt;&gt;"",T50&lt;&gt;"",U50&lt;&gt;"",V50&lt;&gt;"",W50&lt;&gt;"",X50&lt;&gt;"",Y50&lt;&gt;"",Z50&lt;&gt;"",AA50&lt;&gt;"",AB50&lt;&gt;"",AC50&lt;&gt;"",AD50&lt;&gt;"",AE50&lt;&gt;"",AF50&lt;&gt;""),AVERAGE(B50:AF50),"")</f>
        <v>5</v>
      </c>
      <c r="AH50" s="59"/>
      <c r="AJ50" s="135">
        <f t="shared" ref="AJ50:AJ54" si="23">IF(OR(B50&lt;&gt;"",C50&lt;&gt;"",D50&lt;&gt;"",E50&lt;&gt;"",F50&lt;&gt;"",G50&lt;&gt;"",H50&lt;&gt;"",I50&lt;&gt;"",J50&lt;&gt;"",K50&lt;&gt;"",L50&lt;&gt;"",M50&lt;&gt;"",N50&lt;&gt;"",O50&lt;&gt;"",P50&lt;&gt;"",Q50&lt;&gt;"",R50&lt;&gt;"",S50&lt;&gt;"",T50&lt;&gt;"",U50&lt;&gt;"",V50&lt;&gt;"",W50&lt;&gt;"",X50&lt;&gt;"",Y50&lt;&gt;"",Z50&lt;&gt;"",AA50&lt;&gt;"",AB50&lt;&gt;"",AC50&lt;&gt;"",AD50&lt;&gt;"",AE50&lt;&gt;"",AF50&lt;&gt;""),MIN(B50:AF50),"")</f>
        <v>5</v>
      </c>
      <c r="AK50" s="135">
        <f t="shared" si="21"/>
        <v>5</v>
      </c>
    </row>
    <row r="51" spans="1:37" x14ac:dyDescent="0.25">
      <c r="A51" s="47" t="s">
        <v>34</v>
      </c>
      <c r="B51" s="28" t="str">
        <f>IF(AND(B50&lt;&gt;"",B49&lt;&gt;""),B50/((13-B49)*6),"")</f>
        <v/>
      </c>
      <c r="C51" s="28" t="str">
        <f t="shared" ref="C51:AF51" si="24">IF(AND(C50&lt;&gt;"",C49&lt;&gt;""),C50/((13-C49)*6),"")</f>
        <v/>
      </c>
      <c r="D51" s="28" t="str">
        <f t="shared" si="24"/>
        <v/>
      </c>
      <c r="E51" s="28" t="str">
        <f t="shared" si="24"/>
        <v/>
      </c>
      <c r="F51" s="28" t="str">
        <f t="shared" si="24"/>
        <v/>
      </c>
      <c r="G51" s="28" t="str">
        <f t="shared" si="24"/>
        <v/>
      </c>
      <c r="H51" s="28" t="str">
        <f t="shared" si="24"/>
        <v/>
      </c>
      <c r="I51" s="28" t="str">
        <f t="shared" si="24"/>
        <v/>
      </c>
      <c r="J51" s="28" t="str">
        <f t="shared" si="24"/>
        <v/>
      </c>
      <c r="K51" s="28" t="str">
        <f t="shared" si="24"/>
        <v/>
      </c>
      <c r="L51" s="28" t="str">
        <f t="shared" si="24"/>
        <v/>
      </c>
      <c r="M51" s="28">
        <f t="shared" si="24"/>
        <v>8.3333333333333329E-2</v>
      </c>
      <c r="N51" s="28" t="str">
        <f t="shared" si="24"/>
        <v/>
      </c>
      <c r="O51" s="28" t="str">
        <f t="shared" si="24"/>
        <v/>
      </c>
      <c r="P51" s="28" t="str">
        <f t="shared" si="24"/>
        <v/>
      </c>
      <c r="Q51" s="28" t="str">
        <f t="shared" si="24"/>
        <v/>
      </c>
      <c r="R51" s="28" t="str">
        <f t="shared" si="24"/>
        <v/>
      </c>
      <c r="S51" s="28" t="str">
        <f t="shared" si="24"/>
        <v/>
      </c>
      <c r="T51" s="28" t="str">
        <f t="shared" si="24"/>
        <v/>
      </c>
      <c r="U51" s="28" t="str">
        <f t="shared" si="24"/>
        <v/>
      </c>
      <c r="V51" s="28" t="str">
        <f t="shared" si="24"/>
        <v/>
      </c>
      <c r="W51" s="28" t="str">
        <f t="shared" si="24"/>
        <v/>
      </c>
      <c r="X51" s="28" t="str">
        <f t="shared" si="24"/>
        <v/>
      </c>
      <c r="Y51" s="28" t="str">
        <f t="shared" si="24"/>
        <v/>
      </c>
      <c r="Z51" s="28" t="str">
        <f t="shared" si="24"/>
        <v/>
      </c>
      <c r="AA51" s="28" t="str">
        <f t="shared" si="24"/>
        <v/>
      </c>
      <c r="AB51" s="28" t="str">
        <f t="shared" si="24"/>
        <v/>
      </c>
      <c r="AC51" s="28" t="str">
        <f t="shared" si="24"/>
        <v/>
      </c>
      <c r="AD51" s="28" t="str">
        <f t="shared" si="24"/>
        <v/>
      </c>
      <c r="AE51" s="28" t="str">
        <f t="shared" si="24"/>
        <v/>
      </c>
      <c r="AF51" s="28" t="str">
        <f t="shared" si="24"/>
        <v/>
      </c>
      <c r="AG51" s="62">
        <f t="shared" si="22"/>
        <v>8.3333333333333329E-2</v>
      </c>
      <c r="AH51" s="59"/>
      <c r="AJ51" s="137">
        <f t="shared" si="23"/>
        <v>8.3333333333333329E-2</v>
      </c>
      <c r="AK51" s="137">
        <f t="shared" si="21"/>
        <v>8.3333333333333329E-2</v>
      </c>
    </row>
    <row r="52" spans="1:37" x14ac:dyDescent="0.25">
      <c r="A52" s="47" t="s">
        <v>19</v>
      </c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>
        <v>0.52674768518518522</v>
      </c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64">
        <f t="shared" si="22"/>
        <v>0.52674768518518522</v>
      </c>
      <c r="AH52" s="67">
        <f>IF(AND(AG52&lt;&gt;"",AG48&lt;&gt;""),AG52-AG48,"")</f>
        <v>-1.1574074074038876E-5</v>
      </c>
      <c r="AJ52" s="64">
        <f t="shared" si="23"/>
        <v>0.52674768518518522</v>
      </c>
      <c r="AK52" s="64">
        <f t="shared" si="21"/>
        <v>0.52674768518518522</v>
      </c>
    </row>
    <row r="53" spans="1:37" x14ac:dyDescent="0.25">
      <c r="A53" s="47" t="s">
        <v>4</v>
      </c>
      <c r="B53" s="141"/>
      <c r="C53" s="141"/>
      <c r="D53" s="141"/>
      <c r="E53" s="141"/>
      <c r="F53" s="141"/>
      <c r="G53" s="141"/>
      <c r="H53" s="141"/>
      <c r="I53" s="141"/>
      <c r="J53" s="141"/>
      <c r="K53" s="141"/>
      <c r="L53" s="141"/>
      <c r="M53" s="141">
        <v>0.5267708333333333</v>
      </c>
      <c r="N53" s="141"/>
      <c r="O53" s="141"/>
      <c r="P53" s="141"/>
      <c r="Q53" s="141"/>
      <c r="R53" s="141"/>
      <c r="S53" s="141"/>
      <c r="T53" s="141"/>
      <c r="U53" s="142"/>
      <c r="V53" s="141"/>
      <c r="W53" s="141"/>
      <c r="X53" s="141"/>
      <c r="Y53" s="141"/>
      <c r="Z53" s="141"/>
      <c r="AA53" s="141"/>
      <c r="AB53" s="141"/>
      <c r="AC53" s="141"/>
      <c r="AD53" s="141"/>
      <c r="AE53" s="141"/>
      <c r="AF53" s="141"/>
      <c r="AG53" s="67">
        <f t="shared" si="22"/>
        <v>0.5267708333333333</v>
      </c>
      <c r="AH53" s="67">
        <f>IF(AG53&lt;&gt;"",AG53-AG48,"")</f>
        <v>1.1574074074038876E-5</v>
      </c>
      <c r="AJ53" s="67">
        <f t="shared" si="23"/>
        <v>0.5267708333333333</v>
      </c>
      <c r="AK53" s="67">
        <f t="shared" si="21"/>
        <v>0.5267708333333333</v>
      </c>
    </row>
    <row r="54" spans="1:37" ht="15.75" thickBot="1" x14ac:dyDescent="0.3">
      <c r="A54" s="143" t="s">
        <v>421</v>
      </c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>
        <v>0.52675925925925926</v>
      </c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61">
        <f t="shared" si="22"/>
        <v>0.52675925925925926</v>
      </c>
      <c r="AH54" s="61">
        <f>IF(AG54&lt;&gt;"",AG54-AG49,"")</f>
        <v>-2.4732407407407409</v>
      </c>
      <c r="AJ54" s="61">
        <f t="shared" si="23"/>
        <v>0.52675925925925926</v>
      </c>
      <c r="AK54" s="61">
        <f t="shared" si="21"/>
        <v>0.52675925925925926</v>
      </c>
    </row>
    <row r="55" spans="1:37" ht="6.75" customHeight="1" thickBot="1" x14ac:dyDescent="0.3"/>
    <row r="56" spans="1:37" ht="19.5" thickBot="1" x14ac:dyDescent="0.3">
      <c r="A56" s="193" t="str">
        <f>Paramétrages!D7</f>
        <v/>
      </c>
      <c r="B56" s="194"/>
      <c r="C56" s="194"/>
      <c r="D56" s="194"/>
      <c r="E56" s="194"/>
      <c r="F56" s="194"/>
      <c r="G56" s="194"/>
      <c r="H56" s="194"/>
      <c r="I56" s="194"/>
      <c r="J56" s="194"/>
      <c r="K56" s="194"/>
      <c r="L56" s="194"/>
      <c r="M56" s="194"/>
      <c r="N56" s="194"/>
      <c r="O56" s="194"/>
      <c r="P56" s="194"/>
      <c r="Q56" s="194"/>
      <c r="R56" s="194"/>
      <c r="S56" s="194"/>
      <c r="T56" s="194"/>
      <c r="U56" s="194"/>
      <c r="V56" s="194"/>
      <c r="W56" s="194"/>
      <c r="X56" s="194"/>
      <c r="Y56" s="194"/>
      <c r="Z56" s="194"/>
      <c r="AA56" s="194"/>
      <c r="AB56" s="194"/>
      <c r="AC56" s="194"/>
      <c r="AD56" s="194"/>
      <c r="AE56" s="194"/>
      <c r="AF56" s="194"/>
      <c r="AG56" s="194"/>
      <c r="AH56" s="195"/>
    </row>
    <row r="57" spans="1:37" ht="15.75" thickBot="1" x14ac:dyDescent="0.3">
      <c r="A57" s="31" t="s">
        <v>31</v>
      </c>
      <c r="B57" s="32">
        <v>1</v>
      </c>
      <c r="C57" s="32">
        <v>2</v>
      </c>
      <c r="D57" s="32">
        <v>3</v>
      </c>
      <c r="E57" s="32">
        <v>4</v>
      </c>
      <c r="F57" s="32">
        <v>5</v>
      </c>
      <c r="G57" s="32">
        <v>6</v>
      </c>
      <c r="H57" s="32">
        <v>7</v>
      </c>
      <c r="I57" s="32">
        <v>8</v>
      </c>
      <c r="J57" s="32">
        <v>9</v>
      </c>
      <c r="K57" s="32">
        <v>10</v>
      </c>
      <c r="L57" s="32">
        <v>11</v>
      </c>
      <c r="M57" s="32">
        <v>12</v>
      </c>
      <c r="N57" s="32">
        <v>13</v>
      </c>
      <c r="O57" s="32">
        <v>14</v>
      </c>
      <c r="P57" s="32">
        <v>15</v>
      </c>
      <c r="Q57" s="32">
        <v>16</v>
      </c>
      <c r="R57" s="32">
        <v>17</v>
      </c>
      <c r="S57" s="32">
        <v>18</v>
      </c>
      <c r="T57" s="32">
        <v>19</v>
      </c>
      <c r="U57" s="32">
        <v>20</v>
      </c>
      <c r="V57" s="32">
        <v>21</v>
      </c>
      <c r="W57" s="32">
        <v>22</v>
      </c>
      <c r="X57" s="32">
        <v>23</v>
      </c>
      <c r="Y57" s="32">
        <v>24</v>
      </c>
      <c r="Z57" s="32">
        <v>25</v>
      </c>
      <c r="AA57" s="32">
        <v>26</v>
      </c>
      <c r="AB57" s="32">
        <v>27</v>
      </c>
      <c r="AC57" s="32">
        <v>28</v>
      </c>
      <c r="AD57" s="32">
        <v>29</v>
      </c>
      <c r="AE57" s="32">
        <v>30</v>
      </c>
      <c r="AF57" s="32">
        <v>31</v>
      </c>
      <c r="AG57" s="25" t="s">
        <v>32</v>
      </c>
      <c r="AH57" s="25" t="s">
        <v>33</v>
      </c>
      <c r="AJ57" s="25" t="s">
        <v>418</v>
      </c>
      <c r="AK57" s="25" t="s">
        <v>419</v>
      </c>
    </row>
    <row r="58" spans="1:37" x14ac:dyDescent="0.25">
      <c r="A58" s="47" t="s">
        <v>8</v>
      </c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>
        <v>0.5279166666666667</v>
      </c>
      <c r="N58" s="43"/>
      <c r="O58" s="43"/>
      <c r="P58" s="43"/>
      <c r="Q58" s="43"/>
      <c r="R58" s="43"/>
      <c r="S58" s="43"/>
      <c r="T58" s="43"/>
      <c r="U58" s="44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63">
        <f>IF(OR(B58&lt;&gt;"",C58&lt;&gt;"",D58&lt;&gt;"",E58&lt;&gt;"",F58&lt;&gt;"",G58&lt;&gt;"",H58&lt;&gt;"",I58&lt;&gt;"",J58&lt;&gt;"",K58&lt;&gt;"",L58&lt;&gt;"",M58&lt;&gt;"",N58&lt;&gt;"",O58&lt;&gt;"",P58&lt;&gt;"",Q58&lt;&gt;"",R58&lt;&gt;"",S58&lt;&gt;"",T58&lt;&gt;"",U58&lt;&gt;"",V58&lt;&gt;"",W58&lt;&gt;"",X58&lt;&gt;"",Y58&lt;&gt;"",Z58&lt;&gt;"",AA58&lt;&gt;"",AB58&lt;&gt;"",AC58&lt;&gt;"",AD58&lt;&gt;"",AE58&lt;&gt;"",AF58&lt;&gt;""),AVERAGE(B58:AF58),"")</f>
        <v>0.5279166666666667</v>
      </c>
      <c r="AH58" s="196">
        <f>IF(AG59&lt;&gt;"",AG59-AG58,"")</f>
        <v>3.4722222222116628E-5</v>
      </c>
      <c r="AJ58" s="63">
        <f>IF(OR(B58&lt;&gt;"",C58&lt;&gt;"",D58&lt;&gt;"",E58&lt;&gt;"",F58&lt;&gt;"",G58&lt;&gt;"",H58&lt;&gt;"",I58&lt;&gt;"",J58&lt;&gt;"",K58&lt;&gt;"",L58&lt;&gt;"",M58&lt;&gt;"",N58&lt;&gt;"",O58&lt;&gt;"",P58&lt;&gt;"",Q58&lt;&gt;"",R58&lt;&gt;"",S58&lt;&gt;"",T58&lt;&gt;"",U58&lt;&gt;"",V58&lt;&gt;"",W58&lt;&gt;"",X58&lt;&gt;"",Y58&lt;&gt;"",Z58&lt;&gt;"",AA58&lt;&gt;"",AB58&lt;&gt;"",AC58&lt;&gt;"",AD58&lt;&gt;"",AE58&lt;&gt;"",AF58&lt;&gt;""),MIN(B58:AF58),"")</f>
        <v>0.5279166666666667</v>
      </c>
      <c r="AK58" s="63">
        <f>IF(OR(B58&lt;&gt;"",C58&lt;&gt;"",D58&lt;&gt;"",E58&lt;&gt;"",F58&lt;&gt;"",G58&lt;&gt;"",H58&lt;&gt;"",I58&lt;&gt;"",J58&lt;&gt;"",K58&lt;&gt;"",L58&lt;&gt;"",M58&lt;&gt;"",N58&lt;&gt;"",O58&lt;&gt;"",P58&lt;&gt;"",Q58&lt;&gt;"",R58&lt;&gt;"",S58&lt;&gt;"",T58&lt;&gt;"",U58&lt;&gt;"",V58&lt;&gt;"",W58&lt;&gt;"",X58&lt;&gt;"",Y58&lt;&gt;"",Z58&lt;&gt;"",AA58&lt;&gt;"",AB58&lt;&gt;"",AC58&lt;&gt;"",AD58&lt;&gt;"",AE58&lt;&gt;"",AF58&lt;&gt;""),MAX(B58:AF58),"")</f>
        <v>0.5279166666666667</v>
      </c>
    </row>
    <row r="59" spans="1:37" x14ac:dyDescent="0.25">
      <c r="A59" s="47" t="s">
        <v>3</v>
      </c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>
        <v>0.52795138888888882</v>
      </c>
      <c r="N59" s="29"/>
      <c r="O59" s="29"/>
      <c r="P59" s="29"/>
      <c r="Q59" s="29"/>
      <c r="R59" s="29"/>
      <c r="S59" s="29"/>
      <c r="T59" s="29"/>
      <c r="U59" s="30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64">
        <f>IF(OR(B59&lt;&gt;"",C59&lt;&gt;"",D59&lt;&gt;"",E59&lt;&gt;"",F59&lt;&gt;"",G59&lt;&gt;"",H59&lt;&gt;"",I59&lt;&gt;"",J59&lt;&gt;"",K59&lt;&gt;"",L59&lt;&gt;"",M59&lt;&gt;"",N59&lt;&gt;"",O59&lt;&gt;"",P59&lt;&gt;"",Q59&lt;&gt;"",R59&lt;&gt;"",S59&lt;&gt;"",T59&lt;&gt;"",U59&lt;&gt;"",V59&lt;&gt;"",W59&lt;&gt;"",X59&lt;&gt;"",Y59&lt;&gt;"",Z59&lt;&gt;"",AA59&lt;&gt;"",AB59&lt;&gt;"",AC59&lt;&gt;"",AD59&lt;&gt;"",AE59&lt;&gt;"",AF59&lt;&gt;""),AVERAGE(B59:AF59),"")</f>
        <v>0.52795138888888882</v>
      </c>
      <c r="AH59" s="197"/>
      <c r="AJ59" s="64">
        <f t="shared" ref="AJ59" si="25">IF(OR(B59&lt;&gt;"",C59&lt;&gt;"",D59&lt;&gt;"",E59&lt;&gt;"",F59&lt;&gt;"",G59&lt;&gt;"",H59&lt;&gt;"",I59&lt;&gt;"",J59&lt;&gt;"",K59&lt;&gt;"",L59&lt;&gt;"",M59&lt;&gt;"",N59&lt;&gt;"",O59&lt;&gt;"",P59&lt;&gt;"",Q59&lt;&gt;"",R59&lt;&gt;"",S59&lt;&gt;"",T59&lt;&gt;"",U59&lt;&gt;"",V59&lt;&gt;"",W59&lt;&gt;"",X59&lt;&gt;"",Y59&lt;&gt;"",Z59&lt;&gt;"",AA59&lt;&gt;"",AB59&lt;&gt;"",AC59&lt;&gt;"",AD59&lt;&gt;"",AE59&lt;&gt;"",AF59&lt;&gt;""),MIN(B59:AF59),"")</f>
        <v>0.52795138888888882</v>
      </c>
      <c r="AK59" s="64">
        <f t="shared" ref="AK59:AK65" si="26">IF(OR(B59&lt;&gt;"",C59&lt;&gt;"",D59&lt;&gt;"",E59&lt;&gt;"",F59&lt;&gt;"",G59&lt;&gt;"",H59&lt;&gt;"",I59&lt;&gt;"",J59&lt;&gt;"",K59&lt;&gt;"",L59&lt;&gt;"",M59&lt;&gt;"",N59&lt;&gt;"",O59&lt;&gt;"",P59&lt;&gt;"",Q59&lt;&gt;"",R59&lt;&gt;"",S59&lt;&gt;"",T59&lt;&gt;"",U59&lt;&gt;"",V59&lt;&gt;"",W59&lt;&gt;"",X59&lt;&gt;"",Y59&lt;&gt;"",Z59&lt;&gt;"",AA59&lt;&gt;"",AB59&lt;&gt;"",AC59&lt;&gt;"",AD59&lt;&gt;"",AE59&lt;&gt;"",AF59&lt;&gt;""),MAX(B59:AF59),"")</f>
        <v>0.52795138888888882</v>
      </c>
    </row>
    <row r="60" spans="1:37" x14ac:dyDescent="0.25">
      <c r="A60" s="47" t="s">
        <v>24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>
        <v>2</v>
      </c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65">
        <f>IF(OR(B60&lt;&gt;"",C60&lt;&gt;"",D60&lt;&gt;"",E60&lt;&gt;"",F60&lt;&gt;"",G60&lt;&gt;"",H60&lt;&gt;"",I60&lt;&gt;"",J60&lt;&gt;"",K60&lt;&gt;"",L60&lt;&gt;"",M60&lt;&gt;"",N60&lt;&gt;"",O60&lt;&gt;"",P60&lt;&gt;"",Q60&lt;&gt;"",R60&lt;&gt;"",S60&lt;&gt;"",T60&lt;&gt;"",U60&lt;&gt;"",V60&lt;&gt;"",W60&lt;&gt;"",X60&lt;&gt;"",Y60&lt;&gt;"",Z60&lt;&gt;"",AA60&lt;&gt;"",AB60&lt;&gt;"",AC60&lt;&gt;"",AD60&lt;&gt;"",AE60&lt;&gt;"",AF60&lt;&gt;""),AVERAGE(B60:AF60),"")</f>
        <v>2</v>
      </c>
      <c r="AH60" s="60"/>
      <c r="AJ60" s="135">
        <f>IF(OR(B60&lt;&gt;"",C60&lt;&gt;"",D60&lt;&gt;"",E60&lt;&gt;"",F60&lt;&gt;"",G60&lt;&gt;"",H60&lt;&gt;"",I60&lt;&gt;"",J60&lt;&gt;"",K60&lt;&gt;"",L60&lt;&gt;"",M60&lt;&gt;"",N60&lt;&gt;"",O60&lt;&gt;"",P60&lt;&gt;"",Q60&lt;&gt;"",R60&lt;&gt;"",S60&lt;&gt;"",T60&lt;&gt;"",U60&lt;&gt;"",V60&lt;&gt;"",W60&lt;&gt;"",X60&lt;&gt;"",Y60&lt;&gt;"",Z60&lt;&gt;"",AA60&lt;&gt;"",AB60&lt;&gt;"",AC60&lt;&gt;"",AD60&lt;&gt;"",AE60&lt;&gt;"",AF60&lt;&gt;""),MIN(B60:AF60),"")</f>
        <v>2</v>
      </c>
      <c r="AK60" s="135">
        <f t="shared" si="26"/>
        <v>2</v>
      </c>
    </row>
    <row r="61" spans="1:37" x14ac:dyDescent="0.25">
      <c r="A61" s="47" t="s">
        <v>25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>
        <v>3</v>
      </c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66">
        <f t="shared" ref="AG61:AG65" si="27">IF(OR(B61&lt;&gt;"",C61&lt;&gt;"",D61&lt;&gt;"",E61&lt;&gt;"",F61&lt;&gt;"",G61&lt;&gt;"",H61&lt;&gt;"",I61&lt;&gt;"",J61&lt;&gt;"",K61&lt;&gt;"",L61&lt;&gt;"",M61&lt;&gt;"",N61&lt;&gt;"",O61&lt;&gt;"",P61&lt;&gt;"",Q61&lt;&gt;"",R61&lt;&gt;"",S61&lt;&gt;"",T61&lt;&gt;"",U61&lt;&gt;"",V61&lt;&gt;"",W61&lt;&gt;"",X61&lt;&gt;"",Y61&lt;&gt;"",Z61&lt;&gt;"",AA61&lt;&gt;"",AB61&lt;&gt;"",AC61&lt;&gt;"",AD61&lt;&gt;"",AE61&lt;&gt;"",AF61&lt;&gt;""),AVERAGE(B61:AF61),"")</f>
        <v>3</v>
      </c>
      <c r="AH61" s="59"/>
      <c r="AJ61" s="135">
        <f t="shared" ref="AJ61:AJ65" si="28">IF(OR(B61&lt;&gt;"",C61&lt;&gt;"",D61&lt;&gt;"",E61&lt;&gt;"",F61&lt;&gt;"",G61&lt;&gt;"",H61&lt;&gt;"",I61&lt;&gt;"",J61&lt;&gt;"",K61&lt;&gt;"",L61&lt;&gt;"",M61&lt;&gt;"",N61&lt;&gt;"",O61&lt;&gt;"",P61&lt;&gt;"",Q61&lt;&gt;"",R61&lt;&gt;"",S61&lt;&gt;"",T61&lt;&gt;"",U61&lt;&gt;"",V61&lt;&gt;"",W61&lt;&gt;"",X61&lt;&gt;"",Y61&lt;&gt;"",Z61&lt;&gt;"",AA61&lt;&gt;"",AB61&lt;&gt;"",AC61&lt;&gt;"",AD61&lt;&gt;"",AE61&lt;&gt;"",AF61&lt;&gt;""),MIN(B61:AF61),"")</f>
        <v>3</v>
      </c>
      <c r="AK61" s="135">
        <f t="shared" si="26"/>
        <v>3</v>
      </c>
    </row>
    <row r="62" spans="1:37" x14ac:dyDescent="0.25">
      <c r="A62" s="47" t="s">
        <v>34</v>
      </c>
      <c r="B62" s="28" t="str">
        <f>IF(AND(B61&lt;&gt;"",B60&lt;&gt;""),B61/((13-B60)*6),"")</f>
        <v/>
      </c>
      <c r="C62" s="28" t="str">
        <f t="shared" ref="C62:AF62" si="29">IF(AND(C61&lt;&gt;"",C60&lt;&gt;""),C61/((13-C60)*6),"")</f>
        <v/>
      </c>
      <c r="D62" s="28" t="str">
        <f t="shared" si="29"/>
        <v/>
      </c>
      <c r="E62" s="28" t="str">
        <f t="shared" si="29"/>
        <v/>
      </c>
      <c r="F62" s="28" t="str">
        <f t="shared" si="29"/>
        <v/>
      </c>
      <c r="G62" s="28" t="str">
        <f t="shared" si="29"/>
        <v/>
      </c>
      <c r="H62" s="28" t="str">
        <f t="shared" si="29"/>
        <v/>
      </c>
      <c r="I62" s="28" t="str">
        <f t="shared" si="29"/>
        <v/>
      </c>
      <c r="J62" s="28" t="str">
        <f t="shared" si="29"/>
        <v/>
      </c>
      <c r="K62" s="28" t="str">
        <f t="shared" si="29"/>
        <v/>
      </c>
      <c r="L62" s="28" t="str">
        <f t="shared" si="29"/>
        <v/>
      </c>
      <c r="M62" s="28">
        <f t="shared" si="29"/>
        <v>4.5454545454545456E-2</v>
      </c>
      <c r="N62" s="28" t="str">
        <f t="shared" si="29"/>
        <v/>
      </c>
      <c r="O62" s="28" t="str">
        <f t="shared" si="29"/>
        <v/>
      </c>
      <c r="P62" s="28" t="str">
        <f t="shared" si="29"/>
        <v/>
      </c>
      <c r="Q62" s="28" t="str">
        <f t="shared" si="29"/>
        <v/>
      </c>
      <c r="R62" s="28" t="str">
        <f t="shared" si="29"/>
        <v/>
      </c>
      <c r="S62" s="28" t="str">
        <f t="shared" si="29"/>
        <v/>
      </c>
      <c r="T62" s="28" t="str">
        <f t="shared" si="29"/>
        <v/>
      </c>
      <c r="U62" s="28" t="str">
        <f t="shared" si="29"/>
        <v/>
      </c>
      <c r="V62" s="28" t="str">
        <f t="shared" si="29"/>
        <v/>
      </c>
      <c r="W62" s="28" t="str">
        <f t="shared" si="29"/>
        <v/>
      </c>
      <c r="X62" s="28" t="str">
        <f t="shared" si="29"/>
        <v/>
      </c>
      <c r="Y62" s="28" t="str">
        <f t="shared" si="29"/>
        <v/>
      </c>
      <c r="Z62" s="28" t="str">
        <f t="shared" si="29"/>
        <v/>
      </c>
      <c r="AA62" s="28" t="str">
        <f t="shared" si="29"/>
        <v/>
      </c>
      <c r="AB62" s="28" t="str">
        <f t="shared" si="29"/>
        <v/>
      </c>
      <c r="AC62" s="28" t="str">
        <f t="shared" si="29"/>
        <v/>
      </c>
      <c r="AD62" s="28" t="str">
        <f t="shared" si="29"/>
        <v/>
      </c>
      <c r="AE62" s="28" t="str">
        <f t="shared" si="29"/>
        <v/>
      </c>
      <c r="AF62" s="28" t="str">
        <f t="shared" si="29"/>
        <v/>
      </c>
      <c r="AG62" s="62">
        <f t="shared" si="27"/>
        <v>4.5454545454545456E-2</v>
      </c>
      <c r="AH62" s="59"/>
      <c r="AJ62" s="137">
        <f t="shared" si="28"/>
        <v>4.5454545454545456E-2</v>
      </c>
      <c r="AK62" s="137">
        <f t="shared" si="26"/>
        <v>4.5454545454545456E-2</v>
      </c>
    </row>
    <row r="63" spans="1:37" x14ac:dyDescent="0.25">
      <c r="A63" s="47" t="s">
        <v>19</v>
      </c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>
        <v>0.52837962962962959</v>
      </c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64">
        <f t="shared" si="27"/>
        <v>0.52837962962962959</v>
      </c>
      <c r="AH63" s="67">
        <f>IF(AND(AG63&lt;&gt;"",AG59&lt;&gt;""),AG63-AG59,"")</f>
        <v>4.2824074074077068E-4</v>
      </c>
      <c r="AJ63" s="64">
        <f t="shared" si="28"/>
        <v>0.52837962962962959</v>
      </c>
      <c r="AK63" s="64">
        <f t="shared" si="26"/>
        <v>0.52837962962962959</v>
      </c>
    </row>
    <row r="64" spans="1:37" x14ac:dyDescent="0.25">
      <c r="A64" s="47" t="s">
        <v>4</v>
      </c>
      <c r="B64" s="141"/>
      <c r="C64" s="141"/>
      <c r="D64" s="141"/>
      <c r="E64" s="141"/>
      <c r="F64" s="141"/>
      <c r="G64" s="141"/>
      <c r="H64" s="141"/>
      <c r="I64" s="141"/>
      <c r="J64" s="141"/>
      <c r="K64" s="141"/>
      <c r="L64" s="141"/>
      <c r="M64" s="141">
        <v>0.52796296296296297</v>
      </c>
      <c r="N64" s="141"/>
      <c r="O64" s="141"/>
      <c r="P64" s="141"/>
      <c r="Q64" s="141"/>
      <c r="R64" s="141"/>
      <c r="S64" s="141"/>
      <c r="T64" s="141"/>
      <c r="U64" s="142"/>
      <c r="V64" s="141"/>
      <c r="W64" s="141"/>
      <c r="X64" s="141"/>
      <c r="Y64" s="141"/>
      <c r="Z64" s="141"/>
      <c r="AA64" s="141"/>
      <c r="AB64" s="141"/>
      <c r="AC64" s="141"/>
      <c r="AD64" s="141"/>
      <c r="AE64" s="141"/>
      <c r="AF64" s="141"/>
      <c r="AG64" s="67">
        <f t="shared" si="27"/>
        <v>0.52796296296296297</v>
      </c>
      <c r="AH64" s="67">
        <f>IF(AG64&lt;&gt;"",AG64-AG59,"")</f>
        <v>1.1574074074149898E-5</v>
      </c>
      <c r="AJ64" s="67">
        <f t="shared" si="28"/>
        <v>0.52796296296296297</v>
      </c>
      <c r="AK64" s="67">
        <f t="shared" si="26"/>
        <v>0.52796296296296297</v>
      </c>
    </row>
    <row r="65" spans="1:37" ht="15.75" thickBot="1" x14ac:dyDescent="0.3">
      <c r="A65" s="143" t="s">
        <v>421</v>
      </c>
      <c r="B65" s="45"/>
      <c r="C65" s="45"/>
      <c r="D65" s="45"/>
      <c r="E65" s="45"/>
      <c r="F65" s="45"/>
      <c r="G65" s="45"/>
      <c r="H65" s="45"/>
      <c r="I65" s="45"/>
      <c r="J65" s="45"/>
      <c r="K65" s="45"/>
      <c r="L65" s="45"/>
      <c r="M65" s="45">
        <v>0.52844907407407404</v>
      </c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61">
        <f t="shared" si="27"/>
        <v>0.52844907407407404</v>
      </c>
      <c r="AH65" s="61">
        <f>IF(AG65&lt;&gt;"",AG65-AG60,"")</f>
        <v>-1.4715509259259258</v>
      </c>
      <c r="AJ65" s="61">
        <f t="shared" si="28"/>
        <v>0.52844907407407404</v>
      </c>
      <c r="AK65" s="61">
        <f t="shared" si="26"/>
        <v>0.52844907407407404</v>
      </c>
    </row>
    <row r="66" spans="1:37" ht="6.75" customHeight="1" thickBot="1" x14ac:dyDescent="0.3"/>
    <row r="67" spans="1:37" ht="19.5" thickBot="1" x14ac:dyDescent="0.3">
      <c r="A67" s="193" t="str">
        <f>Paramétrages!D8</f>
        <v/>
      </c>
      <c r="B67" s="194"/>
      <c r="C67" s="194"/>
      <c r="D67" s="194"/>
      <c r="E67" s="194"/>
      <c r="F67" s="194"/>
      <c r="G67" s="194"/>
      <c r="H67" s="194"/>
      <c r="I67" s="194"/>
      <c r="J67" s="194"/>
      <c r="K67" s="194"/>
      <c r="L67" s="194"/>
      <c r="M67" s="194"/>
      <c r="N67" s="194"/>
      <c r="O67" s="194"/>
      <c r="P67" s="194"/>
      <c r="Q67" s="194"/>
      <c r="R67" s="194"/>
      <c r="S67" s="194"/>
      <c r="T67" s="194"/>
      <c r="U67" s="194"/>
      <c r="V67" s="194"/>
      <c r="W67" s="194"/>
      <c r="X67" s="194"/>
      <c r="Y67" s="194"/>
      <c r="Z67" s="194"/>
      <c r="AA67" s="194"/>
      <c r="AB67" s="194"/>
      <c r="AC67" s="194"/>
      <c r="AD67" s="194"/>
      <c r="AE67" s="194"/>
      <c r="AF67" s="194"/>
      <c r="AG67" s="194"/>
      <c r="AH67" s="195"/>
    </row>
    <row r="68" spans="1:37" ht="15.75" thickBot="1" x14ac:dyDescent="0.3">
      <c r="A68" s="31" t="s">
        <v>31</v>
      </c>
      <c r="B68" s="32">
        <v>1</v>
      </c>
      <c r="C68" s="32">
        <v>2</v>
      </c>
      <c r="D68" s="32">
        <v>3</v>
      </c>
      <c r="E68" s="32">
        <v>4</v>
      </c>
      <c r="F68" s="32">
        <v>5</v>
      </c>
      <c r="G68" s="32">
        <v>6</v>
      </c>
      <c r="H68" s="32">
        <v>7</v>
      </c>
      <c r="I68" s="32">
        <v>8</v>
      </c>
      <c r="J68" s="32">
        <v>9</v>
      </c>
      <c r="K68" s="32">
        <v>10</v>
      </c>
      <c r="L68" s="32">
        <v>11</v>
      </c>
      <c r="M68" s="32">
        <v>12</v>
      </c>
      <c r="N68" s="32">
        <v>13</v>
      </c>
      <c r="O68" s="32">
        <v>14</v>
      </c>
      <c r="P68" s="32">
        <v>15</v>
      </c>
      <c r="Q68" s="32">
        <v>16</v>
      </c>
      <c r="R68" s="32">
        <v>17</v>
      </c>
      <c r="S68" s="32">
        <v>18</v>
      </c>
      <c r="T68" s="32">
        <v>19</v>
      </c>
      <c r="U68" s="32">
        <v>20</v>
      </c>
      <c r="V68" s="32">
        <v>21</v>
      </c>
      <c r="W68" s="32">
        <v>22</v>
      </c>
      <c r="X68" s="32">
        <v>23</v>
      </c>
      <c r="Y68" s="32">
        <v>24</v>
      </c>
      <c r="Z68" s="32">
        <v>25</v>
      </c>
      <c r="AA68" s="32">
        <v>26</v>
      </c>
      <c r="AB68" s="32">
        <v>27</v>
      </c>
      <c r="AC68" s="32">
        <v>28</v>
      </c>
      <c r="AD68" s="32">
        <v>29</v>
      </c>
      <c r="AE68" s="32">
        <v>30</v>
      </c>
      <c r="AF68" s="32">
        <v>31</v>
      </c>
      <c r="AG68" s="25" t="s">
        <v>32</v>
      </c>
      <c r="AH68" s="25" t="s">
        <v>33</v>
      </c>
      <c r="AJ68" s="25" t="s">
        <v>418</v>
      </c>
      <c r="AK68" s="25" t="s">
        <v>419</v>
      </c>
    </row>
    <row r="69" spans="1:37" x14ac:dyDescent="0.25">
      <c r="A69" s="47" t="s">
        <v>8</v>
      </c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>
        <v>0.52885416666666674</v>
      </c>
      <c r="N69" s="43"/>
      <c r="O69" s="43"/>
      <c r="P69" s="43"/>
      <c r="Q69" s="43"/>
      <c r="R69" s="43"/>
      <c r="S69" s="43"/>
      <c r="T69" s="43"/>
      <c r="U69" s="44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63">
        <f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AVERAGE(B69:AF69),"")</f>
        <v>0.52885416666666674</v>
      </c>
      <c r="AH69" s="196">
        <f>IF(AG70&lt;&gt;"",AG70-AG69,"")</f>
        <v>6.9444444444344278E-5</v>
      </c>
      <c r="AJ69" s="63">
        <f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MIN(B69:AF69),"")</f>
        <v>0.52885416666666674</v>
      </c>
      <c r="AK69" s="63">
        <f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MAX(B69:AF69),"")</f>
        <v>0.52885416666666674</v>
      </c>
    </row>
    <row r="70" spans="1:37" x14ac:dyDescent="0.25">
      <c r="A70" s="47" t="s">
        <v>3</v>
      </c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>
        <v>0.52892361111111108</v>
      </c>
      <c r="N70" s="29"/>
      <c r="O70" s="29"/>
      <c r="P70" s="29"/>
      <c r="Q70" s="29"/>
      <c r="R70" s="29"/>
      <c r="S70" s="29"/>
      <c r="T70" s="29"/>
      <c r="U70" s="30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64">
        <f>IF(OR(B70&lt;&gt;"",C70&lt;&gt;"",D70&lt;&gt;"",E70&lt;&gt;"",F70&lt;&gt;"",G70&lt;&gt;"",H70&lt;&gt;"",I70&lt;&gt;"",J70&lt;&gt;"",K70&lt;&gt;"",L70&lt;&gt;"",M70&lt;&gt;"",N70&lt;&gt;"",O70&lt;&gt;"",P70&lt;&gt;"",Q70&lt;&gt;"",R70&lt;&gt;"",S70&lt;&gt;"",T70&lt;&gt;"",U70&lt;&gt;"",V70&lt;&gt;"",W70&lt;&gt;"",X70&lt;&gt;"",Y70&lt;&gt;"",Z70&lt;&gt;"",AA70&lt;&gt;"",AB70&lt;&gt;"",AC70&lt;&gt;"",AD70&lt;&gt;"",AE70&lt;&gt;"",AF70&lt;&gt;""),AVERAGE(B70:AF70),"")</f>
        <v>0.52892361111111108</v>
      </c>
      <c r="AH70" s="197"/>
      <c r="AJ70" s="64">
        <f t="shared" ref="AJ70" si="30">IF(OR(B70&lt;&gt;"",C70&lt;&gt;"",D70&lt;&gt;"",E70&lt;&gt;"",F70&lt;&gt;"",G70&lt;&gt;"",H70&lt;&gt;"",I70&lt;&gt;"",J70&lt;&gt;"",K70&lt;&gt;"",L70&lt;&gt;"",M70&lt;&gt;"",N70&lt;&gt;"",O70&lt;&gt;"",P70&lt;&gt;"",Q70&lt;&gt;"",R70&lt;&gt;"",S70&lt;&gt;"",T70&lt;&gt;"",U70&lt;&gt;"",V70&lt;&gt;"",W70&lt;&gt;"",X70&lt;&gt;"",Y70&lt;&gt;"",Z70&lt;&gt;"",AA70&lt;&gt;"",AB70&lt;&gt;"",AC70&lt;&gt;"",AD70&lt;&gt;"",AE70&lt;&gt;"",AF70&lt;&gt;""),MIN(B70:AF70),"")</f>
        <v>0.52892361111111108</v>
      </c>
      <c r="AK70" s="64">
        <f t="shared" ref="AK70:AK76" si="31">IF(OR(B70&lt;&gt;"",C70&lt;&gt;"",D70&lt;&gt;"",E70&lt;&gt;"",F70&lt;&gt;"",G70&lt;&gt;"",H70&lt;&gt;"",I70&lt;&gt;"",J70&lt;&gt;"",K70&lt;&gt;"",L70&lt;&gt;"",M70&lt;&gt;"",N70&lt;&gt;"",O70&lt;&gt;"",P70&lt;&gt;"",Q70&lt;&gt;"",R70&lt;&gt;"",S70&lt;&gt;"",T70&lt;&gt;"",U70&lt;&gt;"",V70&lt;&gt;"",W70&lt;&gt;"",X70&lt;&gt;"",Y70&lt;&gt;"",Z70&lt;&gt;"",AA70&lt;&gt;"",AB70&lt;&gt;"",AC70&lt;&gt;"",AD70&lt;&gt;"",AE70&lt;&gt;"",AF70&lt;&gt;""),MAX(B70:AF70),"")</f>
        <v>0.52892361111111108</v>
      </c>
    </row>
    <row r="71" spans="1:37" x14ac:dyDescent="0.25">
      <c r="A71" s="47" t="s">
        <v>24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>
        <v>6</v>
      </c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65">
        <f>IF(OR(B71&lt;&gt;"",C71&lt;&gt;"",D71&lt;&gt;"",E71&lt;&gt;"",F71&lt;&gt;"",G71&lt;&gt;"",H71&lt;&gt;"",I71&lt;&gt;"",J71&lt;&gt;"",K71&lt;&gt;"",L71&lt;&gt;"",M71&lt;&gt;"",N71&lt;&gt;"",O71&lt;&gt;"",P71&lt;&gt;"",Q71&lt;&gt;"",R71&lt;&gt;"",S71&lt;&gt;"",T71&lt;&gt;"",U71&lt;&gt;"",V71&lt;&gt;"",W71&lt;&gt;"",X71&lt;&gt;"",Y71&lt;&gt;"",Z71&lt;&gt;"",AA71&lt;&gt;"",AB71&lt;&gt;"",AC71&lt;&gt;"",AD71&lt;&gt;"",AE71&lt;&gt;"",AF71&lt;&gt;""),AVERAGE(B71:AF71),"")</f>
        <v>6</v>
      </c>
      <c r="AH71" s="60"/>
      <c r="AJ71" s="135">
        <f>IF(OR(B71&lt;&gt;"",C71&lt;&gt;"",D71&lt;&gt;"",E71&lt;&gt;"",F71&lt;&gt;"",G71&lt;&gt;"",H71&lt;&gt;"",I71&lt;&gt;"",J71&lt;&gt;"",K71&lt;&gt;"",L71&lt;&gt;"",M71&lt;&gt;"",N71&lt;&gt;"",O71&lt;&gt;"",P71&lt;&gt;"",Q71&lt;&gt;"",R71&lt;&gt;"",S71&lt;&gt;"",T71&lt;&gt;"",U71&lt;&gt;"",V71&lt;&gt;"",W71&lt;&gt;"",X71&lt;&gt;"",Y71&lt;&gt;"",Z71&lt;&gt;"",AA71&lt;&gt;"",AB71&lt;&gt;"",AC71&lt;&gt;"",AD71&lt;&gt;"",AE71&lt;&gt;"",AF71&lt;&gt;""),MIN(B71:AF71),"")</f>
        <v>6</v>
      </c>
      <c r="AK71" s="135">
        <f t="shared" si="31"/>
        <v>6</v>
      </c>
    </row>
    <row r="72" spans="1:37" x14ac:dyDescent="0.25">
      <c r="A72" s="47" t="s">
        <v>25</v>
      </c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>
        <v>2</v>
      </c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66">
        <f t="shared" ref="AG72:AG76" si="32">IF(OR(B72&lt;&gt;"",C72&lt;&gt;"",D72&lt;&gt;"",E72&lt;&gt;"",F72&lt;&gt;"",G72&lt;&gt;"",H72&lt;&gt;"",I72&lt;&gt;"",J72&lt;&gt;"",K72&lt;&gt;"",L72&lt;&gt;"",M72&lt;&gt;"",N72&lt;&gt;"",O72&lt;&gt;"",P72&lt;&gt;"",Q72&lt;&gt;"",R72&lt;&gt;"",S72&lt;&gt;"",T72&lt;&gt;"",U72&lt;&gt;"",V72&lt;&gt;"",W72&lt;&gt;"",X72&lt;&gt;"",Y72&lt;&gt;"",Z72&lt;&gt;"",AA72&lt;&gt;"",AB72&lt;&gt;"",AC72&lt;&gt;"",AD72&lt;&gt;"",AE72&lt;&gt;"",AF72&lt;&gt;""),AVERAGE(B72:AF72),"")</f>
        <v>2</v>
      </c>
      <c r="AH72" s="59"/>
      <c r="AJ72" s="135">
        <f t="shared" ref="AJ72:AJ76" si="33">IF(OR(B72&lt;&gt;"",C72&lt;&gt;"",D72&lt;&gt;"",E72&lt;&gt;"",F72&lt;&gt;"",G72&lt;&gt;"",H72&lt;&gt;"",I72&lt;&gt;"",J72&lt;&gt;"",K72&lt;&gt;"",L72&lt;&gt;"",M72&lt;&gt;"",N72&lt;&gt;"",O72&lt;&gt;"",P72&lt;&gt;"",Q72&lt;&gt;"",R72&lt;&gt;"",S72&lt;&gt;"",T72&lt;&gt;"",U72&lt;&gt;"",V72&lt;&gt;"",W72&lt;&gt;"",X72&lt;&gt;"",Y72&lt;&gt;"",Z72&lt;&gt;"",AA72&lt;&gt;"",AB72&lt;&gt;"",AC72&lt;&gt;"",AD72&lt;&gt;"",AE72&lt;&gt;"",AF72&lt;&gt;""),MIN(B72:AF72),"")</f>
        <v>2</v>
      </c>
      <c r="AK72" s="135">
        <f t="shared" si="31"/>
        <v>2</v>
      </c>
    </row>
    <row r="73" spans="1:37" x14ac:dyDescent="0.25">
      <c r="A73" s="47" t="s">
        <v>34</v>
      </c>
      <c r="B73" s="28" t="str">
        <f>IF(AND(B72&lt;&gt;"",B71&lt;&gt;""),B72/((13-B71)*6),"")</f>
        <v/>
      </c>
      <c r="C73" s="28" t="str">
        <f t="shared" ref="C73:AF73" si="34">IF(AND(C72&lt;&gt;"",C71&lt;&gt;""),C72/((13-C71)*6),"")</f>
        <v/>
      </c>
      <c r="D73" s="28" t="str">
        <f t="shared" si="34"/>
        <v/>
      </c>
      <c r="E73" s="28" t="str">
        <f t="shared" si="34"/>
        <v/>
      </c>
      <c r="F73" s="28" t="str">
        <f t="shared" si="34"/>
        <v/>
      </c>
      <c r="G73" s="28" t="str">
        <f t="shared" si="34"/>
        <v/>
      </c>
      <c r="H73" s="28" t="str">
        <f t="shared" si="34"/>
        <v/>
      </c>
      <c r="I73" s="28" t="str">
        <f t="shared" si="34"/>
        <v/>
      </c>
      <c r="J73" s="28" t="str">
        <f t="shared" si="34"/>
        <v/>
      </c>
      <c r="K73" s="28" t="str">
        <f t="shared" si="34"/>
        <v/>
      </c>
      <c r="L73" s="28" t="str">
        <f t="shared" si="34"/>
        <v/>
      </c>
      <c r="M73" s="28">
        <f t="shared" si="34"/>
        <v>4.7619047619047616E-2</v>
      </c>
      <c r="N73" s="28" t="str">
        <f t="shared" si="34"/>
        <v/>
      </c>
      <c r="O73" s="28" t="str">
        <f t="shared" si="34"/>
        <v/>
      </c>
      <c r="P73" s="28" t="str">
        <f t="shared" si="34"/>
        <v/>
      </c>
      <c r="Q73" s="28" t="str">
        <f t="shared" si="34"/>
        <v/>
      </c>
      <c r="R73" s="28" t="str">
        <f t="shared" si="34"/>
        <v/>
      </c>
      <c r="S73" s="28" t="str">
        <f t="shared" si="34"/>
        <v/>
      </c>
      <c r="T73" s="28" t="str">
        <f t="shared" si="34"/>
        <v/>
      </c>
      <c r="U73" s="28" t="str">
        <f t="shared" si="34"/>
        <v/>
      </c>
      <c r="V73" s="28" t="str">
        <f t="shared" si="34"/>
        <v/>
      </c>
      <c r="W73" s="28" t="str">
        <f t="shared" si="34"/>
        <v/>
      </c>
      <c r="X73" s="28" t="str">
        <f t="shared" si="34"/>
        <v/>
      </c>
      <c r="Y73" s="28" t="str">
        <f t="shared" si="34"/>
        <v/>
      </c>
      <c r="Z73" s="28" t="str">
        <f t="shared" si="34"/>
        <v/>
      </c>
      <c r="AA73" s="28" t="str">
        <f t="shared" si="34"/>
        <v/>
      </c>
      <c r="AB73" s="28" t="str">
        <f t="shared" si="34"/>
        <v/>
      </c>
      <c r="AC73" s="28" t="str">
        <f t="shared" si="34"/>
        <v/>
      </c>
      <c r="AD73" s="28" t="str">
        <f t="shared" si="34"/>
        <v/>
      </c>
      <c r="AE73" s="28" t="str">
        <f t="shared" si="34"/>
        <v/>
      </c>
      <c r="AF73" s="28" t="str">
        <f t="shared" si="34"/>
        <v/>
      </c>
      <c r="AG73" s="62">
        <f t="shared" si="32"/>
        <v>4.7619047619047616E-2</v>
      </c>
      <c r="AH73" s="59"/>
      <c r="AJ73" s="137">
        <f t="shared" si="33"/>
        <v>4.7619047619047616E-2</v>
      </c>
      <c r="AK73" s="137">
        <f t="shared" si="31"/>
        <v>4.7619047619047616E-2</v>
      </c>
    </row>
    <row r="74" spans="1:37" x14ac:dyDescent="0.25">
      <c r="A74" s="47" t="s">
        <v>19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>
        <v>0.5</v>
      </c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64">
        <f t="shared" si="32"/>
        <v>0.5</v>
      </c>
      <c r="AH74" s="67">
        <f>IF(AND(AG74&lt;&gt;"",AG70&lt;&gt;""),AG74-AG70,"")</f>
        <v>-2.8923611111111081E-2</v>
      </c>
      <c r="AJ74" s="64">
        <f t="shared" si="33"/>
        <v>0.5</v>
      </c>
      <c r="AK74" s="64">
        <f t="shared" si="31"/>
        <v>0.5</v>
      </c>
    </row>
    <row r="75" spans="1:37" x14ac:dyDescent="0.25">
      <c r="A75" s="47" t="s">
        <v>4</v>
      </c>
      <c r="B75" s="141"/>
      <c r="C75" s="141"/>
      <c r="D75" s="141"/>
      <c r="E75" s="141"/>
      <c r="F75" s="141"/>
      <c r="G75" s="141"/>
      <c r="H75" s="141"/>
      <c r="I75" s="141"/>
      <c r="J75" s="141"/>
      <c r="K75" s="141"/>
      <c r="L75" s="141"/>
      <c r="M75" s="141">
        <v>0.54166666666666663</v>
      </c>
      <c r="N75" s="141"/>
      <c r="O75" s="141"/>
      <c r="P75" s="141"/>
      <c r="Q75" s="141"/>
      <c r="R75" s="141"/>
      <c r="S75" s="141"/>
      <c r="T75" s="141"/>
      <c r="U75" s="142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1"/>
      <c r="AG75" s="67">
        <f t="shared" si="32"/>
        <v>0.54166666666666663</v>
      </c>
      <c r="AH75" s="67">
        <f>IF(AG75&lt;&gt;"",AG75-AG70,"")</f>
        <v>1.2743055555555549E-2</v>
      </c>
      <c r="AJ75" s="67">
        <f t="shared" si="33"/>
        <v>0.54166666666666663</v>
      </c>
      <c r="AK75" s="67">
        <f t="shared" si="31"/>
        <v>0.54166666666666663</v>
      </c>
    </row>
    <row r="76" spans="1:37" ht="15.75" thickBot="1" x14ac:dyDescent="0.3">
      <c r="A76" s="143" t="s">
        <v>421</v>
      </c>
      <c r="B76" s="45"/>
      <c r="C76" s="45"/>
      <c r="D76" s="45"/>
      <c r="E76" s="45"/>
      <c r="F76" s="45"/>
      <c r="G76" s="45"/>
      <c r="H76" s="45"/>
      <c r="I76" s="45"/>
      <c r="J76" s="45"/>
      <c r="K76" s="45"/>
      <c r="L76" s="45"/>
      <c r="M76" s="45">
        <v>0.58333333333333337</v>
      </c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/>
      <c r="AC76" s="45"/>
      <c r="AD76" s="45"/>
      <c r="AE76" s="45"/>
      <c r="AF76" s="45"/>
      <c r="AG76" s="61">
        <f t="shared" si="32"/>
        <v>0.58333333333333337</v>
      </c>
      <c r="AH76" s="61">
        <f>IF(AG76&lt;&gt;"",AG76-AG71,"")</f>
        <v>-5.416666666666667</v>
      </c>
      <c r="AJ76" s="61">
        <f t="shared" si="33"/>
        <v>0.58333333333333337</v>
      </c>
      <c r="AK76" s="61">
        <f t="shared" si="31"/>
        <v>0.58333333333333337</v>
      </c>
    </row>
    <row r="77" spans="1:37" ht="6.75" customHeight="1" thickBot="1" x14ac:dyDescent="0.3"/>
    <row r="78" spans="1:37" ht="19.5" thickBot="1" x14ac:dyDescent="0.3">
      <c r="A78" s="193" t="str">
        <f>Paramétrages!D9</f>
        <v/>
      </c>
      <c r="B78" s="194"/>
      <c r="C78" s="194"/>
      <c r="D78" s="194"/>
      <c r="E78" s="194"/>
      <c r="F78" s="194"/>
      <c r="G78" s="194"/>
      <c r="H78" s="194"/>
      <c r="I78" s="194"/>
      <c r="J78" s="194"/>
      <c r="K78" s="194"/>
      <c r="L78" s="194"/>
      <c r="M78" s="194"/>
      <c r="N78" s="194"/>
      <c r="O78" s="194"/>
      <c r="P78" s="194"/>
      <c r="Q78" s="194"/>
      <c r="R78" s="194"/>
      <c r="S78" s="194"/>
      <c r="T78" s="194"/>
      <c r="U78" s="194"/>
      <c r="V78" s="194"/>
      <c r="W78" s="194"/>
      <c r="X78" s="194"/>
      <c r="Y78" s="194"/>
      <c r="Z78" s="194"/>
      <c r="AA78" s="194"/>
      <c r="AB78" s="194"/>
      <c r="AC78" s="194"/>
      <c r="AD78" s="194"/>
      <c r="AE78" s="194"/>
      <c r="AF78" s="194"/>
      <c r="AG78" s="194"/>
      <c r="AH78" s="195"/>
    </row>
    <row r="79" spans="1:37" ht="15.75" thickBot="1" x14ac:dyDescent="0.3">
      <c r="A79" s="31" t="s">
        <v>31</v>
      </c>
      <c r="B79" s="32">
        <v>1</v>
      </c>
      <c r="C79" s="32">
        <v>2</v>
      </c>
      <c r="D79" s="32">
        <v>3</v>
      </c>
      <c r="E79" s="32">
        <v>4</v>
      </c>
      <c r="F79" s="32">
        <v>5</v>
      </c>
      <c r="G79" s="32">
        <v>6</v>
      </c>
      <c r="H79" s="32">
        <v>7</v>
      </c>
      <c r="I79" s="32">
        <v>8</v>
      </c>
      <c r="J79" s="32">
        <v>9</v>
      </c>
      <c r="K79" s="32">
        <v>10</v>
      </c>
      <c r="L79" s="32">
        <v>11</v>
      </c>
      <c r="M79" s="32">
        <v>12</v>
      </c>
      <c r="N79" s="32">
        <v>13</v>
      </c>
      <c r="O79" s="32">
        <v>14</v>
      </c>
      <c r="P79" s="32">
        <v>15</v>
      </c>
      <c r="Q79" s="32">
        <v>16</v>
      </c>
      <c r="R79" s="32">
        <v>17</v>
      </c>
      <c r="S79" s="32">
        <v>18</v>
      </c>
      <c r="T79" s="32">
        <v>19</v>
      </c>
      <c r="U79" s="32">
        <v>20</v>
      </c>
      <c r="V79" s="32">
        <v>21</v>
      </c>
      <c r="W79" s="32">
        <v>22</v>
      </c>
      <c r="X79" s="32">
        <v>23</v>
      </c>
      <c r="Y79" s="32">
        <v>24</v>
      </c>
      <c r="Z79" s="32">
        <v>25</v>
      </c>
      <c r="AA79" s="32">
        <v>26</v>
      </c>
      <c r="AB79" s="32">
        <v>27</v>
      </c>
      <c r="AC79" s="32">
        <v>28</v>
      </c>
      <c r="AD79" s="32">
        <v>29</v>
      </c>
      <c r="AE79" s="32">
        <v>30</v>
      </c>
      <c r="AF79" s="32">
        <v>31</v>
      </c>
      <c r="AG79" s="25" t="s">
        <v>32</v>
      </c>
      <c r="AH79" s="25" t="s">
        <v>33</v>
      </c>
      <c r="AJ79" s="25" t="s">
        <v>418</v>
      </c>
      <c r="AK79" s="25" t="s">
        <v>419</v>
      </c>
    </row>
    <row r="80" spans="1:37" x14ac:dyDescent="0.25">
      <c r="A80" s="47" t="s">
        <v>8</v>
      </c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>
        <v>0.52938657407407408</v>
      </c>
      <c r="N80" s="43"/>
      <c r="O80" s="43"/>
      <c r="P80" s="43"/>
      <c r="Q80" s="43"/>
      <c r="R80" s="43"/>
      <c r="S80" s="43"/>
      <c r="T80" s="43"/>
      <c r="U80" s="44"/>
      <c r="V80" s="43"/>
      <c r="W80" s="43"/>
      <c r="X80" s="43"/>
      <c r="Y80" s="43"/>
      <c r="Z80" s="43"/>
      <c r="AA80" s="43"/>
      <c r="AB80" s="43"/>
      <c r="AC80" s="43"/>
      <c r="AD80" s="43"/>
      <c r="AE80" s="43"/>
      <c r="AF80" s="43"/>
      <c r="AG80" s="63">
        <f>IF(OR(B80&lt;&gt;"",C80&lt;&gt;"",D80&lt;&gt;"",E80&lt;&gt;"",F80&lt;&gt;"",G80&lt;&gt;"",H80&lt;&gt;"",I80&lt;&gt;"",J80&lt;&gt;"",K80&lt;&gt;"",L80&lt;&gt;"",M80&lt;&gt;"",N80&lt;&gt;"",O80&lt;&gt;"",P80&lt;&gt;"",Q80&lt;&gt;"",R80&lt;&gt;"",S80&lt;&gt;"",T80&lt;&gt;"",U80&lt;&gt;"",V80&lt;&gt;"",W80&lt;&gt;"",X80&lt;&gt;"",Y80&lt;&gt;"",Z80&lt;&gt;"",AA80&lt;&gt;"",AB80&lt;&gt;"",AC80&lt;&gt;"",AD80&lt;&gt;"",AE80&lt;&gt;"",AF80&lt;&gt;""),AVERAGE(B80:AF80),"")</f>
        <v>0.52938657407407408</v>
      </c>
      <c r="AH80" s="196">
        <f>IF(AG81&lt;&gt;"",AG81-AG80,"")</f>
        <v>3.472222222222765E-5</v>
      </c>
      <c r="AJ80" s="63">
        <f>IF(OR(B80&lt;&gt;"",C80&lt;&gt;"",D80&lt;&gt;"",E80&lt;&gt;"",F80&lt;&gt;"",G80&lt;&gt;"",H80&lt;&gt;"",I80&lt;&gt;"",J80&lt;&gt;"",K80&lt;&gt;"",L80&lt;&gt;"",M80&lt;&gt;"",N80&lt;&gt;"",O80&lt;&gt;"",P80&lt;&gt;"",Q80&lt;&gt;"",R80&lt;&gt;"",S80&lt;&gt;"",T80&lt;&gt;"",U80&lt;&gt;"",V80&lt;&gt;"",W80&lt;&gt;"",X80&lt;&gt;"",Y80&lt;&gt;"",Z80&lt;&gt;"",AA80&lt;&gt;"",AB80&lt;&gt;"",AC80&lt;&gt;"",AD80&lt;&gt;"",AE80&lt;&gt;"",AF80&lt;&gt;""),MIN(B80:AF80),"")</f>
        <v>0.52938657407407408</v>
      </c>
      <c r="AK80" s="63">
        <f>IF(OR(B80&lt;&gt;"",C80&lt;&gt;"",D80&lt;&gt;"",E80&lt;&gt;"",F80&lt;&gt;"",G80&lt;&gt;"",H80&lt;&gt;"",I80&lt;&gt;"",J80&lt;&gt;"",K80&lt;&gt;"",L80&lt;&gt;"",M80&lt;&gt;"",N80&lt;&gt;"",O80&lt;&gt;"",P80&lt;&gt;"",Q80&lt;&gt;"",R80&lt;&gt;"",S80&lt;&gt;"",T80&lt;&gt;"",U80&lt;&gt;"",V80&lt;&gt;"",W80&lt;&gt;"",X80&lt;&gt;"",Y80&lt;&gt;"",Z80&lt;&gt;"",AA80&lt;&gt;"",AB80&lt;&gt;"",AC80&lt;&gt;"",AD80&lt;&gt;"",AE80&lt;&gt;"",AF80&lt;&gt;""),MAX(B80:AF80),"")</f>
        <v>0.52938657407407408</v>
      </c>
    </row>
    <row r="81" spans="1:45" x14ac:dyDescent="0.25">
      <c r="A81" s="47" t="s">
        <v>3</v>
      </c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>
        <v>0.52942129629629631</v>
      </c>
      <c r="N81" s="29"/>
      <c r="O81" s="29"/>
      <c r="P81" s="29"/>
      <c r="Q81" s="29"/>
      <c r="R81" s="29"/>
      <c r="S81" s="29"/>
      <c r="T81" s="29"/>
      <c r="U81" s="30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64">
        <f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AVERAGE(B81:AF81),"")</f>
        <v>0.52942129629629631</v>
      </c>
      <c r="AH81" s="197"/>
      <c r="AJ81" s="64">
        <f t="shared" ref="AJ81" si="35"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MIN(B81:AF81),"")</f>
        <v>0.52942129629629631</v>
      </c>
      <c r="AK81" s="64">
        <f t="shared" ref="AK81:AK87" si="36"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MAX(B81:AF81),"")</f>
        <v>0.52942129629629631</v>
      </c>
    </row>
    <row r="82" spans="1:45" x14ac:dyDescent="0.25">
      <c r="A82" s="47" t="s">
        <v>24</v>
      </c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>
        <v>3</v>
      </c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65">
        <f>IF(OR(B82&lt;&gt;"",C82&lt;&gt;"",D82&lt;&gt;"",E82&lt;&gt;"",F82&lt;&gt;"",G82&lt;&gt;"",H82&lt;&gt;"",I82&lt;&gt;"",J82&lt;&gt;"",K82&lt;&gt;"",L82&lt;&gt;"",M82&lt;&gt;"",N82&lt;&gt;"",O82&lt;&gt;"",P82&lt;&gt;"",Q82&lt;&gt;"",R82&lt;&gt;"",S82&lt;&gt;"",T82&lt;&gt;"",U82&lt;&gt;"",V82&lt;&gt;"",W82&lt;&gt;"",X82&lt;&gt;"",Y82&lt;&gt;"",Z82&lt;&gt;"",AA82&lt;&gt;"",AB82&lt;&gt;"",AC82&lt;&gt;"",AD82&lt;&gt;"",AE82&lt;&gt;"",AF82&lt;&gt;""),AVERAGE(B82:AF82),"")</f>
        <v>3</v>
      </c>
      <c r="AH82" s="60"/>
      <c r="AJ82" s="135">
        <f>IF(OR(B82&lt;&gt;"",C82&lt;&gt;"",D82&lt;&gt;"",E82&lt;&gt;"",F82&lt;&gt;"",G82&lt;&gt;"",H82&lt;&gt;"",I82&lt;&gt;"",J82&lt;&gt;"",K82&lt;&gt;"",L82&lt;&gt;"",M82&lt;&gt;"",N82&lt;&gt;"",O82&lt;&gt;"",P82&lt;&gt;"",Q82&lt;&gt;"",R82&lt;&gt;"",S82&lt;&gt;"",T82&lt;&gt;"",U82&lt;&gt;"",V82&lt;&gt;"",W82&lt;&gt;"",X82&lt;&gt;"",Y82&lt;&gt;"",Z82&lt;&gt;"",AA82&lt;&gt;"",AB82&lt;&gt;"",AC82&lt;&gt;"",AD82&lt;&gt;"",AE82&lt;&gt;"",AF82&lt;&gt;""),MIN(B82:AF82),"")</f>
        <v>3</v>
      </c>
      <c r="AK82" s="135">
        <f t="shared" si="36"/>
        <v>3</v>
      </c>
    </row>
    <row r="83" spans="1:45" x14ac:dyDescent="0.25">
      <c r="A83" s="47" t="s">
        <v>25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>
        <v>3</v>
      </c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66">
        <f t="shared" ref="AG83:AG87" si="37">IF(OR(B83&lt;&gt;"",C83&lt;&gt;"",D83&lt;&gt;"",E83&lt;&gt;"",F83&lt;&gt;"",G83&lt;&gt;"",H83&lt;&gt;"",I83&lt;&gt;"",J83&lt;&gt;"",K83&lt;&gt;"",L83&lt;&gt;"",M83&lt;&gt;"",N83&lt;&gt;"",O83&lt;&gt;"",P83&lt;&gt;"",Q83&lt;&gt;"",R83&lt;&gt;"",S83&lt;&gt;"",T83&lt;&gt;"",U83&lt;&gt;"",V83&lt;&gt;"",W83&lt;&gt;"",X83&lt;&gt;"",Y83&lt;&gt;"",Z83&lt;&gt;"",AA83&lt;&gt;"",AB83&lt;&gt;"",AC83&lt;&gt;"",AD83&lt;&gt;"",AE83&lt;&gt;"",AF83&lt;&gt;""),AVERAGE(B83:AF83),"")</f>
        <v>3</v>
      </c>
      <c r="AH83" s="59"/>
      <c r="AJ83" s="135">
        <f t="shared" ref="AJ83:AJ87" si="38">IF(OR(B83&lt;&gt;"",C83&lt;&gt;"",D83&lt;&gt;"",E83&lt;&gt;"",F83&lt;&gt;"",G83&lt;&gt;"",H83&lt;&gt;"",I83&lt;&gt;"",J83&lt;&gt;"",K83&lt;&gt;"",L83&lt;&gt;"",M83&lt;&gt;"",N83&lt;&gt;"",O83&lt;&gt;"",P83&lt;&gt;"",Q83&lt;&gt;"",R83&lt;&gt;"",S83&lt;&gt;"",T83&lt;&gt;"",U83&lt;&gt;"",V83&lt;&gt;"",W83&lt;&gt;"",X83&lt;&gt;"",Y83&lt;&gt;"",Z83&lt;&gt;"",AA83&lt;&gt;"",AB83&lt;&gt;"",AC83&lt;&gt;"",AD83&lt;&gt;"",AE83&lt;&gt;"",AF83&lt;&gt;""),MIN(B83:AF83),"")</f>
        <v>3</v>
      </c>
      <c r="AK83" s="135">
        <f t="shared" si="36"/>
        <v>3</v>
      </c>
    </row>
    <row r="84" spans="1:45" x14ac:dyDescent="0.25">
      <c r="A84" s="47" t="s">
        <v>34</v>
      </c>
      <c r="B84" s="28" t="str">
        <f>IF(AND(B83&lt;&gt;"",B82&lt;&gt;""),B83/((13-B82)*6),"")</f>
        <v/>
      </c>
      <c r="C84" s="28" t="str">
        <f t="shared" ref="C84:AF84" si="39">IF(AND(C83&lt;&gt;"",C82&lt;&gt;""),C83/((13-C82)*6),"")</f>
        <v/>
      </c>
      <c r="D84" s="28" t="str">
        <f t="shared" si="39"/>
        <v/>
      </c>
      <c r="E84" s="28" t="str">
        <f t="shared" si="39"/>
        <v/>
      </c>
      <c r="F84" s="28" t="str">
        <f t="shared" si="39"/>
        <v/>
      </c>
      <c r="G84" s="28" t="str">
        <f t="shared" si="39"/>
        <v/>
      </c>
      <c r="H84" s="28" t="str">
        <f t="shared" si="39"/>
        <v/>
      </c>
      <c r="I84" s="28" t="str">
        <f t="shared" si="39"/>
        <v/>
      </c>
      <c r="J84" s="28" t="str">
        <f t="shared" si="39"/>
        <v/>
      </c>
      <c r="K84" s="28" t="str">
        <f t="shared" si="39"/>
        <v/>
      </c>
      <c r="L84" s="28" t="str">
        <f t="shared" si="39"/>
        <v/>
      </c>
      <c r="M84" s="28">
        <f t="shared" si="39"/>
        <v>0.05</v>
      </c>
      <c r="N84" s="28" t="str">
        <f t="shared" si="39"/>
        <v/>
      </c>
      <c r="O84" s="28" t="str">
        <f t="shared" si="39"/>
        <v/>
      </c>
      <c r="P84" s="28" t="str">
        <f t="shared" si="39"/>
        <v/>
      </c>
      <c r="Q84" s="28" t="str">
        <f t="shared" si="39"/>
        <v/>
      </c>
      <c r="R84" s="28" t="str">
        <f t="shared" si="39"/>
        <v/>
      </c>
      <c r="S84" s="28" t="str">
        <f t="shared" si="39"/>
        <v/>
      </c>
      <c r="T84" s="28" t="str">
        <f t="shared" si="39"/>
        <v/>
      </c>
      <c r="U84" s="28" t="str">
        <f t="shared" si="39"/>
        <v/>
      </c>
      <c r="V84" s="28" t="str">
        <f t="shared" si="39"/>
        <v/>
      </c>
      <c r="W84" s="28" t="str">
        <f t="shared" si="39"/>
        <v/>
      </c>
      <c r="X84" s="28" t="str">
        <f t="shared" si="39"/>
        <v/>
      </c>
      <c r="Y84" s="28" t="str">
        <f t="shared" si="39"/>
        <v/>
      </c>
      <c r="Z84" s="28" t="str">
        <f t="shared" si="39"/>
        <v/>
      </c>
      <c r="AA84" s="28" t="str">
        <f t="shared" si="39"/>
        <v/>
      </c>
      <c r="AB84" s="28" t="str">
        <f t="shared" si="39"/>
        <v/>
      </c>
      <c r="AC84" s="28" t="str">
        <f t="shared" si="39"/>
        <v/>
      </c>
      <c r="AD84" s="28" t="str">
        <f t="shared" si="39"/>
        <v/>
      </c>
      <c r="AE84" s="28" t="str">
        <f t="shared" si="39"/>
        <v/>
      </c>
      <c r="AF84" s="28" t="str">
        <f t="shared" si="39"/>
        <v/>
      </c>
      <c r="AG84" s="62">
        <f t="shared" si="37"/>
        <v>0.05</v>
      </c>
      <c r="AH84" s="59"/>
      <c r="AJ84" s="137">
        <f t="shared" si="38"/>
        <v>0.05</v>
      </c>
      <c r="AK84" s="137">
        <f t="shared" si="36"/>
        <v>0.05</v>
      </c>
    </row>
    <row r="85" spans="1:45" x14ac:dyDescent="0.25">
      <c r="A85" s="47" t="s">
        <v>19</v>
      </c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>
        <v>0.52942129629629631</v>
      </c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64">
        <f t="shared" si="37"/>
        <v>0.52942129629629631</v>
      </c>
      <c r="AH85" s="67">
        <f>IF(AND(AG85&lt;&gt;"",AG81&lt;&gt;""),AG85-AG81,"")</f>
        <v>0</v>
      </c>
      <c r="AJ85" s="64">
        <f t="shared" si="38"/>
        <v>0.52942129629629631</v>
      </c>
      <c r="AK85" s="64">
        <f t="shared" si="36"/>
        <v>0.52942129629629631</v>
      </c>
    </row>
    <row r="86" spans="1:45" x14ac:dyDescent="0.25">
      <c r="A86" s="47" t="s">
        <v>4</v>
      </c>
      <c r="B86" s="141"/>
      <c r="C86" s="141"/>
      <c r="D86" s="141"/>
      <c r="E86" s="141"/>
      <c r="F86" s="141"/>
      <c r="G86" s="141"/>
      <c r="H86" s="141"/>
      <c r="I86" s="141"/>
      <c r="J86" s="141"/>
      <c r="K86" s="141"/>
      <c r="L86" s="141"/>
      <c r="M86" s="141">
        <v>0.52943287037037035</v>
      </c>
      <c r="N86" s="141"/>
      <c r="O86" s="141"/>
      <c r="P86" s="141"/>
      <c r="Q86" s="141"/>
      <c r="R86" s="141"/>
      <c r="S86" s="141"/>
      <c r="T86" s="141"/>
      <c r="U86" s="142"/>
      <c r="V86" s="141"/>
      <c r="W86" s="141"/>
      <c r="X86" s="141"/>
      <c r="Y86" s="141"/>
      <c r="Z86" s="141"/>
      <c r="AA86" s="141"/>
      <c r="AB86" s="141"/>
      <c r="AC86" s="141"/>
      <c r="AD86" s="141"/>
      <c r="AE86" s="141"/>
      <c r="AF86" s="141"/>
      <c r="AG86" s="67">
        <f t="shared" si="37"/>
        <v>0.52943287037037035</v>
      </c>
      <c r="AH86" s="67">
        <f>IF(AG86&lt;&gt;"",AG86-AG81,"")</f>
        <v>1.1574074074038876E-5</v>
      </c>
      <c r="AJ86" s="67">
        <f t="shared" si="38"/>
        <v>0.52943287037037035</v>
      </c>
      <c r="AK86" s="67">
        <f t="shared" si="36"/>
        <v>0.52943287037037035</v>
      </c>
    </row>
    <row r="87" spans="1:45" ht="15.75" thickBot="1" x14ac:dyDescent="0.3">
      <c r="A87" s="143" t="s">
        <v>421</v>
      </c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>
        <v>0.52943287037037035</v>
      </c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61">
        <f t="shared" si="37"/>
        <v>0.52943287037037035</v>
      </c>
      <c r="AH87" s="61">
        <f>IF(AG87&lt;&gt;"",AG87-AG82,"")</f>
        <v>-2.4705671296296297</v>
      </c>
      <c r="AJ87" s="61">
        <f t="shared" si="38"/>
        <v>0.52943287037037035</v>
      </c>
      <c r="AK87" s="61">
        <f t="shared" si="36"/>
        <v>0.52943287037037035</v>
      </c>
    </row>
    <row r="88" spans="1:45" ht="6.75" customHeight="1" thickBot="1" x14ac:dyDescent="0.3"/>
    <row r="89" spans="1:45" ht="15.75" customHeight="1" thickBot="1" x14ac:dyDescent="0.3">
      <c r="A89" s="193" t="str">
        <f>Paramétrages!D10</f>
        <v/>
      </c>
      <c r="B89" s="194"/>
      <c r="C89" s="194"/>
      <c r="D89" s="194"/>
      <c r="E89" s="194"/>
      <c r="F89" s="194"/>
      <c r="G89" s="194"/>
      <c r="H89" s="194"/>
      <c r="I89" s="194"/>
      <c r="J89" s="194"/>
      <c r="K89" s="194"/>
      <c r="L89" s="194"/>
      <c r="M89" s="194"/>
      <c r="N89" s="194"/>
      <c r="O89" s="194"/>
      <c r="P89" s="194"/>
      <c r="Q89" s="194"/>
      <c r="R89" s="194"/>
      <c r="S89" s="194"/>
      <c r="T89" s="194"/>
      <c r="U89" s="194"/>
      <c r="V89" s="194"/>
      <c r="W89" s="194"/>
      <c r="X89" s="194"/>
      <c r="Y89" s="194"/>
      <c r="Z89" s="194"/>
      <c r="AA89" s="194"/>
      <c r="AB89" s="194"/>
      <c r="AC89" s="194"/>
      <c r="AD89" s="194"/>
      <c r="AE89" s="194"/>
      <c r="AF89" s="194"/>
      <c r="AG89" s="194"/>
      <c r="AH89" s="195"/>
    </row>
    <row r="90" spans="1:45" ht="15.75" thickBot="1" x14ac:dyDescent="0.3">
      <c r="A90" s="24" t="s">
        <v>31</v>
      </c>
      <c r="B90" s="25">
        <v>1</v>
      </c>
      <c r="C90" s="25">
        <v>2</v>
      </c>
      <c r="D90" s="25">
        <v>3</v>
      </c>
      <c r="E90" s="25">
        <v>4</v>
      </c>
      <c r="F90" s="25">
        <v>5</v>
      </c>
      <c r="G90" s="25">
        <v>6</v>
      </c>
      <c r="H90" s="25">
        <v>7</v>
      </c>
      <c r="I90" s="25">
        <v>8</v>
      </c>
      <c r="J90" s="25">
        <v>9</v>
      </c>
      <c r="K90" s="25">
        <v>10</v>
      </c>
      <c r="L90" s="25">
        <v>11</v>
      </c>
      <c r="M90" s="25">
        <v>12</v>
      </c>
      <c r="N90" s="25">
        <v>13</v>
      </c>
      <c r="O90" s="25">
        <v>14</v>
      </c>
      <c r="P90" s="25">
        <v>15</v>
      </c>
      <c r="Q90" s="25">
        <v>16</v>
      </c>
      <c r="R90" s="25">
        <v>17</v>
      </c>
      <c r="S90" s="25">
        <v>18</v>
      </c>
      <c r="T90" s="25">
        <v>19</v>
      </c>
      <c r="U90" s="25">
        <v>20</v>
      </c>
      <c r="V90" s="25">
        <v>21</v>
      </c>
      <c r="W90" s="25">
        <v>22</v>
      </c>
      <c r="X90" s="25">
        <v>23</v>
      </c>
      <c r="Y90" s="25">
        <v>24</v>
      </c>
      <c r="Z90" s="25">
        <v>25</v>
      </c>
      <c r="AA90" s="25">
        <v>26</v>
      </c>
      <c r="AB90" s="25">
        <v>27</v>
      </c>
      <c r="AC90" s="25">
        <v>28</v>
      </c>
      <c r="AD90" s="25">
        <v>29</v>
      </c>
      <c r="AE90" s="25">
        <v>30</v>
      </c>
      <c r="AF90" s="25">
        <v>31</v>
      </c>
      <c r="AG90" s="25" t="s">
        <v>32</v>
      </c>
      <c r="AH90" s="25" t="s">
        <v>33</v>
      </c>
      <c r="AJ90" s="25" t="s">
        <v>418</v>
      </c>
      <c r="AK90" s="25" t="s">
        <v>419</v>
      </c>
      <c r="AS90" s="26"/>
    </row>
    <row r="91" spans="1:45" x14ac:dyDescent="0.25">
      <c r="A91" s="47" t="s">
        <v>8</v>
      </c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>
        <v>0.52968749999999998</v>
      </c>
      <c r="N91" s="43"/>
      <c r="O91" s="43"/>
      <c r="P91" s="43"/>
      <c r="Q91" s="43"/>
      <c r="R91" s="43"/>
      <c r="S91" s="43"/>
      <c r="T91" s="43"/>
      <c r="U91" s="44"/>
      <c r="V91" s="43"/>
      <c r="W91" s="43"/>
      <c r="X91" s="43"/>
      <c r="Y91" s="43"/>
      <c r="Z91" s="43"/>
      <c r="AA91" s="43"/>
      <c r="AB91" s="43"/>
      <c r="AC91" s="43"/>
      <c r="AD91" s="43"/>
      <c r="AE91" s="43"/>
      <c r="AF91" s="43"/>
      <c r="AG91" s="63">
        <f>IF(OR(B91&lt;&gt;"",C91&lt;&gt;"",D91&lt;&gt;"",E91&lt;&gt;"",F91&lt;&gt;"",G91&lt;&gt;"",H91&lt;&gt;"",I91&lt;&gt;"",J91&lt;&gt;"",K91&lt;&gt;"",L91&lt;&gt;"",M91&lt;&gt;"",N91&lt;&gt;"",O91&lt;&gt;"",P91&lt;&gt;"",Q91&lt;&gt;"",R91&lt;&gt;"",S91&lt;&gt;"",T91&lt;&gt;"",U91&lt;&gt;"",V91&lt;&gt;"",W91&lt;&gt;"",X91&lt;&gt;"",Y91&lt;&gt;"",Z91&lt;&gt;"",AA91&lt;&gt;"",AB91&lt;&gt;"",AC91&lt;&gt;"",AD91&lt;&gt;"",AE91&lt;&gt;"",AF91&lt;&gt;""),AVERAGE(B91:AF91),"")</f>
        <v>0.52968749999999998</v>
      </c>
      <c r="AH91" s="196">
        <f>IF(AG92&lt;&gt;"",AG92-AG91,"")</f>
        <v>3.472222222222765E-5</v>
      </c>
      <c r="AJ91" s="63">
        <f>IF(OR(B91&lt;&gt;"",C91&lt;&gt;"",D91&lt;&gt;"",E91&lt;&gt;"",F91&lt;&gt;"",G91&lt;&gt;"",H91&lt;&gt;"",I91&lt;&gt;"",J91&lt;&gt;"",K91&lt;&gt;"",L91&lt;&gt;"",M91&lt;&gt;"",N91&lt;&gt;"",O91&lt;&gt;"",P91&lt;&gt;"",Q91&lt;&gt;"",R91&lt;&gt;"",S91&lt;&gt;"",T91&lt;&gt;"",U91&lt;&gt;"",V91&lt;&gt;"",W91&lt;&gt;"",X91&lt;&gt;"",Y91&lt;&gt;"",Z91&lt;&gt;"",AA91&lt;&gt;"",AB91&lt;&gt;"",AC91&lt;&gt;"",AD91&lt;&gt;"",AE91&lt;&gt;"",AF91&lt;&gt;""),MIN(B91:AF91),"")</f>
        <v>0.52968749999999998</v>
      </c>
      <c r="AK91" s="63">
        <f>IF(OR(B91&lt;&gt;"",C91&lt;&gt;"",D91&lt;&gt;"",E91&lt;&gt;"",F91&lt;&gt;"",G91&lt;&gt;"",H91&lt;&gt;"",I91&lt;&gt;"",J91&lt;&gt;"",K91&lt;&gt;"",L91&lt;&gt;"",M91&lt;&gt;"",N91&lt;&gt;"",O91&lt;&gt;"",P91&lt;&gt;"",Q91&lt;&gt;"",R91&lt;&gt;"",S91&lt;&gt;"",T91&lt;&gt;"",U91&lt;&gt;"",V91&lt;&gt;"",W91&lt;&gt;"",X91&lt;&gt;"",Y91&lt;&gt;"",Z91&lt;&gt;"",AA91&lt;&gt;"",AB91&lt;&gt;"",AC91&lt;&gt;"",AD91&lt;&gt;"",AE91&lt;&gt;"",AF91&lt;&gt;""),MAX(B91:AF91),"")</f>
        <v>0.52968749999999998</v>
      </c>
    </row>
    <row r="92" spans="1:45" x14ac:dyDescent="0.25">
      <c r="A92" s="47" t="s">
        <v>3</v>
      </c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>
        <v>0.52972222222222221</v>
      </c>
      <c r="N92" s="29"/>
      <c r="O92" s="29"/>
      <c r="P92" s="29"/>
      <c r="Q92" s="29"/>
      <c r="R92" s="29"/>
      <c r="S92" s="29"/>
      <c r="T92" s="29"/>
      <c r="U92" s="30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64">
        <f>IF(OR(B92&lt;&gt;"",C92&lt;&gt;"",D92&lt;&gt;"",E92&lt;&gt;"",F92&lt;&gt;"",G92&lt;&gt;"",H92&lt;&gt;"",I92&lt;&gt;"",J92&lt;&gt;"",K92&lt;&gt;"",L92&lt;&gt;"",M92&lt;&gt;"",N92&lt;&gt;"",O92&lt;&gt;"",P92&lt;&gt;"",Q92&lt;&gt;"",R92&lt;&gt;"",S92&lt;&gt;"",T92&lt;&gt;"",U92&lt;&gt;"",V92&lt;&gt;"",W92&lt;&gt;"",X92&lt;&gt;"",Y92&lt;&gt;"",Z92&lt;&gt;"",AA92&lt;&gt;"",AB92&lt;&gt;"",AC92&lt;&gt;"",AD92&lt;&gt;"",AE92&lt;&gt;"",AF92&lt;&gt;""),AVERAGE(B92:AF92),"")</f>
        <v>0.52972222222222221</v>
      </c>
      <c r="AH92" s="197"/>
      <c r="AJ92" s="64">
        <f t="shared" ref="AJ92" si="40">IF(OR(B92&lt;&gt;"",C92&lt;&gt;"",D92&lt;&gt;"",E92&lt;&gt;"",F92&lt;&gt;"",G92&lt;&gt;"",H92&lt;&gt;"",I92&lt;&gt;"",J92&lt;&gt;"",K92&lt;&gt;"",L92&lt;&gt;"",M92&lt;&gt;"",N92&lt;&gt;"",O92&lt;&gt;"",P92&lt;&gt;"",Q92&lt;&gt;"",R92&lt;&gt;"",S92&lt;&gt;"",T92&lt;&gt;"",U92&lt;&gt;"",V92&lt;&gt;"",W92&lt;&gt;"",X92&lt;&gt;"",Y92&lt;&gt;"",Z92&lt;&gt;"",AA92&lt;&gt;"",AB92&lt;&gt;"",AC92&lt;&gt;"",AD92&lt;&gt;"",AE92&lt;&gt;"",AF92&lt;&gt;""),MIN(B92:AF92),"")</f>
        <v>0.52972222222222221</v>
      </c>
      <c r="AK92" s="64">
        <f t="shared" ref="AK92:AK98" si="41">IF(OR(B92&lt;&gt;"",C92&lt;&gt;"",D92&lt;&gt;"",E92&lt;&gt;"",F92&lt;&gt;"",G92&lt;&gt;"",H92&lt;&gt;"",I92&lt;&gt;"",J92&lt;&gt;"",K92&lt;&gt;"",L92&lt;&gt;"",M92&lt;&gt;"",N92&lt;&gt;"",O92&lt;&gt;"",P92&lt;&gt;"",Q92&lt;&gt;"",R92&lt;&gt;"",S92&lt;&gt;"",T92&lt;&gt;"",U92&lt;&gt;"",V92&lt;&gt;"",W92&lt;&gt;"",X92&lt;&gt;"",Y92&lt;&gt;"",Z92&lt;&gt;"",AA92&lt;&gt;"",AB92&lt;&gt;"",AC92&lt;&gt;"",AD92&lt;&gt;"",AE92&lt;&gt;"",AF92&lt;&gt;""),MAX(B92:AF92),"")</f>
        <v>0.52972222222222221</v>
      </c>
    </row>
    <row r="93" spans="1:45" x14ac:dyDescent="0.25">
      <c r="A93" s="47" t="s">
        <v>24</v>
      </c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>
        <v>3</v>
      </c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65">
        <f>IF(OR(B93&lt;&gt;"",C93&lt;&gt;"",D93&lt;&gt;"",E93&lt;&gt;"",F93&lt;&gt;"",G93&lt;&gt;"",H93&lt;&gt;"",I93&lt;&gt;"",J93&lt;&gt;"",K93&lt;&gt;"",L93&lt;&gt;"",M93&lt;&gt;"",N93&lt;&gt;"",O93&lt;&gt;"",P93&lt;&gt;"",Q93&lt;&gt;"",R93&lt;&gt;"",S93&lt;&gt;"",T93&lt;&gt;"",U93&lt;&gt;"",V93&lt;&gt;"",W93&lt;&gt;"",X93&lt;&gt;"",Y93&lt;&gt;"",Z93&lt;&gt;"",AA93&lt;&gt;"",AB93&lt;&gt;"",AC93&lt;&gt;"",AD93&lt;&gt;"",AE93&lt;&gt;"",AF93&lt;&gt;""),AVERAGE(B93:AF93),"")</f>
        <v>3</v>
      </c>
      <c r="AH93" s="60"/>
      <c r="AJ93" s="135">
        <f>IF(OR(B93&lt;&gt;"",C93&lt;&gt;"",D93&lt;&gt;"",E93&lt;&gt;"",F93&lt;&gt;"",G93&lt;&gt;"",H93&lt;&gt;"",I93&lt;&gt;"",J93&lt;&gt;"",K93&lt;&gt;"",L93&lt;&gt;"",M93&lt;&gt;"",N93&lt;&gt;"",O93&lt;&gt;"",P93&lt;&gt;"",Q93&lt;&gt;"",R93&lt;&gt;"",S93&lt;&gt;"",T93&lt;&gt;"",U93&lt;&gt;"",V93&lt;&gt;"",W93&lt;&gt;"",X93&lt;&gt;"",Y93&lt;&gt;"",Z93&lt;&gt;"",AA93&lt;&gt;"",AB93&lt;&gt;"",AC93&lt;&gt;"",AD93&lt;&gt;"",AE93&lt;&gt;"",AF93&lt;&gt;""),MIN(B93:AF93),"")</f>
        <v>3</v>
      </c>
      <c r="AK93" s="135">
        <f t="shared" si="41"/>
        <v>3</v>
      </c>
    </row>
    <row r="94" spans="1:45" x14ac:dyDescent="0.25">
      <c r="A94" s="47" t="s">
        <v>25</v>
      </c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>
        <v>3</v>
      </c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66">
        <f t="shared" ref="AG94:AG98" si="42">IF(OR(B94&lt;&gt;"",C94&lt;&gt;"",D94&lt;&gt;"",E94&lt;&gt;"",F94&lt;&gt;"",G94&lt;&gt;"",H94&lt;&gt;"",I94&lt;&gt;"",J94&lt;&gt;"",K94&lt;&gt;"",L94&lt;&gt;"",M94&lt;&gt;"",N94&lt;&gt;"",O94&lt;&gt;"",P94&lt;&gt;"",Q94&lt;&gt;"",R94&lt;&gt;"",S94&lt;&gt;"",T94&lt;&gt;"",U94&lt;&gt;"",V94&lt;&gt;"",W94&lt;&gt;"",X94&lt;&gt;"",Y94&lt;&gt;"",Z94&lt;&gt;"",AA94&lt;&gt;"",AB94&lt;&gt;"",AC94&lt;&gt;"",AD94&lt;&gt;"",AE94&lt;&gt;"",AF94&lt;&gt;""),AVERAGE(B94:AF94),"")</f>
        <v>3</v>
      </c>
      <c r="AH94" s="59"/>
      <c r="AJ94" s="135">
        <f t="shared" ref="AJ94:AJ98" si="43">IF(OR(B94&lt;&gt;"",C94&lt;&gt;"",D94&lt;&gt;"",E94&lt;&gt;"",F94&lt;&gt;"",G94&lt;&gt;"",H94&lt;&gt;"",I94&lt;&gt;"",J94&lt;&gt;"",K94&lt;&gt;"",L94&lt;&gt;"",M94&lt;&gt;"",N94&lt;&gt;"",O94&lt;&gt;"",P94&lt;&gt;"",Q94&lt;&gt;"",R94&lt;&gt;"",S94&lt;&gt;"",T94&lt;&gt;"",U94&lt;&gt;"",V94&lt;&gt;"",W94&lt;&gt;"",X94&lt;&gt;"",Y94&lt;&gt;"",Z94&lt;&gt;"",AA94&lt;&gt;"",AB94&lt;&gt;"",AC94&lt;&gt;"",AD94&lt;&gt;"",AE94&lt;&gt;"",AF94&lt;&gt;""),MIN(B94:AF94),"")</f>
        <v>3</v>
      </c>
      <c r="AK94" s="135">
        <f t="shared" si="41"/>
        <v>3</v>
      </c>
    </row>
    <row r="95" spans="1:45" x14ac:dyDescent="0.25">
      <c r="A95" s="47" t="s">
        <v>34</v>
      </c>
      <c r="B95" s="28" t="str">
        <f>IF(AND(B94&lt;&gt;"",B93&lt;&gt;""),B94/((13-B93)*6),"")</f>
        <v/>
      </c>
      <c r="C95" s="28" t="str">
        <f t="shared" ref="C95:AF95" si="44">IF(AND(C94&lt;&gt;"",C93&lt;&gt;""),C94/((13-C93)*6),"")</f>
        <v/>
      </c>
      <c r="D95" s="28" t="str">
        <f t="shared" si="44"/>
        <v/>
      </c>
      <c r="E95" s="28" t="str">
        <f t="shared" si="44"/>
        <v/>
      </c>
      <c r="F95" s="28" t="str">
        <f t="shared" si="44"/>
        <v/>
      </c>
      <c r="G95" s="28" t="str">
        <f t="shared" si="44"/>
        <v/>
      </c>
      <c r="H95" s="28" t="str">
        <f t="shared" si="44"/>
        <v/>
      </c>
      <c r="I95" s="28" t="str">
        <f t="shared" si="44"/>
        <v/>
      </c>
      <c r="J95" s="28" t="str">
        <f t="shared" si="44"/>
        <v/>
      </c>
      <c r="K95" s="28" t="str">
        <f t="shared" si="44"/>
        <v/>
      </c>
      <c r="L95" s="28" t="str">
        <f t="shared" si="44"/>
        <v/>
      </c>
      <c r="M95" s="28">
        <f t="shared" si="44"/>
        <v>0.05</v>
      </c>
      <c r="N95" s="28" t="str">
        <f t="shared" si="44"/>
        <v/>
      </c>
      <c r="O95" s="28" t="str">
        <f t="shared" si="44"/>
        <v/>
      </c>
      <c r="P95" s="28" t="str">
        <f t="shared" si="44"/>
        <v/>
      </c>
      <c r="Q95" s="28" t="str">
        <f t="shared" si="44"/>
        <v/>
      </c>
      <c r="R95" s="28" t="str">
        <f t="shared" si="44"/>
        <v/>
      </c>
      <c r="S95" s="28" t="str">
        <f t="shared" si="44"/>
        <v/>
      </c>
      <c r="T95" s="28" t="str">
        <f t="shared" si="44"/>
        <v/>
      </c>
      <c r="U95" s="28" t="str">
        <f t="shared" si="44"/>
        <v/>
      </c>
      <c r="V95" s="28" t="str">
        <f t="shared" si="44"/>
        <v/>
      </c>
      <c r="W95" s="28" t="str">
        <f t="shared" si="44"/>
        <v/>
      </c>
      <c r="X95" s="28" t="str">
        <f t="shared" si="44"/>
        <v/>
      </c>
      <c r="Y95" s="28" t="str">
        <f t="shared" si="44"/>
        <v/>
      </c>
      <c r="Z95" s="28" t="str">
        <f t="shared" si="44"/>
        <v/>
      </c>
      <c r="AA95" s="28" t="str">
        <f t="shared" si="44"/>
        <v/>
      </c>
      <c r="AB95" s="28" t="str">
        <f t="shared" si="44"/>
        <v/>
      </c>
      <c r="AC95" s="28" t="str">
        <f t="shared" si="44"/>
        <v/>
      </c>
      <c r="AD95" s="28" t="str">
        <f t="shared" si="44"/>
        <v/>
      </c>
      <c r="AE95" s="28" t="str">
        <f t="shared" si="44"/>
        <v/>
      </c>
      <c r="AF95" s="28" t="str">
        <f t="shared" si="44"/>
        <v/>
      </c>
      <c r="AG95" s="62">
        <f t="shared" si="42"/>
        <v>0.05</v>
      </c>
      <c r="AH95" s="59"/>
      <c r="AJ95" s="137">
        <f t="shared" si="43"/>
        <v>0.05</v>
      </c>
      <c r="AK95" s="137">
        <f t="shared" si="41"/>
        <v>0.05</v>
      </c>
    </row>
    <row r="96" spans="1:45" x14ac:dyDescent="0.25">
      <c r="A96" s="47" t="s">
        <v>19</v>
      </c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>
        <v>0.52971064814814817</v>
      </c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64">
        <f t="shared" si="42"/>
        <v>0.52971064814814817</v>
      </c>
      <c r="AH96" s="67">
        <f>IF(AND(AG96&lt;&gt;"",AG92&lt;&gt;""),AG96-AG92,"")</f>
        <v>-1.1574074074038876E-5</v>
      </c>
      <c r="AJ96" s="64">
        <f t="shared" si="43"/>
        <v>0.52971064814814817</v>
      </c>
      <c r="AK96" s="64">
        <f t="shared" si="41"/>
        <v>0.52971064814814817</v>
      </c>
    </row>
    <row r="97" spans="1:72" x14ac:dyDescent="0.25">
      <c r="A97" s="47" t="s">
        <v>4</v>
      </c>
      <c r="B97" s="141"/>
      <c r="C97" s="141"/>
      <c r="D97" s="141"/>
      <c r="E97" s="141"/>
      <c r="F97" s="141"/>
      <c r="G97" s="141"/>
      <c r="H97" s="141"/>
      <c r="I97" s="141"/>
      <c r="J97" s="141"/>
      <c r="K97" s="141"/>
      <c r="L97" s="141"/>
      <c r="M97" s="141">
        <v>0.52973379629629636</v>
      </c>
      <c r="N97" s="141"/>
      <c r="O97" s="141"/>
      <c r="P97" s="141"/>
      <c r="Q97" s="141"/>
      <c r="R97" s="141"/>
      <c r="S97" s="141"/>
      <c r="T97" s="141"/>
      <c r="U97" s="142"/>
      <c r="V97" s="141"/>
      <c r="W97" s="141"/>
      <c r="X97" s="141"/>
      <c r="Y97" s="141"/>
      <c r="Z97" s="141"/>
      <c r="AA97" s="141"/>
      <c r="AB97" s="141"/>
      <c r="AC97" s="141"/>
      <c r="AD97" s="141"/>
      <c r="AE97" s="141"/>
      <c r="AF97" s="141"/>
      <c r="AG97" s="67">
        <f t="shared" si="42"/>
        <v>0.52973379629629636</v>
      </c>
      <c r="AH97" s="67">
        <f>IF(AG97&lt;&gt;"",AG97-AG92,"")</f>
        <v>1.1574074074149898E-5</v>
      </c>
      <c r="AJ97" s="67">
        <f t="shared" si="43"/>
        <v>0.52973379629629636</v>
      </c>
      <c r="AK97" s="67">
        <f t="shared" si="41"/>
        <v>0.52973379629629636</v>
      </c>
    </row>
    <row r="98" spans="1:72" ht="15.75" thickBot="1" x14ac:dyDescent="0.3">
      <c r="A98" s="143" t="s">
        <v>421</v>
      </c>
      <c r="B98" s="45"/>
      <c r="C98" s="45"/>
      <c r="D98" s="45"/>
      <c r="E98" s="45"/>
      <c r="F98" s="45"/>
      <c r="G98" s="45"/>
      <c r="H98" s="45"/>
      <c r="I98" s="45"/>
      <c r="J98" s="45"/>
      <c r="K98" s="45"/>
      <c r="L98" s="45"/>
      <c r="M98" s="45">
        <v>0.52973379629629636</v>
      </c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  <c r="AC98" s="45"/>
      <c r="AD98" s="45"/>
      <c r="AE98" s="45"/>
      <c r="AF98" s="45"/>
      <c r="AG98" s="61">
        <f t="shared" si="42"/>
        <v>0.52973379629629636</v>
      </c>
      <c r="AH98" s="61">
        <f>IF(AG98&lt;&gt;"",AG98-AG93,"")</f>
        <v>-2.4702662037037038</v>
      </c>
      <c r="AJ98" s="61">
        <f t="shared" si="43"/>
        <v>0.52973379629629636</v>
      </c>
      <c r="AK98" s="61">
        <f t="shared" si="41"/>
        <v>0.52973379629629636</v>
      </c>
    </row>
    <row r="99" spans="1:72" ht="5.0999999999999996" customHeight="1" thickBot="1" x14ac:dyDescent="0.3"/>
    <row r="100" spans="1:72" ht="15.75" customHeight="1" thickBot="1" x14ac:dyDescent="0.3">
      <c r="A100" s="193" t="str">
        <f>Paramétrages!D11</f>
        <v/>
      </c>
      <c r="B100" s="194"/>
      <c r="C100" s="194"/>
      <c r="D100" s="194"/>
      <c r="E100" s="194"/>
      <c r="F100" s="194"/>
      <c r="G100" s="194"/>
      <c r="H100" s="194"/>
      <c r="I100" s="194"/>
      <c r="J100" s="194"/>
      <c r="K100" s="194"/>
      <c r="L100" s="194"/>
      <c r="M100" s="194"/>
      <c r="N100" s="194"/>
      <c r="O100" s="194"/>
      <c r="P100" s="194"/>
      <c r="Q100" s="194"/>
      <c r="R100" s="194"/>
      <c r="S100" s="194"/>
      <c r="T100" s="194"/>
      <c r="U100" s="194"/>
      <c r="V100" s="194"/>
      <c r="W100" s="194"/>
      <c r="X100" s="194"/>
      <c r="Y100" s="194"/>
      <c r="Z100" s="194"/>
      <c r="AA100" s="194"/>
      <c r="AB100" s="194"/>
      <c r="AC100" s="194"/>
      <c r="AD100" s="194"/>
      <c r="AE100" s="194"/>
      <c r="AF100" s="194"/>
      <c r="AG100" s="194"/>
      <c r="AH100" s="195"/>
    </row>
    <row r="101" spans="1:72" ht="15.75" thickBot="1" x14ac:dyDescent="0.3">
      <c r="A101" s="31" t="s">
        <v>31</v>
      </c>
      <c r="B101" s="32">
        <v>1</v>
      </c>
      <c r="C101" s="32">
        <v>2</v>
      </c>
      <c r="D101" s="32">
        <v>3</v>
      </c>
      <c r="E101" s="32">
        <v>4</v>
      </c>
      <c r="F101" s="32">
        <v>5</v>
      </c>
      <c r="G101" s="32">
        <v>6</v>
      </c>
      <c r="H101" s="32">
        <v>7</v>
      </c>
      <c r="I101" s="32">
        <v>8</v>
      </c>
      <c r="J101" s="32">
        <v>9</v>
      </c>
      <c r="K101" s="32">
        <v>10</v>
      </c>
      <c r="L101" s="32">
        <v>11</v>
      </c>
      <c r="M101" s="32">
        <v>12</v>
      </c>
      <c r="N101" s="32">
        <v>13</v>
      </c>
      <c r="O101" s="32">
        <v>14</v>
      </c>
      <c r="P101" s="32">
        <v>15</v>
      </c>
      <c r="Q101" s="32">
        <v>16</v>
      </c>
      <c r="R101" s="32">
        <v>17</v>
      </c>
      <c r="S101" s="32">
        <v>18</v>
      </c>
      <c r="T101" s="32">
        <v>19</v>
      </c>
      <c r="U101" s="32">
        <v>20</v>
      </c>
      <c r="V101" s="32">
        <v>21</v>
      </c>
      <c r="W101" s="32">
        <v>22</v>
      </c>
      <c r="X101" s="32">
        <v>23</v>
      </c>
      <c r="Y101" s="32">
        <v>24</v>
      </c>
      <c r="Z101" s="32">
        <v>25</v>
      </c>
      <c r="AA101" s="32">
        <v>26</v>
      </c>
      <c r="AB101" s="32">
        <v>27</v>
      </c>
      <c r="AC101" s="32">
        <v>28</v>
      </c>
      <c r="AD101" s="32">
        <v>29</v>
      </c>
      <c r="AE101" s="32">
        <v>30</v>
      </c>
      <c r="AF101" s="32">
        <v>31</v>
      </c>
      <c r="AG101" s="25" t="s">
        <v>32</v>
      </c>
      <c r="AH101" s="25" t="s">
        <v>33</v>
      </c>
      <c r="AJ101" s="25" t="s">
        <v>418</v>
      </c>
      <c r="AK101" s="25" t="s">
        <v>419</v>
      </c>
    </row>
    <row r="102" spans="1:72" x14ac:dyDescent="0.25">
      <c r="A102" s="47" t="s">
        <v>8</v>
      </c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  <c r="M102" s="43">
        <v>0.5299652777777778</v>
      </c>
      <c r="N102" s="43"/>
      <c r="O102" s="43"/>
      <c r="P102" s="43"/>
      <c r="Q102" s="43"/>
      <c r="R102" s="43"/>
      <c r="S102" s="43"/>
      <c r="T102" s="43"/>
      <c r="U102" s="44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  <c r="AF102" s="43"/>
      <c r="AG102" s="63">
        <f>IF(OR(B102&lt;&gt;"",C102&lt;&gt;"",D102&lt;&gt;"",E102&lt;&gt;"",F102&lt;&gt;"",G102&lt;&gt;"",H102&lt;&gt;"",I102&lt;&gt;"",J102&lt;&gt;"",K102&lt;&gt;"",L102&lt;&gt;"",M102&lt;&gt;"",N102&lt;&gt;"",O102&lt;&gt;"",P102&lt;&gt;"",Q102&lt;&gt;"",R102&lt;&gt;"",S102&lt;&gt;"",T102&lt;&gt;"",U102&lt;&gt;"",V102&lt;&gt;"",W102&lt;&gt;"",X102&lt;&gt;"",Y102&lt;&gt;"",Z102&lt;&gt;"",AA102&lt;&gt;"",AB102&lt;&gt;"",AC102&lt;&gt;"",AD102&lt;&gt;"",AE102&lt;&gt;"",AF102&lt;&gt;""),AVERAGE(B102:AF102),"")</f>
        <v>0.5299652777777778</v>
      </c>
      <c r="AH102" s="196">
        <f>IF(AG103&lt;&gt;"",AG103-AG102,"")</f>
        <v>1.1574074074038876E-5</v>
      </c>
      <c r="AJ102" s="63">
        <f>IF(OR(B102&lt;&gt;"",C102&lt;&gt;"",D102&lt;&gt;"",E102&lt;&gt;"",F102&lt;&gt;"",G102&lt;&gt;"",H102&lt;&gt;"",I102&lt;&gt;"",J102&lt;&gt;"",K102&lt;&gt;"",L102&lt;&gt;"",M102&lt;&gt;"",N102&lt;&gt;"",O102&lt;&gt;"",P102&lt;&gt;"",Q102&lt;&gt;"",R102&lt;&gt;"",S102&lt;&gt;"",T102&lt;&gt;"",U102&lt;&gt;"",V102&lt;&gt;"",W102&lt;&gt;"",X102&lt;&gt;"",Y102&lt;&gt;"",Z102&lt;&gt;"",AA102&lt;&gt;"",AB102&lt;&gt;"",AC102&lt;&gt;"",AD102&lt;&gt;"",AE102&lt;&gt;"",AF102&lt;&gt;""),MIN(B102:AF102),"")</f>
        <v>0.5299652777777778</v>
      </c>
      <c r="AK102" s="63">
        <f>IF(OR(B102&lt;&gt;"",C102&lt;&gt;"",D102&lt;&gt;"",E102&lt;&gt;"",F102&lt;&gt;"",G102&lt;&gt;"",H102&lt;&gt;"",I102&lt;&gt;"",J102&lt;&gt;"",K102&lt;&gt;"",L102&lt;&gt;"",M102&lt;&gt;"",N102&lt;&gt;"",O102&lt;&gt;"",P102&lt;&gt;"",Q102&lt;&gt;"",R102&lt;&gt;"",S102&lt;&gt;"",T102&lt;&gt;"",U102&lt;&gt;"",V102&lt;&gt;"",W102&lt;&gt;"",X102&lt;&gt;"",Y102&lt;&gt;"",Z102&lt;&gt;"",AA102&lt;&gt;"",AB102&lt;&gt;"",AC102&lt;&gt;"",AD102&lt;&gt;"",AE102&lt;&gt;"",AF102&lt;&gt;""),MAX(B102:AF102),"")</f>
        <v>0.5299652777777778</v>
      </c>
    </row>
    <row r="103" spans="1:72" x14ac:dyDescent="0.25">
      <c r="A103" s="47" t="s">
        <v>3</v>
      </c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>
        <v>0.52997685185185184</v>
      </c>
      <c r="N103" s="29"/>
      <c r="O103" s="29"/>
      <c r="P103" s="29"/>
      <c r="Q103" s="29"/>
      <c r="R103" s="29"/>
      <c r="S103" s="29"/>
      <c r="T103" s="29"/>
      <c r="U103" s="30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64">
        <f>IF(OR(B103&lt;&gt;"",C103&lt;&gt;"",D103&lt;&gt;"",E103&lt;&gt;"",F103&lt;&gt;"",G103&lt;&gt;"",H103&lt;&gt;"",I103&lt;&gt;"",J103&lt;&gt;"",K103&lt;&gt;"",L103&lt;&gt;"",M103&lt;&gt;"",N103&lt;&gt;"",O103&lt;&gt;"",P103&lt;&gt;"",Q103&lt;&gt;"",R103&lt;&gt;"",S103&lt;&gt;"",T103&lt;&gt;"",U103&lt;&gt;"",V103&lt;&gt;"",W103&lt;&gt;"",X103&lt;&gt;"",Y103&lt;&gt;"",Z103&lt;&gt;"",AA103&lt;&gt;"",AB103&lt;&gt;"",AC103&lt;&gt;"",AD103&lt;&gt;"",AE103&lt;&gt;"",AF103&lt;&gt;""),AVERAGE(B103:AF103),"")</f>
        <v>0.52997685185185184</v>
      </c>
      <c r="AH103" s="197"/>
      <c r="AJ103" s="64">
        <f t="shared" ref="AJ103" si="45">IF(OR(B103&lt;&gt;"",C103&lt;&gt;"",D103&lt;&gt;"",E103&lt;&gt;"",F103&lt;&gt;"",G103&lt;&gt;"",H103&lt;&gt;"",I103&lt;&gt;"",J103&lt;&gt;"",K103&lt;&gt;"",L103&lt;&gt;"",M103&lt;&gt;"",N103&lt;&gt;"",O103&lt;&gt;"",P103&lt;&gt;"",Q103&lt;&gt;"",R103&lt;&gt;"",S103&lt;&gt;"",T103&lt;&gt;"",U103&lt;&gt;"",V103&lt;&gt;"",W103&lt;&gt;"",X103&lt;&gt;"",Y103&lt;&gt;"",Z103&lt;&gt;"",AA103&lt;&gt;"",AB103&lt;&gt;"",AC103&lt;&gt;"",AD103&lt;&gt;"",AE103&lt;&gt;"",AF103&lt;&gt;""),MIN(B103:AF103),"")</f>
        <v>0.52997685185185184</v>
      </c>
      <c r="AK103" s="64">
        <f t="shared" ref="AK103:AK109" si="46">IF(OR(B103&lt;&gt;"",C103&lt;&gt;"",D103&lt;&gt;"",E103&lt;&gt;"",F103&lt;&gt;"",G103&lt;&gt;"",H103&lt;&gt;"",I103&lt;&gt;"",J103&lt;&gt;"",K103&lt;&gt;"",L103&lt;&gt;"",M103&lt;&gt;"",N103&lt;&gt;"",O103&lt;&gt;"",P103&lt;&gt;"",Q103&lt;&gt;"",R103&lt;&gt;"",S103&lt;&gt;"",T103&lt;&gt;"",U103&lt;&gt;"",V103&lt;&gt;"",W103&lt;&gt;"",X103&lt;&gt;"",Y103&lt;&gt;"",Z103&lt;&gt;"",AA103&lt;&gt;"",AB103&lt;&gt;"",AC103&lt;&gt;"",AD103&lt;&gt;"",AE103&lt;&gt;"",AF103&lt;&gt;""),MAX(B103:AF103),"")</f>
        <v>0.52997685185185184</v>
      </c>
    </row>
    <row r="104" spans="1:72" x14ac:dyDescent="0.25">
      <c r="A104" s="47" t="s">
        <v>24</v>
      </c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>
        <v>4</v>
      </c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65">
        <f>IF(OR(B104&lt;&gt;"",C104&lt;&gt;"",D104&lt;&gt;"",E104&lt;&gt;"",F104&lt;&gt;"",G104&lt;&gt;"",H104&lt;&gt;"",I104&lt;&gt;"",J104&lt;&gt;"",K104&lt;&gt;"",L104&lt;&gt;"",M104&lt;&gt;"",N104&lt;&gt;"",O104&lt;&gt;"",P104&lt;&gt;"",Q104&lt;&gt;"",R104&lt;&gt;"",S104&lt;&gt;"",T104&lt;&gt;"",U104&lt;&gt;"",V104&lt;&gt;"",W104&lt;&gt;"",X104&lt;&gt;"",Y104&lt;&gt;"",Z104&lt;&gt;"",AA104&lt;&gt;"",AB104&lt;&gt;"",AC104&lt;&gt;"",AD104&lt;&gt;"",AE104&lt;&gt;"",AF104&lt;&gt;""),AVERAGE(B104:AF104),"")</f>
        <v>4</v>
      </c>
      <c r="AH104" s="60"/>
      <c r="AJ104" s="135">
        <f>IF(OR(B104&lt;&gt;"",C104&lt;&gt;"",D104&lt;&gt;"",E104&lt;&gt;"",F104&lt;&gt;"",G104&lt;&gt;"",H104&lt;&gt;"",I104&lt;&gt;"",J104&lt;&gt;"",K104&lt;&gt;"",L104&lt;&gt;"",M104&lt;&gt;"",N104&lt;&gt;"",O104&lt;&gt;"",P104&lt;&gt;"",Q104&lt;&gt;"",R104&lt;&gt;"",S104&lt;&gt;"",T104&lt;&gt;"",U104&lt;&gt;"",V104&lt;&gt;"",W104&lt;&gt;"",X104&lt;&gt;"",Y104&lt;&gt;"",Z104&lt;&gt;"",AA104&lt;&gt;"",AB104&lt;&gt;"",AC104&lt;&gt;"",AD104&lt;&gt;"",AE104&lt;&gt;"",AF104&lt;&gt;""),MIN(B104:AF104),"")</f>
        <v>4</v>
      </c>
      <c r="AK104" s="135">
        <f t="shared" si="46"/>
        <v>4</v>
      </c>
    </row>
    <row r="105" spans="1:72" x14ac:dyDescent="0.25">
      <c r="A105" s="47" t="s">
        <v>25</v>
      </c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>
        <v>7</v>
      </c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66">
        <f t="shared" ref="AG105:AG109" si="47">IF(OR(B105&lt;&gt;"",C105&lt;&gt;"",D105&lt;&gt;"",E105&lt;&gt;"",F105&lt;&gt;"",G105&lt;&gt;"",H105&lt;&gt;"",I105&lt;&gt;"",J105&lt;&gt;"",K105&lt;&gt;"",L105&lt;&gt;"",M105&lt;&gt;"",N105&lt;&gt;"",O105&lt;&gt;"",P105&lt;&gt;"",Q105&lt;&gt;"",R105&lt;&gt;"",S105&lt;&gt;"",T105&lt;&gt;"",U105&lt;&gt;"",V105&lt;&gt;"",W105&lt;&gt;"",X105&lt;&gt;"",Y105&lt;&gt;"",Z105&lt;&gt;"",AA105&lt;&gt;"",AB105&lt;&gt;"",AC105&lt;&gt;"",AD105&lt;&gt;"",AE105&lt;&gt;"",AF105&lt;&gt;""),AVERAGE(B105:AF105),"")</f>
        <v>7</v>
      </c>
      <c r="AH105" s="59"/>
      <c r="AJ105" s="135">
        <f t="shared" ref="AJ105:AJ109" si="48">IF(OR(B105&lt;&gt;"",C105&lt;&gt;"",D105&lt;&gt;"",E105&lt;&gt;"",F105&lt;&gt;"",G105&lt;&gt;"",H105&lt;&gt;"",I105&lt;&gt;"",J105&lt;&gt;"",K105&lt;&gt;"",L105&lt;&gt;"",M105&lt;&gt;"",N105&lt;&gt;"",O105&lt;&gt;"",P105&lt;&gt;"",Q105&lt;&gt;"",R105&lt;&gt;"",S105&lt;&gt;"",T105&lt;&gt;"",U105&lt;&gt;"",V105&lt;&gt;"",W105&lt;&gt;"",X105&lt;&gt;"",Y105&lt;&gt;"",Z105&lt;&gt;"",AA105&lt;&gt;"",AB105&lt;&gt;"",AC105&lt;&gt;"",AD105&lt;&gt;"",AE105&lt;&gt;"",AF105&lt;&gt;""),MIN(B105:AF105),"")</f>
        <v>7</v>
      </c>
      <c r="AK105" s="135">
        <f t="shared" si="46"/>
        <v>7</v>
      </c>
    </row>
    <row r="106" spans="1:72" x14ac:dyDescent="0.25">
      <c r="A106" s="47" t="s">
        <v>34</v>
      </c>
      <c r="B106" s="28" t="str">
        <f>IF(AND(B105&lt;&gt;"",B104&lt;&gt;""),B105/((13-B104)*6),"")</f>
        <v/>
      </c>
      <c r="C106" s="28" t="str">
        <f t="shared" ref="C106:AF106" si="49">IF(AND(C105&lt;&gt;"",C104&lt;&gt;""),C105/((13-C104)*6),"")</f>
        <v/>
      </c>
      <c r="D106" s="28" t="str">
        <f t="shared" si="49"/>
        <v/>
      </c>
      <c r="E106" s="28" t="str">
        <f t="shared" si="49"/>
        <v/>
      </c>
      <c r="F106" s="28" t="str">
        <f t="shared" si="49"/>
        <v/>
      </c>
      <c r="G106" s="28" t="str">
        <f t="shared" si="49"/>
        <v/>
      </c>
      <c r="H106" s="28" t="str">
        <f t="shared" si="49"/>
        <v/>
      </c>
      <c r="I106" s="28" t="str">
        <f t="shared" si="49"/>
        <v/>
      </c>
      <c r="J106" s="28" t="str">
        <f t="shared" si="49"/>
        <v/>
      </c>
      <c r="K106" s="28" t="str">
        <f t="shared" si="49"/>
        <v/>
      </c>
      <c r="L106" s="28" t="str">
        <f t="shared" si="49"/>
        <v/>
      </c>
      <c r="M106" s="28">
        <f t="shared" si="49"/>
        <v>0.12962962962962962</v>
      </c>
      <c r="N106" s="28" t="str">
        <f t="shared" si="49"/>
        <v/>
      </c>
      <c r="O106" s="28" t="str">
        <f t="shared" si="49"/>
        <v/>
      </c>
      <c r="P106" s="28" t="str">
        <f t="shared" si="49"/>
        <v/>
      </c>
      <c r="Q106" s="28" t="str">
        <f t="shared" si="49"/>
        <v/>
      </c>
      <c r="R106" s="28" t="str">
        <f t="shared" si="49"/>
        <v/>
      </c>
      <c r="S106" s="28" t="str">
        <f t="shared" si="49"/>
        <v/>
      </c>
      <c r="T106" s="28" t="str">
        <f t="shared" si="49"/>
        <v/>
      </c>
      <c r="U106" s="28" t="str">
        <f t="shared" si="49"/>
        <v/>
      </c>
      <c r="V106" s="28" t="str">
        <f t="shared" si="49"/>
        <v/>
      </c>
      <c r="W106" s="28" t="str">
        <f t="shared" si="49"/>
        <v/>
      </c>
      <c r="X106" s="28" t="str">
        <f t="shared" si="49"/>
        <v/>
      </c>
      <c r="Y106" s="28" t="str">
        <f t="shared" si="49"/>
        <v/>
      </c>
      <c r="Z106" s="28" t="str">
        <f t="shared" si="49"/>
        <v/>
      </c>
      <c r="AA106" s="28" t="str">
        <f t="shared" si="49"/>
        <v/>
      </c>
      <c r="AB106" s="28" t="str">
        <f t="shared" si="49"/>
        <v/>
      </c>
      <c r="AC106" s="28" t="str">
        <f t="shared" si="49"/>
        <v/>
      </c>
      <c r="AD106" s="28" t="str">
        <f t="shared" si="49"/>
        <v/>
      </c>
      <c r="AE106" s="28" t="str">
        <f t="shared" si="49"/>
        <v/>
      </c>
      <c r="AF106" s="28" t="str">
        <f t="shared" si="49"/>
        <v/>
      </c>
      <c r="AG106" s="62">
        <f t="shared" si="47"/>
        <v>0.12962962962962962</v>
      </c>
      <c r="AH106" s="59"/>
      <c r="AJ106" s="137">
        <f t="shared" si="48"/>
        <v>0.12962962962962962</v>
      </c>
      <c r="AK106" s="137">
        <f t="shared" si="46"/>
        <v>0.12962962962962962</v>
      </c>
    </row>
    <row r="107" spans="1:72" x14ac:dyDescent="0.25">
      <c r="A107" s="47" t="s">
        <v>19</v>
      </c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>
        <v>0.5299652777777778</v>
      </c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64">
        <f t="shared" si="47"/>
        <v>0.5299652777777778</v>
      </c>
      <c r="AH107" s="67">
        <f>IF(AND(AG107&lt;&gt;"",AG103&lt;&gt;""),AG107-AG103,"")</f>
        <v>-1.1574074074038876E-5</v>
      </c>
      <c r="AJ107" s="64">
        <f t="shared" si="48"/>
        <v>0.5299652777777778</v>
      </c>
      <c r="AK107" s="64">
        <f t="shared" si="46"/>
        <v>0.5299652777777778</v>
      </c>
    </row>
    <row r="108" spans="1:72" x14ac:dyDescent="0.25">
      <c r="A108" s="47" t="s">
        <v>4</v>
      </c>
      <c r="B108" s="141"/>
      <c r="C108" s="141"/>
      <c r="D108" s="141"/>
      <c r="E108" s="141"/>
      <c r="F108" s="141"/>
      <c r="G108" s="141"/>
      <c r="H108" s="141"/>
      <c r="I108" s="141"/>
      <c r="J108" s="141"/>
      <c r="K108" s="141"/>
      <c r="L108" s="141"/>
      <c r="M108" s="141">
        <v>0.52998842592592588</v>
      </c>
      <c r="N108" s="141"/>
      <c r="O108" s="141"/>
      <c r="P108" s="141"/>
      <c r="Q108" s="141"/>
      <c r="R108" s="141"/>
      <c r="S108" s="141"/>
      <c r="T108" s="141"/>
      <c r="U108" s="142"/>
      <c r="V108" s="141"/>
      <c r="W108" s="141"/>
      <c r="X108" s="141"/>
      <c r="Y108" s="141"/>
      <c r="Z108" s="141"/>
      <c r="AA108" s="141"/>
      <c r="AB108" s="141"/>
      <c r="AC108" s="141"/>
      <c r="AD108" s="141"/>
      <c r="AE108" s="141"/>
      <c r="AF108" s="141"/>
      <c r="AG108" s="67">
        <f t="shared" si="47"/>
        <v>0.52998842592592588</v>
      </c>
      <c r="AH108" s="67">
        <f>IF(AG108&lt;&gt;"",AG108-AG103,"")</f>
        <v>1.1574074074038876E-5</v>
      </c>
      <c r="AJ108" s="67">
        <f t="shared" si="48"/>
        <v>0.52998842592592588</v>
      </c>
      <c r="AK108" s="67">
        <f t="shared" si="46"/>
        <v>0.52998842592592588</v>
      </c>
    </row>
    <row r="109" spans="1:72" ht="15.75" thickBot="1" x14ac:dyDescent="0.3">
      <c r="A109" s="143" t="s">
        <v>421</v>
      </c>
      <c r="B109" s="45"/>
      <c r="C109" s="45"/>
      <c r="D109" s="45"/>
      <c r="E109" s="45"/>
      <c r="F109" s="45"/>
      <c r="G109" s="45"/>
      <c r="H109" s="45"/>
      <c r="I109" s="45"/>
      <c r="J109" s="45"/>
      <c r="K109" s="45"/>
      <c r="L109" s="45"/>
      <c r="M109" s="45">
        <v>0.52997685185185184</v>
      </c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5"/>
      <c r="Z109" s="45"/>
      <c r="AA109" s="45"/>
      <c r="AB109" s="45"/>
      <c r="AC109" s="45"/>
      <c r="AD109" s="45"/>
      <c r="AE109" s="45"/>
      <c r="AF109" s="45"/>
      <c r="AG109" s="61">
        <f t="shared" si="47"/>
        <v>0.52997685185185184</v>
      </c>
      <c r="AH109" s="61">
        <f>IF(AG109&lt;&gt;"",AG109-AG104,"")</f>
        <v>-3.4700231481481483</v>
      </c>
      <c r="AJ109" s="61">
        <f t="shared" si="48"/>
        <v>0.52997685185185184</v>
      </c>
      <c r="AK109" s="61">
        <f t="shared" si="46"/>
        <v>0.52997685185185184</v>
      </c>
    </row>
    <row r="110" spans="1:72" ht="5.0999999999999996" customHeight="1" thickBot="1" x14ac:dyDescent="0.3">
      <c r="BS110" s="33"/>
      <c r="BT110" s="26"/>
    </row>
    <row r="111" spans="1:72" ht="15.75" customHeight="1" thickBot="1" x14ac:dyDescent="0.3">
      <c r="A111" s="193" t="str">
        <f>Paramétrages!D12</f>
        <v/>
      </c>
      <c r="B111" s="194"/>
      <c r="C111" s="194"/>
      <c r="D111" s="194"/>
      <c r="E111" s="194"/>
      <c r="F111" s="194"/>
      <c r="G111" s="194"/>
      <c r="H111" s="194"/>
      <c r="I111" s="194"/>
      <c r="J111" s="194"/>
      <c r="K111" s="194"/>
      <c r="L111" s="194"/>
      <c r="M111" s="194"/>
      <c r="N111" s="194"/>
      <c r="O111" s="194"/>
      <c r="P111" s="194"/>
      <c r="Q111" s="194"/>
      <c r="R111" s="194"/>
      <c r="S111" s="194"/>
      <c r="T111" s="194"/>
      <c r="U111" s="194"/>
      <c r="V111" s="194"/>
      <c r="W111" s="194"/>
      <c r="X111" s="194"/>
      <c r="Y111" s="194"/>
      <c r="Z111" s="194"/>
      <c r="AA111" s="194"/>
      <c r="AB111" s="194"/>
      <c r="AC111" s="194"/>
      <c r="AD111" s="194"/>
      <c r="AE111" s="194"/>
      <c r="AF111" s="194"/>
      <c r="AG111" s="194"/>
      <c r="AH111" s="195"/>
      <c r="BS111" s="33"/>
      <c r="BT111" s="26"/>
    </row>
    <row r="112" spans="1:72" ht="15.75" thickBot="1" x14ac:dyDescent="0.3">
      <c r="A112" s="31" t="s">
        <v>31</v>
      </c>
      <c r="B112" s="32">
        <v>1</v>
      </c>
      <c r="C112" s="32">
        <v>2</v>
      </c>
      <c r="D112" s="32">
        <v>3</v>
      </c>
      <c r="E112" s="32">
        <v>4</v>
      </c>
      <c r="F112" s="32">
        <v>5</v>
      </c>
      <c r="G112" s="32">
        <v>6</v>
      </c>
      <c r="H112" s="32">
        <v>7</v>
      </c>
      <c r="I112" s="32">
        <v>8</v>
      </c>
      <c r="J112" s="32">
        <v>9</v>
      </c>
      <c r="K112" s="32">
        <v>10</v>
      </c>
      <c r="L112" s="32">
        <v>11</v>
      </c>
      <c r="M112" s="32">
        <v>12</v>
      </c>
      <c r="N112" s="32">
        <v>13</v>
      </c>
      <c r="O112" s="32">
        <v>14</v>
      </c>
      <c r="P112" s="32">
        <v>15</v>
      </c>
      <c r="Q112" s="32">
        <v>16</v>
      </c>
      <c r="R112" s="32">
        <v>17</v>
      </c>
      <c r="S112" s="32">
        <v>18</v>
      </c>
      <c r="T112" s="32">
        <v>19</v>
      </c>
      <c r="U112" s="32">
        <v>20</v>
      </c>
      <c r="V112" s="32">
        <v>21</v>
      </c>
      <c r="W112" s="32">
        <v>22</v>
      </c>
      <c r="X112" s="32">
        <v>23</v>
      </c>
      <c r="Y112" s="32">
        <v>24</v>
      </c>
      <c r="Z112" s="32">
        <v>25</v>
      </c>
      <c r="AA112" s="32">
        <v>26</v>
      </c>
      <c r="AB112" s="32">
        <v>27</v>
      </c>
      <c r="AC112" s="32">
        <v>28</v>
      </c>
      <c r="AD112" s="32">
        <v>29</v>
      </c>
      <c r="AE112" s="32">
        <v>30</v>
      </c>
      <c r="AF112" s="32">
        <v>31</v>
      </c>
      <c r="AG112" s="25" t="s">
        <v>32</v>
      </c>
      <c r="AH112" s="25" t="s">
        <v>33</v>
      </c>
      <c r="AJ112" s="25" t="s">
        <v>418</v>
      </c>
      <c r="AK112" s="25" t="s">
        <v>419</v>
      </c>
      <c r="BS112" s="33"/>
      <c r="BT112" s="26"/>
    </row>
    <row r="113" spans="1:72" x14ac:dyDescent="0.25">
      <c r="A113" s="47" t="s">
        <v>8</v>
      </c>
      <c r="B113" s="43"/>
      <c r="C113" s="43"/>
      <c r="D113" s="43"/>
      <c r="E113" s="43"/>
      <c r="F113" s="43"/>
      <c r="G113" s="43"/>
      <c r="H113" s="43"/>
      <c r="I113" s="43"/>
      <c r="J113" s="43"/>
      <c r="K113" s="43"/>
      <c r="L113" s="43"/>
      <c r="M113" s="43">
        <v>0.53043981481481484</v>
      </c>
      <c r="N113" s="43"/>
      <c r="O113" s="43"/>
      <c r="P113" s="43"/>
      <c r="Q113" s="43"/>
      <c r="R113" s="43"/>
      <c r="S113" s="43"/>
      <c r="T113" s="43"/>
      <c r="U113" s="44"/>
      <c r="V113" s="43"/>
      <c r="W113" s="43"/>
      <c r="X113" s="43"/>
      <c r="Y113" s="43"/>
      <c r="Z113" s="43"/>
      <c r="AA113" s="43"/>
      <c r="AB113" s="43"/>
      <c r="AC113" s="43"/>
      <c r="AD113" s="43"/>
      <c r="AE113" s="43"/>
      <c r="AF113" s="43"/>
      <c r="AG113" s="63">
        <f>IF(OR(B113&lt;&gt;"",C113&lt;&gt;"",D113&lt;&gt;"",E113&lt;&gt;"",F113&lt;&gt;"",G113&lt;&gt;"",H113&lt;&gt;"",I113&lt;&gt;"",J113&lt;&gt;"",K113&lt;&gt;"",L113&lt;&gt;"",M113&lt;&gt;"",N113&lt;&gt;"",O113&lt;&gt;"",P113&lt;&gt;"",Q113&lt;&gt;"",R113&lt;&gt;"",S113&lt;&gt;"",T113&lt;&gt;"",U113&lt;&gt;"",V113&lt;&gt;"",W113&lt;&gt;"",X113&lt;&gt;"",Y113&lt;&gt;"",Z113&lt;&gt;"",AA113&lt;&gt;"",AB113&lt;&gt;"",AC113&lt;&gt;"",AD113&lt;&gt;"",AE113&lt;&gt;"",AF113&lt;&gt;""),AVERAGE(B113:AF113),"")</f>
        <v>0.53043981481481484</v>
      </c>
      <c r="AH113" s="196">
        <f>IF(AG114&lt;&gt;"",AG114-AG113,"")</f>
        <v>3.472222222222765E-5</v>
      </c>
      <c r="AJ113" s="63">
        <f>IF(OR(B113&lt;&gt;"",C113&lt;&gt;"",D113&lt;&gt;"",E113&lt;&gt;"",F113&lt;&gt;"",G113&lt;&gt;"",H113&lt;&gt;"",I113&lt;&gt;"",J113&lt;&gt;"",K113&lt;&gt;"",L113&lt;&gt;"",M113&lt;&gt;"",N113&lt;&gt;"",O113&lt;&gt;"",P113&lt;&gt;"",Q113&lt;&gt;"",R113&lt;&gt;"",S113&lt;&gt;"",T113&lt;&gt;"",U113&lt;&gt;"",V113&lt;&gt;"",W113&lt;&gt;"",X113&lt;&gt;"",Y113&lt;&gt;"",Z113&lt;&gt;"",AA113&lt;&gt;"",AB113&lt;&gt;"",AC113&lt;&gt;"",AD113&lt;&gt;"",AE113&lt;&gt;"",AF113&lt;&gt;""),MIN(B113:AF113),"")</f>
        <v>0.53043981481481484</v>
      </c>
      <c r="AK113" s="63">
        <f>IF(OR(B113&lt;&gt;"",C113&lt;&gt;"",D113&lt;&gt;"",E113&lt;&gt;"",F113&lt;&gt;"",G113&lt;&gt;"",H113&lt;&gt;"",I113&lt;&gt;"",J113&lt;&gt;"",K113&lt;&gt;"",L113&lt;&gt;"",M113&lt;&gt;"",N113&lt;&gt;"",O113&lt;&gt;"",P113&lt;&gt;"",Q113&lt;&gt;"",R113&lt;&gt;"",S113&lt;&gt;"",T113&lt;&gt;"",U113&lt;&gt;"",V113&lt;&gt;"",W113&lt;&gt;"",X113&lt;&gt;"",Y113&lt;&gt;"",Z113&lt;&gt;"",AA113&lt;&gt;"",AB113&lt;&gt;"",AC113&lt;&gt;"",AD113&lt;&gt;"",AE113&lt;&gt;"",AF113&lt;&gt;""),MAX(B113:AF113),"")</f>
        <v>0.53043981481481484</v>
      </c>
    </row>
    <row r="114" spans="1:72" x14ac:dyDescent="0.25">
      <c r="A114" s="47" t="s">
        <v>3</v>
      </c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>
        <v>0.53047453703703706</v>
      </c>
      <c r="N114" s="29"/>
      <c r="O114" s="29"/>
      <c r="P114" s="29"/>
      <c r="Q114" s="29"/>
      <c r="R114" s="29"/>
      <c r="S114" s="29"/>
      <c r="T114" s="29"/>
      <c r="U114" s="30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64">
        <f>IF(OR(B114&lt;&gt;"",C114&lt;&gt;"",D114&lt;&gt;"",E114&lt;&gt;"",F114&lt;&gt;"",G114&lt;&gt;"",H114&lt;&gt;"",I114&lt;&gt;"",J114&lt;&gt;"",K114&lt;&gt;"",L114&lt;&gt;"",M114&lt;&gt;"",N114&lt;&gt;"",O114&lt;&gt;"",P114&lt;&gt;"",Q114&lt;&gt;"",R114&lt;&gt;"",S114&lt;&gt;"",T114&lt;&gt;"",U114&lt;&gt;"",V114&lt;&gt;"",W114&lt;&gt;"",X114&lt;&gt;"",Y114&lt;&gt;"",Z114&lt;&gt;"",AA114&lt;&gt;"",AB114&lt;&gt;"",AC114&lt;&gt;"",AD114&lt;&gt;"",AE114&lt;&gt;"",AF114&lt;&gt;""),AVERAGE(B114:AF114),"")</f>
        <v>0.53047453703703706</v>
      </c>
      <c r="AH114" s="197"/>
      <c r="AJ114" s="64">
        <f t="shared" ref="AJ114" si="50">IF(OR(B114&lt;&gt;"",C114&lt;&gt;"",D114&lt;&gt;"",E114&lt;&gt;"",F114&lt;&gt;"",G114&lt;&gt;"",H114&lt;&gt;"",I114&lt;&gt;"",J114&lt;&gt;"",K114&lt;&gt;"",L114&lt;&gt;"",M114&lt;&gt;"",N114&lt;&gt;"",O114&lt;&gt;"",P114&lt;&gt;"",Q114&lt;&gt;"",R114&lt;&gt;"",S114&lt;&gt;"",T114&lt;&gt;"",U114&lt;&gt;"",V114&lt;&gt;"",W114&lt;&gt;"",X114&lt;&gt;"",Y114&lt;&gt;"",Z114&lt;&gt;"",AA114&lt;&gt;"",AB114&lt;&gt;"",AC114&lt;&gt;"",AD114&lt;&gt;"",AE114&lt;&gt;"",AF114&lt;&gt;""),MIN(B114:AF114),"")</f>
        <v>0.53047453703703706</v>
      </c>
      <c r="AK114" s="64">
        <f t="shared" ref="AK114:AK120" si="51">IF(OR(B114&lt;&gt;"",C114&lt;&gt;"",D114&lt;&gt;"",E114&lt;&gt;"",F114&lt;&gt;"",G114&lt;&gt;"",H114&lt;&gt;"",I114&lt;&gt;"",J114&lt;&gt;"",K114&lt;&gt;"",L114&lt;&gt;"",M114&lt;&gt;"",N114&lt;&gt;"",O114&lt;&gt;"",P114&lt;&gt;"",Q114&lt;&gt;"",R114&lt;&gt;"",S114&lt;&gt;"",T114&lt;&gt;"",U114&lt;&gt;"",V114&lt;&gt;"",W114&lt;&gt;"",X114&lt;&gt;"",Y114&lt;&gt;"",Z114&lt;&gt;"",AA114&lt;&gt;"",AB114&lt;&gt;"",AC114&lt;&gt;"",AD114&lt;&gt;"",AE114&lt;&gt;"",AF114&lt;&gt;""),MAX(B114:AF114),"")</f>
        <v>0.53047453703703706</v>
      </c>
    </row>
    <row r="115" spans="1:72" x14ac:dyDescent="0.25">
      <c r="A115" s="47" t="s">
        <v>24</v>
      </c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>
        <v>3</v>
      </c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65">
        <f>IF(OR(B115&lt;&gt;"",C115&lt;&gt;"",D115&lt;&gt;"",E115&lt;&gt;"",F115&lt;&gt;"",G115&lt;&gt;"",H115&lt;&gt;"",I115&lt;&gt;"",J115&lt;&gt;"",K115&lt;&gt;"",L115&lt;&gt;"",M115&lt;&gt;"",N115&lt;&gt;"",O115&lt;&gt;"",P115&lt;&gt;"",Q115&lt;&gt;"",R115&lt;&gt;"",S115&lt;&gt;"",T115&lt;&gt;"",U115&lt;&gt;"",V115&lt;&gt;"",W115&lt;&gt;"",X115&lt;&gt;"",Y115&lt;&gt;"",Z115&lt;&gt;"",AA115&lt;&gt;"",AB115&lt;&gt;"",AC115&lt;&gt;"",AD115&lt;&gt;"",AE115&lt;&gt;"",AF115&lt;&gt;""),AVERAGE(B115:AF115),"")</f>
        <v>3</v>
      </c>
      <c r="AH115" s="60"/>
      <c r="AJ115" s="135">
        <f>IF(OR(B115&lt;&gt;"",C115&lt;&gt;"",D115&lt;&gt;"",E115&lt;&gt;"",F115&lt;&gt;"",G115&lt;&gt;"",H115&lt;&gt;"",I115&lt;&gt;"",J115&lt;&gt;"",K115&lt;&gt;"",L115&lt;&gt;"",M115&lt;&gt;"",N115&lt;&gt;"",O115&lt;&gt;"",P115&lt;&gt;"",Q115&lt;&gt;"",R115&lt;&gt;"",S115&lt;&gt;"",T115&lt;&gt;"",U115&lt;&gt;"",V115&lt;&gt;"",W115&lt;&gt;"",X115&lt;&gt;"",Y115&lt;&gt;"",Z115&lt;&gt;"",AA115&lt;&gt;"",AB115&lt;&gt;"",AC115&lt;&gt;"",AD115&lt;&gt;"",AE115&lt;&gt;"",AF115&lt;&gt;""),MIN(B115:AF115),"")</f>
        <v>3</v>
      </c>
      <c r="AK115" s="135">
        <f t="shared" si="51"/>
        <v>3</v>
      </c>
    </row>
    <row r="116" spans="1:72" x14ac:dyDescent="0.25">
      <c r="A116" s="47" t="s">
        <v>25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>
        <v>3</v>
      </c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66">
        <f t="shared" ref="AG116:AG120" si="52">IF(OR(B116&lt;&gt;"",C116&lt;&gt;"",D116&lt;&gt;"",E116&lt;&gt;"",F116&lt;&gt;"",G116&lt;&gt;"",H116&lt;&gt;"",I116&lt;&gt;"",J116&lt;&gt;"",K116&lt;&gt;"",L116&lt;&gt;"",M116&lt;&gt;"",N116&lt;&gt;"",O116&lt;&gt;"",P116&lt;&gt;"",Q116&lt;&gt;"",R116&lt;&gt;"",S116&lt;&gt;"",T116&lt;&gt;"",U116&lt;&gt;"",V116&lt;&gt;"",W116&lt;&gt;"",X116&lt;&gt;"",Y116&lt;&gt;"",Z116&lt;&gt;"",AA116&lt;&gt;"",AB116&lt;&gt;"",AC116&lt;&gt;"",AD116&lt;&gt;"",AE116&lt;&gt;"",AF116&lt;&gt;""),AVERAGE(B116:AF116),"")</f>
        <v>3</v>
      </c>
      <c r="AH116" s="59"/>
      <c r="AJ116" s="135">
        <f t="shared" ref="AJ116:AJ120" si="53">IF(OR(B116&lt;&gt;"",C116&lt;&gt;"",D116&lt;&gt;"",E116&lt;&gt;"",F116&lt;&gt;"",G116&lt;&gt;"",H116&lt;&gt;"",I116&lt;&gt;"",J116&lt;&gt;"",K116&lt;&gt;"",L116&lt;&gt;"",M116&lt;&gt;"",N116&lt;&gt;"",O116&lt;&gt;"",P116&lt;&gt;"",Q116&lt;&gt;"",R116&lt;&gt;"",S116&lt;&gt;"",T116&lt;&gt;"",U116&lt;&gt;"",V116&lt;&gt;"",W116&lt;&gt;"",X116&lt;&gt;"",Y116&lt;&gt;"",Z116&lt;&gt;"",AA116&lt;&gt;"",AB116&lt;&gt;"",AC116&lt;&gt;"",AD116&lt;&gt;"",AE116&lt;&gt;"",AF116&lt;&gt;""),MIN(B116:AF116),"")</f>
        <v>3</v>
      </c>
      <c r="AK116" s="135">
        <f t="shared" si="51"/>
        <v>3</v>
      </c>
    </row>
    <row r="117" spans="1:72" x14ac:dyDescent="0.25">
      <c r="A117" s="47" t="s">
        <v>34</v>
      </c>
      <c r="B117" s="28" t="str">
        <f>IF(AND(B116&lt;&gt;"",B115&lt;&gt;""),B116/((13-B115)*6),"")</f>
        <v/>
      </c>
      <c r="C117" s="28" t="str">
        <f t="shared" ref="C117:AF117" si="54">IF(AND(C116&lt;&gt;"",C115&lt;&gt;""),C116/((13-C115)*6),"")</f>
        <v/>
      </c>
      <c r="D117" s="28" t="str">
        <f t="shared" si="54"/>
        <v/>
      </c>
      <c r="E117" s="28" t="str">
        <f t="shared" si="54"/>
        <v/>
      </c>
      <c r="F117" s="28" t="str">
        <f t="shared" si="54"/>
        <v/>
      </c>
      <c r="G117" s="28" t="str">
        <f t="shared" si="54"/>
        <v/>
      </c>
      <c r="H117" s="28" t="str">
        <f t="shared" si="54"/>
        <v/>
      </c>
      <c r="I117" s="28" t="str">
        <f t="shared" si="54"/>
        <v/>
      </c>
      <c r="J117" s="28" t="str">
        <f t="shared" si="54"/>
        <v/>
      </c>
      <c r="K117" s="28" t="str">
        <f t="shared" si="54"/>
        <v/>
      </c>
      <c r="L117" s="28" t="str">
        <f t="shared" si="54"/>
        <v/>
      </c>
      <c r="M117" s="28">
        <f t="shared" si="54"/>
        <v>0.05</v>
      </c>
      <c r="N117" s="28" t="str">
        <f t="shared" si="54"/>
        <v/>
      </c>
      <c r="O117" s="28" t="str">
        <f t="shared" si="54"/>
        <v/>
      </c>
      <c r="P117" s="28" t="str">
        <f t="shared" si="54"/>
        <v/>
      </c>
      <c r="Q117" s="28" t="str">
        <f t="shared" si="54"/>
        <v/>
      </c>
      <c r="R117" s="28" t="str">
        <f t="shared" si="54"/>
        <v/>
      </c>
      <c r="S117" s="28" t="str">
        <f t="shared" si="54"/>
        <v/>
      </c>
      <c r="T117" s="28" t="str">
        <f t="shared" si="54"/>
        <v/>
      </c>
      <c r="U117" s="28" t="str">
        <f t="shared" si="54"/>
        <v/>
      </c>
      <c r="V117" s="28" t="str">
        <f t="shared" si="54"/>
        <v/>
      </c>
      <c r="W117" s="28" t="str">
        <f t="shared" si="54"/>
        <v/>
      </c>
      <c r="X117" s="28" t="str">
        <f t="shared" si="54"/>
        <v/>
      </c>
      <c r="Y117" s="28" t="str">
        <f t="shared" si="54"/>
        <v/>
      </c>
      <c r="Z117" s="28" t="str">
        <f t="shared" si="54"/>
        <v/>
      </c>
      <c r="AA117" s="28" t="str">
        <f t="shared" si="54"/>
        <v/>
      </c>
      <c r="AB117" s="28" t="str">
        <f t="shared" si="54"/>
        <v/>
      </c>
      <c r="AC117" s="28" t="str">
        <f t="shared" si="54"/>
        <v/>
      </c>
      <c r="AD117" s="28" t="str">
        <f t="shared" si="54"/>
        <v/>
      </c>
      <c r="AE117" s="28" t="str">
        <f t="shared" si="54"/>
        <v/>
      </c>
      <c r="AF117" s="28" t="str">
        <f t="shared" si="54"/>
        <v/>
      </c>
      <c r="AG117" s="62">
        <f t="shared" si="52"/>
        <v>0.05</v>
      </c>
      <c r="AH117" s="59"/>
      <c r="AJ117" s="137">
        <f t="shared" si="53"/>
        <v>0.05</v>
      </c>
      <c r="AK117" s="137">
        <f t="shared" si="51"/>
        <v>0.05</v>
      </c>
    </row>
    <row r="118" spans="1:72" x14ac:dyDescent="0.25">
      <c r="A118" s="47" t="s">
        <v>19</v>
      </c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>
        <v>0.53046296296296302</v>
      </c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64">
        <f t="shared" si="52"/>
        <v>0.53046296296296302</v>
      </c>
      <c r="AH118" s="67">
        <f>IF(AND(AG118&lt;&gt;"",AG114&lt;&gt;""),AG118-AG114,"")</f>
        <v>-1.1574074074038876E-5</v>
      </c>
      <c r="AJ118" s="64">
        <f t="shared" si="53"/>
        <v>0.53046296296296302</v>
      </c>
      <c r="AK118" s="64">
        <f t="shared" si="51"/>
        <v>0.53046296296296302</v>
      </c>
    </row>
    <row r="119" spans="1:72" x14ac:dyDescent="0.25">
      <c r="A119" s="47" t="s">
        <v>4</v>
      </c>
      <c r="B119" s="141"/>
      <c r="C119" s="141"/>
      <c r="D119" s="141"/>
      <c r="E119" s="141"/>
      <c r="F119" s="141"/>
      <c r="G119" s="141"/>
      <c r="H119" s="141"/>
      <c r="I119" s="141"/>
      <c r="J119" s="141"/>
      <c r="K119" s="141"/>
      <c r="L119" s="141"/>
      <c r="M119" s="141">
        <v>0.53047453703703706</v>
      </c>
      <c r="N119" s="141"/>
      <c r="O119" s="141"/>
      <c r="P119" s="141"/>
      <c r="Q119" s="141"/>
      <c r="R119" s="141"/>
      <c r="S119" s="141"/>
      <c r="T119" s="141"/>
      <c r="U119" s="142"/>
      <c r="V119" s="141"/>
      <c r="W119" s="141"/>
      <c r="X119" s="141"/>
      <c r="Y119" s="141"/>
      <c r="Z119" s="141"/>
      <c r="AA119" s="141"/>
      <c r="AB119" s="141"/>
      <c r="AC119" s="141"/>
      <c r="AD119" s="141"/>
      <c r="AE119" s="141"/>
      <c r="AF119" s="141"/>
      <c r="AG119" s="67">
        <f t="shared" si="52"/>
        <v>0.53047453703703706</v>
      </c>
      <c r="AH119" s="67">
        <f>IF(AG119&lt;&gt;"",AG119-AG114,"")</f>
        <v>0</v>
      </c>
      <c r="AJ119" s="67">
        <f t="shared" si="53"/>
        <v>0.53047453703703706</v>
      </c>
      <c r="AK119" s="67">
        <f t="shared" si="51"/>
        <v>0.53047453703703706</v>
      </c>
    </row>
    <row r="120" spans="1:72" ht="15.75" thickBot="1" x14ac:dyDescent="0.3">
      <c r="A120" s="143" t="s">
        <v>421</v>
      </c>
      <c r="B120" s="45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>
        <v>0.53047453703703706</v>
      </c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  <c r="AC120" s="45"/>
      <c r="AD120" s="45"/>
      <c r="AE120" s="45"/>
      <c r="AF120" s="45"/>
      <c r="AG120" s="61">
        <f t="shared" si="52"/>
        <v>0.53047453703703706</v>
      </c>
      <c r="AH120" s="61">
        <f>IF(AG120&lt;&gt;"",AG120-AG115,"")</f>
        <v>-2.469525462962963</v>
      </c>
      <c r="AJ120" s="61">
        <f t="shared" si="53"/>
        <v>0.53047453703703706</v>
      </c>
      <c r="AK120" s="61">
        <f t="shared" si="51"/>
        <v>0.53047453703703706</v>
      </c>
    </row>
    <row r="121" spans="1:72" ht="5.0999999999999996" customHeight="1" thickBot="1" x14ac:dyDescent="0.3">
      <c r="BS121" s="33"/>
      <c r="BT121" s="26"/>
    </row>
    <row r="122" spans="1:72" ht="15.75" customHeight="1" thickBot="1" x14ac:dyDescent="0.3">
      <c r="A122" s="193" t="str">
        <f>Paramétrages!D13</f>
        <v/>
      </c>
      <c r="B122" s="194"/>
      <c r="C122" s="194"/>
      <c r="D122" s="194"/>
      <c r="E122" s="194"/>
      <c r="F122" s="194"/>
      <c r="G122" s="194"/>
      <c r="H122" s="194"/>
      <c r="I122" s="194"/>
      <c r="J122" s="194"/>
      <c r="K122" s="194"/>
      <c r="L122" s="194"/>
      <c r="M122" s="194"/>
      <c r="N122" s="194"/>
      <c r="O122" s="194"/>
      <c r="P122" s="194"/>
      <c r="Q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5"/>
      <c r="BS122" s="33"/>
      <c r="BT122" s="26"/>
    </row>
    <row r="123" spans="1:72" ht="15.75" thickBot="1" x14ac:dyDescent="0.3">
      <c r="A123" s="31" t="s">
        <v>31</v>
      </c>
      <c r="B123" s="32">
        <v>1</v>
      </c>
      <c r="C123" s="32">
        <v>2</v>
      </c>
      <c r="D123" s="32">
        <v>3</v>
      </c>
      <c r="E123" s="32">
        <v>4</v>
      </c>
      <c r="F123" s="32">
        <v>5</v>
      </c>
      <c r="G123" s="32">
        <v>6</v>
      </c>
      <c r="H123" s="32">
        <v>7</v>
      </c>
      <c r="I123" s="32">
        <v>8</v>
      </c>
      <c r="J123" s="32">
        <v>9</v>
      </c>
      <c r="K123" s="32">
        <v>10</v>
      </c>
      <c r="L123" s="32">
        <v>11</v>
      </c>
      <c r="M123" s="32">
        <v>12</v>
      </c>
      <c r="N123" s="32">
        <v>13</v>
      </c>
      <c r="O123" s="32">
        <v>14</v>
      </c>
      <c r="P123" s="32">
        <v>15</v>
      </c>
      <c r="Q123" s="32">
        <v>16</v>
      </c>
      <c r="R123" s="32">
        <v>17</v>
      </c>
      <c r="S123" s="32">
        <v>18</v>
      </c>
      <c r="T123" s="32">
        <v>19</v>
      </c>
      <c r="U123" s="32">
        <v>20</v>
      </c>
      <c r="V123" s="32">
        <v>21</v>
      </c>
      <c r="W123" s="32">
        <v>22</v>
      </c>
      <c r="X123" s="32">
        <v>23</v>
      </c>
      <c r="Y123" s="32">
        <v>24</v>
      </c>
      <c r="Z123" s="32">
        <v>25</v>
      </c>
      <c r="AA123" s="32">
        <v>26</v>
      </c>
      <c r="AB123" s="32">
        <v>27</v>
      </c>
      <c r="AC123" s="32">
        <v>28</v>
      </c>
      <c r="AD123" s="32">
        <v>29</v>
      </c>
      <c r="AE123" s="32">
        <v>30</v>
      </c>
      <c r="AF123" s="32">
        <v>31</v>
      </c>
      <c r="AG123" s="25" t="s">
        <v>32</v>
      </c>
      <c r="AH123" s="25" t="s">
        <v>33</v>
      </c>
      <c r="AJ123" s="25" t="s">
        <v>418</v>
      </c>
      <c r="AK123" s="25" t="s">
        <v>419</v>
      </c>
      <c r="BS123" s="33"/>
      <c r="BT123" s="26"/>
    </row>
    <row r="124" spans="1:72" x14ac:dyDescent="0.25">
      <c r="A124" s="47" t="s">
        <v>8</v>
      </c>
      <c r="B124" s="43"/>
      <c r="C124" s="43"/>
      <c r="D124" s="43"/>
      <c r="E124" s="43"/>
      <c r="F124" s="43"/>
      <c r="G124" s="43"/>
      <c r="H124" s="43"/>
      <c r="I124" s="43"/>
      <c r="J124" s="43"/>
      <c r="K124" s="43"/>
      <c r="L124" s="43"/>
      <c r="M124" s="43">
        <v>0.5307291666666667</v>
      </c>
      <c r="N124" s="43"/>
      <c r="O124" s="43"/>
      <c r="P124" s="43"/>
      <c r="Q124" s="43"/>
      <c r="R124" s="43"/>
      <c r="S124" s="43"/>
      <c r="T124" s="43"/>
      <c r="U124" s="44"/>
      <c r="V124" s="43"/>
      <c r="W124" s="43"/>
      <c r="X124" s="43"/>
      <c r="Y124" s="43"/>
      <c r="Z124" s="43"/>
      <c r="AA124" s="43"/>
      <c r="AB124" s="43"/>
      <c r="AC124" s="43"/>
      <c r="AD124" s="43"/>
      <c r="AE124" s="43"/>
      <c r="AF124" s="43"/>
      <c r="AG124" s="63">
        <f>IF(OR(B124&lt;&gt;"",C124&lt;&gt;"",D124&lt;&gt;"",E124&lt;&gt;"",F124&lt;&gt;"",G124&lt;&gt;"",H124&lt;&gt;"",I124&lt;&gt;"",J124&lt;&gt;"",K124&lt;&gt;"",L124&lt;&gt;"",M124&lt;&gt;"",N124&lt;&gt;"",O124&lt;&gt;"",P124&lt;&gt;"",Q124&lt;&gt;"",R124&lt;&gt;"",S124&lt;&gt;"",T124&lt;&gt;"",U124&lt;&gt;"",V124&lt;&gt;"",W124&lt;&gt;"",X124&lt;&gt;"",Y124&lt;&gt;"",Z124&lt;&gt;"",AA124&lt;&gt;"",AB124&lt;&gt;"",AC124&lt;&gt;"",AD124&lt;&gt;"",AE124&lt;&gt;"",AF124&lt;&gt;""),AVERAGE(B124:AF124),"")</f>
        <v>0.5307291666666667</v>
      </c>
      <c r="AH124" s="196">
        <f>IF(AG125&lt;&gt;"",AG125-AG124,"")</f>
        <v>3.472222222222765E-5</v>
      </c>
      <c r="AJ124" s="63">
        <f>IF(OR(B124&lt;&gt;"",C124&lt;&gt;"",D124&lt;&gt;"",E124&lt;&gt;"",F124&lt;&gt;"",G124&lt;&gt;"",H124&lt;&gt;"",I124&lt;&gt;"",J124&lt;&gt;"",K124&lt;&gt;"",L124&lt;&gt;"",M124&lt;&gt;"",N124&lt;&gt;"",O124&lt;&gt;"",P124&lt;&gt;"",Q124&lt;&gt;"",R124&lt;&gt;"",S124&lt;&gt;"",T124&lt;&gt;"",U124&lt;&gt;"",V124&lt;&gt;"",W124&lt;&gt;"",X124&lt;&gt;"",Y124&lt;&gt;"",Z124&lt;&gt;"",AA124&lt;&gt;"",AB124&lt;&gt;"",AC124&lt;&gt;"",AD124&lt;&gt;"",AE124&lt;&gt;"",AF124&lt;&gt;""),MIN(B124:AF124),"")</f>
        <v>0.5307291666666667</v>
      </c>
      <c r="AK124" s="63">
        <f>IF(OR(B124&lt;&gt;"",C124&lt;&gt;"",D124&lt;&gt;"",E124&lt;&gt;"",F124&lt;&gt;"",G124&lt;&gt;"",H124&lt;&gt;"",I124&lt;&gt;"",J124&lt;&gt;"",K124&lt;&gt;"",L124&lt;&gt;"",M124&lt;&gt;"",N124&lt;&gt;"",O124&lt;&gt;"",P124&lt;&gt;"",Q124&lt;&gt;"",R124&lt;&gt;"",S124&lt;&gt;"",T124&lt;&gt;"",U124&lt;&gt;"",V124&lt;&gt;"",W124&lt;&gt;"",X124&lt;&gt;"",Y124&lt;&gt;"",Z124&lt;&gt;"",AA124&lt;&gt;"",AB124&lt;&gt;"",AC124&lt;&gt;"",AD124&lt;&gt;"",AE124&lt;&gt;"",AF124&lt;&gt;""),MAX(B124:AF124),"")</f>
        <v>0.5307291666666667</v>
      </c>
    </row>
    <row r="125" spans="1:72" x14ac:dyDescent="0.25">
      <c r="A125" s="47" t="s">
        <v>3</v>
      </c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>
        <v>0.53076388888888892</v>
      </c>
      <c r="N125" s="29"/>
      <c r="O125" s="29"/>
      <c r="P125" s="29"/>
      <c r="Q125" s="29"/>
      <c r="R125" s="29"/>
      <c r="S125" s="29"/>
      <c r="T125" s="29"/>
      <c r="U125" s="30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64">
        <f>IF(OR(B125&lt;&gt;"",C125&lt;&gt;"",D125&lt;&gt;"",E125&lt;&gt;"",F125&lt;&gt;"",G125&lt;&gt;"",H125&lt;&gt;"",I125&lt;&gt;"",J125&lt;&gt;"",K125&lt;&gt;"",L125&lt;&gt;"",M125&lt;&gt;"",N125&lt;&gt;"",O125&lt;&gt;"",P125&lt;&gt;"",Q125&lt;&gt;"",R125&lt;&gt;"",S125&lt;&gt;"",T125&lt;&gt;"",U125&lt;&gt;"",V125&lt;&gt;"",W125&lt;&gt;"",X125&lt;&gt;"",Y125&lt;&gt;"",Z125&lt;&gt;"",AA125&lt;&gt;"",AB125&lt;&gt;"",AC125&lt;&gt;"",AD125&lt;&gt;"",AE125&lt;&gt;"",AF125&lt;&gt;""),AVERAGE(B125:AF125),"")</f>
        <v>0.53076388888888892</v>
      </c>
      <c r="AH125" s="197"/>
      <c r="AJ125" s="64">
        <f t="shared" ref="AJ125" si="55">IF(OR(B125&lt;&gt;"",C125&lt;&gt;"",D125&lt;&gt;"",E125&lt;&gt;"",F125&lt;&gt;"",G125&lt;&gt;"",H125&lt;&gt;"",I125&lt;&gt;"",J125&lt;&gt;"",K125&lt;&gt;"",L125&lt;&gt;"",M125&lt;&gt;"",N125&lt;&gt;"",O125&lt;&gt;"",P125&lt;&gt;"",Q125&lt;&gt;"",R125&lt;&gt;"",S125&lt;&gt;"",T125&lt;&gt;"",U125&lt;&gt;"",V125&lt;&gt;"",W125&lt;&gt;"",X125&lt;&gt;"",Y125&lt;&gt;"",Z125&lt;&gt;"",AA125&lt;&gt;"",AB125&lt;&gt;"",AC125&lt;&gt;"",AD125&lt;&gt;"",AE125&lt;&gt;"",AF125&lt;&gt;""),MIN(B125:AF125),"")</f>
        <v>0.53076388888888892</v>
      </c>
      <c r="AK125" s="64">
        <f t="shared" ref="AK125:AK131" si="56">IF(OR(B125&lt;&gt;"",C125&lt;&gt;"",D125&lt;&gt;"",E125&lt;&gt;"",F125&lt;&gt;"",G125&lt;&gt;"",H125&lt;&gt;"",I125&lt;&gt;"",J125&lt;&gt;"",K125&lt;&gt;"",L125&lt;&gt;"",M125&lt;&gt;"",N125&lt;&gt;"",O125&lt;&gt;"",P125&lt;&gt;"",Q125&lt;&gt;"",R125&lt;&gt;"",S125&lt;&gt;"",T125&lt;&gt;"",U125&lt;&gt;"",V125&lt;&gt;"",W125&lt;&gt;"",X125&lt;&gt;"",Y125&lt;&gt;"",Z125&lt;&gt;"",AA125&lt;&gt;"",AB125&lt;&gt;"",AC125&lt;&gt;"",AD125&lt;&gt;"",AE125&lt;&gt;"",AF125&lt;&gt;""),MAX(B125:AF125),"")</f>
        <v>0.53076388888888892</v>
      </c>
    </row>
    <row r="126" spans="1:72" x14ac:dyDescent="0.25">
      <c r="A126" s="47" t="s">
        <v>24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>
        <v>3</v>
      </c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65">
        <f>IF(OR(B126&lt;&gt;"",C126&lt;&gt;"",D126&lt;&gt;"",E126&lt;&gt;"",F126&lt;&gt;"",G126&lt;&gt;"",H126&lt;&gt;"",I126&lt;&gt;"",J126&lt;&gt;"",K126&lt;&gt;"",L126&lt;&gt;"",M126&lt;&gt;"",N126&lt;&gt;"",O126&lt;&gt;"",P126&lt;&gt;"",Q126&lt;&gt;"",R126&lt;&gt;"",S126&lt;&gt;"",T126&lt;&gt;"",U126&lt;&gt;"",V126&lt;&gt;"",W126&lt;&gt;"",X126&lt;&gt;"",Y126&lt;&gt;"",Z126&lt;&gt;"",AA126&lt;&gt;"",AB126&lt;&gt;"",AC126&lt;&gt;"",AD126&lt;&gt;"",AE126&lt;&gt;"",AF126&lt;&gt;""),AVERAGE(B126:AF126),"")</f>
        <v>3</v>
      </c>
      <c r="AH126" s="60"/>
      <c r="AJ126" s="135">
        <f>IF(OR(B126&lt;&gt;"",C126&lt;&gt;"",D126&lt;&gt;"",E126&lt;&gt;"",F126&lt;&gt;"",G126&lt;&gt;"",H126&lt;&gt;"",I126&lt;&gt;"",J126&lt;&gt;"",K126&lt;&gt;"",L126&lt;&gt;"",M126&lt;&gt;"",N126&lt;&gt;"",O126&lt;&gt;"",P126&lt;&gt;"",Q126&lt;&gt;"",R126&lt;&gt;"",S126&lt;&gt;"",T126&lt;&gt;"",U126&lt;&gt;"",V126&lt;&gt;"",W126&lt;&gt;"",X126&lt;&gt;"",Y126&lt;&gt;"",Z126&lt;&gt;"",AA126&lt;&gt;"",AB126&lt;&gt;"",AC126&lt;&gt;"",AD126&lt;&gt;"",AE126&lt;&gt;"",AF126&lt;&gt;""),MIN(B126:AF126),"")</f>
        <v>3</v>
      </c>
      <c r="AK126" s="135">
        <f t="shared" si="56"/>
        <v>3</v>
      </c>
    </row>
    <row r="127" spans="1:72" x14ac:dyDescent="0.25">
      <c r="A127" s="47" t="s">
        <v>25</v>
      </c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>
        <v>3</v>
      </c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66">
        <f t="shared" ref="AG127:AG131" si="57">IF(OR(B127&lt;&gt;"",C127&lt;&gt;"",D127&lt;&gt;"",E127&lt;&gt;"",F127&lt;&gt;"",G127&lt;&gt;"",H127&lt;&gt;"",I127&lt;&gt;"",J127&lt;&gt;"",K127&lt;&gt;"",L127&lt;&gt;"",M127&lt;&gt;"",N127&lt;&gt;"",O127&lt;&gt;"",P127&lt;&gt;"",Q127&lt;&gt;"",R127&lt;&gt;"",S127&lt;&gt;"",T127&lt;&gt;"",U127&lt;&gt;"",V127&lt;&gt;"",W127&lt;&gt;"",X127&lt;&gt;"",Y127&lt;&gt;"",Z127&lt;&gt;"",AA127&lt;&gt;"",AB127&lt;&gt;"",AC127&lt;&gt;"",AD127&lt;&gt;"",AE127&lt;&gt;"",AF127&lt;&gt;""),AVERAGE(B127:AF127),"")</f>
        <v>3</v>
      </c>
      <c r="AH127" s="59"/>
      <c r="AJ127" s="135">
        <f t="shared" ref="AJ127:AJ131" si="58">IF(OR(B127&lt;&gt;"",C127&lt;&gt;"",D127&lt;&gt;"",E127&lt;&gt;"",F127&lt;&gt;"",G127&lt;&gt;"",H127&lt;&gt;"",I127&lt;&gt;"",J127&lt;&gt;"",K127&lt;&gt;"",L127&lt;&gt;"",M127&lt;&gt;"",N127&lt;&gt;"",O127&lt;&gt;"",P127&lt;&gt;"",Q127&lt;&gt;"",R127&lt;&gt;"",S127&lt;&gt;"",T127&lt;&gt;"",U127&lt;&gt;"",V127&lt;&gt;"",W127&lt;&gt;"",X127&lt;&gt;"",Y127&lt;&gt;"",Z127&lt;&gt;"",AA127&lt;&gt;"",AB127&lt;&gt;"",AC127&lt;&gt;"",AD127&lt;&gt;"",AE127&lt;&gt;"",AF127&lt;&gt;""),MIN(B127:AF127),"")</f>
        <v>3</v>
      </c>
      <c r="AK127" s="135">
        <f t="shared" si="56"/>
        <v>3</v>
      </c>
    </row>
    <row r="128" spans="1:72" x14ac:dyDescent="0.25">
      <c r="A128" s="47" t="s">
        <v>34</v>
      </c>
      <c r="B128" s="28" t="str">
        <f>IF(AND(B127&lt;&gt;"",B126&lt;&gt;""),B127/((13-B126)*6),"")</f>
        <v/>
      </c>
      <c r="C128" s="28" t="str">
        <f t="shared" ref="C128:AF128" si="59">IF(AND(C127&lt;&gt;"",C126&lt;&gt;""),C127/((13-C126)*6),"")</f>
        <v/>
      </c>
      <c r="D128" s="28" t="str">
        <f t="shared" si="59"/>
        <v/>
      </c>
      <c r="E128" s="28" t="str">
        <f t="shared" si="59"/>
        <v/>
      </c>
      <c r="F128" s="28" t="str">
        <f t="shared" si="59"/>
        <v/>
      </c>
      <c r="G128" s="28" t="str">
        <f t="shared" si="59"/>
        <v/>
      </c>
      <c r="H128" s="28" t="str">
        <f t="shared" si="59"/>
        <v/>
      </c>
      <c r="I128" s="28" t="str">
        <f t="shared" si="59"/>
        <v/>
      </c>
      <c r="J128" s="28" t="str">
        <f t="shared" si="59"/>
        <v/>
      </c>
      <c r="K128" s="28" t="str">
        <f t="shared" si="59"/>
        <v/>
      </c>
      <c r="L128" s="28" t="str">
        <f t="shared" si="59"/>
        <v/>
      </c>
      <c r="M128" s="28">
        <f t="shared" si="59"/>
        <v>0.05</v>
      </c>
      <c r="N128" s="28" t="str">
        <f t="shared" si="59"/>
        <v/>
      </c>
      <c r="O128" s="28" t="str">
        <f t="shared" si="59"/>
        <v/>
      </c>
      <c r="P128" s="28" t="str">
        <f t="shared" si="59"/>
        <v/>
      </c>
      <c r="Q128" s="28" t="str">
        <f t="shared" si="59"/>
        <v/>
      </c>
      <c r="R128" s="28" t="str">
        <f t="shared" si="59"/>
        <v/>
      </c>
      <c r="S128" s="28" t="str">
        <f t="shared" si="59"/>
        <v/>
      </c>
      <c r="T128" s="28" t="str">
        <f t="shared" si="59"/>
        <v/>
      </c>
      <c r="U128" s="28" t="str">
        <f t="shared" si="59"/>
        <v/>
      </c>
      <c r="V128" s="28" t="str">
        <f t="shared" si="59"/>
        <v/>
      </c>
      <c r="W128" s="28" t="str">
        <f t="shared" si="59"/>
        <v/>
      </c>
      <c r="X128" s="28" t="str">
        <f t="shared" si="59"/>
        <v/>
      </c>
      <c r="Y128" s="28" t="str">
        <f t="shared" si="59"/>
        <v/>
      </c>
      <c r="Z128" s="28" t="str">
        <f t="shared" si="59"/>
        <v/>
      </c>
      <c r="AA128" s="28" t="str">
        <f t="shared" si="59"/>
        <v/>
      </c>
      <c r="AB128" s="28" t="str">
        <f t="shared" si="59"/>
        <v/>
      </c>
      <c r="AC128" s="28" t="str">
        <f t="shared" si="59"/>
        <v/>
      </c>
      <c r="AD128" s="28" t="str">
        <f t="shared" si="59"/>
        <v/>
      </c>
      <c r="AE128" s="28" t="str">
        <f t="shared" si="59"/>
        <v/>
      </c>
      <c r="AF128" s="28" t="str">
        <f t="shared" si="59"/>
        <v/>
      </c>
      <c r="AG128" s="62">
        <f t="shared" si="57"/>
        <v>0.05</v>
      </c>
      <c r="AH128" s="59"/>
      <c r="AJ128" s="137">
        <f t="shared" si="58"/>
        <v>0.05</v>
      </c>
      <c r="AK128" s="137">
        <f t="shared" si="56"/>
        <v>0.05</v>
      </c>
    </row>
    <row r="129" spans="1:72" x14ac:dyDescent="0.25">
      <c r="A129" s="47" t="s">
        <v>19</v>
      </c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>
        <v>0.53075231481481489</v>
      </c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64">
        <f t="shared" si="57"/>
        <v>0.53075231481481489</v>
      </c>
      <c r="AH129" s="67">
        <f>IF(AND(AG129&lt;&gt;"",AG125&lt;&gt;""),AG129-AG125,"")</f>
        <v>-1.1574074074038876E-5</v>
      </c>
      <c r="AJ129" s="64">
        <f t="shared" si="58"/>
        <v>0.53075231481481489</v>
      </c>
      <c r="AK129" s="64">
        <f t="shared" si="56"/>
        <v>0.53075231481481489</v>
      </c>
    </row>
    <row r="130" spans="1:72" x14ac:dyDescent="0.25">
      <c r="A130" s="47" t="s">
        <v>4</v>
      </c>
      <c r="B130" s="141"/>
      <c r="C130" s="141"/>
      <c r="D130" s="141"/>
      <c r="E130" s="141"/>
      <c r="F130" s="141"/>
      <c r="G130" s="141"/>
      <c r="H130" s="141"/>
      <c r="I130" s="141"/>
      <c r="J130" s="141"/>
      <c r="K130" s="141"/>
      <c r="L130" s="141"/>
      <c r="M130" s="141">
        <v>0.53076388888888892</v>
      </c>
      <c r="N130" s="141"/>
      <c r="O130" s="141"/>
      <c r="P130" s="141"/>
      <c r="Q130" s="141"/>
      <c r="R130" s="141"/>
      <c r="S130" s="141"/>
      <c r="T130" s="141"/>
      <c r="U130" s="142"/>
      <c r="V130" s="141"/>
      <c r="W130" s="141"/>
      <c r="X130" s="141"/>
      <c r="Y130" s="141"/>
      <c r="Z130" s="141"/>
      <c r="AA130" s="141"/>
      <c r="AB130" s="141"/>
      <c r="AC130" s="141"/>
      <c r="AD130" s="141"/>
      <c r="AE130" s="141"/>
      <c r="AF130" s="141"/>
      <c r="AG130" s="67">
        <f t="shared" si="57"/>
        <v>0.53076388888888892</v>
      </c>
      <c r="AH130" s="67">
        <f>IF(AG130&lt;&gt;"",AG130-AG125,"")</f>
        <v>0</v>
      </c>
      <c r="AJ130" s="67">
        <f t="shared" si="58"/>
        <v>0.53076388888888892</v>
      </c>
      <c r="AK130" s="67">
        <f t="shared" si="56"/>
        <v>0.53076388888888892</v>
      </c>
    </row>
    <row r="131" spans="1:72" ht="15.75" thickBot="1" x14ac:dyDescent="0.3">
      <c r="A131" s="143" t="s">
        <v>421</v>
      </c>
      <c r="B131" s="45"/>
      <c r="C131" s="45"/>
      <c r="D131" s="45"/>
      <c r="E131" s="45"/>
      <c r="F131" s="45"/>
      <c r="G131" s="45"/>
      <c r="H131" s="45"/>
      <c r="I131" s="45"/>
      <c r="J131" s="45"/>
      <c r="K131" s="45"/>
      <c r="L131" s="45"/>
      <c r="M131" s="45">
        <v>0.53076388888888892</v>
      </c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  <c r="AC131" s="45"/>
      <c r="AD131" s="45"/>
      <c r="AE131" s="45"/>
      <c r="AF131" s="45"/>
      <c r="AG131" s="61">
        <f t="shared" si="57"/>
        <v>0.53076388888888892</v>
      </c>
      <c r="AH131" s="61">
        <f>IF(AG131&lt;&gt;"",AG131-AG126,"")</f>
        <v>-2.469236111111111</v>
      </c>
      <c r="AJ131" s="61">
        <f t="shared" si="58"/>
        <v>0.53076388888888892</v>
      </c>
      <c r="AK131" s="61">
        <f t="shared" si="56"/>
        <v>0.53076388888888892</v>
      </c>
    </row>
    <row r="132" spans="1:72" ht="5.0999999999999996" customHeight="1" thickBot="1" x14ac:dyDescent="0.3">
      <c r="BS132" s="33"/>
      <c r="BT132" s="26"/>
    </row>
    <row r="133" spans="1:72" ht="15.75" customHeight="1" thickBot="1" x14ac:dyDescent="0.3">
      <c r="A133" s="193" t="str">
        <f>Paramétrages!D14</f>
        <v/>
      </c>
      <c r="B133" s="194"/>
      <c r="C133" s="194"/>
      <c r="D133" s="194"/>
      <c r="E133" s="194"/>
      <c r="F133" s="194"/>
      <c r="G133" s="194"/>
      <c r="H133" s="194"/>
      <c r="I133" s="194"/>
      <c r="J133" s="194"/>
      <c r="K133" s="194"/>
      <c r="L133" s="194"/>
      <c r="M133" s="194"/>
      <c r="N133" s="194"/>
      <c r="O133" s="194"/>
      <c r="P133" s="194"/>
      <c r="Q133" s="194"/>
      <c r="R133" s="194"/>
      <c r="S133" s="194"/>
      <c r="T133" s="194"/>
      <c r="U133" s="194"/>
      <c r="V133" s="194"/>
      <c r="W133" s="194"/>
      <c r="X133" s="194"/>
      <c r="Y133" s="194"/>
      <c r="Z133" s="194"/>
      <c r="AA133" s="194"/>
      <c r="AB133" s="194"/>
      <c r="AC133" s="194"/>
      <c r="AD133" s="194"/>
      <c r="AE133" s="194"/>
      <c r="AF133" s="194"/>
      <c r="AG133" s="194"/>
      <c r="AH133" s="195"/>
      <c r="BS133" s="33"/>
      <c r="BT133" s="26"/>
    </row>
    <row r="134" spans="1:72" ht="15.75" thickBot="1" x14ac:dyDescent="0.3">
      <c r="A134" s="31" t="s">
        <v>31</v>
      </c>
      <c r="B134" s="32">
        <v>1</v>
      </c>
      <c r="C134" s="32">
        <v>2</v>
      </c>
      <c r="D134" s="32">
        <v>3</v>
      </c>
      <c r="E134" s="32">
        <v>4</v>
      </c>
      <c r="F134" s="32">
        <v>5</v>
      </c>
      <c r="G134" s="32">
        <v>6</v>
      </c>
      <c r="H134" s="32">
        <v>7</v>
      </c>
      <c r="I134" s="32">
        <v>8</v>
      </c>
      <c r="J134" s="32">
        <v>9</v>
      </c>
      <c r="K134" s="32">
        <v>10</v>
      </c>
      <c r="L134" s="32">
        <v>11</v>
      </c>
      <c r="M134" s="32">
        <v>12</v>
      </c>
      <c r="N134" s="32">
        <v>13</v>
      </c>
      <c r="O134" s="32">
        <v>14</v>
      </c>
      <c r="P134" s="32">
        <v>15</v>
      </c>
      <c r="Q134" s="32">
        <v>16</v>
      </c>
      <c r="R134" s="32">
        <v>17</v>
      </c>
      <c r="S134" s="32">
        <v>18</v>
      </c>
      <c r="T134" s="32">
        <v>19</v>
      </c>
      <c r="U134" s="32">
        <v>20</v>
      </c>
      <c r="V134" s="32">
        <v>21</v>
      </c>
      <c r="W134" s="32">
        <v>22</v>
      </c>
      <c r="X134" s="32">
        <v>23</v>
      </c>
      <c r="Y134" s="32">
        <v>24</v>
      </c>
      <c r="Z134" s="32">
        <v>25</v>
      </c>
      <c r="AA134" s="32">
        <v>26</v>
      </c>
      <c r="AB134" s="32">
        <v>27</v>
      </c>
      <c r="AC134" s="32">
        <v>28</v>
      </c>
      <c r="AD134" s="32">
        <v>29</v>
      </c>
      <c r="AE134" s="32">
        <v>30</v>
      </c>
      <c r="AF134" s="32">
        <v>31</v>
      </c>
      <c r="AG134" s="25" t="s">
        <v>32</v>
      </c>
      <c r="AH134" s="25" t="s">
        <v>33</v>
      </c>
      <c r="AJ134" s="25" t="s">
        <v>418</v>
      </c>
      <c r="AK134" s="25" t="s">
        <v>419</v>
      </c>
      <c r="BS134" s="33"/>
      <c r="BT134" s="26"/>
    </row>
    <row r="135" spans="1:72" x14ac:dyDescent="0.25">
      <c r="A135" s="47" t="s">
        <v>8</v>
      </c>
      <c r="B135" s="43"/>
      <c r="C135" s="43"/>
      <c r="D135" s="43"/>
      <c r="E135" s="43"/>
      <c r="F135" s="43"/>
      <c r="G135" s="43"/>
      <c r="H135" s="43"/>
      <c r="I135" s="43"/>
      <c r="J135" s="43"/>
      <c r="K135" s="43"/>
      <c r="L135" s="43"/>
      <c r="M135" s="43">
        <v>0.53096064814814814</v>
      </c>
      <c r="N135" s="43"/>
      <c r="O135" s="43"/>
      <c r="P135" s="43"/>
      <c r="Q135" s="43"/>
      <c r="R135" s="43"/>
      <c r="S135" s="43"/>
      <c r="T135" s="43"/>
      <c r="U135" s="44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63">
        <f>IF(OR(B135&lt;&gt;"",C135&lt;&gt;"",D135&lt;&gt;"",E135&lt;&gt;"",F135&lt;&gt;"",G135&lt;&gt;"",H135&lt;&gt;"",I135&lt;&gt;"",J135&lt;&gt;"",K135&lt;&gt;"",L135&lt;&gt;"",M135&lt;&gt;"",N135&lt;&gt;"",O135&lt;&gt;"",P135&lt;&gt;"",Q135&lt;&gt;"",R135&lt;&gt;"",S135&lt;&gt;"",T135&lt;&gt;"",U135&lt;&gt;"",V135&lt;&gt;"",W135&lt;&gt;"",X135&lt;&gt;"",Y135&lt;&gt;"",Z135&lt;&gt;"",AA135&lt;&gt;"",AB135&lt;&gt;"",AC135&lt;&gt;"",AD135&lt;&gt;"",AE135&lt;&gt;"",AF135&lt;&gt;""),AVERAGE(B135:AF135),"")</f>
        <v>0.53096064814814814</v>
      </c>
      <c r="AH135" s="196">
        <f>IF(AG136&lt;&gt;"",AG136-AG135,"")</f>
        <v>3.472222222222765E-5</v>
      </c>
      <c r="AJ135" s="63">
        <f>IF(OR(B135&lt;&gt;"",C135&lt;&gt;"",D135&lt;&gt;"",E135&lt;&gt;"",F135&lt;&gt;"",G135&lt;&gt;"",H135&lt;&gt;"",I135&lt;&gt;"",J135&lt;&gt;"",K135&lt;&gt;"",L135&lt;&gt;"",M135&lt;&gt;"",N135&lt;&gt;"",O135&lt;&gt;"",P135&lt;&gt;"",Q135&lt;&gt;"",R135&lt;&gt;"",S135&lt;&gt;"",T135&lt;&gt;"",U135&lt;&gt;"",V135&lt;&gt;"",W135&lt;&gt;"",X135&lt;&gt;"",Y135&lt;&gt;"",Z135&lt;&gt;"",AA135&lt;&gt;"",AB135&lt;&gt;"",AC135&lt;&gt;"",AD135&lt;&gt;"",AE135&lt;&gt;"",AF135&lt;&gt;""),MIN(B135:AF135),"")</f>
        <v>0.53096064814814814</v>
      </c>
      <c r="AK135" s="63">
        <f>IF(OR(B135&lt;&gt;"",C135&lt;&gt;"",D135&lt;&gt;"",E135&lt;&gt;"",F135&lt;&gt;"",G135&lt;&gt;"",H135&lt;&gt;"",I135&lt;&gt;"",J135&lt;&gt;"",K135&lt;&gt;"",L135&lt;&gt;"",M135&lt;&gt;"",N135&lt;&gt;"",O135&lt;&gt;"",P135&lt;&gt;"",Q135&lt;&gt;"",R135&lt;&gt;"",S135&lt;&gt;"",T135&lt;&gt;"",U135&lt;&gt;"",V135&lt;&gt;"",W135&lt;&gt;"",X135&lt;&gt;"",Y135&lt;&gt;"",Z135&lt;&gt;"",AA135&lt;&gt;"",AB135&lt;&gt;"",AC135&lt;&gt;"",AD135&lt;&gt;"",AE135&lt;&gt;"",AF135&lt;&gt;""),MAX(B135:AF135),"")</f>
        <v>0.53096064814814814</v>
      </c>
    </row>
    <row r="136" spans="1:72" x14ac:dyDescent="0.25">
      <c r="A136" s="47" t="s">
        <v>3</v>
      </c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>
        <v>0.53099537037037037</v>
      </c>
      <c r="N136" s="29"/>
      <c r="O136" s="29"/>
      <c r="P136" s="29"/>
      <c r="Q136" s="29"/>
      <c r="R136" s="29"/>
      <c r="S136" s="29"/>
      <c r="T136" s="29"/>
      <c r="U136" s="30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64">
        <f>IF(OR(B136&lt;&gt;"",C136&lt;&gt;"",D136&lt;&gt;"",E136&lt;&gt;"",F136&lt;&gt;"",G136&lt;&gt;"",H136&lt;&gt;"",I136&lt;&gt;"",J136&lt;&gt;"",K136&lt;&gt;"",L136&lt;&gt;"",M136&lt;&gt;"",N136&lt;&gt;"",O136&lt;&gt;"",P136&lt;&gt;"",Q136&lt;&gt;"",R136&lt;&gt;"",S136&lt;&gt;"",T136&lt;&gt;"",U136&lt;&gt;"",V136&lt;&gt;"",W136&lt;&gt;"",X136&lt;&gt;"",Y136&lt;&gt;"",Z136&lt;&gt;"",AA136&lt;&gt;"",AB136&lt;&gt;"",AC136&lt;&gt;"",AD136&lt;&gt;"",AE136&lt;&gt;"",AF136&lt;&gt;""),AVERAGE(B136:AF136),"")</f>
        <v>0.53099537037037037</v>
      </c>
      <c r="AH136" s="197"/>
      <c r="AJ136" s="64">
        <f t="shared" ref="AJ136" si="60">IF(OR(B136&lt;&gt;"",C136&lt;&gt;"",D136&lt;&gt;"",E136&lt;&gt;"",F136&lt;&gt;"",G136&lt;&gt;"",H136&lt;&gt;"",I136&lt;&gt;"",J136&lt;&gt;"",K136&lt;&gt;"",L136&lt;&gt;"",M136&lt;&gt;"",N136&lt;&gt;"",O136&lt;&gt;"",P136&lt;&gt;"",Q136&lt;&gt;"",R136&lt;&gt;"",S136&lt;&gt;"",T136&lt;&gt;"",U136&lt;&gt;"",V136&lt;&gt;"",W136&lt;&gt;"",X136&lt;&gt;"",Y136&lt;&gt;"",Z136&lt;&gt;"",AA136&lt;&gt;"",AB136&lt;&gt;"",AC136&lt;&gt;"",AD136&lt;&gt;"",AE136&lt;&gt;"",AF136&lt;&gt;""),MIN(B136:AF136),"")</f>
        <v>0.53099537037037037</v>
      </c>
      <c r="AK136" s="64">
        <f t="shared" ref="AK136:AK142" si="61">IF(OR(B136&lt;&gt;"",C136&lt;&gt;"",D136&lt;&gt;"",E136&lt;&gt;"",F136&lt;&gt;"",G136&lt;&gt;"",H136&lt;&gt;"",I136&lt;&gt;"",J136&lt;&gt;"",K136&lt;&gt;"",L136&lt;&gt;"",M136&lt;&gt;"",N136&lt;&gt;"",O136&lt;&gt;"",P136&lt;&gt;"",Q136&lt;&gt;"",R136&lt;&gt;"",S136&lt;&gt;"",T136&lt;&gt;"",U136&lt;&gt;"",V136&lt;&gt;"",W136&lt;&gt;"",X136&lt;&gt;"",Y136&lt;&gt;"",Z136&lt;&gt;"",AA136&lt;&gt;"",AB136&lt;&gt;"",AC136&lt;&gt;"",AD136&lt;&gt;"",AE136&lt;&gt;"",AF136&lt;&gt;""),MAX(B136:AF136),"")</f>
        <v>0.53099537037037037</v>
      </c>
    </row>
    <row r="137" spans="1:72" x14ac:dyDescent="0.25">
      <c r="A137" s="47" t="s">
        <v>24</v>
      </c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>
        <v>2</v>
      </c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65">
        <f>IF(OR(B137&lt;&gt;"",C137&lt;&gt;"",D137&lt;&gt;"",E137&lt;&gt;"",F137&lt;&gt;"",G137&lt;&gt;"",H137&lt;&gt;"",I137&lt;&gt;"",J137&lt;&gt;"",K137&lt;&gt;"",L137&lt;&gt;"",M137&lt;&gt;"",N137&lt;&gt;"",O137&lt;&gt;"",P137&lt;&gt;"",Q137&lt;&gt;"",R137&lt;&gt;"",S137&lt;&gt;"",T137&lt;&gt;"",U137&lt;&gt;"",V137&lt;&gt;"",W137&lt;&gt;"",X137&lt;&gt;"",Y137&lt;&gt;"",Z137&lt;&gt;"",AA137&lt;&gt;"",AB137&lt;&gt;"",AC137&lt;&gt;"",AD137&lt;&gt;"",AE137&lt;&gt;"",AF137&lt;&gt;""),AVERAGE(B137:AF137),"")</f>
        <v>2</v>
      </c>
      <c r="AH137" s="60"/>
      <c r="AJ137" s="135">
        <f>IF(OR(B137&lt;&gt;"",C137&lt;&gt;"",D137&lt;&gt;"",E137&lt;&gt;"",F137&lt;&gt;"",G137&lt;&gt;"",H137&lt;&gt;"",I137&lt;&gt;"",J137&lt;&gt;"",K137&lt;&gt;"",L137&lt;&gt;"",M137&lt;&gt;"",N137&lt;&gt;"",O137&lt;&gt;"",P137&lt;&gt;"",Q137&lt;&gt;"",R137&lt;&gt;"",S137&lt;&gt;"",T137&lt;&gt;"",U137&lt;&gt;"",V137&lt;&gt;"",W137&lt;&gt;"",X137&lt;&gt;"",Y137&lt;&gt;"",Z137&lt;&gt;"",AA137&lt;&gt;"",AB137&lt;&gt;"",AC137&lt;&gt;"",AD137&lt;&gt;"",AE137&lt;&gt;"",AF137&lt;&gt;""),MIN(B137:AF137),"")</f>
        <v>2</v>
      </c>
      <c r="AK137" s="135">
        <f t="shared" si="61"/>
        <v>2</v>
      </c>
    </row>
    <row r="138" spans="1:72" x14ac:dyDescent="0.25">
      <c r="A138" s="47" t="s">
        <v>25</v>
      </c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>
        <v>4</v>
      </c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66">
        <f t="shared" ref="AG138:AG142" si="62">IF(OR(B138&lt;&gt;"",C138&lt;&gt;"",D138&lt;&gt;"",E138&lt;&gt;"",F138&lt;&gt;"",G138&lt;&gt;"",H138&lt;&gt;"",I138&lt;&gt;"",J138&lt;&gt;"",K138&lt;&gt;"",L138&lt;&gt;"",M138&lt;&gt;"",N138&lt;&gt;"",O138&lt;&gt;"",P138&lt;&gt;"",Q138&lt;&gt;"",R138&lt;&gt;"",S138&lt;&gt;"",T138&lt;&gt;"",U138&lt;&gt;"",V138&lt;&gt;"",W138&lt;&gt;"",X138&lt;&gt;"",Y138&lt;&gt;"",Z138&lt;&gt;"",AA138&lt;&gt;"",AB138&lt;&gt;"",AC138&lt;&gt;"",AD138&lt;&gt;"",AE138&lt;&gt;"",AF138&lt;&gt;""),AVERAGE(B138:AF138),"")</f>
        <v>4</v>
      </c>
      <c r="AH138" s="59"/>
      <c r="AJ138" s="135">
        <f t="shared" ref="AJ138:AJ142" si="63">IF(OR(B138&lt;&gt;"",C138&lt;&gt;"",D138&lt;&gt;"",E138&lt;&gt;"",F138&lt;&gt;"",G138&lt;&gt;"",H138&lt;&gt;"",I138&lt;&gt;"",J138&lt;&gt;"",K138&lt;&gt;"",L138&lt;&gt;"",M138&lt;&gt;"",N138&lt;&gt;"",O138&lt;&gt;"",P138&lt;&gt;"",Q138&lt;&gt;"",R138&lt;&gt;"",S138&lt;&gt;"",T138&lt;&gt;"",U138&lt;&gt;"",V138&lt;&gt;"",W138&lt;&gt;"",X138&lt;&gt;"",Y138&lt;&gt;"",Z138&lt;&gt;"",AA138&lt;&gt;"",AB138&lt;&gt;"",AC138&lt;&gt;"",AD138&lt;&gt;"",AE138&lt;&gt;"",AF138&lt;&gt;""),MIN(B138:AF138),"")</f>
        <v>4</v>
      </c>
      <c r="AK138" s="135">
        <f t="shared" si="61"/>
        <v>4</v>
      </c>
    </row>
    <row r="139" spans="1:72" x14ac:dyDescent="0.25">
      <c r="A139" s="47" t="s">
        <v>34</v>
      </c>
      <c r="B139" s="28" t="str">
        <f>IF(AND(B138&lt;&gt;"",B137&lt;&gt;""),B138/((13-B137)*6),"")</f>
        <v/>
      </c>
      <c r="C139" s="28" t="str">
        <f t="shared" ref="C139:AF139" si="64">IF(AND(C138&lt;&gt;"",C137&lt;&gt;""),C138/((13-C137)*6),"")</f>
        <v/>
      </c>
      <c r="D139" s="28" t="str">
        <f t="shared" si="64"/>
        <v/>
      </c>
      <c r="E139" s="28" t="str">
        <f t="shared" si="64"/>
        <v/>
      </c>
      <c r="F139" s="28" t="str">
        <f t="shared" si="64"/>
        <v/>
      </c>
      <c r="G139" s="28" t="str">
        <f t="shared" si="64"/>
        <v/>
      </c>
      <c r="H139" s="28" t="str">
        <f t="shared" si="64"/>
        <v/>
      </c>
      <c r="I139" s="28" t="str">
        <f t="shared" si="64"/>
        <v/>
      </c>
      <c r="J139" s="28" t="str">
        <f t="shared" si="64"/>
        <v/>
      </c>
      <c r="K139" s="28" t="str">
        <f t="shared" si="64"/>
        <v/>
      </c>
      <c r="L139" s="28" t="str">
        <f t="shared" si="64"/>
        <v/>
      </c>
      <c r="M139" s="28">
        <f t="shared" si="64"/>
        <v>6.0606060606060608E-2</v>
      </c>
      <c r="N139" s="28" t="str">
        <f t="shared" si="64"/>
        <v/>
      </c>
      <c r="O139" s="28" t="str">
        <f t="shared" si="64"/>
        <v/>
      </c>
      <c r="P139" s="28" t="str">
        <f t="shared" si="64"/>
        <v/>
      </c>
      <c r="Q139" s="28" t="str">
        <f t="shared" si="64"/>
        <v/>
      </c>
      <c r="R139" s="28" t="str">
        <f t="shared" si="64"/>
        <v/>
      </c>
      <c r="S139" s="28" t="str">
        <f t="shared" si="64"/>
        <v/>
      </c>
      <c r="T139" s="28" t="str">
        <f t="shared" si="64"/>
        <v/>
      </c>
      <c r="U139" s="28" t="str">
        <f t="shared" si="64"/>
        <v/>
      </c>
      <c r="V139" s="28" t="str">
        <f t="shared" si="64"/>
        <v/>
      </c>
      <c r="W139" s="28" t="str">
        <f t="shared" si="64"/>
        <v/>
      </c>
      <c r="X139" s="28" t="str">
        <f t="shared" si="64"/>
        <v/>
      </c>
      <c r="Y139" s="28" t="str">
        <f t="shared" si="64"/>
        <v/>
      </c>
      <c r="Z139" s="28" t="str">
        <f t="shared" si="64"/>
        <v/>
      </c>
      <c r="AA139" s="28" t="str">
        <f t="shared" si="64"/>
        <v/>
      </c>
      <c r="AB139" s="28" t="str">
        <f t="shared" si="64"/>
        <v/>
      </c>
      <c r="AC139" s="28" t="str">
        <f t="shared" si="64"/>
        <v/>
      </c>
      <c r="AD139" s="28" t="str">
        <f t="shared" si="64"/>
        <v/>
      </c>
      <c r="AE139" s="28" t="str">
        <f t="shared" si="64"/>
        <v/>
      </c>
      <c r="AF139" s="28" t="str">
        <f t="shared" si="64"/>
        <v/>
      </c>
      <c r="AG139" s="62">
        <f t="shared" si="62"/>
        <v>6.0606060606060608E-2</v>
      </c>
      <c r="AH139" s="59"/>
      <c r="AJ139" s="137">
        <f t="shared" si="63"/>
        <v>6.0606060606060608E-2</v>
      </c>
      <c r="AK139" s="137">
        <f t="shared" si="61"/>
        <v>6.0606060606060608E-2</v>
      </c>
    </row>
    <row r="140" spans="1:72" x14ac:dyDescent="0.25">
      <c r="A140" s="47" t="s">
        <v>19</v>
      </c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>
        <v>0.53099537037037037</v>
      </c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64">
        <f t="shared" si="62"/>
        <v>0.53099537037037037</v>
      </c>
      <c r="AH140" s="67">
        <f>IF(AND(AG140&lt;&gt;"",AG136&lt;&gt;""),AG140-AG136,"")</f>
        <v>0</v>
      </c>
      <c r="AJ140" s="64">
        <f t="shared" si="63"/>
        <v>0.53099537037037037</v>
      </c>
      <c r="AK140" s="64">
        <f t="shared" si="61"/>
        <v>0.53099537037037037</v>
      </c>
    </row>
    <row r="141" spans="1:72" x14ac:dyDescent="0.25">
      <c r="A141" s="47" t="s">
        <v>4</v>
      </c>
      <c r="B141" s="141"/>
      <c r="C141" s="141"/>
      <c r="D141" s="141"/>
      <c r="E141" s="141"/>
      <c r="F141" s="141"/>
      <c r="G141" s="141"/>
      <c r="H141" s="141"/>
      <c r="I141" s="141"/>
      <c r="J141" s="141"/>
      <c r="K141" s="141"/>
      <c r="L141" s="141"/>
      <c r="M141" s="141">
        <v>0.53100694444444441</v>
      </c>
      <c r="N141" s="141"/>
      <c r="O141" s="141"/>
      <c r="P141" s="141"/>
      <c r="Q141" s="141"/>
      <c r="R141" s="141"/>
      <c r="S141" s="141"/>
      <c r="T141" s="141"/>
      <c r="U141" s="142"/>
      <c r="V141" s="141"/>
      <c r="W141" s="141"/>
      <c r="X141" s="141"/>
      <c r="Y141" s="141"/>
      <c r="Z141" s="141"/>
      <c r="AA141" s="141"/>
      <c r="AB141" s="141"/>
      <c r="AC141" s="141"/>
      <c r="AD141" s="141"/>
      <c r="AE141" s="141"/>
      <c r="AF141" s="141"/>
      <c r="AG141" s="67">
        <f t="shared" si="62"/>
        <v>0.53100694444444441</v>
      </c>
      <c r="AH141" s="67">
        <f>IF(AG141&lt;&gt;"",AG141-AG136,"")</f>
        <v>1.1574074074038876E-5</v>
      </c>
      <c r="AJ141" s="67">
        <f t="shared" si="63"/>
        <v>0.53100694444444441</v>
      </c>
      <c r="AK141" s="67">
        <f t="shared" si="61"/>
        <v>0.53100694444444441</v>
      </c>
    </row>
    <row r="142" spans="1:72" ht="15.75" thickBot="1" x14ac:dyDescent="0.3">
      <c r="A142" s="143" t="s">
        <v>421</v>
      </c>
      <c r="B142" s="45"/>
      <c r="C142" s="45"/>
      <c r="D142" s="45"/>
      <c r="E142" s="45"/>
      <c r="F142" s="45"/>
      <c r="G142" s="45"/>
      <c r="H142" s="45"/>
      <c r="I142" s="45"/>
      <c r="J142" s="45"/>
      <c r="K142" s="45"/>
      <c r="L142" s="45"/>
      <c r="M142" s="45">
        <v>0.53100694444444441</v>
      </c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  <c r="AB142" s="45"/>
      <c r="AC142" s="45"/>
      <c r="AD142" s="45"/>
      <c r="AE142" s="45"/>
      <c r="AF142" s="45"/>
      <c r="AG142" s="61">
        <f t="shared" si="62"/>
        <v>0.53100694444444441</v>
      </c>
      <c r="AH142" s="61">
        <f>IF(AG142&lt;&gt;"",AG142-AG137,"")</f>
        <v>-1.4689930555555555</v>
      </c>
      <c r="AJ142" s="61">
        <f t="shared" si="63"/>
        <v>0.53100694444444441</v>
      </c>
      <c r="AK142" s="61">
        <f t="shared" si="61"/>
        <v>0.53100694444444441</v>
      </c>
    </row>
    <row r="143" spans="1:72" ht="6.75" customHeight="1" thickBot="1" x14ac:dyDescent="0.3"/>
    <row r="144" spans="1:72" ht="19.5" thickBot="1" x14ac:dyDescent="0.3">
      <c r="A144" s="193" t="str">
        <f>Paramétrages!D15</f>
        <v/>
      </c>
      <c r="B144" s="194"/>
      <c r="C144" s="194"/>
      <c r="D144" s="194"/>
      <c r="E144" s="194"/>
      <c r="F144" s="194"/>
      <c r="G144" s="194"/>
      <c r="H144" s="194"/>
      <c r="I144" s="194"/>
      <c r="J144" s="194"/>
      <c r="K144" s="194"/>
      <c r="L144" s="194"/>
      <c r="M144" s="194"/>
      <c r="N144" s="194"/>
      <c r="O144" s="194"/>
      <c r="P144" s="194"/>
      <c r="Q144" s="194"/>
      <c r="R144" s="194"/>
      <c r="S144" s="194"/>
      <c r="T144" s="194"/>
      <c r="U144" s="194"/>
      <c r="V144" s="194"/>
      <c r="W144" s="194"/>
      <c r="X144" s="194"/>
      <c r="Y144" s="194"/>
      <c r="Z144" s="194"/>
      <c r="AA144" s="194"/>
      <c r="AB144" s="194"/>
      <c r="AC144" s="194"/>
      <c r="AD144" s="194"/>
      <c r="AE144" s="194"/>
      <c r="AF144" s="194"/>
      <c r="AG144" s="194"/>
      <c r="AH144" s="195"/>
    </row>
    <row r="145" spans="1:37" ht="15.75" thickBot="1" x14ac:dyDescent="0.3">
      <c r="A145" s="31" t="s">
        <v>31</v>
      </c>
      <c r="B145" s="32">
        <v>1</v>
      </c>
      <c r="C145" s="32">
        <v>2</v>
      </c>
      <c r="D145" s="32">
        <v>3</v>
      </c>
      <c r="E145" s="32">
        <v>4</v>
      </c>
      <c r="F145" s="32">
        <v>5</v>
      </c>
      <c r="G145" s="32">
        <v>6</v>
      </c>
      <c r="H145" s="32">
        <v>7</v>
      </c>
      <c r="I145" s="32">
        <v>8</v>
      </c>
      <c r="J145" s="32">
        <v>9</v>
      </c>
      <c r="K145" s="32">
        <v>10</v>
      </c>
      <c r="L145" s="32">
        <v>11</v>
      </c>
      <c r="M145" s="32">
        <v>12</v>
      </c>
      <c r="N145" s="32">
        <v>13</v>
      </c>
      <c r="O145" s="32">
        <v>14</v>
      </c>
      <c r="P145" s="32">
        <v>15</v>
      </c>
      <c r="Q145" s="32">
        <v>16</v>
      </c>
      <c r="R145" s="32">
        <v>17</v>
      </c>
      <c r="S145" s="32">
        <v>18</v>
      </c>
      <c r="T145" s="32">
        <v>19</v>
      </c>
      <c r="U145" s="32">
        <v>20</v>
      </c>
      <c r="V145" s="32">
        <v>21</v>
      </c>
      <c r="W145" s="32">
        <v>22</v>
      </c>
      <c r="X145" s="32">
        <v>23</v>
      </c>
      <c r="Y145" s="32">
        <v>24</v>
      </c>
      <c r="Z145" s="32">
        <v>25</v>
      </c>
      <c r="AA145" s="32">
        <v>26</v>
      </c>
      <c r="AB145" s="32">
        <v>27</v>
      </c>
      <c r="AC145" s="32">
        <v>28</v>
      </c>
      <c r="AD145" s="32">
        <v>29</v>
      </c>
      <c r="AE145" s="32">
        <v>30</v>
      </c>
      <c r="AF145" s="32">
        <v>31</v>
      </c>
      <c r="AG145" s="25" t="s">
        <v>32</v>
      </c>
      <c r="AH145" s="25" t="s">
        <v>33</v>
      </c>
      <c r="AJ145" s="25" t="s">
        <v>418</v>
      </c>
      <c r="AK145" s="25" t="s">
        <v>419</v>
      </c>
    </row>
    <row r="146" spans="1:37" x14ac:dyDescent="0.25">
      <c r="A146" s="47" t="s">
        <v>8</v>
      </c>
      <c r="B146" s="43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3"/>
      <c r="P146" s="43"/>
      <c r="Q146" s="43"/>
      <c r="R146" s="43"/>
      <c r="S146" s="43"/>
      <c r="T146" s="43"/>
      <c r="U146" s="44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  <c r="AF146" s="43"/>
      <c r="AG146" s="63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AVERAGE(B146:AF146),"")</f>
        <v/>
      </c>
      <c r="AH146" s="196" t="str">
        <f>IF(AG147&lt;&gt;"",AG147-AG146,"")</f>
        <v/>
      </c>
      <c r="AJ146" s="63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MIN(B146:AF146),"")</f>
        <v/>
      </c>
      <c r="AK146" s="63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MAX(B146:AF146),"")</f>
        <v/>
      </c>
    </row>
    <row r="147" spans="1:37" x14ac:dyDescent="0.25">
      <c r="A147" s="47" t="s">
        <v>3</v>
      </c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30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64" t="str">
        <f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AVERAGE(B147:AF147),"")</f>
        <v/>
      </c>
      <c r="AH147" s="197"/>
      <c r="AJ147" s="64" t="str">
        <f t="shared" ref="AJ147" si="65"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MIN(B147:AF147),"")</f>
        <v/>
      </c>
      <c r="AK147" s="64" t="str">
        <f t="shared" ref="AK147:AK153" si="66"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MAX(B147:AF147),"")</f>
        <v/>
      </c>
    </row>
    <row r="148" spans="1:37" x14ac:dyDescent="0.25">
      <c r="A148" s="47" t="s">
        <v>24</v>
      </c>
      <c r="B148" s="27"/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65" t="str">
        <f>IF(OR(B148&lt;&gt;"",C148&lt;&gt;"",D148&lt;&gt;"",E148&lt;&gt;"",F148&lt;&gt;"",G148&lt;&gt;"",H148&lt;&gt;"",I148&lt;&gt;"",J148&lt;&gt;"",K148&lt;&gt;"",L148&lt;&gt;"",M148&lt;&gt;"",N148&lt;&gt;"",O148&lt;&gt;"",P148&lt;&gt;"",Q148&lt;&gt;"",R148&lt;&gt;"",S148&lt;&gt;"",T148&lt;&gt;"",U148&lt;&gt;"",V148&lt;&gt;"",W148&lt;&gt;"",X148&lt;&gt;"",Y148&lt;&gt;"",Z148&lt;&gt;"",AA148&lt;&gt;"",AB148&lt;&gt;"",AC148&lt;&gt;"",AD148&lt;&gt;"",AE148&lt;&gt;"",AF148&lt;&gt;""),AVERAGE(B148:AF148),"")</f>
        <v/>
      </c>
      <c r="AH148" s="60"/>
      <c r="AJ148" s="135" t="str">
        <f>IF(OR(B148&lt;&gt;"",C148&lt;&gt;"",D148&lt;&gt;"",E148&lt;&gt;"",F148&lt;&gt;"",G148&lt;&gt;"",H148&lt;&gt;"",I148&lt;&gt;"",J148&lt;&gt;"",K148&lt;&gt;"",L148&lt;&gt;"",M148&lt;&gt;"",N148&lt;&gt;"",O148&lt;&gt;"",P148&lt;&gt;"",Q148&lt;&gt;"",R148&lt;&gt;"",S148&lt;&gt;"",T148&lt;&gt;"",U148&lt;&gt;"",V148&lt;&gt;"",W148&lt;&gt;"",X148&lt;&gt;"",Y148&lt;&gt;"",Z148&lt;&gt;"",AA148&lt;&gt;"",AB148&lt;&gt;"",AC148&lt;&gt;"",AD148&lt;&gt;"",AE148&lt;&gt;"",AF148&lt;&gt;""),MIN(B148:AF148),"")</f>
        <v/>
      </c>
      <c r="AK148" s="135" t="str">
        <f t="shared" si="66"/>
        <v/>
      </c>
    </row>
    <row r="149" spans="1:37" x14ac:dyDescent="0.25">
      <c r="A149" s="47" t="s">
        <v>25</v>
      </c>
      <c r="B149" s="27"/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66" t="str">
        <f t="shared" ref="AG149:AG153" si="67">IF(OR(B149&lt;&gt;"",C149&lt;&gt;"",D149&lt;&gt;"",E149&lt;&gt;"",F149&lt;&gt;"",G149&lt;&gt;"",H149&lt;&gt;"",I149&lt;&gt;"",J149&lt;&gt;"",K149&lt;&gt;"",L149&lt;&gt;"",M149&lt;&gt;"",N149&lt;&gt;"",O149&lt;&gt;"",P149&lt;&gt;"",Q149&lt;&gt;"",R149&lt;&gt;"",S149&lt;&gt;"",T149&lt;&gt;"",U149&lt;&gt;"",V149&lt;&gt;"",W149&lt;&gt;"",X149&lt;&gt;"",Y149&lt;&gt;"",Z149&lt;&gt;"",AA149&lt;&gt;"",AB149&lt;&gt;"",AC149&lt;&gt;"",AD149&lt;&gt;"",AE149&lt;&gt;"",AF149&lt;&gt;""),AVERAGE(B149:AF149),"")</f>
        <v/>
      </c>
      <c r="AH149" s="59"/>
      <c r="AJ149" s="135" t="str">
        <f t="shared" ref="AJ149:AJ153" si="68">IF(OR(B149&lt;&gt;"",C149&lt;&gt;"",D149&lt;&gt;"",E149&lt;&gt;"",F149&lt;&gt;"",G149&lt;&gt;"",H149&lt;&gt;"",I149&lt;&gt;"",J149&lt;&gt;"",K149&lt;&gt;"",L149&lt;&gt;"",M149&lt;&gt;"",N149&lt;&gt;"",O149&lt;&gt;"",P149&lt;&gt;"",Q149&lt;&gt;"",R149&lt;&gt;"",S149&lt;&gt;"",T149&lt;&gt;"",U149&lt;&gt;"",V149&lt;&gt;"",W149&lt;&gt;"",X149&lt;&gt;"",Y149&lt;&gt;"",Z149&lt;&gt;"",AA149&lt;&gt;"",AB149&lt;&gt;"",AC149&lt;&gt;"",AD149&lt;&gt;"",AE149&lt;&gt;"",AF149&lt;&gt;""),MIN(B149:AF149),"")</f>
        <v/>
      </c>
      <c r="AK149" s="135" t="str">
        <f t="shared" si="66"/>
        <v/>
      </c>
    </row>
    <row r="150" spans="1:37" x14ac:dyDescent="0.25">
      <c r="A150" s="47" t="s">
        <v>34</v>
      </c>
      <c r="B150" s="28" t="str">
        <f>IF(AND(B149&lt;&gt;"",B148&lt;&gt;""),B149/((13-B148)*6),"")</f>
        <v/>
      </c>
      <c r="C150" s="28" t="str">
        <f t="shared" ref="C150:AF150" si="69">IF(AND(C149&lt;&gt;"",C148&lt;&gt;""),C149/((13-C148)*6),"")</f>
        <v/>
      </c>
      <c r="D150" s="28" t="str">
        <f t="shared" si="69"/>
        <v/>
      </c>
      <c r="E150" s="28" t="str">
        <f t="shared" si="69"/>
        <v/>
      </c>
      <c r="F150" s="28" t="str">
        <f t="shared" si="69"/>
        <v/>
      </c>
      <c r="G150" s="28" t="str">
        <f t="shared" si="69"/>
        <v/>
      </c>
      <c r="H150" s="28" t="str">
        <f t="shared" si="69"/>
        <v/>
      </c>
      <c r="I150" s="28" t="str">
        <f t="shared" si="69"/>
        <v/>
      </c>
      <c r="J150" s="28" t="str">
        <f t="shared" si="69"/>
        <v/>
      </c>
      <c r="K150" s="28" t="str">
        <f t="shared" si="69"/>
        <v/>
      </c>
      <c r="L150" s="28" t="str">
        <f t="shared" si="69"/>
        <v/>
      </c>
      <c r="M150" s="28" t="str">
        <f t="shared" si="69"/>
        <v/>
      </c>
      <c r="N150" s="28" t="str">
        <f t="shared" si="69"/>
        <v/>
      </c>
      <c r="O150" s="28" t="str">
        <f t="shared" si="69"/>
        <v/>
      </c>
      <c r="P150" s="28" t="str">
        <f t="shared" si="69"/>
        <v/>
      </c>
      <c r="Q150" s="28" t="str">
        <f t="shared" si="69"/>
        <v/>
      </c>
      <c r="R150" s="28" t="str">
        <f t="shared" si="69"/>
        <v/>
      </c>
      <c r="S150" s="28" t="str">
        <f t="shared" si="69"/>
        <v/>
      </c>
      <c r="T150" s="28" t="str">
        <f t="shared" si="69"/>
        <v/>
      </c>
      <c r="U150" s="28" t="str">
        <f t="shared" si="69"/>
        <v/>
      </c>
      <c r="V150" s="28" t="str">
        <f t="shared" si="69"/>
        <v/>
      </c>
      <c r="W150" s="28" t="str">
        <f t="shared" si="69"/>
        <v/>
      </c>
      <c r="X150" s="28" t="str">
        <f t="shared" si="69"/>
        <v/>
      </c>
      <c r="Y150" s="28" t="str">
        <f t="shared" si="69"/>
        <v/>
      </c>
      <c r="Z150" s="28" t="str">
        <f t="shared" si="69"/>
        <v/>
      </c>
      <c r="AA150" s="28" t="str">
        <f t="shared" si="69"/>
        <v/>
      </c>
      <c r="AB150" s="28" t="str">
        <f t="shared" si="69"/>
        <v/>
      </c>
      <c r="AC150" s="28" t="str">
        <f t="shared" si="69"/>
        <v/>
      </c>
      <c r="AD150" s="28" t="str">
        <f t="shared" si="69"/>
        <v/>
      </c>
      <c r="AE150" s="28" t="str">
        <f t="shared" si="69"/>
        <v/>
      </c>
      <c r="AF150" s="28" t="str">
        <f t="shared" si="69"/>
        <v/>
      </c>
      <c r="AG150" s="62" t="str">
        <f t="shared" si="67"/>
        <v/>
      </c>
      <c r="AH150" s="59"/>
      <c r="AJ150" s="137" t="str">
        <f t="shared" si="68"/>
        <v/>
      </c>
      <c r="AK150" s="137" t="str">
        <f t="shared" si="66"/>
        <v/>
      </c>
    </row>
    <row r="151" spans="1:37" x14ac:dyDescent="0.25">
      <c r="A151" s="47" t="s">
        <v>19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64" t="str">
        <f t="shared" si="67"/>
        <v/>
      </c>
      <c r="AH151" s="67" t="str">
        <f>IF(AND(AG151&lt;&gt;"",AG147&lt;&gt;""),AG151-AG147,"")</f>
        <v/>
      </c>
      <c r="AJ151" s="64" t="str">
        <f t="shared" si="68"/>
        <v/>
      </c>
      <c r="AK151" s="64" t="str">
        <f t="shared" si="66"/>
        <v/>
      </c>
    </row>
    <row r="152" spans="1:37" x14ac:dyDescent="0.25">
      <c r="A152" s="47" t="s">
        <v>4</v>
      </c>
      <c r="B152" s="141"/>
      <c r="C152" s="141"/>
      <c r="D152" s="141"/>
      <c r="E152" s="141"/>
      <c r="F152" s="141"/>
      <c r="G152" s="141"/>
      <c r="H152" s="141"/>
      <c r="I152" s="141"/>
      <c r="J152" s="141"/>
      <c r="K152" s="141"/>
      <c r="L152" s="141"/>
      <c r="M152" s="141"/>
      <c r="N152" s="141"/>
      <c r="O152" s="141"/>
      <c r="P152" s="141"/>
      <c r="Q152" s="141"/>
      <c r="R152" s="141"/>
      <c r="S152" s="141"/>
      <c r="T152" s="141"/>
      <c r="U152" s="142"/>
      <c r="V152" s="141"/>
      <c r="W152" s="141"/>
      <c r="X152" s="141"/>
      <c r="Y152" s="141"/>
      <c r="Z152" s="141"/>
      <c r="AA152" s="141"/>
      <c r="AB152" s="141"/>
      <c r="AC152" s="141"/>
      <c r="AD152" s="141"/>
      <c r="AE152" s="141"/>
      <c r="AF152" s="141"/>
      <c r="AG152" s="67" t="str">
        <f t="shared" si="67"/>
        <v/>
      </c>
      <c r="AH152" s="67" t="str">
        <f>IF(AG152&lt;&gt;"",AG152-AG147,"")</f>
        <v/>
      </c>
      <c r="AJ152" s="67" t="str">
        <f t="shared" si="68"/>
        <v/>
      </c>
      <c r="AK152" s="67" t="str">
        <f t="shared" si="66"/>
        <v/>
      </c>
    </row>
    <row r="153" spans="1:37" ht="15.75" thickBot="1" x14ac:dyDescent="0.3">
      <c r="A153" s="143" t="s">
        <v>421</v>
      </c>
      <c r="B153" s="45"/>
      <c r="C153" s="45"/>
      <c r="D153" s="45"/>
      <c r="E153" s="45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5"/>
      <c r="Q153" s="45"/>
      <c r="R153" s="45"/>
      <c r="S153" s="45"/>
      <c r="T153" s="45"/>
      <c r="U153" s="45"/>
      <c r="V153" s="45"/>
      <c r="W153" s="45"/>
      <c r="X153" s="45"/>
      <c r="Y153" s="45"/>
      <c r="Z153" s="45"/>
      <c r="AA153" s="45"/>
      <c r="AB153" s="45"/>
      <c r="AC153" s="45"/>
      <c r="AD153" s="45"/>
      <c r="AE153" s="45"/>
      <c r="AF153" s="45"/>
      <c r="AG153" s="61" t="str">
        <f t="shared" si="67"/>
        <v/>
      </c>
      <c r="AH153" s="61" t="str">
        <f>IF(AG153&lt;&gt;"",AG153-AG148,"")</f>
        <v/>
      </c>
      <c r="AJ153" s="61" t="str">
        <f t="shared" si="68"/>
        <v/>
      </c>
      <c r="AK153" s="61" t="str">
        <f t="shared" si="66"/>
        <v/>
      </c>
    </row>
    <row r="154" spans="1:37" ht="6.75" customHeight="1" thickBot="1" x14ac:dyDescent="0.3"/>
    <row r="155" spans="1:37" ht="19.5" thickBot="1" x14ac:dyDescent="0.3">
      <c r="A155" s="193" t="str">
        <f>Paramétrages!D16</f>
        <v/>
      </c>
      <c r="B155" s="194"/>
      <c r="C155" s="194"/>
      <c r="D155" s="194"/>
      <c r="E155" s="194"/>
      <c r="F155" s="194"/>
      <c r="G155" s="194"/>
      <c r="H155" s="194"/>
      <c r="I155" s="194"/>
      <c r="J155" s="194"/>
      <c r="K155" s="194"/>
      <c r="L155" s="194"/>
      <c r="M155" s="194"/>
      <c r="N155" s="194"/>
      <c r="O155" s="194"/>
      <c r="P155" s="194"/>
      <c r="Q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5"/>
    </row>
    <row r="156" spans="1:37" ht="15.75" thickBot="1" x14ac:dyDescent="0.3">
      <c r="A156" s="31" t="s">
        <v>31</v>
      </c>
      <c r="B156" s="32">
        <v>1</v>
      </c>
      <c r="C156" s="32">
        <v>2</v>
      </c>
      <c r="D156" s="32">
        <v>3</v>
      </c>
      <c r="E156" s="32">
        <v>4</v>
      </c>
      <c r="F156" s="32">
        <v>5</v>
      </c>
      <c r="G156" s="32">
        <v>6</v>
      </c>
      <c r="H156" s="32">
        <v>7</v>
      </c>
      <c r="I156" s="32">
        <v>8</v>
      </c>
      <c r="J156" s="32">
        <v>9</v>
      </c>
      <c r="K156" s="32">
        <v>10</v>
      </c>
      <c r="L156" s="32">
        <v>11</v>
      </c>
      <c r="M156" s="32">
        <v>12</v>
      </c>
      <c r="N156" s="32">
        <v>13</v>
      </c>
      <c r="O156" s="32">
        <v>14</v>
      </c>
      <c r="P156" s="32">
        <v>15</v>
      </c>
      <c r="Q156" s="32">
        <v>16</v>
      </c>
      <c r="R156" s="32">
        <v>17</v>
      </c>
      <c r="S156" s="32">
        <v>18</v>
      </c>
      <c r="T156" s="32">
        <v>19</v>
      </c>
      <c r="U156" s="32">
        <v>20</v>
      </c>
      <c r="V156" s="32">
        <v>21</v>
      </c>
      <c r="W156" s="32">
        <v>22</v>
      </c>
      <c r="X156" s="32">
        <v>23</v>
      </c>
      <c r="Y156" s="32">
        <v>24</v>
      </c>
      <c r="Z156" s="32">
        <v>25</v>
      </c>
      <c r="AA156" s="32">
        <v>26</v>
      </c>
      <c r="AB156" s="32">
        <v>27</v>
      </c>
      <c r="AC156" s="32">
        <v>28</v>
      </c>
      <c r="AD156" s="32">
        <v>29</v>
      </c>
      <c r="AE156" s="32">
        <v>30</v>
      </c>
      <c r="AF156" s="32">
        <v>31</v>
      </c>
      <c r="AG156" s="25" t="s">
        <v>32</v>
      </c>
      <c r="AH156" s="25" t="s">
        <v>33</v>
      </c>
      <c r="AJ156" s="25" t="s">
        <v>418</v>
      </c>
      <c r="AK156" s="25" t="s">
        <v>419</v>
      </c>
    </row>
    <row r="157" spans="1:37" x14ac:dyDescent="0.25">
      <c r="A157" s="47" t="s">
        <v>8</v>
      </c>
      <c r="B157" s="43"/>
      <c r="C157" s="43"/>
      <c r="D157" s="43"/>
      <c r="E157" s="43"/>
      <c r="F157" s="43"/>
      <c r="G157" s="43"/>
      <c r="H157" s="43"/>
      <c r="I157" s="43"/>
      <c r="J157" s="43"/>
      <c r="K157" s="43"/>
      <c r="L157" s="43"/>
      <c r="M157" s="43"/>
      <c r="N157" s="43"/>
      <c r="O157" s="43"/>
      <c r="P157" s="43"/>
      <c r="Q157" s="43"/>
      <c r="R157" s="43"/>
      <c r="S157" s="43"/>
      <c r="T157" s="43"/>
      <c r="U157" s="44"/>
      <c r="V157" s="43"/>
      <c r="W157" s="43"/>
      <c r="X157" s="43"/>
      <c r="Y157" s="43"/>
      <c r="Z157" s="43"/>
      <c r="AA157" s="43"/>
      <c r="AB157" s="43"/>
      <c r="AC157" s="43"/>
      <c r="AD157" s="43"/>
      <c r="AE157" s="43"/>
      <c r="AF157" s="43"/>
      <c r="AG157" s="63" t="str">
        <f>IF(OR(B157&lt;&gt;"",C157&lt;&gt;"",D157&lt;&gt;"",E157&lt;&gt;"",F157&lt;&gt;"",G157&lt;&gt;"",H157&lt;&gt;"",I157&lt;&gt;"",J157&lt;&gt;"",K157&lt;&gt;"",L157&lt;&gt;"",M157&lt;&gt;"",N157&lt;&gt;"",O157&lt;&gt;"",P157&lt;&gt;"",Q157&lt;&gt;"",R157&lt;&gt;"",S157&lt;&gt;"",T157&lt;&gt;"",U157&lt;&gt;"",V157&lt;&gt;"",W157&lt;&gt;"",X157&lt;&gt;"",Y157&lt;&gt;"",Z157&lt;&gt;"",AA157&lt;&gt;"",AB157&lt;&gt;"",AC157&lt;&gt;"",AD157&lt;&gt;"",AE157&lt;&gt;"",AF157&lt;&gt;""),AVERAGE(B157:AF157),"")</f>
        <v/>
      </c>
      <c r="AH157" s="196" t="str">
        <f>IF(AG158&lt;&gt;"",AG158-AG157,"")</f>
        <v/>
      </c>
      <c r="AJ157" s="63" t="str">
        <f>IF(OR(B157&lt;&gt;"",C157&lt;&gt;"",D157&lt;&gt;"",E157&lt;&gt;"",F157&lt;&gt;"",G157&lt;&gt;"",H157&lt;&gt;"",I157&lt;&gt;"",J157&lt;&gt;"",K157&lt;&gt;"",L157&lt;&gt;"",M157&lt;&gt;"",N157&lt;&gt;"",O157&lt;&gt;"",P157&lt;&gt;"",Q157&lt;&gt;"",R157&lt;&gt;"",S157&lt;&gt;"",T157&lt;&gt;"",U157&lt;&gt;"",V157&lt;&gt;"",W157&lt;&gt;"",X157&lt;&gt;"",Y157&lt;&gt;"",Z157&lt;&gt;"",AA157&lt;&gt;"",AB157&lt;&gt;"",AC157&lt;&gt;"",AD157&lt;&gt;"",AE157&lt;&gt;"",AF157&lt;&gt;""),MIN(B157:AF157),"")</f>
        <v/>
      </c>
      <c r="AK157" s="63" t="str">
        <f>IF(OR(B157&lt;&gt;"",C157&lt;&gt;"",D157&lt;&gt;"",E157&lt;&gt;"",F157&lt;&gt;"",G157&lt;&gt;"",H157&lt;&gt;"",I157&lt;&gt;"",J157&lt;&gt;"",K157&lt;&gt;"",L157&lt;&gt;"",M157&lt;&gt;"",N157&lt;&gt;"",O157&lt;&gt;"",P157&lt;&gt;"",Q157&lt;&gt;"",R157&lt;&gt;"",S157&lt;&gt;"",T157&lt;&gt;"",U157&lt;&gt;"",V157&lt;&gt;"",W157&lt;&gt;"",X157&lt;&gt;"",Y157&lt;&gt;"",Z157&lt;&gt;"",AA157&lt;&gt;"",AB157&lt;&gt;"",AC157&lt;&gt;"",AD157&lt;&gt;"",AE157&lt;&gt;"",AF157&lt;&gt;""),MAX(B157:AF157),"")</f>
        <v/>
      </c>
    </row>
    <row r="158" spans="1:37" x14ac:dyDescent="0.25">
      <c r="A158" s="47" t="s">
        <v>3</v>
      </c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30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64" t="str">
        <f>IF(OR(B158&lt;&gt;"",C158&lt;&gt;"",D158&lt;&gt;"",E158&lt;&gt;"",F158&lt;&gt;"",G158&lt;&gt;"",H158&lt;&gt;"",I158&lt;&gt;"",J158&lt;&gt;"",K158&lt;&gt;"",L158&lt;&gt;"",M158&lt;&gt;"",N158&lt;&gt;"",O158&lt;&gt;"",P158&lt;&gt;"",Q158&lt;&gt;"",R158&lt;&gt;"",S158&lt;&gt;"",T158&lt;&gt;"",U158&lt;&gt;"",V158&lt;&gt;"",W158&lt;&gt;"",X158&lt;&gt;"",Y158&lt;&gt;"",Z158&lt;&gt;"",AA158&lt;&gt;"",AB158&lt;&gt;"",AC158&lt;&gt;"",AD158&lt;&gt;"",AE158&lt;&gt;"",AF158&lt;&gt;""),AVERAGE(B158:AF158),"")</f>
        <v/>
      </c>
      <c r="AH158" s="197"/>
      <c r="AJ158" s="64" t="str">
        <f t="shared" ref="AJ158" si="70">IF(OR(B158&lt;&gt;"",C158&lt;&gt;"",D158&lt;&gt;"",E158&lt;&gt;"",F158&lt;&gt;"",G158&lt;&gt;"",H158&lt;&gt;"",I158&lt;&gt;"",J158&lt;&gt;"",K158&lt;&gt;"",L158&lt;&gt;"",M158&lt;&gt;"",N158&lt;&gt;"",O158&lt;&gt;"",P158&lt;&gt;"",Q158&lt;&gt;"",R158&lt;&gt;"",S158&lt;&gt;"",T158&lt;&gt;"",U158&lt;&gt;"",V158&lt;&gt;"",W158&lt;&gt;"",X158&lt;&gt;"",Y158&lt;&gt;"",Z158&lt;&gt;"",AA158&lt;&gt;"",AB158&lt;&gt;"",AC158&lt;&gt;"",AD158&lt;&gt;"",AE158&lt;&gt;"",AF158&lt;&gt;""),MIN(B158:AF158),"")</f>
        <v/>
      </c>
      <c r="AK158" s="64" t="str">
        <f t="shared" ref="AK158:AK164" si="71">IF(OR(B158&lt;&gt;"",C158&lt;&gt;"",D158&lt;&gt;"",E158&lt;&gt;"",F158&lt;&gt;"",G158&lt;&gt;"",H158&lt;&gt;"",I158&lt;&gt;"",J158&lt;&gt;"",K158&lt;&gt;"",L158&lt;&gt;"",M158&lt;&gt;"",N158&lt;&gt;"",O158&lt;&gt;"",P158&lt;&gt;"",Q158&lt;&gt;"",R158&lt;&gt;"",S158&lt;&gt;"",T158&lt;&gt;"",U158&lt;&gt;"",V158&lt;&gt;"",W158&lt;&gt;"",X158&lt;&gt;"",Y158&lt;&gt;"",Z158&lt;&gt;"",AA158&lt;&gt;"",AB158&lt;&gt;"",AC158&lt;&gt;"",AD158&lt;&gt;"",AE158&lt;&gt;"",AF158&lt;&gt;""),MAX(B158:AF158),"")</f>
        <v/>
      </c>
    </row>
    <row r="159" spans="1:37" x14ac:dyDescent="0.25">
      <c r="A159" s="47" t="s">
        <v>24</v>
      </c>
      <c r="B159" s="27"/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65" t="str">
        <f>IF(OR(B159&lt;&gt;"",C159&lt;&gt;"",D159&lt;&gt;"",E159&lt;&gt;"",F159&lt;&gt;"",G159&lt;&gt;"",H159&lt;&gt;"",I159&lt;&gt;"",J159&lt;&gt;"",K159&lt;&gt;"",L159&lt;&gt;"",M159&lt;&gt;"",N159&lt;&gt;"",O159&lt;&gt;"",P159&lt;&gt;"",Q159&lt;&gt;"",R159&lt;&gt;"",S159&lt;&gt;"",T159&lt;&gt;"",U159&lt;&gt;"",V159&lt;&gt;"",W159&lt;&gt;"",X159&lt;&gt;"",Y159&lt;&gt;"",Z159&lt;&gt;"",AA159&lt;&gt;"",AB159&lt;&gt;"",AC159&lt;&gt;"",AD159&lt;&gt;"",AE159&lt;&gt;"",AF159&lt;&gt;""),AVERAGE(B159:AF159),"")</f>
        <v/>
      </c>
      <c r="AH159" s="60"/>
      <c r="AJ159" s="135" t="str">
        <f>IF(OR(B159&lt;&gt;"",C159&lt;&gt;"",D159&lt;&gt;"",E159&lt;&gt;"",F159&lt;&gt;"",G159&lt;&gt;"",H159&lt;&gt;"",I159&lt;&gt;"",J159&lt;&gt;"",K159&lt;&gt;"",L159&lt;&gt;"",M159&lt;&gt;"",N159&lt;&gt;"",O159&lt;&gt;"",P159&lt;&gt;"",Q159&lt;&gt;"",R159&lt;&gt;"",S159&lt;&gt;"",T159&lt;&gt;"",U159&lt;&gt;"",V159&lt;&gt;"",W159&lt;&gt;"",X159&lt;&gt;"",Y159&lt;&gt;"",Z159&lt;&gt;"",AA159&lt;&gt;"",AB159&lt;&gt;"",AC159&lt;&gt;"",AD159&lt;&gt;"",AE159&lt;&gt;"",AF159&lt;&gt;""),MIN(B159:AF159),"")</f>
        <v/>
      </c>
      <c r="AK159" s="135" t="str">
        <f t="shared" si="71"/>
        <v/>
      </c>
    </row>
    <row r="160" spans="1:37" x14ac:dyDescent="0.25">
      <c r="A160" s="47" t="s">
        <v>25</v>
      </c>
      <c r="B160" s="27"/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66" t="str">
        <f t="shared" ref="AG160:AG164" si="72">IF(OR(B160&lt;&gt;"",C160&lt;&gt;"",D160&lt;&gt;"",E160&lt;&gt;"",F160&lt;&gt;"",G160&lt;&gt;"",H160&lt;&gt;"",I160&lt;&gt;"",J160&lt;&gt;"",K160&lt;&gt;"",L160&lt;&gt;"",M160&lt;&gt;"",N160&lt;&gt;"",O160&lt;&gt;"",P160&lt;&gt;"",Q160&lt;&gt;"",R160&lt;&gt;"",S160&lt;&gt;"",T160&lt;&gt;"",U160&lt;&gt;"",V160&lt;&gt;"",W160&lt;&gt;"",X160&lt;&gt;"",Y160&lt;&gt;"",Z160&lt;&gt;"",AA160&lt;&gt;"",AB160&lt;&gt;"",AC160&lt;&gt;"",AD160&lt;&gt;"",AE160&lt;&gt;"",AF160&lt;&gt;""),AVERAGE(B160:AF160),"")</f>
        <v/>
      </c>
      <c r="AH160" s="59"/>
      <c r="AJ160" s="135" t="str">
        <f t="shared" ref="AJ160:AJ164" si="73">IF(OR(B160&lt;&gt;"",C160&lt;&gt;"",D160&lt;&gt;"",E160&lt;&gt;"",F160&lt;&gt;"",G160&lt;&gt;"",H160&lt;&gt;"",I160&lt;&gt;"",J160&lt;&gt;"",K160&lt;&gt;"",L160&lt;&gt;"",M160&lt;&gt;"",N160&lt;&gt;"",O160&lt;&gt;"",P160&lt;&gt;"",Q160&lt;&gt;"",R160&lt;&gt;"",S160&lt;&gt;"",T160&lt;&gt;"",U160&lt;&gt;"",V160&lt;&gt;"",W160&lt;&gt;"",X160&lt;&gt;"",Y160&lt;&gt;"",Z160&lt;&gt;"",AA160&lt;&gt;"",AB160&lt;&gt;"",AC160&lt;&gt;"",AD160&lt;&gt;"",AE160&lt;&gt;"",AF160&lt;&gt;""),MIN(B160:AF160),"")</f>
        <v/>
      </c>
      <c r="AK160" s="135" t="str">
        <f t="shared" si="71"/>
        <v/>
      </c>
    </row>
    <row r="161" spans="1:37" x14ac:dyDescent="0.25">
      <c r="A161" s="47" t="s">
        <v>34</v>
      </c>
      <c r="B161" s="28" t="str">
        <f>IF(AND(B160&lt;&gt;"",B159&lt;&gt;""),B160/((13-B159)*6),"")</f>
        <v/>
      </c>
      <c r="C161" s="28" t="str">
        <f t="shared" ref="C161:AF161" si="74">IF(AND(C160&lt;&gt;"",C159&lt;&gt;""),C160/((13-C159)*6),"")</f>
        <v/>
      </c>
      <c r="D161" s="28" t="str">
        <f t="shared" si="74"/>
        <v/>
      </c>
      <c r="E161" s="28" t="str">
        <f t="shared" si="74"/>
        <v/>
      </c>
      <c r="F161" s="28" t="str">
        <f t="shared" si="74"/>
        <v/>
      </c>
      <c r="G161" s="28" t="str">
        <f t="shared" si="74"/>
        <v/>
      </c>
      <c r="H161" s="28" t="str">
        <f t="shared" si="74"/>
        <v/>
      </c>
      <c r="I161" s="28" t="str">
        <f t="shared" si="74"/>
        <v/>
      </c>
      <c r="J161" s="28" t="str">
        <f t="shared" si="74"/>
        <v/>
      </c>
      <c r="K161" s="28" t="str">
        <f t="shared" si="74"/>
        <v/>
      </c>
      <c r="L161" s="28" t="str">
        <f t="shared" si="74"/>
        <v/>
      </c>
      <c r="M161" s="28" t="str">
        <f t="shared" si="74"/>
        <v/>
      </c>
      <c r="N161" s="28" t="str">
        <f t="shared" si="74"/>
        <v/>
      </c>
      <c r="O161" s="28" t="str">
        <f t="shared" si="74"/>
        <v/>
      </c>
      <c r="P161" s="28" t="str">
        <f t="shared" si="74"/>
        <v/>
      </c>
      <c r="Q161" s="28" t="str">
        <f t="shared" si="74"/>
        <v/>
      </c>
      <c r="R161" s="28" t="str">
        <f t="shared" si="74"/>
        <v/>
      </c>
      <c r="S161" s="28" t="str">
        <f t="shared" si="74"/>
        <v/>
      </c>
      <c r="T161" s="28" t="str">
        <f t="shared" si="74"/>
        <v/>
      </c>
      <c r="U161" s="28" t="str">
        <f t="shared" si="74"/>
        <v/>
      </c>
      <c r="V161" s="28" t="str">
        <f t="shared" si="74"/>
        <v/>
      </c>
      <c r="W161" s="28" t="str">
        <f t="shared" si="74"/>
        <v/>
      </c>
      <c r="X161" s="28" t="str">
        <f t="shared" si="74"/>
        <v/>
      </c>
      <c r="Y161" s="28" t="str">
        <f t="shared" si="74"/>
        <v/>
      </c>
      <c r="Z161" s="28" t="str">
        <f t="shared" si="74"/>
        <v/>
      </c>
      <c r="AA161" s="28" t="str">
        <f t="shared" si="74"/>
        <v/>
      </c>
      <c r="AB161" s="28" t="str">
        <f t="shared" si="74"/>
        <v/>
      </c>
      <c r="AC161" s="28" t="str">
        <f t="shared" si="74"/>
        <v/>
      </c>
      <c r="AD161" s="28" t="str">
        <f t="shared" si="74"/>
        <v/>
      </c>
      <c r="AE161" s="28" t="str">
        <f t="shared" si="74"/>
        <v/>
      </c>
      <c r="AF161" s="28" t="str">
        <f t="shared" si="74"/>
        <v/>
      </c>
      <c r="AG161" s="62" t="str">
        <f t="shared" si="72"/>
        <v/>
      </c>
      <c r="AH161" s="59"/>
      <c r="AJ161" s="137" t="str">
        <f t="shared" si="73"/>
        <v/>
      </c>
      <c r="AK161" s="137" t="str">
        <f t="shared" si="71"/>
        <v/>
      </c>
    </row>
    <row r="162" spans="1:37" x14ac:dyDescent="0.25">
      <c r="A162" s="47" t="s">
        <v>19</v>
      </c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64" t="str">
        <f t="shared" si="72"/>
        <v/>
      </c>
      <c r="AH162" s="67" t="str">
        <f>IF(AND(AG162&lt;&gt;"",AG158&lt;&gt;""),AG162-AG158,"")</f>
        <v/>
      </c>
      <c r="AJ162" s="64" t="str">
        <f t="shared" si="73"/>
        <v/>
      </c>
      <c r="AK162" s="64" t="str">
        <f t="shared" si="71"/>
        <v/>
      </c>
    </row>
    <row r="163" spans="1:37" x14ac:dyDescent="0.25">
      <c r="A163" s="47" t="s">
        <v>4</v>
      </c>
      <c r="B163" s="141"/>
      <c r="C163" s="141"/>
      <c r="D163" s="141"/>
      <c r="E163" s="141"/>
      <c r="F163" s="141"/>
      <c r="G163" s="141"/>
      <c r="H163" s="141"/>
      <c r="I163" s="141"/>
      <c r="J163" s="141"/>
      <c r="K163" s="141"/>
      <c r="L163" s="141"/>
      <c r="M163" s="141"/>
      <c r="N163" s="141"/>
      <c r="O163" s="141"/>
      <c r="P163" s="141"/>
      <c r="Q163" s="141"/>
      <c r="R163" s="141"/>
      <c r="S163" s="141"/>
      <c r="T163" s="141"/>
      <c r="U163" s="142"/>
      <c r="V163" s="141"/>
      <c r="W163" s="141"/>
      <c r="X163" s="141"/>
      <c r="Y163" s="141"/>
      <c r="Z163" s="141"/>
      <c r="AA163" s="141"/>
      <c r="AB163" s="141"/>
      <c r="AC163" s="141"/>
      <c r="AD163" s="141"/>
      <c r="AE163" s="141"/>
      <c r="AF163" s="141"/>
      <c r="AG163" s="67" t="str">
        <f t="shared" si="72"/>
        <v/>
      </c>
      <c r="AH163" s="67" t="str">
        <f>IF(AG163&lt;&gt;"",AG163-AG158,"")</f>
        <v/>
      </c>
      <c r="AJ163" s="67" t="str">
        <f t="shared" si="73"/>
        <v/>
      </c>
      <c r="AK163" s="67" t="str">
        <f t="shared" si="71"/>
        <v/>
      </c>
    </row>
    <row r="164" spans="1:37" ht="15.75" thickBot="1" x14ac:dyDescent="0.3">
      <c r="A164" s="143" t="s">
        <v>421</v>
      </c>
      <c r="B164" s="45"/>
      <c r="C164" s="45"/>
      <c r="D164" s="45"/>
      <c r="E164" s="45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5"/>
      <c r="Q164" s="45"/>
      <c r="R164" s="45"/>
      <c r="S164" s="45"/>
      <c r="T164" s="45"/>
      <c r="U164" s="45"/>
      <c r="V164" s="45"/>
      <c r="W164" s="45"/>
      <c r="X164" s="45"/>
      <c r="Y164" s="45"/>
      <c r="Z164" s="45"/>
      <c r="AA164" s="45"/>
      <c r="AB164" s="45"/>
      <c r="AC164" s="45"/>
      <c r="AD164" s="45"/>
      <c r="AE164" s="45"/>
      <c r="AF164" s="45"/>
      <c r="AG164" s="61" t="str">
        <f t="shared" si="72"/>
        <v/>
      </c>
      <c r="AH164" s="61" t="str">
        <f>IF(AG164&lt;&gt;"",AG164-AG159,"")</f>
        <v/>
      </c>
      <c r="AJ164" s="61" t="str">
        <f t="shared" si="73"/>
        <v/>
      </c>
      <c r="AK164" s="61" t="str">
        <f t="shared" si="71"/>
        <v/>
      </c>
    </row>
    <row r="165" spans="1:37" ht="6.75" customHeight="1" thickBot="1" x14ac:dyDescent="0.3"/>
    <row r="166" spans="1:37" ht="19.5" thickBot="1" x14ac:dyDescent="0.3">
      <c r="A166" s="199" t="str">
        <f>Paramétrages!D17</f>
        <v/>
      </c>
      <c r="B166" s="194"/>
      <c r="C166" s="194"/>
      <c r="D166" s="194"/>
      <c r="E166" s="194"/>
      <c r="F166" s="194"/>
      <c r="G166" s="194"/>
      <c r="H166" s="194"/>
      <c r="I166" s="194"/>
      <c r="J166" s="194"/>
      <c r="K166" s="194"/>
      <c r="L166" s="194"/>
      <c r="M166" s="194"/>
      <c r="N166" s="194"/>
      <c r="O166" s="194"/>
      <c r="P166" s="194"/>
      <c r="Q166" s="194"/>
      <c r="R166" s="194"/>
      <c r="S166" s="194"/>
      <c r="T166" s="194"/>
      <c r="U166" s="194"/>
      <c r="V166" s="194"/>
      <c r="W166" s="194"/>
      <c r="X166" s="194"/>
      <c r="Y166" s="194"/>
      <c r="Z166" s="194"/>
      <c r="AA166" s="194"/>
      <c r="AB166" s="194"/>
      <c r="AC166" s="194"/>
      <c r="AD166" s="194"/>
      <c r="AE166" s="194"/>
      <c r="AF166" s="194"/>
      <c r="AG166" s="194"/>
      <c r="AH166" s="195"/>
    </row>
    <row r="167" spans="1:37" ht="15.75" thickBot="1" x14ac:dyDescent="0.3">
      <c r="A167" s="31" t="s">
        <v>31</v>
      </c>
      <c r="B167" s="32">
        <v>1</v>
      </c>
      <c r="C167" s="32">
        <v>2</v>
      </c>
      <c r="D167" s="32">
        <v>3</v>
      </c>
      <c r="E167" s="32">
        <v>4</v>
      </c>
      <c r="F167" s="32">
        <v>5</v>
      </c>
      <c r="G167" s="32">
        <v>6</v>
      </c>
      <c r="H167" s="32">
        <v>7</v>
      </c>
      <c r="I167" s="32">
        <v>8</v>
      </c>
      <c r="J167" s="32">
        <v>9</v>
      </c>
      <c r="K167" s="32">
        <v>10</v>
      </c>
      <c r="L167" s="32">
        <v>11</v>
      </c>
      <c r="M167" s="32">
        <v>12</v>
      </c>
      <c r="N167" s="32">
        <v>13</v>
      </c>
      <c r="O167" s="32">
        <v>14</v>
      </c>
      <c r="P167" s="32">
        <v>15</v>
      </c>
      <c r="Q167" s="32">
        <v>16</v>
      </c>
      <c r="R167" s="32">
        <v>17</v>
      </c>
      <c r="S167" s="32">
        <v>18</v>
      </c>
      <c r="T167" s="32">
        <v>19</v>
      </c>
      <c r="U167" s="32">
        <v>20</v>
      </c>
      <c r="V167" s="32">
        <v>21</v>
      </c>
      <c r="W167" s="32">
        <v>22</v>
      </c>
      <c r="X167" s="32">
        <v>23</v>
      </c>
      <c r="Y167" s="32">
        <v>24</v>
      </c>
      <c r="Z167" s="32">
        <v>25</v>
      </c>
      <c r="AA167" s="32">
        <v>26</v>
      </c>
      <c r="AB167" s="32">
        <v>27</v>
      </c>
      <c r="AC167" s="32">
        <v>28</v>
      </c>
      <c r="AD167" s="32">
        <v>29</v>
      </c>
      <c r="AE167" s="32">
        <v>30</v>
      </c>
      <c r="AF167" s="32">
        <v>31</v>
      </c>
      <c r="AG167" s="25" t="s">
        <v>32</v>
      </c>
      <c r="AH167" s="25" t="s">
        <v>33</v>
      </c>
      <c r="AJ167" s="25" t="s">
        <v>418</v>
      </c>
      <c r="AK167" s="25" t="s">
        <v>419</v>
      </c>
    </row>
    <row r="168" spans="1:37" x14ac:dyDescent="0.25">
      <c r="A168" s="47" t="s">
        <v>8</v>
      </c>
      <c r="B168" s="43"/>
      <c r="C168" s="43"/>
      <c r="D168" s="43"/>
      <c r="E168" s="43"/>
      <c r="F168" s="43"/>
      <c r="G168" s="43"/>
      <c r="H168" s="43"/>
      <c r="I168" s="43"/>
      <c r="J168" s="43"/>
      <c r="K168" s="43"/>
      <c r="L168" s="43"/>
      <c r="M168" s="43"/>
      <c r="N168" s="43"/>
      <c r="O168" s="43"/>
      <c r="P168" s="43"/>
      <c r="Q168" s="43"/>
      <c r="R168" s="43"/>
      <c r="S168" s="43"/>
      <c r="T168" s="43"/>
      <c r="U168" s="44"/>
      <c r="V168" s="43"/>
      <c r="W168" s="43"/>
      <c r="X168" s="43"/>
      <c r="Y168" s="43"/>
      <c r="Z168" s="43"/>
      <c r="AA168" s="43"/>
      <c r="AB168" s="43"/>
      <c r="AC168" s="43"/>
      <c r="AD168" s="43"/>
      <c r="AE168" s="43"/>
      <c r="AF168" s="43"/>
      <c r="AG168" s="63" t="str">
        <f>IF(OR(B168&lt;&gt;"",C168&lt;&gt;"",D168&lt;&gt;"",E168&lt;&gt;"",F168&lt;&gt;"",G168&lt;&gt;"",H168&lt;&gt;"",I168&lt;&gt;"",J168&lt;&gt;"",K168&lt;&gt;"",L168&lt;&gt;"",M168&lt;&gt;"",N168&lt;&gt;"",O168&lt;&gt;"",P168&lt;&gt;"",Q168&lt;&gt;"",R168&lt;&gt;"",S168&lt;&gt;"",T168&lt;&gt;"",U168&lt;&gt;"",V168&lt;&gt;"",W168&lt;&gt;"",X168&lt;&gt;"",Y168&lt;&gt;"",Z168&lt;&gt;"",AA168&lt;&gt;"",AB168&lt;&gt;"",AC168&lt;&gt;"",AD168&lt;&gt;"",AE168&lt;&gt;"",AF168&lt;&gt;""),AVERAGE(B168:AF168),"")</f>
        <v/>
      </c>
      <c r="AH168" s="196" t="str">
        <f>IF(AG169&lt;&gt;"",AG169-AG168,"")</f>
        <v/>
      </c>
      <c r="AJ168" s="63" t="str">
        <f>IF(OR(B168&lt;&gt;"",C168&lt;&gt;"",D168&lt;&gt;"",E168&lt;&gt;"",F168&lt;&gt;"",G168&lt;&gt;"",H168&lt;&gt;"",I168&lt;&gt;"",J168&lt;&gt;"",K168&lt;&gt;"",L168&lt;&gt;"",M168&lt;&gt;"",N168&lt;&gt;"",O168&lt;&gt;"",P168&lt;&gt;"",Q168&lt;&gt;"",R168&lt;&gt;"",S168&lt;&gt;"",T168&lt;&gt;"",U168&lt;&gt;"",V168&lt;&gt;"",W168&lt;&gt;"",X168&lt;&gt;"",Y168&lt;&gt;"",Z168&lt;&gt;"",AA168&lt;&gt;"",AB168&lt;&gt;"",AC168&lt;&gt;"",AD168&lt;&gt;"",AE168&lt;&gt;"",AF168&lt;&gt;""),MIN(B168:AF168),"")</f>
        <v/>
      </c>
      <c r="AK168" s="63" t="str">
        <f>IF(OR(B168&lt;&gt;"",C168&lt;&gt;"",D168&lt;&gt;"",E168&lt;&gt;"",F168&lt;&gt;"",G168&lt;&gt;"",H168&lt;&gt;"",I168&lt;&gt;"",J168&lt;&gt;"",K168&lt;&gt;"",L168&lt;&gt;"",M168&lt;&gt;"",N168&lt;&gt;"",O168&lt;&gt;"",P168&lt;&gt;"",Q168&lt;&gt;"",R168&lt;&gt;"",S168&lt;&gt;"",T168&lt;&gt;"",U168&lt;&gt;"",V168&lt;&gt;"",W168&lt;&gt;"",X168&lt;&gt;"",Y168&lt;&gt;"",Z168&lt;&gt;"",AA168&lt;&gt;"",AB168&lt;&gt;"",AC168&lt;&gt;"",AD168&lt;&gt;"",AE168&lt;&gt;"",AF168&lt;&gt;""),MAX(B168:AF168),"")</f>
        <v/>
      </c>
    </row>
    <row r="169" spans="1:37" x14ac:dyDescent="0.25">
      <c r="A169" s="47" t="s">
        <v>3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30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64" t="str">
        <f>IF(OR(B169&lt;&gt;"",C169&lt;&gt;"",D169&lt;&gt;"",E169&lt;&gt;"",F169&lt;&gt;"",G169&lt;&gt;"",H169&lt;&gt;"",I169&lt;&gt;"",J169&lt;&gt;"",K169&lt;&gt;"",L169&lt;&gt;"",M169&lt;&gt;"",N169&lt;&gt;"",O169&lt;&gt;"",P169&lt;&gt;"",Q169&lt;&gt;"",R169&lt;&gt;"",S169&lt;&gt;"",T169&lt;&gt;"",U169&lt;&gt;"",V169&lt;&gt;"",W169&lt;&gt;"",X169&lt;&gt;"",Y169&lt;&gt;"",Z169&lt;&gt;"",AA169&lt;&gt;"",AB169&lt;&gt;"",AC169&lt;&gt;"",AD169&lt;&gt;"",AE169&lt;&gt;"",AF169&lt;&gt;""),AVERAGE(B169:AF169),"")</f>
        <v/>
      </c>
      <c r="AH169" s="197"/>
      <c r="AJ169" s="64" t="str">
        <f t="shared" ref="AJ169" si="75">IF(OR(B169&lt;&gt;"",C169&lt;&gt;"",D169&lt;&gt;"",E169&lt;&gt;"",F169&lt;&gt;"",G169&lt;&gt;"",H169&lt;&gt;"",I169&lt;&gt;"",J169&lt;&gt;"",K169&lt;&gt;"",L169&lt;&gt;"",M169&lt;&gt;"",N169&lt;&gt;"",O169&lt;&gt;"",P169&lt;&gt;"",Q169&lt;&gt;"",R169&lt;&gt;"",S169&lt;&gt;"",T169&lt;&gt;"",U169&lt;&gt;"",V169&lt;&gt;"",W169&lt;&gt;"",X169&lt;&gt;"",Y169&lt;&gt;"",Z169&lt;&gt;"",AA169&lt;&gt;"",AB169&lt;&gt;"",AC169&lt;&gt;"",AD169&lt;&gt;"",AE169&lt;&gt;"",AF169&lt;&gt;""),MIN(B169:AF169),"")</f>
        <v/>
      </c>
      <c r="AK169" s="64" t="str">
        <f t="shared" ref="AK169:AK175" si="76">IF(OR(B169&lt;&gt;"",C169&lt;&gt;"",D169&lt;&gt;"",E169&lt;&gt;"",F169&lt;&gt;"",G169&lt;&gt;"",H169&lt;&gt;"",I169&lt;&gt;"",J169&lt;&gt;"",K169&lt;&gt;"",L169&lt;&gt;"",M169&lt;&gt;"",N169&lt;&gt;"",O169&lt;&gt;"",P169&lt;&gt;"",Q169&lt;&gt;"",R169&lt;&gt;"",S169&lt;&gt;"",T169&lt;&gt;"",U169&lt;&gt;"",V169&lt;&gt;"",W169&lt;&gt;"",X169&lt;&gt;"",Y169&lt;&gt;"",Z169&lt;&gt;"",AA169&lt;&gt;"",AB169&lt;&gt;"",AC169&lt;&gt;"",AD169&lt;&gt;"",AE169&lt;&gt;"",AF169&lt;&gt;""),MAX(B169:AF169),"")</f>
        <v/>
      </c>
    </row>
    <row r="170" spans="1:37" x14ac:dyDescent="0.25">
      <c r="A170" s="47" t="s">
        <v>24</v>
      </c>
      <c r="B170" s="27"/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65" t="str">
        <f>IF(OR(B170&lt;&gt;"",C170&lt;&gt;"",D170&lt;&gt;"",E170&lt;&gt;"",F170&lt;&gt;"",G170&lt;&gt;"",H170&lt;&gt;"",I170&lt;&gt;"",J170&lt;&gt;"",K170&lt;&gt;"",L170&lt;&gt;"",M170&lt;&gt;"",N170&lt;&gt;"",O170&lt;&gt;"",P170&lt;&gt;"",Q170&lt;&gt;"",R170&lt;&gt;"",S170&lt;&gt;"",T170&lt;&gt;"",U170&lt;&gt;"",V170&lt;&gt;"",W170&lt;&gt;"",X170&lt;&gt;"",Y170&lt;&gt;"",Z170&lt;&gt;"",AA170&lt;&gt;"",AB170&lt;&gt;"",AC170&lt;&gt;"",AD170&lt;&gt;"",AE170&lt;&gt;"",AF170&lt;&gt;""),AVERAGE(B170:AF170),"")</f>
        <v/>
      </c>
      <c r="AH170" s="60"/>
      <c r="AJ170" s="135" t="str">
        <f>IF(OR(B170&lt;&gt;"",C170&lt;&gt;"",D170&lt;&gt;"",E170&lt;&gt;"",F170&lt;&gt;"",G170&lt;&gt;"",H170&lt;&gt;"",I170&lt;&gt;"",J170&lt;&gt;"",K170&lt;&gt;"",L170&lt;&gt;"",M170&lt;&gt;"",N170&lt;&gt;"",O170&lt;&gt;"",P170&lt;&gt;"",Q170&lt;&gt;"",R170&lt;&gt;"",S170&lt;&gt;"",T170&lt;&gt;"",U170&lt;&gt;"",V170&lt;&gt;"",W170&lt;&gt;"",X170&lt;&gt;"",Y170&lt;&gt;"",Z170&lt;&gt;"",AA170&lt;&gt;"",AB170&lt;&gt;"",AC170&lt;&gt;"",AD170&lt;&gt;"",AE170&lt;&gt;"",AF170&lt;&gt;""),MIN(B170:AF170),"")</f>
        <v/>
      </c>
      <c r="AK170" s="135" t="str">
        <f t="shared" si="76"/>
        <v/>
      </c>
    </row>
    <row r="171" spans="1:37" x14ac:dyDescent="0.25">
      <c r="A171" s="47" t="s">
        <v>25</v>
      </c>
      <c r="B171" s="27"/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66" t="str">
        <f t="shared" ref="AG171:AG175" si="77">IF(OR(B171&lt;&gt;"",C171&lt;&gt;"",D171&lt;&gt;"",E171&lt;&gt;"",F171&lt;&gt;"",G171&lt;&gt;"",H171&lt;&gt;"",I171&lt;&gt;"",J171&lt;&gt;"",K171&lt;&gt;"",L171&lt;&gt;"",M171&lt;&gt;"",N171&lt;&gt;"",O171&lt;&gt;"",P171&lt;&gt;"",Q171&lt;&gt;"",R171&lt;&gt;"",S171&lt;&gt;"",T171&lt;&gt;"",U171&lt;&gt;"",V171&lt;&gt;"",W171&lt;&gt;"",X171&lt;&gt;"",Y171&lt;&gt;"",Z171&lt;&gt;"",AA171&lt;&gt;"",AB171&lt;&gt;"",AC171&lt;&gt;"",AD171&lt;&gt;"",AE171&lt;&gt;"",AF171&lt;&gt;""),AVERAGE(B171:AF171),"")</f>
        <v/>
      </c>
      <c r="AH171" s="59"/>
      <c r="AJ171" s="135" t="str">
        <f t="shared" ref="AJ171:AJ175" si="78">IF(OR(B171&lt;&gt;"",C171&lt;&gt;"",D171&lt;&gt;"",E171&lt;&gt;"",F171&lt;&gt;"",G171&lt;&gt;"",H171&lt;&gt;"",I171&lt;&gt;"",J171&lt;&gt;"",K171&lt;&gt;"",L171&lt;&gt;"",M171&lt;&gt;"",N171&lt;&gt;"",O171&lt;&gt;"",P171&lt;&gt;"",Q171&lt;&gt;"",R171&lt;&gt;"",S171&lt;&gt;"",T171&lt;&gt;"",U171&lt;&gt;"",V171&lt;&gt;"",W171&lt;&gt;"",X171&lt;&gt;"",Y171&lt;&gt;"",Z171&lt;&gt;"",AA171&lt;&gt;"",AB171&lt;&gt;"",AC171&lt;&gt;"",AD171&lt;&gt;"",AE171&lt;&gt;"",AF171&lt;&gt;""),MIN(B171:AF171),"")</f>
        <v/>
      </c>
      <c r="AK171" s="135" t="str">
        <f t="shared" si="76"/>
        <v/>
      </c>
    </row>
    <row r="172" spans="1:37" x14ac:dyDescent="0.25">
      <c r="A172" s="47" t="s">
        <v>34</v>
      </c>
      <c r="B172" s="28" t="str">
        <f>IF(AND(B171&lt;&gt;"",B170&lt;&gt;""),B171/((13-B170)*6),"")</f>
        <v/>
      </c>
      <c r="C172" s="28" t="str">
        <f t="shared" ref="C172:AF172" si="79">IF(AND(C171&lt;&gt;"",C170&lt;&gt;""),C171/((13-C170)*6),"")</f>
        <v/>
      </c>
      <c r="D172" s="28" t="str">
        <f t="shared" si="79"/>
        <v/>
      </c>
      <c r="E172" s="28" t="str">
        <f t="shared" si="79"/>
        <v/>
      </c>
      <c r="F172" s="28" t="str">
        <f t="shared" si="79"/>
        <v/>
      </c>
      <c r="G172" s="28" t="str">
        <f t="shared" si="79"/>
        <v/>
      </c>
      <c r="H172" s="28" t="str">
        <f t="shared" si="79"/>
        <v/>
      </c>
      <c r="I172" s="28" t="str">
        <f t="shared" si="79"/>
        <v/>
      </c>
      <c r="J172" s="28" t="str">
        <f t="shared" si="79"/>
        <v/>
      </c>
      <c r="K172" s="28" t="str">
        <f t="shared" si="79"/>
        <v/>
      </c>
      <c r="L172" s="28" t="str">
        <f t="shared" si="79"/>
        <v/>
      </c>
      <c r="M172" s="28" t="str">
        <f t="shared" si="79"/>
        <v/>
      </c>
      <c r="N172" s="28" t="str">
        <f t="shared" si="79"/>
        <v/>
      </c>
      <c r="O172" s="28" t="str">
        <f t="shared" si="79"/>
        <v/>
      </c>
      <c r="P172" s="28" t="str">
        <f t="shared" si="79"/>
        <v/>
      </c>
      <c r="Q172" s="28" t="str">
        <f t="shared" si="79"/>
        <v/>
      </c>
      <c r="R172" s="28" t="str">
        <f t="shared" si="79"/>
        <v/>
      </c>
      <c r="S172" s="28" t="str">
        <f t="shared" si="79"/>
        <v/>
      </c>
      <c r="T172" s="28" t="str">
        <f t="shared" si="79"/>
        <v/>
      </c>
      <c r="U172" s="28" t="str">
        <f t="shared" si="79"/>
        <v/>
      </c>
      <c r="V172" s="28" t="str">
        <f t="shared" si="79"/>
        <v/>
      </c>
      <c r="W172" s="28" t="str">
        <f t="shared" si="79"/>
        <v/>
      </c>
      <c r="X172" s="28" t="str">
        <f t="shared" si="79"/>
        <v/>
      </c>
      <c r="Y172" s="28" t="str">
        <f t="shared" si="79"/>
        <v/>
      </c>
      <c r="Z172" s="28" t="str">
        <f t="shared" si="79"/>
        <v/>
      </c>
      <c r="AA172" s="28" t="str">
        <f t="shared" si="79"/>
        <v/>
      </c>
      <c r="AB172" s="28" t="str">
        <f t="shared" si="79"/>
        <v/>
      </c>
      <c r="AC172" s="28" t="str">
        <f t="shared" si="79"/>
        <v/>
      </c>
      <c r="AD172" s="28" t="str">
        <f t="shared" si="79"/>
        <v/>
      </c>
      <c r="AE172" s="28" t="str">
        <f t="shared" si="79"/>
        <v/>
      </c>
      <c r="AF172" s="28" t="str">
        <f t="shared" si="79"/>
        <v/>
      </c>
      <c r="AG172" s="62" t="str">
        <f t="shared" si="77"/>
        <v/>
      </c>
      <c r="AH172" s="59"/>
      <c r="AJ172" s="137" t="str">
        <f t="shared" si="78"/>
        <v/>
      </c>
      <c r="AK172" s="137" t="str">
        <f t="shared" si="76"/>
        <v/>
      </c>
    </row>
    <row r="173" spans="1:37" x14ac:dyDescent="0.25">
      <c r="A173" s="47" t="s">
        <v>19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64" t="str">
        <f t="shared" si="77"/>
        <v/>
      </c>
      <c r="AH173" s="67" t="str">
        <f>IF(AND(AG173&lt;&gt;"",AG169&lt;&gt;""),AG173-AG169,"")</f>
        <v/>
      </c>
      <c r="AJ173" s="64" t="str">
        <f t="shared" si="78"/>
        <v/>
      </c>
      <c r="AK173" s="64" t="str">
        <f t="shared" si="76"/>
        <v/>
      </c>
    </row>
    <row r="174" spans="1:37" x14ac:dyDescent="0.25">
      <c r="A174" s="47" t="s">
        <v>4</v>
      </c>
      <c r="B174" s="141"/>
      <c r="C174" s="141"/>
      <c r="D174" s="141"/>
      <c r="E174" s="141"/>
      <c r="F174" s="141"/>
      <c r="G174" s="141"/>
      <c r="H174" s="141"/>
      <c r="I174" s="141"/>
      <c r="J174" s="141"/>
      <c r="K174" s="141"/>
      <c r="L174" s="141"/>
      <c r="M174" s="141"/>
      <c r="N174" s="141"/>
      <c r="O174" s="141"/>
      <c r="P174" s="141"/>
      <c r="Q174" s="141"/>
      <c r="R174" s="141"/>
      <c r="S174" s="141"/>
      <c r="T174" s="141"/>
      <c r="U174" s="142"/>
      <c r="V174" s="141"/>
      <c r="W174" s="141"/>
      <c r="X174" s="141"/>
      <c r="Y174" s="141"/>
      <c r="Z174" s="141"/>
      <c r="AA174" s="141"/>
      <c r="AB174" s="141"/>
      <c r="AC174" s="141"/>
      <c r="AD174" s="141"/>
      <c r="AE174" s="141"/>
      <c r="AF174" s="141"/>
      <c r="AG174" s="67" t="str">
        <f t="shared" si="77"/>
        <v/>
      </c>
      <c r="AH174" s="67" t="str">
        <f>IF(AG174&lt;&gt;"",AG174-AG169,"")</f>
        <v/>
      </c>
      <c r="AJ174" s="67" t="str">
        <f t="shared" si="78"/>
        <v/>
      </c>
      <c r="AK174" s="67" t="str">
        <f t="shared" si="76"/>
        <v/>
      </c>
    </row>
    <row r="175" spans="1:37" ht="15.75" thickBot="1" x14ac:dyDescent="0.3">
      <c r="A175" s="143" t="s">
        <v>421</v>
      </c>
      <c r="B175" s="45"/>
      <c r="C175" s="45"/>
      <c r="D175" s="45"/>
      <c r="E175" s="45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R175" s="45"/>
      <c r="S175" s="45"/>
      <c r="T175" s="45"/>
      <c r="U175" s="45"/>
      <c r="V175" s="45"/>
      <c r="W175" s="45"/>
      <c r="X175" s="45"/>
      <c r="Y175" s="45"/>
      <c r="Z175" s="45"/>
      <c r="AA175" s="45"/>
      <c r="AB175" s="45"/>
      <c r="AC175" s="45"/>
      <c r="AD175" s="45"/>
      <c r="AE175" s="45"/>
      <c r="AF175" s="45"/>
      <c r="AG175" s="61" t="str">
        <f t="shared" si="77"/>
        <v/>
      </c>
      <c r="AH175" s="61" t="str">
        <f>IF(AG175&lt;&gt;"",AG175-AG170,"")</f>
        <v/>
      </c>
      <c r="AJ175" s="61" t="str">
        <f t="shared" si="78"/>
        <v/>
      </c>
      <c r="AK175" s="61" t="str">
        <f t="shared" si="76"/>
        <v/>
      </c>
    </row>
    <row r="176" spans="1:37" ht="6.75" customHeight="1" thickBot="1" x14ac:dyDescent="0.3"/>
    <row r="177" spans="1:37" ht="19.5" thickBot="1" x14ac:dyDescent="0.3">
      <c r="A177" s="193" t="str">
        <f>Paramétrages!D18</f>
        <v/>
      </c>
      <c r="B177" s="194"/>
      <c r="C177" s="194"/>
      <c r="D177" s="194"/>
      <c r="E177" s="194"/>
      <c r="F177" s="194"/>
      <c r="G177" s="194"/>
      <c r="H177" s="194"/>
      <c r="I177" s="194"/>
      <c r="J177" s="194"/>
      <c r="K177" s="194"/>
      <c r="L177" s="194"/>
      <c r="M177" s="194"/>
      <c r="N177" s="194"/>
      <c r="O177" s="194"/>
      <c r="P177" s="194"/>
      <c r="Q177" s="194"/>
      <c r="R177" s="194"/>
      <c r="S177" s="194"/>
      <c r="T177" s="194"/>
      <c r="U177" s="194"/>
      <c r="V177" s="194"/>
      <c r="W177" s="194"/>
      <c r="X177" s="194"/>
      <c r="Y177" s="194"/>
      <c r="Z177" s="194"/>
      <c r="AA177" s="194"/>
      <c r="AB177" s="194"/>
      <c r="AC177" s="194"/>
      <c r="AD177" s="194"/>
      <c r="AE177" s="194"/>
      <c r="AF177" s="194"/>
      <c r="AG177" s="194"/>
      <c r="AH177" s="195"/>
    </row>
    <row r="178" spans="1:37" ht="15.75" thickBot="1" x14ac:dyDescent="0.3">
      <c r="A178" s="31" t="s">
        <v>31</v>
      </c>
      <c r="B178" s="32">
        <v>1</v>
      </c>
      <c r="C178" s="32">
        <v>2</v>
      </c>
      <c r="D178" s="32">
        <v>3</v>
      </c>
      <c r="E178" s="32">
        <v>4</v>
      </c>
      <c r="F178" s="32">
        <v>5</v>
      </c>
      <c r="G178" s="32">
        <v>6</v>
      </c>
      <c r="H178" s="32">
        <v>7</v>
      </c>
      <c r="I178" s="32">
        <v>8</v>
      </c>
      <c r="J178" s="32">
        <v>9</v>
      </c>
      <c r="K178" s="32">
        <v>10</v>
      </c>
      <c r="L178" s="32">
        <v>11</v>
      </c>
      <c r="M178" s="32">
        <v>12</v>
      </c>
      <c r="N178" s="32">
        <v>13</v>
      </c>
      <c r="O178" s="32">
        <v>14</v>
      </c>
      <c r="P178" s="32">
        <v>15</v>
      </c>
      <c r="Q178" s="32">
        <v>16</v>
      </c>
      <c r="R178" s="32">
        <v>17</v>
      </c>
      <c r="S178" s="32">
        <v>18</v>
      </c>
      <c r="T178" s="32">
        <v>19</v>
      </c>
      <c r="U178" s="32">
        <v>20</v>
      </c>
      <c r="V178" s="32">
        <v>21</v>
      </c>
      <c r="W178" s="32">
        <v>22</v>
      </c>
      <c r="X178" s="32">
        <v>23</v>
      </c>
      <c r="Y178" s="32">
        <v>24</v>
      </c>
      <c r="Z178" s="32">
        <v>25</v>
      </c>
      <c r="AA178" s="32">
        <v>26</v>
      </c>
      <c r="AB178" s="32">
        <v>27</v>
      </c>
      <c r="AC178" s="32">
        <v>28</v>
      </c>
      <c r="AD178" s="32">
        <v>29</v>
      </c>
      <c r="AE178" s="32">
        <v>30</v>
      </c>
      <c r="AF178" s="32">
        <v>31</v>
      </c>
      <c r="AG178" s="25" t="s">
        <v>32</v>
      </c>
      <c r="AH178" s="25" t="s">
        <v>33</v>
      </c>
      <c r="AJ178" s="25" t="s">
        <v>418</v>
      </c>
      <c r="AK178" s="25" t="s">
        <v>419</v>
      </c>
    </row>
    <row r="179" spans="1:37" x14ac:dyDescent="0.25">
      <c r="A179" s="47" t="s">
        <v>8</v>
      </c>
      <c r="B179" s="43"/>
      <c r="C179" s="43"/>
      <c r="D179" s="43"/>
      <c r="E179" s="43"/>
      <c r="F179" s="43"/>
      <c r="G179" s="43"/>
      <c r="H179" s="43"/>
      <c r="I179" s="43"/>
      <c r="J179" s="43"/>
      <c r="K179" s="43"/>
      <c r="L179" s="43"/>
      <c r="M179" s="43"/>
      <c r="N179" s="43"/>
      <c r="O179" s="43"/>
      <c r="P179" s="43"/>
      <c r="Q179" s="43"/>
      <c r="R179" s="43"/>
      <c r="S179" s="43"/>
      <c r="T179" s="43"/>
      <c r="U179" s="44"/>
      <c r="V179" s="43"/>
      <c r="W179" s="43"/>
      <c r="X179" s="43"/>
      <c r="Y179" s="43"/>
      <c r="Z179" s="43"/>
      <c r="AA179" s="43"/>
      <c r="AB179" s="43"/>
      <c r="AC179" s="43"/>
      <c r="AD179" s="43"/>
      <c r="AE179" s="43"/>
      <c r="AF179" s="43"/>
      <c r="AG179" s="63" t="str">
        <f>IF(OR(B179&lt;&gt;"",C179&lt;&gt;"",D179&lt;&gt;"",E179&lt;&gt;"",F179&lt;&gt;"",G179&lt;&gt;"",H179&lt;&gt;"",I179&lt;&gt;"",J179&lt;&gt;"",K179&lt;&gt;"",L179&lt;&gt;"",M179&lt;&gt;"",N179&lt;&gt;"",O179&lt;&gt;"",P179&lt;&gt;"",Q179&lt;&gt;"",R179&lt;&gt;"",S179&lt;&gt;"",T179&lt;&gt;"",U179&lt;&gt;"",V179&lt;&gt;"",W179&lt;&gt;"",X179&lt;&gt;"",Y179&lt;&gt;"",Z179&lt;&gt;"",AA179&lt;&gt;"",AB179&lt;&gt;"",AC179&lt;&gt;"",AD179&lt;&gt;"",AE179&lt;&gt;"",AF179&lt;&gt;""),AVERAGE(B179:AF179),"")</f>
        <v/>
      </c>
      <c r="AH179" s="196" t="str">
        <f>IF(AG180&lt;&gt;"",AG180-AG179,"")</f>
        <v/>
      </c>
      <c r="AJ179" s="63" t="str">
        <f>IF(OR(B179&lt;&gt;"",C179&lt;&gt;"",D179&lt;&gt;"",E179&lt;&gt;"",F179&lt;&gt;"",G179&lt;&gt;"",H179&lt;&gt;"",I179&lt;&gt;"",J179&lt;&gt;"",K179&lt;&gt;"",L179&lt;&gt;"",M179&lt;&gt;"",N179&lt;&gt;"",O179&lt;&gt;"",P179&lt;&gt;"",Q179&lt;&gt;"",R179&lt;&gt;"",S179&lt;&gt;"",T179&lt;&gt;"",U179&lt;&gt;"",V179&lt;&gt;"",W179&lt;&gt;"",X179&lt;&gt;"",Y179&lt;&gt;"",Z179&lt;&gt;"",AA179&lt;&gt;"",AB179&lt;&gt;"",AC179&lt;&gt;"",AD179&lt;&gt;"",AE179&lt;&gt;"",AF179&lt;&gt;""),MIN(B179:AF179),"")</f>
        <v/>
      </c>
      <c r="AK179" s="63" t="str">
        <f>IF(OR(B179&lt;&gt;"",C179&lt;&gt;"",D179&lt;&gt;"",E179&lt;&gt;"",F179&lt;&gt;"",G179&lt;&gt;"",H179&lt;&gt;"",I179&lt;&gt;"",J179&lt;&gt;"",K179&lt;&gt;"",L179&lt;&gt;"",M179&lt;&gt;"",N179&lt;&gt;"",O179&lt;&gt;"",P179&lt;&gt;"",Q179&lt;&gt;"",R179&lt;&gt;"",S179&lt;&gt;"",T179&lt;&gt;"",U179&lt;&gt;"",V179&lt;&gt;"",W179&lt;&gt;"",X179&lt;&gt;"",Y179&lt;&gt;"",Z179&lt;&gt;"",AA179&lt;&gt;"",AB179&lt;&gt;"",AC179&lt;&gt;"",AD179&lt;&gt;"",AE179&lt;&gt;"",AF179&lt;&gt;""),MAX(B179:AF179),"")</f>
        <v/>
      </c>
    </row>
    <row r="180" spans="1:37" x14ac:dyDescent="0.25">
      <c r="A180" s="47" t="s">
        <v>3</v>
      </c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30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64" t="str">
        <f>IF(OR(B180&lt;&gt;"",C180&lt;&gt;"",D180&lt;&gt;"",E180&lt;&gt;"",F180&lt;&gt;"",G180&lt;&gt;"",H180&lt;&gt;"",I180&lt;&gt;"",J180&lt;&gt;"",K180&lt;&gt;"",L180&lt;&gt;"",M180&lt;&gt;"",N180&lt;&gt;"",O180&lt;&gt;"",P180&lt;&gt;"",Q180&lt;&gt;"",R180&lt;&gt;"",S180&lt;&gt;"",T180&lt;&gt;"",U180&lt;&gt;"",V180&lt;&gt;"",W180&lt;&gt;"",X180&lt;&gt;"",Y180&lt;&gt;"",Z180&lt;&gt;"",AA180&lt;&gt;"",AB180&lt;&gt;"",AC180&lt;&gt;"",AD180&lt;&gt;"",AE180&lt;&gt;"",AF180&lt;&gt;""),AVERAGE(B180:AF180),"")</f>
        <v/>
      </c>
      <c r="AH180" s="197"/>
      <c r="AJ180" s="64" t="str">
        <f t="shared" ref="AJ180" si="80">IF(OR(B180&lt;&gt;"",C180&lt;&gt;"",D180&lt;&gt;"",E180&lt;&gt;"",F180&lt;&gt;"",G180&lt;&gt;"",H180&lt;&gt;"",I180&lt;&gt;"",J180&lt;&gt;"",K180&lt;&gt;"",L180&lt;&gt;"",M180&lt;&gt;"",N180&lt;&gt;"",O180&lt;&gt;"",P180&lt;&gt;"",Q180&lt;&gt;"",R180&lt;&gt;"",S180&lt;&gt;"",T180&lt;&gt;"",U180&lt;&gt;"",V180&lt;&gt;"",W180&lt;&gt;"",X180&lt;&gt;"",Y180&lt;&gt;"",Z180&lt;&gt;"",AA180&lt;&gt;"",AB180&lt;&gt;"",AC180&lt;&gt;"",AD180&lt;&gt;"",AE180&lt;&gt;"",AF180&lt;&gt;""),MIN(B180:AF180),"")</f>
        <v/>
      </c>
      <c r="AK180" s="64" t="str">
        <f t="shared" ref="AK180:AK186" si="81">IF(OR(B180&lt;&gt;"",C180&lt;&gt;"",D180&lt;&gt;"",E180&lt;&gt;"",F180&lt;&gt;"",G180&lt;&gt;"",H180&lt;&gt;"",I180&lt;&gt;"",J180&lt;&gt;"",K180&lt;&gt;"",L180&lt;&gt;"",M180&lt;&gt;"",N180&lt;&gt;"",O180&lt;&gt;"",P180&lt;&gt;"",Q180&lt;&gt;"",R180&lt;&gt;"",S180&lt;&gt;"",T180&lt;&gt;"",U180&lt;&gt;"",V180&lt;&gt;"",W180&lt;&gt;"",X180&lt;&gt;"",Y180&lt;&gt;"",Z180&lt;&gt;"",AA180&lt;&gt;"",AB180&lt;&gt;"",AC180&lt;&gt;"",AD180&lt;&gt;"",AE180&lt;&gt;"",AF180&lt;&gt;""),MAX(B180:AF180),"")</f>
        <v/>
      </c>
    </row>
    <row r="181" spans="1:37" x14ac:dyDescent="0.25">
      <c r="A181" s="47" t="s">
        <v>24</v>
      </c>
      <c r="B181" s="27"/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65" t="str">
        <f>IF(OR(B181&lt;&gt;"",C181&lt;&gt;"",D181&lt;&gt;"",E181&lt;&gt;"",F181&lt;&gt;"",G181&lt;&gt;"",H181&lt;&gt;"",I181&lt;&gt;"",J181&lt;&gt;"",K181&lt;&gt;"",L181&lt;&gt;"",M181&lt;&gt;"",N181&lt;&gt;"",O181&lt;&gt;"",P181&lt;&gt;"",Q181&lt;&gt;"",R181&lt;&gt;"",S181&lt;&gt;"",T181&lt;&gt;"",U181&lt;&gt;"",V181&lt;&gt;"",W181&lt;&gt;"",X181&lt;&gt;"",Y181&lt;&gt;"",Z181&lt;&gt;"",AA181&lt;&gt;"",AB181&lt;&gt;"",AC181&lt;&gt;"",AD181&lt;&gt;"",AE181&lt;&gt;"",AF181&lt;&gt;""),AVERAGE(B181:AF181),"")</f>
        <v/>
      </c>
      <c r="AH181" s="60"/>
      <c r="AJ181" s="135" t="str">
        <f>IF(OR(B181&lt;&gt;"",C181&lt;&gt;"",D181&lt;&gt;"",E181&lt;&gt;"",F181&lt;&gt;"",G181&lt;&gt;"",H181&lt;&gt;"",I181&lt;&gt;"",J181&lt;&gt;"",K181&lt;&gt;"",L181&lt;&gt;"",M181&lt;&gt;"",N181&lt;&gt;"",O181&lt;&gt;"",P181&lt;&gt;"",Q181&lt;&gt;"",R181&lt;&gt;"",S181&lt;&gt;"",T181&lt;&gt;"",U181&lt;&gt;"",V181&lt;&gt;"",W181&lt;&gt;"",X181&lt;&gt;"",Y181&lt;&gt;"",Z181&lt;&gt;"",AA181&lt;&gt;"",AB181&lt;&gt;"",AC181&lt;&gt;"",AD181&lt;&gt;"",AE181&lt;&gt;"",AF181&lt;&gt;""),MIN(B181:AF181),"")</f>
        <v/>
      </c>
      <c r="AK181" s="135" t="str">
        <f t="shared" si="81"/>
        <v/>
      </c>
    </row>
    <row r="182" spans="1:37" x14ac:dyDescent="0.25">
      <c r="A182" s="47" t="s">
        <v>25</v>
      </c>
      <c r="B182" s="27"/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66" t="str">
        <f t="shared" ref="AG182:AG186" si="82">IF(OR(B182&lt;&gt;"",C182&lt;&gt;"",D182&lt;&gt;"",E182&lt;&gt;"",F182&lt;&gt;"",G182&lt;&gt;"",H182&lt;&gt;"",I182&lt;&gt;"",J182&lt;&gt;"",K182&lt;&gt;"",L182&lt;&gt;"",M182&lt;&gt;"",N182&lt;&gt;"",O182&lt;&gt;"",P182&lt;&gt;"",Q182&lt;&gt;"",R182&lt;&gt;"",S182&lt;&gt;"",T182&lt;&gt;"",U182&lt;&gt;"",V182&lt;&gt;"",W182&lt;&gt;"",X182&lt;&gt;"",Y182&lt;&gt;"",Z182&lt;&gt;"",AA182&lt;&gt;"",AB182&lt;&gt;"",AC182&lt;&gt;"",AD182&lt;&gt;"",AE182&lt;&gt;"",AF182&lt;&gt;""),AVERAGE(B182:AF182),"")</f>
        <v/>
      </c>
      <c r="AH182" s="59"/>
      <c r="AJ182" s="135" t="str">
        <f t="shared" ref="AJ182:AJ186" si="83">IF(OR(B182&lt;&gt;"",C182&lt;&gt;"",D182&lt;&gt;"",E182&lt;&gt;"",F182&lt;&gt;"",G182&lt;&gt;"",H182&lt;&gt;"",I182&lt;&gt;"",J182&lt;&gt;"",K182&lt;&gt;"",L182&lt;&gt;"",M182&lt;&gt;"",N182&lt;&gt;"",O182&lt;&gt;"",P182&lt;&gt;"",Q182&lt;&gt;"",R182&lt;&gt;"",S182&lt;&gt;"",T182&lt;&gt;"",U182&lt;&gt;"",V182&lt;&gt;"",W182&lt;&gt;"",X182&lt;&gt;"",Y182&lt;&gt;"",Z182&lt;&gt;"",AA182&lt;&gt;"",AB182&lt;&gt;"",AC182&lt;&gt;"",AD182&lt;&gt;"",AE182&lt;&gt;"",AF182&lt;&gt;""),MIN(B182:AF182),"")</f>
        <v/>
      </c>
      <c r="AK182" s="135" t="str">
        <f t="shared" si="81"/>
        <v/>
      </c>
    </row>
    <row r="183" spans="1:37" x14ac:dyDescent="0.25">
      <c r="A183" s="47" t="s">
        <v>34</v>
      </c>
      <c r="B183" s="28" t="str">
        <f>IF(AND(B182&lt;&gt;"",B181&lt;&gt;""),B182/((13-B181)*6),"")</f>
        <v/>
      </c>
      <c r="C183" s="28" t="str">
        <f t="shared" ref="C183:AF183" si="84">IF(AND(C182&lt;&gt;"",C181&lt;&gt;""),C182/((13-C181)*6),"")</f>
        <v/>
      </c>
      <c r="D183" s="28" t="str">
        <f t="shared" si="84"/>
        <v/>
      </c>
      <c r="E183" s="28" t="str">
        <f t="shared" si="84"/>
        <v/>
      </c>
      <c r="F183" s="28" t="str">
        <f t="shared" si="84"/>
        <v/>
      </c>
      <c r="G183" s="28" t="str">
        <f t="shared" si="84"/>
        <v/>
      </c>
      <c r="H183" s="28" t="str">
        <f t="shared" si="84"/>
        <v/>
      </c>
      <c r="I183" s="28" t="str">
        <f t="shared" si="84"/>
        <v/>
      </c>
      <c r="J183" s="28" t="str">
        <f t="shared" si="84"/>
        <v/>
      </c>
      <c r="K183" s="28" t="str">
        <f t="shared" si="84"/>
        <v/>
      </c>
      <c r="L183" s="28" t="str">
        <f t="shared" si="84"/>
        <v/>
      </c>
      <c r="M183" s="28" t="str">
        <f t="shared" si="84"/>
        <v/>
      </c>
      <c r="N183" s="28" t="str">
        <f t="shared" si="84"/>
        <v/>
      </c>
      <c r="O183" s="28" t="str">
        <f t="shared" si="84"/>
        <v/>
      </c>
      <c r="P183" s="28" t="str">
        <f t="shared" si="84"/>
        <v/>
      </c>
      <c r="Q183" s="28" t="str">
        <f t="shared" si="84"/>
        <v/>
      </c>
      <c r="R183" s="28" t="str">
        <f t="shared" si="84"/>
        <v/>
      </c>
      <c r="S183" s="28" t="str">
        <f t="shared" si="84"/>
        <v/>
      </c>
      <c r="T183" s="28" t="str">
        <f t="shared" si="84"/>
        <v/>
      </c>
      <c r="U183" s="28" t="str">
        <f t="shared" si="84"/>
        <v/>
      </c>
      <c r="V183" s="28" t="str">
        <f t="shared" si="84"/>
        <v/>
      </c>
      <c r="W183" s="28" t="str">
        <f t="shared" si="84"/>
        <v/>
      </c>
      <c r="X183" s="28" t="str">
        <f t="shared" si="84"/>
        <v/>
      </c>
      <c r="Y183" s="28" t="str">
        <f t="shared" si="84"/>
        <v/>
      </c>
      <c r="Z183" s="28" t="str">
        <f t="shared" si="84"/>
        <v/>
      </c>
      <c r="AA183" s="28" t="str">
        <f t="shared" si="84"/>
        <v/>
      </c>
      <c r="AB183" s="28" t="str">
        <f t="shared" si="84"/>
        <v/>
      </c>
      <c r="AC183" s="28" t="str">
        <f t="shared" si="84"/>
        <v/>
      </c>
      <c r="AD183" s="28" t="str">
        <f t="shared" si="84"/>
        <v/>
      </c>
      <c r="AE183" s="28" t="str">
        <f t="shared" si="84"/>
        <v/>
      </c>
      <c r="AF183" s="28" t="str">
        <f t="shared" si="84"/>
        <v/>
      </c>
      <c r="AG183" s="62" t="str">
        <f t="shared" si="82"/>
        <v/>
      </c>
      <c r="AH183" s="59"/>
      <c r="AJ183" s="137" t="str">
        <f t="shared" si="83"/>
        <v/>
      </c>
      <c r="AK183" s="137" t="str">
        <f t="shared" si="81"/>
        <v/>
      </c>
    </row>
    <row r="184" spans="1:37" x14ac:dyDescent="0.25">
      <c r="A184" s="47" t="s">
        <v>19</v>
      </c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64" t="str">
        <f t="shared" si="82"/>
        <v/>
      </c>
      <c r="AH184" s="67" t="str">
        <f>IF(AND(AG184&lt;&gt;"",AG180&lt;&gt;""),AG184-AG180,"")</f>
        <v/>
      </c>
      <c r="AJ184" s="64" t="str">
        <f t="shared" si="83"/>
        <v/>
      </c>
      <c r="AK184" s="64" t="str">
        <f t="shared" si="81"/>
        <v/>
      </c>
    </row>
    <row r="185" spans="1:37" x14ac:dyDescent="0.25">
      <c r="A185" s="47" t="s">
        <v>4</v>
      </c>
      <c r="B185" s="141"/>
      <c r="C185" s="141"/>
      <c r="D185" s="141"/>
      <c r="E185" s="141"/>
      <c r="F185" s="141"/>
      <c r="G185" s="141"/>
      <c r="H185" s="141"/>
      <c r="I185" s="141"/>
      <c r="J185" s="141"/>
      <c r="K185" s="141"/>
      <c r="L185" s="141"/>
      <c r="M185" s="141"/>
      <c r="N185" s="141"/>
      <c r="O185" s="141"/>
      <c r="P185" s="141"/>
      <c r="Q185" s="141"/>
      <c r="R185" s="141"/>
      <c r="S185" s="141"/>
      <c r="T185" s="141"/>
      <c r="U185" s="142"/>
      <c r="V185" s="141"/>
      <c r="W185" s="141"/>
      <c r="X185" s="141"/>
      <c r="Y185" s="141"/>
      <c r="Z185" s="141"/>
      <c r="AA185" s="141"/>
      <c r="AB185" s="141"/>
      <c r="AC185" s="141"/>
      <c r="AD185" s="141"/>
      <c r="AE185" s="141"/>
      <c r="AF185" s="141"/>
      <c r="AG185" s="67" t="str">
        <f t="shared" si="82"/>
        <v/>
      </c>
      <c r="AH185" s="67" t="str">
        <f>IF(AG185&lt;&gt;"",AG185-AG180,"")</f>
        <v/>
      </c>
      <c r="AJ185" s="67" t="str">
        <f t="shared" si="83"/>
        <v/>
      </c>
      <c r="AK185" s="67" t="str">
        <f t="shared" si="81"/>
        <v/>
      </c>
    </row>
    <row r="186" spans="1:37" ht="15.75" thickBot="1" x14ac:dyDescent="0.3">
      <c r="A186" s="143" t="s">
        <v>421</v>
      </c>
      <c r="B186" s="45"/>
      <c r="C186" s="45"/>
      <c r="D186" s="45"/>
      <c r="E186" s="45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45"/>
      <c r="Z186" s="45"/>
      <c r="AA186" s="45"/>
      <c r="AB186" s="45"/>
      <c r="AC186" s="45"/>
      <c r="AD186" s="45"/>
      <c r="AE186" s="45"/>
      <c r="AF186" s="45"/>
      <c r="AG186" s="61" t="str">
        <f t="shared" si="82"/>
        <v/>
      </c>
      <c r="AH186" s="61" t="str">
        <f>IF(AG186&lt;&gt;"",AG186-AG181,"")</f>
        <v/>
      </c>
      <c r="AJ186" s="61" t="str">
        <f t="shared" si="83"/>
        <v/>
      </c>
      <c r="AK186" s="61" t="str">
        <f t="shared" si="81"/>
        <v/>
      </c>
    </row>
    <row r="187" spans="1:37" ht="6.75" customHeight="1" thickBot="1" x14ac:dyDescent="0.3"/>
    <row r="188" spans="1:37" ht="19.5" thickBot="1" x14ac:dyDescent="0.3">
      <c r="A188" s="193" t="str">
        <f>Paramétrages!D19</f>
        <v/>
      </c>
      <c r="B188" s="194"/>
      <c r="C188" s="194"/>
      <c r="D188" s="194"/>
      <c r="E188" s="194"/>
      <c r="F188" s="194"/>
      <c r="G188" s="194"/>
      <c r="H188" s="194"/>
      <c r="I188" s="194"/>
      <c r="J188" s="194"/>
      <c r="K188" s="194"/>
      <c r="L188" s="194"/>
      <c r="M188" s="194"/>
      <c r="N188" s="194"/>
      <c r="O188" s="194"/>
      <c r="P188" s="194"/>
      <c r="Q188" s="194"/>
      <c r="R188" s="194"/>
      <c r="S188" s="194"/>
      <c r="T188" s="194"/>
      <c r="U188" s="194"/>
      <c r="V188" s="194"/>
      <c r="W188" s="194"/>
      <c r="X188" s="194"/>
      <c r="Y188" s="194"/>
      <c r="Z188" s="194"/>
      <c r="AA188" s="194"/>
      <c r="AB188" s="194"/>
      <c r="AC188" s="194"/>
      <c r="AD188" s="194"/>
      <c r="AE188" s="194"/>
      <c r="AF188" s="194"/>
      <c r="AG188" s="194"/>
      <c r="AH188" s="195"/>
    </row>
    <row r="189" spans="1:37" ht="15.75" thickBot="1" x14ac:dyDescent="0.3">
      <c r="A189" s="31" t="s">
        <v>31</v>
      </c>
      <c r="B189" s="32">
        <v>1</v>
      </c>
      <c r="C189" s="32">
        <v>2</v>
      </c>
      <c r="D189" s="32">
        <v>3</v>
      </c>
      <c r="E189" s="32">
        <v>4</v>
      </c>
      <c r="F189" s="32">
        <v>5</v>
      </c>
      <c r="G189" s="32">
        <v>6</v>
      </c>
      <c r="H189" s="32">
        <v>7</v>
      </c>
      <c r="I189" s="32">
        <v>8</v>
      </c>
      <c r="J189" s="32">
        <v>9</v>
      </c>
      <c r="K189" s="32">
        <v>10</v>
      </c>
      <c r="L189" s="32">
        <v>11</v>
      </c>
      <c r="M189" s="32">
        <v>12</v>
      </c>
      <c r="N189" s="32">
        <v>13</v>
      </c>
      <c r="O189" s="32">
        <v>14</v>
      </c>
      <c r="P189" s="32">
        <v>15</v>
      </c>
      <c r="Q189" s="32">
        <v>16</v>
      </c>
      <c r="R189" s="32">
        <v>17</v>
      </c>
      <c r="S189" s="32">
        <v>18</v>
      </c>
      <c r="T189" s="32">
        <v>19</v>
      </c>
      <c r="U189" s="32">
        <v>20</v>
      </c>
      <c r="V189" s="32">
        <v>21</v>
      </c>
      <c r="W189" s="32">
        <v>22</v>
      </c>
      <c r="X189" s="32">
        <v>23</v>
      </c>
      <c r="Y189" s="32">
        <v>24</v>
      </c>
      <c r="Z189" s="32">
        <v>25</v>
      </c>
      <c r="AA189" s="32">
        <v>26</v>
      </c>
      <c r="AB189" s="32">
        <v>27</v>
      </c>
      <c r="AC189" s="32">
        <v>28</v>
      </c>
      <c r="AD189" s="32">
        <v>29</v>
      </c>
      <c r="AE189" s="32">
        <v>30</v>
      </c>
      <c r="AF189" s="32">
        <v>31</v>
      </c>
      <c r="AG189" s="25" t="s">
        <v>32</v>
      </c>
      <c r="AH189" s="25" t="s">
        <v>33</v>
      </c>
      <c r="AJ189" s="25" t="s">
        <v>418</v>
      </c>
      <c r="AK189" s="25" t="s">
        <v>419</v>
      </c>
    </row>
    <row r="190" spans="1:37" x14ac:dyDescent="0.25">
      <c r="A190" s="47" t="s">
        <v>8</v>
      </c>
      <c r="B190" s="43"/>
      <c r="C190" s="43"/>
      <c r="D190" s="43"/>
      <c r="E190" s="43"/>
      <c r="F190" s="43"/>
      <c r="G190" s="43"/>
      <c r="H190" s="43"/>
      <c r="I190" s="43"/>
      <c r="J190" s="43"/>
      <c r="K190" s="43"/>
      <c r="L190" s="43"/>
      <c r="M190" s="43"/>
      <c r="N190" s="43"/>
      <c r="O190" s="43"/>
      <c r="P190" s="43"/>
      <c r="Q190" s="43"/>
      <c r="R190" s="43"/>
      <c r="S190" s="43"/>
      <c r="T190" s="43"/>
      <c r="U190" s="44"/>
      <c r="V190" s="43"/>
      <c r="W190" s="43"/>
      <c r="X190" s="43"/>
      <c r="Y190" s="43"/>
      <c r="Z190" s="43"/>
      <c r="AA190" s="43"/>
      <c r="AB190" s="43"/>
      <c r="AC190" s="43"/>
      <c r="AD190" s="43"/>
      <c r="AE190" s="43"/>
      <c r="AF190" s="43"/>
      <c r="AG190" s="63" t="str">
        <f>IF(OR(B190&lt;&gt;"",C190&lt;&gt;"",D190&lt;&gt;"",E190&lt;&gt;"",F190&lt;&gt;"",G190&lt;&gt;"",H190&lt;&gt;"",I190&lt;&gt;"",J190&lt;&gt;"",K190&lt;&gt;"",L190&lt;&gt;"",M190&lt;&gt;"",N190&lt;&gt;"",O190&lt;&gt;"",P190&lt;&gt;"",Q190&lt;&gt;"",R190&lt;&gt;"",S190&lt;&gt;"",T190&lt;&gt;"",U190&lt;&gt;"",V190&lt;&gt;"",W190&lt;&gt;"",X190&lt;&gt;"",Y190&lt;&gt;"",Z190&lt;&gt;"",AA190&lt;&gt;"",AB190&lt;&gt;"",AC190&lt;&gt;"",AD190&lt;&gt;"",AE190&lt;&gt;"",AF190&lt;&gt;""),AVERAGE(B190:AF190),"")</f>
        <v/>
      </c>
      <c r="AH190" s="196" t="str">
        <f>IF(AG191&lt;&gt;"",AG191-AG190,"")</f>
        <v/>
      </c>
      <c r="AJ190" s="63" t="str">
        <f>IF(OR(B190&lt;&gt;"",C190&lt;&gt;"",D190&lt;&gt;"",E190&lt;&gt;"",F190&lt;&gt;"",G190&lt;&gt;"",H190&lt;&gt;"",I190&lt;&gt;"",J190&lt;&gt;"",K190&lt;&gt;"",L190&lt;&gt;"",M190&lt;&gt;"",N190&lt;&gt;"",O190&lt;&gt;"",P190&lt;&gt;"",Q190&lt;&gt;"",R190&lt;&gt;"",S190&lt;&gt;"",T190&lt;&gt;"",U190&lt;&gt;"",V190&lt;&gt;"",W190&lt;&gt;"",X190&lt;&gt;"",Y190&lt;&gt;"",Z190&lt;&gt;"",AA190&lt;&gt;"",AB190&lt;&gt;"",AC190&lt;&gt;"",AD190&lt;&gt;"",AE190&lt;&gt;"",AF190&lt;&gt;""),MIN(B190:AF190),"")</f>
        <v/>
      </c>
      <c r="AK190" s="63" t="str">
        <f>IF(OR(B190&lt;&gt;"",C190&lt;&gt;"",D190&lt;&gt;"",E190&lt;&gt;"",F190&lt;&gt;"",G190&lt;&gt;"",H190&lt;&gt;"",I190&lt;&gt;"",J190&lt;&gt;"",K190&lt;&gt;"",L190&lt;&gt;"",M190&lt;&gt;"",N190&lt;&gt;"",O190&lt;&gt;"",P190&lt;&gt;"",Q190&lt;&gt;"",R190&lt;&gt;"",S190&lt;&gt;"",T190&lt;&gt;"",U190&lt;&gt;"",V190&lt;&gt;"",W190&lt;&gt;"",X190&lt;&gt;"",Y190&lt;&gt;"",Z190&lt;&gt;"",AA190&lt;&gt;"",AB190&lt;&gt;"",AC190&lt;&gt;"",AD190&lt;&gt;"",AE190&lt;&gt;"",AF190&lt;&gt;""),MAX(B190:AF190),"")</f>
        <v/>
      </c>
    </row>
    <row r="191" spans="1:37" x14ac:dyDescent="0.25">
      <c r="A191" s="47" t="s">
        <v>3</v>
      </c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30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64" t="str">
        <f>IF(OR(B191&lt;&gt;"",C191&lt;&gt;"",D191&lt;&gt;"",E191&lt;&gt;"",F191&lt;&gt;"",G191&lt;&gt;"",H191&lt;&gt;"",I191&lt;&gt;"",J191&lt;&gt;"",K191&lt;&gt;"",L191&lt;&gt;"",M191&lt;&gt;"",N191&lt;&gt;"",O191&lt;&gt;"",P191&lt;&gt;"",Q191&lt;&gt;"",R191&lt;&gt;"",S191&lt;&gt;"",T191&lt;&gt;"",U191&lt;&gt;"",V191&lt;&gt;"",W191&lt;&gt;"",X191&lt;&gt;"",Y191&lt;&gt;"",Z191&lt;&gt;"",AA191&lt;&gt;"",AB191&lt;&gt;"",AC191&lt;&gt;"",AD191&lt;&gt;"",AE191&lt;&gt;"",AF191&lt;&gt;""),AVERAGE(B191:AF191),"")</f>
        <v/>
      </c>
      <c r="AH191" s="197"/>
      <c r="AJ191" s="64" t="str">
        <f t="shared" ref="AJ191" si="85">IF(OR(B191&lt;&gt;"",C191&lt;&gt;"",D191&lt;&gt;"",E191&lt;&gt;"",F191&lt;&gt;"",G191&lt;&gt;"",H191&lt;&gt;"",I191&lt;&gt;"",J191&lt;&gt;"",K191&lt;&gt;"",L191&lt;&gt;"",M191&lt;&gt;"",N191&lt;&gt;"",O191&lt;&gt;"",P191&lt;&gt;"",Q191&lt;&gt;"",R191&lt;&gt;"",S191&lt;&gt;"",T191&lt;&gt;"",U191&lt;&gt;"",V191&lt;&gt;"",W191&lt;&gt;"",X191&lt;&gt;"",Y191&lt;&gt;"",Z191&lt;&gt;"",AA191&lt;&gt;"",AB191&lt;&gt;"",AC191&lt;&gt;"",AD191&lt;&gt;"",AE191&lt;&gt;"",AF191&lt;&gt;""),MIN(B191:AF191),"")</f>
        <v/>
      </c>
      <c r="AK191" s="64" t="str">
        <f t="shared" ref="AK191:AK197" si="86">IF(OR(B191&lt;&gt;"",C191&lt;&gt;"",D191&lt;&gt;"",E191&lt;&gt;"",F191&lt;&gt;"",G191&lt;&gt;"",H191&lt;&gt;"",I191&lt;&gt;"",J191&lt;&gt;"",K191&lt;&gt;"",L191&lt;&gt;"",M191&lt;&gt;"",N191&lt;&gt;"",O191&lt;&gt;"",P191&lt;&gt;"",Q191&lt;&gt;"",R191&lt;&gt;"",S191&lt;&gt;"",T191&lt;&gt;"",U191&lt;&gt;"",V191&lt;&gt;"",W191&lt;&gt;"",X191&lt;&gt;"",Y191&lt;&gt;"",Z191&lt;&gt;"",AA191&lt;&gt;"",AB191&lt;&gt;"",AC191&lt;&gt;"",AD191&lt;&gt;"",AE191&lt;&gt;"",AF191&lt;&gt;""),MAX(B191:AF191),"")</f>
        <v/>
      </c>
    </row>
    <row r="192" spans="1:37" x14ac:dyDescent="0.25">
      <c r="A192" s="47" t="s">
        <v>24</v>
      </c>
      <c r="B192" s="27"/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65" t="str">
        <f>IF(OR(B192&lt;&gt;"",C192&lt;&gt;"",D192&lt;&gt;"",E192&lt;&gt;"",F192&lt;&gt;"",G192&lt;&gt;"",H192&lt;&gt;"",I192&lt;&gt;"",J192&lt;&gt;"",K192&lt;&gt;"",L192&lt;&gt;"",M192&lt;&gt;"",N192&lt;&gt;"",O192&lt;&gt;"",P192&lt;&gt;"",Q192&lt;&gt;"",R192&lt;&gt;"",S192&lt;&gt;"",T192&lt;&gt;"",U192&lt;&gt;"",V192&lt;&gt;"",W192&lt;&gt;"",X192&lt;&gt;"",Y192&lt;&gt;"",Z192&lt;&gt;"",AA192&lt;&gt;"",AB192&lt;&gt;"",AC192&lt;&gt;"",AD192&lt;&gt;"",AE192&lt;&gt;"",AF192&lt;&gt;""),AVERAGE(B192:AF192),"")</f>
        <v/>
      </c>
      <c r="AH192" s="60"/>
      <c r="AJ192" s="135" t="str">
        <f>IF(OR(B192&lt;&gt;"",C192&lt;&gt;"",D192&lt;&gt;"",E192&lt;&gt;"",F192&lt;&gt;"",G192&lt;&gt;"",H192&lt;&gt;"",I192&lt;&gt;"",J192&lt;&gt;"",K192&lt;&gt;"",L192&lt;&gt;"",M192&lt;&gt;"",N192&lt;&gt;"",O192&lt;&gt;"",P192&lt;&gt;"",Q192&lt;&gt;"",R192&lt;&gt;"",S192&lt;&gt;"",T192&lt;&gt;"",U192&lt;&gt;"",V192&lt;&gt;"",W192&lt;&gt;"",X192&lt;&gt;"",Y192&lt;&gt;"",Z192&lt;&gt;"",AA192&lt;&gt;"",AB192&lt;&gt;"",AC192&lt;&gt;"",AD192&lt;&gt;"",AE192&lt;&gt;"",AF192&lt;&gt;""),MIN(B192:AF192),"")</f>
        <v/>
      </c>
      <c r="AK192" s="135" t="str">
        <f t="shared" si="86"/>
        <v/>
      </c>
    </row>
    <row r="193" spans="1:37" x14ac:dyDescent="0.25">
      <c r="A193" s="47" t="s">
        <v>25</v>
      </c>
      <c r="B193" s="27"/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66" t="str">
        <f t="shared" ref="AG193:AG197" si="87">IF(OR(B193&lt;&gt;"",C193&lt;&gt;"",D193&lt;&gt;"",E193&lt;&gt;"",F193&lt;&gt;"",G193&lt;&gt;"",H193&lt;&gt;"",I193&lt;&gt;"",J193&lt;&gt;"",K193&lt;&gt;"",L193&lt;&gt;"",M193&lt;&gt;"",N193&lt;&gt;"",O193&lt;&gt;"",P193&lt;&gt;"",Q193&lt;&gt;"",R193&lt;&gt;"",S193&lt;&gt;"",T193&lt;&gt;"",U193&lt;&gt;"",V193&lt;&gt;"",W193&lt;&gt;"",X193&lt;&gt;"",Y193&lt;&gt;"",Z193&lt;&gt;"",AA193&lt;&gt;"",AB193&lt;&gt;"",AC193&lt;&gt;"",AD193&lt;&gt;"",AE193&lt;&gt;"",AF193&lt;&gt;""),AVERAGE(B193:AF193),"")</f>
        <v/>
      </c>
      <c r="AH193" s="59"/>
      <c r="AJ193" s="135" t="str">
        <f t="shared" ref="AJ193:AJ197" si="88">IF(OR(B193&lt;&gt;"",C193&lt;&gt;"",D193&lt;&gt;"",E193&lt;&gt;"",F193&lt;&gt;"",G193&lt;&gt;"",H193&lt;&gt;"",I193&lt;&gt;"",J193&lt;&gt;"",K193&lt;&gt;"",L193&lt;&gt;"",M193&lt;&gt;"",N193&lt;&gt;"",O193&lt;&gt;"",P193&lt;&gt;"",Q193&lt;&gt;"",R193&lt;&gt;"",S193&lt;&gt;"",T193&lt;&gt;"",U193&lt;&gt;"",V193&lt;&gt;"",W193&lt;&gt;"",X193&lt;&gt;"",Y193&lt;&gt;"",Z193&lt;&gt;"",AA193&lt;&gt;"",AB193&lt;&gt;"",AC193&lt;&gt;"",AD193&lt;&gt;"",AE193&lt;&gt;"",AF193&lt;&gt;""),MIN(B193:AF193),"")</f>
        <v/>
      </c>
      <c r="AK193" s="135" t="str">
        <f t="shared" si="86"/>
        <v/>
      </c>
    </row>
    <row r="194" spans="1:37" x14ac:dyDescent="0.25">
      <c r="A194" s="47" t="s">
        <v>34</v>
      </c>
      <c r="B194" s="28" t="str">
        <f>IF(AND(B193&lt;&gt;"",B192&lt;&gt;""),B193/((13-B192)*6),"")</f>
        <v/>
      </c>
      <c r="C194" s="28" t="str">
        <f t="shared" ref="C194:AF194" si="89">IF(AND(C193&lt;&gt;"",C192&lt;&gt;""),C193/((13-C192)*6),"")</f>
        <v/>
      </c>
      <c r="D194" s="28" t="str">
        <f t="shared" si="89"/>
        <v/>
      </c>
      <c r="E194" s="28" t="str">
        <f t="shared" si="89"/>
        <v/>
      </c>
      <c r="F194" s="28" t="str">
        <f t="shared" si="89"/>
        <v/>
      </c>
      <c r="G194" s="28" t="str">
        <f t="shared" si="89"/>
        <v/>
      </c>
      <c r="H194" s="28" t="str">
        <f t="shared" si="89"/>
        <v/>
      </c>
      <c r="I194" s="28" t="str">
        <f t="shared" si="89"/>
        <v/>
      </c>
      <c r="J194" s="28" t="str">
        <f t="shared" si="89"/>
        <v/>
      </c>
      <c r="K194" s="28" t="str">
        <f t="shared" si="89"/>
        <v/>
      </c>
      <c r="L194" s="28" t="str">
        <f t="shared" si="89"/>
        <v/>
      </c>
      <c r="M194" s="28" t="str">
        <f t="shared" si="89"/>
        <v/>
      </c>
      <c r="N194" s="28" t="str">
        <f t="shared" si="89"/>
        <v/>
      </c>
      <c r="O194" s="28" t="str">
        <f t="shared" si="89"/>
        <v/>
      </c>
      <c r="P194" s="28" t="str">
        <f t="shared" si="89"/>
        <v/>
      </c>
      <c r="Q194" s="28" t="str">
        <f t="shared" si="89"/>
        <v/>
      </c>
      <c r="R194" s="28" t="str">
        <f t="shared" si="89"/>
        <v/>
      </c>
      <c r="S194" s="28" t="str">
        <f t="shared" si="89"/>
        <v/>
      </c>
      <c r="T194" s="28" t="str">
        <f t="shared" si="89"/>
        <v/>
      </c>
      <c r="U194" s="28" t="str">
        <f t="shared" si="89"/>
        <v/>
      </c>
      <c r="V194" s="28" t="str">
        <f t="shared" si="89"/>
        <v/>
      </c>
      <c r="W194" s="28" t="str">
        <f t="shared" si="89"/>
        <v/>
      </c>
      <c r="X194" s="28" t="str">
        <f t="shared" si="89"/>
        <v/>
      </c>
      <c r="Y194" s="28" t="str">
        <f t="shared" si="89"/>
        <v/>
      </c>
      <c r="Z194" s="28" t="str">
        <f t="shared" si="89"/>
        <v/>
      </c>
      <c r="AA194" s="28" t="str">
        <f t="shared" si="89"/>
        <v/>
      </c>
      <c r="AB194" s="28" t="str">
        <f t="shared" si="89"/>
        <v/>
      </c>
      <c r="AC194" s="28" t="str">
        <f t="shared" si="89"/>
        <v/>
      </c>
      <c r="AD194" s="28" t="str">
        <f t="shared" si="89"/>
        <v/>
      </c>
      <c r="AE194" s="28" t="str">
        <f t="shared" si="89"/>
        <v/>
      </c>
      <c r="AF194" s="28" t="str">
        <f t="shared" si="89"/>
        <v/>
      </c>
      <c r="AG194" s="62" t="str">
        <f t="shared" si="87"/>
        <v/>
      </c>
      <c r="AH194" s="59"/>
      <c r="AJ194" s="137" t="str">
        <f t="shared" si="88"/>
        <v/>
      </c>
      <c r="AK194" s="137" t="str">
        <f t="shared" si="86"/>
        <v/>
      </c>
    </row>
    <row r="195" spans="1:37" x14ac:dyDescent="0.25">
      <c r="A195" s="47" t="s">
        <v>19</v>
      </c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64" t="str">
        <f t="shared" si="87"/>
        <v/>
      </c>
      <c r="AH195" s="67" t="str">
        <f>IF(AND(AG195&lt;&gt;"",AG191&lt;&gt;""),AG195-AG191,"")</f>
        <v/>
      </c>
      <c r="AJ195" s="64" t="str">
        <f t="shared" si="88"/>
        <v/>
      </c>
      <c r="AK195" s="64" t="str">
        <f t="shared" si="86"/>
        <v/>
      </c>
    </row>
    <row r="196" spans="1:37" x14ac:dyDescent="0.25">
      <c r="A196" s="47" t="s">
        <v>4</v>
      </c>
      <c r="B196" s="141"/>
      <c r="C196" s="141"/>
      <c r="D196" s="141"/>
      <c r="E196" s="141"/>
      <c r="F196" s="141"/>
      <c r="G196" s="141"/>
      <c r="H196" s="141"/>
      <c r="I196" s="141"/>
      <c r="J196" s="141"/>
      <c r="K196" s="141"/>
      <c r="L196" s="141"/>
      <c r="M196" s="141"/>
      <c r="N196" s="141"/>
      <c r="O196" s="141"/>
      <c r="P196" s="141"/>
      <c r="Q196" s="141"/>
      <c r="R196" s="141"/>
      <c r="S196" s="141"/>
      <c r="T196" s="141"/>
      <c r="U196" s="142"/>
      <c r="V196" s="141"/>
      <c r="W196" s="141"/>
      <c r="X196" s="141"/>
      <c r="Y196" s="141"/>
      <c r="Z196" s="141"/>
      <c r="AA196" s="141"/>
      <c r="AB196" s="141"/>
      <c r="AC196" s="141"/>
      <c r="AD196" s="141"/>
      <c r="AE196" s="141"/>
      <c r="AF196" s="141"/>
      <c r="AG196" s="67" t="str">
        <f t="shared" si="87"/>
        <v/>
      </c>
      <c r="AH196" s="67" t="str">
        <f>IF(AG196&lt;&gt;"",AG196-AG191,"")</f>
        <v/>
      </c>
      <c r="AJ196" s="67" t="str">
        <f t="shared" si="88"/>
        <v/>
      </c>
      <c r="AK196" s="67" t="str">
        <f t="shared" si="86"/>
        <v/>
      </c>
    </row>
    <row r="197" spans="1:37" ht="15.75" thickBot="1" x14ac:dyDescent="0.3">
      <c r="A197" s="143" t="s">
        <v>421</v>
      </c>
      <c r="B197" s="45"/>
      <c r="C197" s="45"/>
      <c r="D197" s="45"/>
      <c r="E197" s="45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5"/>
      <c r="U197" s="45"/>
      <c r="V197" s="45"/>
      <c r="W197" s="45"/>
      <c r="X197" s="45"/>
      <c r="Y197" s="45"/>
      <c r="Z197" s="45"/>
      <c r="AA197" s="45"/>
      <c r="AB197" s="45"/>
      <c r="AC197" s="45"/>
      <c r="AD197" s="45"/>
      <c r="AE197" s="45"/>
      <c r="AF197" s="45"/>
      <c r="AG197" s="61" t="str">
        <f t="shared" si="87"/>
        <v/>
      </c>
      <c r="AH197" s="61" t="str">
        <f>IF(AG197&lt;&gt;"",AG197-AG192,"")</f>
        <v/>
      </c>
      <c r="AJ197" s="61" t="str">
        <f t="shared" si="88"/>
        <v/>
      </c>
      <c r="AK197" s="61" t="str">
        <f t="shared" si="86"/>
        <v/>
      </c>
    </row>
    <row r="198" spans="1:37" ht="6.75" customHeight="1" thickBot="1" x14ac:dyDescent="0.3"/>
    <row r="199" spans="1:37" ht="19.5" thickBot="1" x14ac:dyDescent="0.3">
      <c r="A199" s="193" t="str">
        <f>Paramétrages!D20</f>
        <v/>
      </c>
      <c r="B199" s="194"/>
      <c r="C199" s="194"/>
      <c r="D199" s="194"/>
      <c r="E199" s="194"/>
      <c r="F199" s="194"/>
      <c r="G199" s="194"/>
      <c r="H199" s="194"/>
      <c r="I199" s="194"/>
      <c r="J199" s="194"/>
      <c r="K199" s="194"/>
      <c r="L199" s="194"/>
      <c r="M199" s="194"/>
      <c r="N199" s="194"/>
      <c r="O199" s="194"/>
      <c r="P199" s="194"/>
      <c r="Q199" s="194"/>
      <c r="R199" s="194"/>
      <c r="S199" s="194"/>
      <c r="T199" s="194"/>
      <c r="U199" s="194"/>
      <c r="V199" s="194"/>
      <c r="W199" s="194"/>
      <c r="X199" s="194"/>
      <c r="Y199" s="194"/>
      <c r="Z199" s="194"/>
      <c r="AA199" s="194"/>
      <c r="AB199" s="194"/>
      <c r="AC199" s="194"/>
      <c r="AD199" s="194"/>
      <c r="AE199" s="194"/>
      <c r="AF199" s="194"/>
      <c r="AG199" s="194"/>
      <c r="AH199" s="195"/>
    </row>
    <row r="200" spans="1:37" ht="15.75" thickBot="1" x14ac:dyDescent="0.3">
      <c r="A200" s="31" t="s">
        <v>31</v>
      </c>
      <c r="B200" s="32">
        <v>1</v>
      </c>
      <c r="C200" s="32">
        <v>2</v>
      </c>
      <c r="D200" s="32">
        <v>3</v>
      </c>
      <c r="E200" s="32">
        <v>4</v>
      </c>
      <c r="F200" s="32">
        <v>5</v>
      </c>
      <c r="G200" s="32">
        <v>6</v>
      </c>
      <c r="H200" s="32">
        <v>7</v>
      </c>
      <c r="I200" s="32">
        <v>8</v>
      </c>
      <c r="J200" s="32">
        <v>9</v>
      </c>
      <c r="K200" s="32">
        <v>10</v>
      </c>
      <c r="L200" s="32">
        <v>11</v>
      </c>
      <c r="M200" s="32">
        <v>12</v>
      </c>
      <c r="N200" s="32">
        <v>13</v>
      </c>
      <c r="O200" s="32">
        <v>14</v>
      </c>
      <c r="P200" s="32">
        <v>15</v>
      </c>
      <c r="Q200" s="32">
        <v>16</v>
      </c>
      <c r="R200" s="32">
        <v>17</v>
      </c>
      <c r="S200" s="32">
        <v>18</v>
      </c>
      <c r="T200" s="32">
        <v>19</v>
      </c>
      <c r="U200" s="32">
        <v>20</v>
      </c>
      <c r="V200" s="32">
        <v>21</v>
      </c>
      <c r="W200" s="32">
        <v>22</v>
      </c>
      <c r="X200" s="32">
        <v>23</v>
      </c>
      <c r="Y200" s="32">
        <v>24</v>
      </c>
      <c r="Z200" s="32">
        <v>25</v>
      </c>
      <c r="AA200" s="32">
        <v>26</v>
      </c>
      <c r="AB200" s="32">
        <v>27</v>
      </c>
      <c r="AC200" s="32">
        <v>28</v>
      </c>
      <c r="AD200" s="32">
        <v>29</v>
      </c>
      <c r="AE200" s="32">
        <v>30</v>
      </c>
      <c r="AF200" s="32">
        <v>31</v>
      </c>
      <c r="AG200" s="25" t="s">
        <v>32</v>
      </c>
      <c r="AH200" s="25" t="s">
        <v>33</v>
      </c>
      <c r="AJ200" s="25" t="s">
        <v>418</v>
      </c>
      <c r="AK200" s="25" t="s">
        <v>419</v>
      </c>
    </row>
    <row r="201" spans="1:37" x14ac:dyDescent="0.25">
      <c r="A201" s="47" t="s">
        <v>8</v>
      </c>
      <c r="B201" s="43"/>
      <c r="C201" s="43"/>
      <c r="D201" s="43"/>
      <c r="E201" s="43"/>
      <c r="F201" s="43"/>
      <c r="G201" s="43"/>
      <c r="H201" s="43"/>
      <c r="I201" s="43"/>
      <c r="J201" s="43"/>
      <c r="K201" s="43"/>
      <c r="L201" s="43"/>
      <c r="M201" s="43"/>
      <c r="N201" s="43"/>
      <c r="O201" s="43"/>
      <c r="P201" s="43"/>
      <c r="Q201" s="43"/>
      <c r="R201" s="43"/>
      <c r="S201" s="43"/>
      <c r="T201" s="43"/>
      <c r="U201" s="44"/>
      <c r="V201" s="43"/>
      <c r="W201" s="43"/>
      <c r="X201" s="43"/>
      <c r="Y201" s="43"/>
      <c r="Z201" s="43"/>
      <c r="AA201" s="43"/>
      <c r="AB201" s="43"/>
      <c r="AC201" s="43"/>
      <c r="AD201" s="43"/>
      <c r="AE201" s="43"/>
      <c r="AF201" s="43"/>
      <c r="AG201" s="63" t="str">
        <f>IF(OR(B201&lt;&gt;"",C201&lt;&gt;"",D201&lt;&gt;"",E201&lt;&gt;"",F201&lt;&gt;"",G201&lt;&gt;"",H201&lt;&gt;"",I201&lt;&gt;"",J201&lt;&gt;"",K201&lt;&gt;"",L201&lt;&gt;"",M201&lt;&gt;"",N201&lt;&gt;"",O201&lt;&gt;"",P201&lt;&gt;"",Q201&lt;&gt;"",R201&lt;&gt;"",S201&lt;&gt;"",T201&lt;&gt;"",U201&lt;&gt;"",V201&lt;&gt;"",W201&lt;&gt;"",X201&lt;&gt;"",Y201&lt;&gt;"",Z201&lt;&gt;"",AA201&lt;&gt;"",AB201&lt;&gt;"",AC201&lt;&gt;"",AD201&lt;&gt;"",AE201&lt;&gt;"",AF201&lt;&gt;""),AVERAGE(B201:AF201),"")</f>
        <v/>
      </c>
      <c r="AH201" s="196" t="str">
        <f>IF(AG202&lt;&gt;"",AG202-AG201,"")</f>
        <v/>
      </c>
      <c r="AJ201" s="63" t="str">
        <f>IF(OR(B201&lt;&gt;"",C201&lt;&gt;"",D201&lt;&gt;"",E201&lt;&gt;"",F201&lt;&gt;"",G201&lt;&gt;"",H201&lt;&gt;"",I201&lt;&gt;"",J201&lt;&gt;"",K201&lt;&gt;"",L201&lt;&gt;"",M201&lt;&gt;"",N201&lt;&gt;"",O201&lt;&gt;"",P201&lt;&gt;"",Q201&lt;&gt;"",R201&lt;&gt;"",S201&lt;&gt;"",T201&lt;&gt;"",U201&lt;&gt;"",V201&lt;&gt;"",W201&lt;&gt;"",X201&lt;&gt;"",Y201&lt;&gt;"",Z201&lt;&gt;"",AA201&lt;&gt;"",AB201&lt;&gt;"",AC201&lt;&gt;"",AD201&lt;&gt;"",AE201&lt;&gt;"",AF201&lt;&gt;""),MIN(B201:AF201),"")</f>
        <v/>
      </c>
      <c r="AK201" s="63" t="str">
        <f>IF(OR(B201&lt;&gt;"",C201&lt;&gt;"",D201&lt;&gt;"",E201&lt;&gt;"",F201&lt;&gt;"",G201&lt;&gt;"",H201&lt;&gt;"",I201&lt;&gt;"",J201&lt;&gt;"",K201&lt;&gt;"",L201&lt;&gt;"",M201&lt;&gt;"",N201&lt;&gt;"",O201&lt;&gt;"",P201&lt;&gt;"",Q201&lt;&gt;"",R201&lt;&gt;"",S201&lt;&gt;"",T201&lt;&gt;"",U201&lt;&gt;"",V201&lt;&gt;"",W201&lt;&gt;"",X201&lt;&gt;"",Y201&lt;&gt;"",Z201&lt;&gt;"",AA201&lt;&gt;"",AB201&lt;&gt;"",AC201&lt;&gt;"",AD201&lt;&gt;"",AE201&lt;&gt;"",AF201&lt;&gt;""),MAX(B201:AF201),"")</f>
        <v/>
      </c>
    </row>
    <row r="202" spans="1:37" x14ac:dyDescent="0.25">
      <c r="A202" s="47" t="s">
        <v>3</v>
      </c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30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64" t="str">
        <f>IF(OR(B202&lt;&gt;"",C202&lt;&gt;"",D202&lt;&gt;"",E202&lt;&gt;"",F202&lt;&gt;"",G202&lt;&gt;"",H202&lt;&gt;"",I202&lt;&gt;"",J202&lt;&gt;"",K202&lt;&gt;"",L202&lt;&gt;"",M202&lt;&gt;"",N202&lt;&gt;"",O202&lt;&gt;"",P202&lt;&gt;"",Q202&lt;&gt;"",R202&lt;&gt;"",S202&lt;&gt;"",T202&lt;&gt;"",U202&lt;&gt;"",V202&lt;&gt;"",W202&lt;&gt;"",X202&lt;&gt;"",Y202&lt;&gt;"",Z202&lt;&gt;"",AA202&lt;&gt;"",AB202&lt;&gt;"",AC202&lt;&gt;"",AD202&lt;&gt;"",AE202&lt;&gt;"",AF202&lt;&gt;""),AVERAGE(B202:AF202),"")</f>
        <v/>
      </c>
      <c r="AH202" s="197"/>
      <c r="AJ202" s="64" t="str">
        <f t="shared" ref="AJ202" si="90">IF(OR(B202&lt;&gt;"",C202&lt;&gt;"",D202&lt;&gt;"",E202&lt;&gt;"",F202&lt;&gt;"",G202&lt;&gt;"",H202&lt;&gt;"",I202&lt;&gt;"",J202&lt;&gt;"",K202&lt;&gt;"",L202&lt;&gt;"",M202&lt;&gt;"",N202&lt;&gt;"",O202&lt;&gt;"",P202&lt;&gt;"",Q202&lt;&gt;"",R202&lt;&gt;"",S202&lt;&gt;"",T202&lt;&gt;"",U202&lt;&gt;"",V202&lt;&gt;"",W202&lt;&gt;"",X202&lt;&gt;"",Y202&lt;&gt;"",Z202&lt;&gt;"",AA202&lt;&gt;"",AB202&lt;&gt;"",AC202&lt;&gt;"",AD202&lt;&gt;"",AE202&lt;&gt;"",AF202&lt;&gt;""),MIN(B202:AF202),"")</f>
        <v/>
      </c>
      <c r="AK202" s="64" t="str">
        <f t="shared" ref="AK202:AK208" si="91">IF(OR(B202&lt;&gt;"",C202&lt;&gt;"",D202&lt;&gt;"",E202&lt;&gt;"",F202&lt;&gt;"",G202&lt;&gt;"",H202&lt;&gt;"",I202&lt;&gt;"",J202&lt;&gt;"",K202&lt;&gt;"",L202&lt;&gt;"",M202&lt;&gt;"",N202&lt;&gt;"",O202&lt;&gt;"",P202&lt;&gt;"",Q202&lt;&gt;"",R202&lt;&gt;"",S202&lt;&gt;"",T202&lt;&gt;"",U202&lt;&gt;"",V202&lt;&gt;"",W202&lt;&gt;"",X202&lt;&gt;"",Y202&lt;&gt;"",Z202&lt;&gt;"",AA202&lt;&gt;"",AB202&lt;&gt;"",AC202&lt;&gt;"",AD202&lt;&gt;"",AE202&lt;&gt;"",AF202&lt;&gt;""),MAX(B202:AF202),"")</f>
        <v/>
      </c>
    </row>
    <row r="203" spans="1:37" x14ac:dyDescent="0.25">
      <c r="A203" s="47" t="s">
        <v>24</v>
      </c>
      <c r="B203" s="27"/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65" t="str">
        <f>IF(OR(B203&lt;&gt;"",C203&lt;&gt;"",D203&lt;&gt;"",E203&lt;&gt;"",F203&lt;&gt;"",G203&lt;&gt;"",H203&lt;&gt;"",I203&lt;&gt;"",J203&lt;&gt;"",K203&lt;&gt;"",L203&lt;&gt;"",M203&lt;&gt;"",N203&lt;&gt;"",O203&lt;&gt;"",P203&lt;&gt;"",Q203&lt;&gt;"",R203&lt;&gt;"",S203&lt;&gt;"",T203&lt;&gt;"",U203&lt;&gt;"",V203&lt;&gt;"",W203&lt;&gt;"",X203&lt;&gt;"",Y203&lt;&gt;"",Z203&lt;&gt;"",AA203&lt;&gt;"",AB203&lt;&gt;"",AC203&lt;&gt;"",AD203&lt;&gt;"",AE203&lt;&gt;"",AF203&lt;&gt;""),AVERAGE(B203:AF203),"")</f>
        <v/>
      </c>
      <c r="AH203" s="60"/>
      <c r="AJ203" s="135" t="str">
        <f>IF(OR(B203&lt;&gt;"",C203&lt;&gt;"",D203&lt;&gt;"",E203&lt;&gt;"",F203&lt;&gt;"",G203&lt;&gt;"",H203&lt;&gt;"",I203&lt;&gt;"",J203&lt;&gt;"",K203&lt;&gt;"",L203&lt;&gt;"",M203&lt;&gt;"",N203&lt;&gt;"",O203&lt;&gt;"",P203&lt;&gt;"",Q203&lt;&gt;"",R203&lt;&gt;"",S203&lt;&gt;"",T203&lt;&gt;"",U203&lt;&gt;"",V203&lt;&gt;"",W203&lt;&gt;"",X203&lt;&gt;"",Y203&lt;&gt;"",Z203&lt;&gt;"",AA203&lt;&gt;"",AB203&lt;&gt;"",AC203&lt;&gt;"",AD203&lt;&gt;"",AE203&lt;&gt;"",AF203&lt;&gt;""),MIN(B203:AF203),"")</f>
        <v/>
      </c>
      <c r="AK203" s="135" t="str">
        <f t="shared" si="91"/>
        <v/>
      </c>
    </row>
    <row r="204" spans="1:37" x14ac:dyDescent="0.25">
      <c r="A204" s="47" t="s">
        <v>25</v>
      </c>
      <c r="B204" s="27"/>
      <c r="C204" s="27"/>
      <c r="D204" s="27"/>
      <c r="E204" s="27"/>
      <c r="F204" s="27"/>
      <c r="G204" s="27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66" t="str">
        <f t="shared" ref="AG204:AG208" si="92">IF(OR(B204&lt;&gt;"",C204&lt;&gt;"",D204&lt;&gt;"",E204&lt;&gt;"",F204&lt;&gt;"",G204&lt;&gt;"",H204&lt;&gt;"",I204&lt;&gt;"",J204&lt;&gt;"",K204&lt;&gt;"",L204&lt;&gt;"",M204&lt;&gt;"",N204&lt;&gt;"",O204&lt;&gt;"",P204&lt;&gt;"",Q204&lt;&gt;"",R204&lt;&gt;"",S204&lt;&gt;"",T204&lt;&gt;"",U204&lt;&gt;"",V204&lt;&gt;"",W204&lt;&gt;"",X204&lt;&gt;"",Y204&lt;&gt;"",Z204&lt;&gt;"",AA204&lt;&gt;"",AB204&lt;&gt;"",AC204&lt;&gt;"",AD204&lt;&gt;"",AE204&lt;&gt;"",AF204&lt;&gt;""),AVERAGE(B204:AF204),"")</f>
        <v/>
      </c>
      <c r="AH204" s="59"/>
      <c r="AJ204" s="135" t="str">
        <f t="shared" ref="AJ204:AJ208" si="93">IF(OR(B204&lt;&gt;"",C204&lt;&gt;"",D204&lt;&gt;"",E204&lt;&gt;"",F204&lt;&gt;"",G204&lt;&gt;"",H204&lt;&gt;"",I204&lt;&gt;"",J204&lt;&gt;"",K204&lt;&gt;"",L204&lt;&gt;"",M204&lt;&gt;"",N204&lt;&gt;"",O204&lt;&gt;"",P204&lt;&gt;"",Q204&lt;&gt;"",R204&lt;&gt;"",S204&lt;&gt;"",T204&lt;&gt;"",U204&lt;&gt;"",V204&lt;&gt;"",W204&lt;&gt;"",X204&lt;&gt;"",Y204&lt;&gt;"",Z204&lt;&gt;"",AA204&lt;&gt;"",AB204&lt;&gt;"",AC204&lt;&gt;"",AD204&lt;&gt;"",AE204&lt;&gt;"",AF204&lt;&gt;""),MIN(B204:AF204),"")</f>
        <v/>
      </c>
      <c r="AK204" s="135" t="str">
        <f t="shared" si="91"/>
        <v/>
      </c>
    </row>
    <row r="205" spans="1:37" x14ac:dyDescent="0.25">
      <c r="A205" s="47" t="s">
        <v>34</v>
      </c>
      <c r="B205" s="28" t="str">
        <f>IF(AND(B204&lt;&gt;"",B203&lt;&gt;""),B204/((13-B203)*6),"")</f>
        <v/>
      </c>
      <c r="C205" s="28" t="str">
        <f t="shared" ref="C205:AF205" si="94">IF(AND(C204&lt;&gt;"",C203&lt;&gt;""),C204/((13-C203)*6),"")</f>
        <v/>
      </c>
      <c r="D205" s="28" t="str">
        <f t="shared" si="94"/>
        <v/>
      </c>
      <c r="E205" s="28" t="str">
        <f t="shared" si="94"/>
        <v/>
      </c>
      <c r="F205" s="28" t="str">
        <f t="shared" si="94"/>
        <v/>
      </c>
      <c r="G205" s="28" t="str">
        <f t="shared" si="94"/>
        <v/>
      </c>
      <c r="H205" s="28" t="str">
        <f t="shared" si="94"/>
        <v/>
      </c>
      <c r="I205" s="28" t="str">
        <f t="shared" si="94"/>
        <v/>
      </c>
      <c r="J205" s="28" t="str">
        <f t="shared" si="94"/>
        <v/>
      </c>
      <c r="K205" s="28" t="str">
        <f t="shared" si="94"/>
        <v/>
      </c>
      <c r="L205" s="28" t="str">
        <f t="shared" si="94"/>
        <v/>
      </c>
      <c r="M205" s="28" t="str">
        <f t="shared" si="94"/>
        <v/>
      </c>
      <c r="N205" s="28" t="str">
        <f t="shared" si="94"/>
        <v/>
      </c>
      <c r="O205" s="28" t="str">
        <f t="shared" si="94"/>
        <v/>
      </c>
      <c r="P205" s="28" t="str">
        <f t="shared" si="94"/>
        <v/>
      </c>
      <c r="Q205" s="28" t="str">
        <f t="shared" si="94"/>
        <v/>
      </c>
      <c r="R205" s="28" t="str">
        <f t="shared" si="94"/>
        <v/>
      </c>
      <c r="S205" s="28" t="str">
        <f t="shared" si="94"/>
        <v/>
      </c>
      <c r="T205" s="28" t="str">
        <f t="shared" si="94"/>
        <v/>
      </c>
      <c r="U205" s="28" t="str">
        <f t="shared" si="94"/>
        <v/>
      </c>
      <c r="V205" s="28" t="str">
        <f t="shared" si="94"/>
        <v/>
      </c>
      <c r="W205" s="28" t="str">
        <f t="shared" si="94"/>
        <v/>
      </c>
      <c r="X205" s="28" t="str">
        <f t="shared" si="94"/>
        <v/>
      </c>
      <c r="Y205" s="28" t="str">
        <f t="shared" si="94"/>
        <v/>
      </c>
      <c r="Z205" s="28" t="str">
        <f t="shared" si="94"/>
        <v/>
      </c>
      <c r="AA205" s="28" t="str">
        <f t="shared" si="94"/>
        <v/>
      </c>
      <c r="AB205" s="28" t="str">
        <f t="shared" si="94"/>
        <v/>
      </c>
      <c r="AC205" s="28" t="str">
        <f t="shared" si="94"/>
        <v/>
      </c>
      <c r="AD205" s="28" t="str">
        <f t="shared" si="94"/>
        <v/>
      </c>
      <c r="AE205" s="28" t="str">
        <f t="shared" si="94"/>
        <v/>
      </c>
      <c r="AF205" s="28" t="str">
        <f t="shared" si="94"/>
        <v/>
      </c>
      <c r="AG205" s="62" t="str">
        <f t="shared" si="92"/>
        <v/>
      </c>
      <c r="AH205" s="59"/>
      <c r="AJ205" s="137" t="str">
        <f t="shared" si="93"/>
        <v/>
      </c>
      <c r="AK205" s="137" t="str">
        <f t="shared" si="91"/>
        <v/>
      </c>
    </row>
    <row r="206" spans="1:37" x14ac:dyDescent="0.25">
      <c r="A206" s="47" t="s">
        <v>19</v>
      </c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29"/>
      <c r="AA206" s="29"/>
      <c r="AB206" s="29"/>
      <c r="AC206" s="29"/>
      <c r="AD206" s="29"/>
      <c r="AE206" s="29"/>
      <c r="AF206" s="29"/>
      <c r="AG206" s="64" t="str">
        <f t="shared" si="92"/>
        <v/>
      </c>
      <c r="AH206" s="67" t="str">
        <f>IF(AND(AG206&lt;&gt;"",AG202&lt;&gt;""),AG206-AG202,"")</f>
        <v/>
      </c>
      <c r="AJ206" s="64" t="str">
        <f t="shared" si="93"/>
        <v/>
      </c>
      <c r="AK206" s="64" t="str">
        <f t="shared" si="91"/>
        <v/>
      </c>
    </row>
    <row r="207" spans="1:37" x14ac:dyDescent="0.25">
      <c r="A207" s="47" t="s">
        <v>4</v>
      </c>
      <c r="B207" s="141"/>
      <c r="C207" s="141"/>
      <c r="D207" s="141"/>
      <c r="E207" s="141"/>
      <c r="F207" s="141"/>
      <c r="G207" s="141"/>
      <c r="H207" s="141"/>
      <c r="I207" s="141"/>
      <c r="J207" s="141"/>
      <c r="K207" s="141"/>
      <c r="L207" s="141"/>
      <c r="M207" s="141"/>
      <c r="N207" s="141"/>
      <c r="O207" s="141"/>
      <c r="P207" s="141"/>
      <c r="Q207" s="141"/>
      <c r="R207" s="141"/>
      <c r="S207" s="141"/>
      <c r="T207" s="141"/>
      <c r="U207" s="142"/>
      <c r="V207" s="141"/>
      <c r="W207" s="141"/>
      <c r="X207" s="141"/>
      <c r="Y207" s="141"/>
      <c r="Z207" s="141"/>
      <c r="AA207" s="141"/>
      <c r="AB207" s="141"/>
      <c r="AC207" s="141"/>
      <c r="AD207" s="141"/>
      <c r="AE207" s="141"/>
      <c r="AF207" s="141"/>
      <c r="AG207" s="67" t="str">
        <f t="shared" si="92"/>
        <v/>
      </c>
      <c r="AH207" s="67" t="str">
        <f>IF(AG207&lt;&gt;"",AG207-AG202,"")</f>
        <v/>
      </c>
      <c r="AJ207" s="67" t="str">
        <f t="shared" si="93"/>
        <v/>
      </c>
      <c r="AK207" s="67" t="str">
        <f t="shared" si="91"/>
        <v/>
      </c>
    </row>
    <row r="208" spans="1:37" ht="15.75" thickBot="1" x14ac:dyDescent="0.3">
      <c r="A208" s="143" t="s">
        <v>421</v>
      </c>
      <c r="B208" s="45"/>
      <c r="C208" s="45"/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5"/>
      <c r="U208" s="45"/>
      <c r="V208" s="45"/>
      <c r="W208" s="45"/>
      <c r="X208" s="45"/>
      <c r="Y208" s="45"/>
      <c r="Z208" s="45"/>
      <c r="AA208" s="45"/>
      <c r="AB208" s="45"/>
      <c r="AC208" s="45"/>
      <c r="AD208" s="45"/>
      <c r="AE208" s="45"/>
      <c r="AF208" s="45"/>
      <c r="AG208" s="61" t="str">
        <f t="shared" si="92"/>
        <v/>
      </c>
      <c r="AH208" s="61" t="str">
        <f>IF(AG208&lt;&gt;"",AG208-AG203,"")</f>
        <v/>
      </c>
      <c r="AJ208" s="61" t="str">
        <f t="shared" si="93"/>
        <v/>
      </c>
      <c r="AK208" s="61" t="str">
        <f t="shared" si="91"/>
        <v/>
      </c>
    </row>
    <row r="209" spans="1:37" ht="6.75" customHeight="1" thickBot="1" x14ac:dyDescent="0.3"/>
    <row r="210" spans="1:37" ht="19.5" thickBot="1" x14ac:dyDescent="0.3">
      <c r="A210" s="199" t="str">
        <f>Paramétrages!D21</f>
        <v/>
      </c>
      <c r="B210" s="194"/>
      <c r="C210" s="194"/>
      <c r="D210" s="194"/>
      <c r="E210" s="194"/>
      <c r="F210" s="194"/>
      <c r="G210" s="194"/>
      <c r="H210" s="194"/>
      <c r="I210" s="194"/>
      <c r="J210" s="194"/>
      <c r="K210" s="194"/>
      <c r="L210" s="194"/>
      <c r="M210" s="194"/>
      <c r="N210" s="194"/>
      <c r="O210" s="194"/>
      <c r="P210" s="194"/>
      <c r="Q210" s="194"/>
      <c r="R210" s="194"/>
      <c r="S210" s="194"/>
      <c r="T210" s="194"/>
      <c r="U210" s="194"/>
      <c r="V210" s="194"/>
      <c r="W210" s="194"/>
      <c r="X210" s="194"/>
      <c r="Y210" s="194"/>
      <c r="Z210" s="194"/>
      <c r="AA210" s="194"/>
      <c r="AB210" s="194"/>
      <c r="AC210" s="194"/>
      <c r="AD210" s="194"/>
      <c r="AE210" s="194"/>
      <c r="AF210" s="194"/>
      <c r="AG210" s="194"/>
      <c r="AH210" s="195"/>
    </row>
    <row r="211" spans="1:37" ht="15.75" thickBot="1" x14ac:dyDescent="0.3">
      <c r="A211" s="31" t="s">
        <v>31</v>
      </c>
      <c r="B211" s="32">
        <v>1</v>
      </c>
      <c r="C211" s="32">
        <v>2</v>
      </c>
      <c r="D211" s="32">
        <v>3</v>
      </c>
      <c r="E211" s="32">
        <v>4</v>
      </c>
      <c r="F211" s="32">
        <v>5</v>
      </c>
      <c r="G211" s="32">
        <v>6</v>
      </c>
      <c r="H211" s="32">
        <v>7</v>
      </c>
      <c r="I211" s="32">
        <v>8</v>
      </c>
      <c r="J211" s="32">
        <v>9</v>
      </c>
      <c r="K211" s="32">
        <v>10</v>
      </c>
      <c r="L211" s="32">
        <v>11</v>
      </c>
      <c r="M211" s="32">
        <v>12</v>
      </c>
      <c r="N211" s="32">
        <v>13</v>
      </c>
      <c r="O211" s="32">
        <v>14</v>
      </c>
      <c r="P211" s="32">
        <v>15</v>
      </c>
      <c r="Q211" s="32">
        <v>16</v>
      </c>
      <c r="R211" s="32">
        <v>17</v>
      </c>
      <c r="S211" s="32">
        <v>18</v>
      </c>
      <c r="T211" s="32">
        <v>19</v>
      </c>
      <c r="U211" s="32">
        <v>20</v>
      </c>
      <c r="V211" s="32">
        <v>21</v>
      </c>
      <c r="W211" s="32">
        <v>22</v>
      </c>
      <c r="X211" s="32">
        <v>23</v>
      </c>
      <c r="Y211" s="32">
        <v>24</v>
      </c>
      <c r="Z211" s="32">
        <v>25</v>
      </c>
      <c r="AA211" s="32">
        <v>26</v>
      </c>
      <c r="AB211" s="32">
        <v>27</v>
      </c>
      <c r="AC211" s="32">
        <v>28</v>
      </c>
      <c r="AD211" s="32">
        <v>29</v>
      </c>
      <c r="AE211" s="32">
        <v>30</v>
      </c>
      <c r="AF211" s="32">
        <v>31</v>
      </c>
      <c r="AG211" s="25" t="s">
        <v>32</v>
      </c>
      <c r="AH211" s="25" t="s">
        <v>33</v>
      </c>
      <c r="AJ211" s="25" t="s">
        <v>418</v>
      </c>
      <c r="AK211" s="25" t="s">
        <v>419</v>
      </c>
    </row>
    <row r="212" spans="1:37" x14ac:dyDescent="0.25">
      <c r="A212" s="47" t="s">
        <v>8</v>
      </c>
      <c r="B212" s="43"/>
      <c r="C212" s="43"/>
      <c r="D212" s="43"/>
      <c r="E212" s="43"/>
      <c r="F212" s="43"/>
      <c r="G212" s="43"/>
      <c r="H212" s="43"/>
      <c r="I212" s="43"/>
      <c r="J212" s="43"/>
      <c r="K212" s="43"/>
      <c r="L212" s="43"/>
      <c r="M212" s="43"/>
      <c r="N212" s="43"/>
      <c r="O212" s="43"/>
      <c r="P212" s="43"/>
      <c r="Q212" s="43"/>
      <c r="R212" s="43"/>
      <c r="S212" s="43"/>
      <c r="T212" s="43"/>
      <c r="U212" s="44"/>
      <c r="V212" s="43"/>
      <c r="W212" s="43"/>
      <c r="X212" s="43"/>
      <c r="Y212" s="43"/>
      <c r="Z212" s="43"/>
      <c r="AA212" s="43"/>
      <c r="AB212" s="43"/>
      <c r="AC212" s="43"/>
      <c r="AD212" s="43"/>
      <c r="AE212" s="43"/>
      <c r="AF212" s="43"/>
      <c r="AG212" s="63" t="str">
        <f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AVERAGE(B212:AF212),"")</f>
        <v/>
      </c>
      <c r="AH212" s="196" t="str">
        <f>IF(AG213&lt;&gt;"",AG213-AG212,"")</f>
        <v/>
      </c>
      <c r="AJ212" s="63" t="str">
        <f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MIN(B212:AF212),"")</f>
        <v/>
      </c>
      <c r="AK212" s="63" t="str">
        <f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MAX(B212:AF212),"")</f>
        <v/>
      </c>
    </row>
    <row r="213" spans="1:37" x14ac:dyDescent="0.25">
      <c r="A213" s="47" t="s">
        <v>3</v>
      </c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30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64" t="str">
        <f>IF(OR(B213&lt;&gt;"",C213&lt;&gt;"",D213&lt;&gt;"",E213&lt;&gt;"",F213&lt;&gt;"",G213&lt;&gt;"",H213&lt;&gt;"",I213&lt;&gt;"",J213&lt;&gt;"",K213&lt;&gt;"",L213&lt;&gt;"",M213&lt;&gt;"",N213&lt;&gt;"",O213&lt;&gt;"",P213&lt;&gt;"",Q213&lt;&gt;"",R213&lt;&gt;"",S213&lt;&gt;"",T213&lt;&gt;"",U213&lt;&gt;"",V213&lt;&gt;"",W213&lt;&gt;"",X213&lt;&gt;"",Y213&lt;&gt;"",Z213&lt;&gt;"",AA213&lt;&gt;"",AB213&lt;&gt;"",AC213&lt;&gt;"",AD213&lt;&gt;"",AE213&lt;&gt;"",AF213&lt;&gt;""),AVERAGE(B213:AF213),"")</f>
        <v/>
      </c>
      <c r="AH213" s="197"/>
      <c r="AJ213" s="64" t="str">
        <f t="shared" ref="AJ213" si="95">IF(OR(B213&lt;&gt;"",C213&lt;&gt;"",D213&lt;&gt;"",E213&lt;&gt;"",F213&lt;&gt;"",G213&lt;&gt;"",H213&lt;&gt;"",I213&lt;&gt;"",J213&lt;&gt;"",K213&lt;&gt;"",L213&lt;&gt;"",M213&lt;&gt;"",N213&lt;&gt;"",O213&lt;&gt;"",P213&lt;&gt;"",Q213&lt;&gt;"",R213&lt;&gt;"",S213&lt;&gt;"",T213&lt;&gt;"",U213&lt;&gt;"",V213&lt;&gt;"",W213&lt;&gt;"",X213&lt;&gt;"",Y213&lt;&gt;"",Z213&lt;&gt;"",AA213&lt;&gt;"",AB213&lt;&gt;"",AC213&lt;&gt;"",AD213&lt;&gt;"",AE213&lt;&gt;"",AF213&lt;&gt;""),MIN(B213:AF213),"")</f>
        <v/>
      </c>
      <c r="AK213" s="64" t="str">
        <f t="shared" ref="AK213:AK219" si="96">IF(OR(B213&lt;&gt;"",C213&lt;&gt;"",D213&lt;&gt;"",E213&lt;&gt;"",F213&lt;&gt;"",G213&lt;&gt;"",H213&lt;&gt;"",I213&lt;&gt;"",J213&lt;&gt;"",K213&lt;&gt;"",L213&lt;&gt;"",M213&lt;&gt;"",N213&lt;&gt;"",O213&lt;&gt;"",P213&lt;&gt;"",Q213&lt;&gt;"",R213&lt;&gt;"",S213&lt;&gt;"",T213&lt;&gt;"",U213&lt;&gt;"",V213&lt;&gt;"",W213&lt;&gt;"",X213&lt;&gt;"",Y213&lt;&gt;"",Z213&lt;&gt;"",AA213&lt;&gt;"",AB213&lt;&gt;"",AC213&lt;&gt;"",AD213&lt;&gt;"",AE213&lt;&gt;"",AF213&lt;&gt;""),MAX(B213:AF213),"")</f>
        <v/>
      </c>
    </row>
    <row r="214" spans="1:37" x14ac:dyDescent="0.25">
      <c r="A214" s="47" t="s">
        <v>24</v>
      </c>
      <c r="B214" s="27"/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65" t="str">
        <f>IF(OR(B214&lt;&gt;"",C214&lt;&gt;"",D214&lt;&gt;"",E214&lt;&gt;"",F214&lt;&gt;"",G214&lt;&gt;"",H214&lt;&gt;"",I214&lt;&gt;"",J214&lt;&gt;"",K214&lt;&gt;"",L214&lt;&gt;"",M214&lt;&gt;"",N214&lt;&gt;"",O214&lt;&gt;"",P214&lt;&gt;"",Q214&lt;&gt;"",R214&lt;&gt;"",S214&lt;&gt;"",T214&lt;&gt;"",U214&lt;&gt;"",V214&lt;&gt;"",W214&lt;&gt;"",X214&lt;&gt;"",Y214&lt;&gt;"",Z214&lt;&gt;"",AA214&lt;&gt;"",AB214&lt;&gt;"",AC214&lt;&gt;"",AD214&lt;&gt;"",AE214&lt;&gt;"",AF214&lt;&gt;""),AVERAGE(B214:AF214),"")</f>
        <v/>
      </c>
      <c r="AH214" s="60"/>
      <c r="AJ214" s="135" t="str">
        <f>IF(OR(B214&lt;&gt;"",C214&lt;&gt;"",D214&lt;&gt;"",E214&lt;&gt;"",F214&lt;&gt;"",G214&lt;&gt;"",H214&lt;&gt;"",I214&lt;&gt;"",J214&lt;&gt;"",K214&lt;&gt;"",L214&lt;&gt;"",M214&lt;&gt;"",N214&lt;&gt;"",O214&lt;&gt;"",P214&lt;&gt;"",Q214&lt;&gt;"",R214&lt;&gt;"",S214&lt;&gt;"",T214&lt;&gt;"",U214&lt;&gt;"",V214&lt;&gt;"",W214&lt;&gt;"",X214&lt;&gt;"",Y214&lt;&gt;"",Z214&lt;&gt;"",AA214&lt;&gt;"",AB214&lt;&gt;"",AC214&lt;&gt;"",AD214&lt;&gt;"",AE214&lt;&gt;"",AF214&lt;&gt;""),MIN(B214:AF214),"")</f>
        <v/>
      </c>
      <c r="AK214" s="135" t="str">
        <f t="shared" si="96"/>
        <v/>
      </c>
    </row>
    <row r="215" spans="1:37" x14ac:dyDescent="0.25">
      <c r="A215" s="47" t="s">
        <v>25</v>
      </c>
      <c r="B215" s="27"/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66" t="str">
        <f t="shared" ref="AG215:AG219" si="97">IF(OR(B215&lt;&gt;"",C215&lt;&gt;"",D215&lt;&gt;"",E215&lt;&gt;"",F215&lt;&gt;"",G215&lt;&gt;"",H215&lt;&gt;"",I215&lt;&gt;"",J215&lt;&gt;"",K215&lt;&gt;"",L215&lt;&gt;"",M215&lt;&gt;"",N215&lt;&gt;"",O215&lt;&gt;"",P215&lt;&gt;"",Q215&lt;&gt;"",R215&lt;&gt;"",S215&lt;&gt;"",T215&lt;&gt;"",U215&lt;&gt;"",V215&lt;&gt;"",W215&lt;&gt;"",X215&lt;&gt;"",Y215&lt;&gt;"",Z215&lt;&gt;"",AA215&lt;&gt;"",AB215&lt;&gt;"",AC215&lt;&gt;"",AD215&lt;&gt;"",AE215&lt;&gt;"",AF215&lt;&gt;""),AVERAGE(B215:AF215),"")</f>
        <v/>
      </c>
      <c r="AH215" s="59"/>
      <c r="AJ215" s="135" t="str">
        <f t="shared" ref="AJ215:AJ219" si="98">IF(OR(B215&lt;&gt;"",C215&lt;&gt;"",D215&lt;&gt;"",E215&lt;&gt;"",F215&lt;&gt;"",G215&lt;&gt;"",H215&lt;&gt;"",I215&lt;&gt;"",J215&lt;&gt;"",K215&lt;&gt;"",L215&lt;&gt;"",M215&lt;&gt;"",N215&lt;&gt;"",O215&lt;&gt;"",P215&lt;&gt;"",Q215&lt;&gt;"",R215&lt;&gt;"",S215&lt;&gt;"",T215&lt;&gt;"",U215&lt;&gt;"",V215&lt;&gt;"",W215&lt;&gt;"",X215&lt;&gt;"",Y215&lt;&gt;"",Z215&lt;&gt;"",AA215&lt;&gt;"",AB215&lt;&gt;"",AC215&lt;&gt;"",AD215&lt;&gt;"",AE215&lt;&gt;"",AF215&lt;&gt;""),MIN(B215:AF215),"")</f>
        <v/>
      </c>
      <c r="AK215" s="135" t="str">
        <f t="shared" si="96"/>
        <v/>
      </c>
    </row>
    <row r="216" spans="1:37" x14ac:dyDescent="0.25">
      <c r="A216" s="47" t="s">
        <v>34</v>
      </c>
      <c r="B216" s="28" t="str">
        <f>IF(AND(B215&lt;&gt;"",B214&lt;&gt;""),B215/((13-B214)*6),"")</f>
        <v/>
      </c>
      <c r="C216" s="28" t="str">
        <f t="shared" ref="C216:AF216" si="99">IF(AND(C215&lt;&gt;"",C214&lt;&gt;""),C215/((13-C214)*6),"")</f>
        <v/>
      </c>
      <c r="D216" s="28" t="str">
        <f t="shared" si="99"/>
        <v/>
      </c>
      <c r="E216" s="28" t="str">
        <f t="shared" si="99"/>
        <v/>
      </c>
      <c r="F216" s="28" t="str">
        <f t="shared" si="99"/>
        <v/>
      </c>
      <c r="G216" s="28" t="str">
        <f t="shared" si="99"/>
        <v/>
      </c>
      <c r="H216" s="28" t="str">
        <f t="shared" si="99"/>
        <v/>
      </c>
      <c r="I216" s="28" t="str">
        <f t="shared" si="99"/>
        <v/>
      </c>
      <c r="J216" s="28" t="str">
        <f t="shared" si="99"/>
        <v/>
      </c>
      <c r="K216" s="28" t="str">
        <f t="shared" si="99"/>
        <v/>
      </c>
      <c r="L216" s="28" t="str">
        <f t="shared" si="99"/>
        <v/>
      </c>
      <c r="M216" s="28" t="str">
        <f t="shared" si="99"/>
        <v/>
      </c>
      <c r="N216" s="28" t="str">
        <f t="shared" si="99"/>
        <v/>
      </c>
      <c r="O216" s="28" t="str">
        <f t="shared" si="99"/>
        <v/>
      </c>
      <c r="P216" s="28" t="str">
        <f t="shared" si="99"/>
        <v/>
      </c>
      <c r="Q216" s="28" t="str">
        <f t="shared" si="99"/>
        <v/>
      </c>
      <c r="R216" s="28" t="str">
        <f t="shared" si="99"/>
        <v/>
      </c>
      <c r="S216" s="28" t="str">
        <f t="shared" si="99"/>
        <v/>
      </c>
      <c r="T216" s="28" t="str">
        <f t="shared" si="99"/>
        <v/>
      </c>
      <c r="U216" s="28" t="str">
        <f t="shared" si="99"/>
        <v/>
      </c>
      <c r="V216" s="28" t="str">
        <f t="shared" si="99"/>
        <v/>
      </c>
      <c r="W216" s="28" t="str">
        <f t="shared" si="99"/>
        <v/>
      </c>
      <c r="X216" s="28" t="str">
        <f t="shared" si="99"/>
        <v/>
      </c>
      <c r="Y216" s="28" t="str">
        <f t="shared" si="99"/>
        <v/>
      </c>
      <c r="Z216" s="28" t="str">
        <f t="shared" si="99"/>
        <v/>
      </c>
      <c r="AA216" s="28" t="str">
        <f t="shared" si="99"/>
        <v/>
      </c>
      <c r="AB216" s="28" t="str">
        <f t="shared" si="99"/>
        <v/>
      </c>
      <c r="AC216" s="28" t="str">
        <f t="shared" si="99"/>
        <v/>
      </c>
      <c r="AD216" s="28" t="str">
        <f t="shared" si="99"/>
        <v/>
      </c>
      <c r="AE216" s="28" t="str">
        <f t="shared" si="99"/>
        <v/>
      </c>
      <c r="AF216" s="28" t="str">
        <f t="shared" si="99"/>
        <v/>
      </c>
      <c r="AG216" s="62" t="str">
        <f t="shared" si="97"/>
        <v/>
      </c>
      <c r="AH216" s="59"/>
      <c r="AJ216" s="137" t="str">
        <f t="shared" si="98"/>
        <v/>
      </c>
      <c r="AK216" s="137" t="str">
        <f t="shared" si="96"/>
        <v/>
      </c>
    </row>
    <row r="217" spans="1:37" x14ac:dyDescent="0.25">
      <c r="A217" s="47" t="s">
        <v>19</v>
      </c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29"/>
      <c r="AA217" s="29"/>
      <c r="AB217" s="29"/>
      <c r="AC217" s="29"/>
      <c r="AD217" s="29"/>
      <c r="AE217" s="29"/>
      <c r="AF217" s="29"/>
      <c r="AG217" s="64" t="str">
        <f t="shared" si="97"/>
        <v/>
      </c>
      <c r="AH217" s="67" t="str">
        <f>IF(AND(AG217&lt;&gt;"",AG213&lt;&gt;""),AG217-AG213,"")</f>
        <v/>
      </c>
      <c r="AJ217" s="64" t="str">
        <f t="shared" si="98"/>
        <v/>
      </c>
      <c r="AK217" s="64" t="str">
        <f t="shared" si="96"/>
        <v/>
      </c>
    </row>
    <row r="218" spans="1:37" x14ac:dyDescent="0.25">
      <c r="A218" s="47" t="s">
        <v>4</v>
      </c>
      <c r="B218" s="141"/>
      <c r="C218" s="141"/>
      <c r="D218" s="141"/>
      <c r="E218" s="141"/>
      <c r="F218" s="141"/>
      <c r="G218" s="141"/>
      <c r="H218" s="141"/>
      <c r="I218" s="141"/>
      <c r="J218" s="141"/>
      <c r="K218" s="141"/>
      <c r="L218" s="141"/>
      <c r="M218" s="141"/>
      <c r="N218" s="141"/>
      <c r="O218" s="141"/>
      <c r="P218" s="141"/>
      <c r="Q218" s="141"/>
      <c r="R218" s="141"/>
      <c r="S218" s="141"/>
      <c r="T218" s="141"/>
      <c r="U218" s="142"/>
      <c r="V218" s="141"/>
      <c r="W218" s="141"/>
      <c r="X218" s="141"/>
      <c r="Y218" s="141"/>
      <c r="Z218" s="141"/>
      <c r="AA218" s="141"/>
      <c r="AB218" s="141"/>
      <c r="AC218" s="141"/>
      <c r="AD218" s="141"/>
      <c r="AE218" s="141"/>
      <c r="AF218" s="141"/>
      <c r="AG218" s="67" t="str">
        <f t="shared" si="97"/>
        <v/>
      </c>
      <c r="AH218" s="67" t="str">
        <f>IF(AG218&lt;&gt;"",AG218-AG213,"")</f>
        <v/>
      </c>
      <c r="AJ218" s="67" t="str">
        <f t="shared" si="98"/>
        <v/>
      </c>
      <c r="AK218" s="67" t="str">
        <f t="shared" si="96"/>
        <v/>
      </c>
    </row>
    <row r="219" spans="1:37" ht="15.75" thickBot="1" x14ac:dyDescent="0.3">
      <c r="A219" s="143" t="s">
        <v>421</v>
      </c>
      <c r="B219" s="45"/>
      <c r="C219" s="45"/>
      <c r="D219" s="45"/>
      <c r="E219" s="45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5"/>
      <c r="U219" s="45"/>
      <c r="V219" s="45"/>
      <c r="W219" s="45"/>
      <c r="X219" s="45"/>
      <c r="Y219" s="45"/>
      <c r="Z219" s="45"/>
      <c r="AA219" s="45"/>
      <c r="AB219" s="45"/>
      <c r="AC219" s="45"/>
      <c r="AD219" s="45"/>
      <c r="AE219" s="45"/>
      <c r="AF219" s="45"/>
      <c r="AG219" s="61" t="str">
        <f t="shared" si="97"/>
        <v/>
      </c>
      <c r="AH219" s="61" t="str">
        <f>IF(AG219&lt;&gt;"",AG219-AG214,"")</f>
        <v/>
      </c>
      <c r="AJ219" s="61" t="str">
        <f t="shared" si="98"/>
        <v/>
      </c>
      <c r="AK219" s="61" t="str">
        <f t="shared" si="96"/>
        <v/>
      </c>
    </row>
    <row r="220" spans="1:37" ht="15.75" thickBot="1" x14ac:dyDescent="0.3"/>
    <row r="221" spans="1:37" ht="15.75" thickBot="1" x14ac:dyDescent="0.3">
      <c r="A221" s="68" t="s">
        <v>31</v>
      </c>
      <c r="B221" s="69">
        <v>1</v>
      </c>
      <c r="C221" s="69">
        <v>2</v>
      </c>
      <c r="D221" s="69">
        <v>3</v>
      </c>
      <c r="E221" s="69">
        <v>4</v>
      </c>
      <c r="F221" s="69">
        <v>5</v>
      </c>
      <c r="G221" s="69">
        <v>6</v>
      </c>
      <c r="H221" s="69">
        <v>7</v>
      </c>
      <c r="I221" s="69">
        <v>8</v>
      </c>
      <c r="J221" s="69">
        <v>9</v>
      </c>
      <c r="K221" s="69">
        <v>10</v>
      </c>
      <c r="L221" s="69">
        <v>11</v>
      </c>
      <c r="M221" s="69">
        <v>12</v>
      </c>
      <c r="N221" s="69">
        <v>13</v>
      </c>
      <c r="O221" s="69">
        <v>14</v>
      </c>
      <c r="P221" s="69">
        <v>15</v>
      </c>
      <c r="Q221" s="69">
        <v>16</v>
      </c>
      <c r="R221" s="69">
        <v>17</v>
      </c>
      <c r="S221" s="69">
        <v>18</v>
      </c>
      <c r="T221" s="69">
        <v>19</v>
      </c>
      <c r="U221" s="69">
        <v>20</v>
      </c>
      <c r="V221" s="69">
        <v>21</v>
      </c>
      <c r="W221" s="69">
        <v>22</v>
      </c>
      <c r="X221" s="69">
        <v>23</v>
      </c>
      <c r="Y221" s="69">
        <v>24</v>
      </c>
      <c r="Z221" s="69">
        <v>25</v>
      </c>
      <c r="AA221" s="69">
        <v>26</v>
      </c>
      <c r="AB221" s="69">
        <v>27</v>
      </c>
      <c r="AC221" s="69">
        <v>28</v>
      </c>
      <c r="AD221" s="69">
        <v>29</v>
      </c>
      <c r="AE221" s="69">
        <v>30</v>
      </c>
      <c r="AF221" s="69">
        <v>31</v>
      </c>
      <c r="AG221" s="69" t="s">
        <v>32</v>
      </c>
      <c r="AH221" s="77"/>
    </row>
    <row r="222" spans="1:37" ht="15.75" thickBot="1" x14ac:dyDescent="0.3">
      <c r="A222" s="71" t="s">
        <v>47</v>
      </c>
      <c r="B222" s="72">
        <f>IF(B3&gt;Paramétrages!H2,'MAI-2017'!B3-Paramétrages!H2,0)+IF(B14&gt;Paramétrages!H3,'MAI-2017'!B14-Paramétrages!H3,0)+IF(B25&gt;Paramétrages!H4,'MAI-2017'!B25-Paramétrages!H4,0)+IF(B36&gt;Paramétrages!H5,'MAI-2017'!B36-Paramétrages!H5,0)+IF(B47&gt;Paramétrages!H6,'MAI-2017'!B47-Paramétrages!H6,0)+IF(B58&gt;Paramétrages!H7,'MAI-2017'!B58-Paramétrages!H7,0)+IF(B69&gt;Paramétrages!H8,'MAI-2017'!B69-Paramétrages!H8,0)+IF(B80&gt;Paramétrages!H9,'MAI-2017'!B80-Paramétrages!H9,0)</f>
        <v>0</v>
      </c>
      <c r="C222" s="72">
        <f>IF(C3&gt;Paramétrages!G2,'MAI-2017'!C3-Paramétrages!G2,0)+IF(C14&gt;Paramétrages!G3,'MAI-2017'!C14-Paramétrages!G3,0)+IF(C25&gt;Paramétrages!G4,'MAI-2017'!C25-Paramétrages!G4,0)+IF(C36&gt;Paramétrages!G5,'MAI-2017'!C36-Paramétrages!G5,0)+IF(C47&gt;Paramétrages!G6,'MAI-2017'!C47-Paramétrages!G6,0)+IF(C58&gt;Paramétrages!G7,'MAI-2017'!C58-Paramétrages!G7,0)+IF(C69&gt;Paramétrages!G8,'MAI-2017'!C69-Paramétrages!G8,0)+IF(C80&gt;Paramétrages!G9,'MAI-2017'!C80-Paramétrages!G9,0)</f>
        <v>0</v>
      </c>
      <c r="D222" s="72">
        <f>IF(D3&gt;Paramétrages!H2,'MAI-2017'!D3-Paramétrages!H2,0)+IF(D14&gt;Paramétrages!H3,'MAI-2017'!D14-Paramétrages!H3,0)+IF(D25&gt;Paramétrages!H4,'MAI-2017'!D25-Paramétrages!H4,0)+IF(D36&gt;Paramétrages!H5,'MAI-2017'!D36-Paramétrages!H5,0)+IF(D47&gt;Paramétrages!H6,'MAI-2017'!D47-Paramétrages!H6,0)+IF(D58&gt;Paramétrages!H7,'MAI-2017'!D58-Paramétrages!H7,0)+IF(D69&gt;Paramétrages!H8,'MAI-2017'!D69-Paramétrages!H8,0)+IF(D80&gt;Paramétrages!H9,'MAI-2017'!D80-Paramétrages!H9,0)</f>
        <v>0</v>
      </c>
      <c r="E222" s="72">
        <f>IF(E3&gt;Paramétrages!I2,'MAI-2017'!E3-Paramétrages!I2,0)+IF(E14&gt;Paramétrages!I3,'MAI-2017'!E14-Paramétrages!I3,0)+IF(E25&gt;Paramétrages!I4,'MAI-2017'!E25-Paramétrages!I4,0)+IF(E36&gt;Paramétrages!I5,'MAI-2017'!E36-Paramétrages!I5,0)+IF(E47&gt;Paramétrages!I6,'MAI-2017'!E47-Paramétrages!I6,0)+IF(E58&gt;Paramétrages!I7,'MAI-2017'!E58-Paramétrages!I7,0)+IF(E69&gt;Paramétrages!I8,'MAI-2017'!E69-Paramétrages!I8,0)+IF(E80&gt;Paramétrages!I9,'MAI-2017'!E80-Paramétrages!I9,0)</f>
        <v>0</v>
      </c>
      <c r="F222" s="72">
        <f>IF(F3&gt;Paramétrages!J2,'MAI-2017'!F3-Paramétrages!J2,0)+IF(F14&gt;Paramétrages!J3,'MAI-2017'!F14-Paramétrages!J3,0)+IF(F25&gt;Paramétrages!J4,'MAI-2017'!F25-Paramétrages!J4,0)+IF(F36&gt;Paramétrages!J5,'MAI-2017'!F36-Paramétrages!J5,0)+IF(F47&gt;Paramétrages!J6,'MAI-2017'!F47-Paramétrages!J6,0)+IF(F58&gt;Paramétrages!J7,'MAI-2017'!F58-Paramétrages!J7,0)+IF(F69&gt;Paramétrages!J8,'MAI-2017'!F69-Paramétrages!J8,0)+IF(F80&gt;Paramétrages!J9,'MAI-2017'!F80-Paramétrages!J9,0)</f>
        <v>0</v>
      </c>
      <c r="G222" s="72">
        <f>IF(G3&gt;Paramétrages!K2,'MAI-2017'!G3-Paramétrages!K2,0)+IF(G14&gt;Paramétrages!K3,'MAI-2017'!G14-Paramétrages!K3,0)+IF(G25&gt;Paramétrages!K4,'MAI-2017'!G25-Paramétrages!K4,0)+IF(G36&gt;Paramétrages!K5,'MAI-2017'!G36-Paramétrages!K5,0)+IF(G47&gt;Paramétrages!K6,'MAI-2017'!G47-Paramétrages!K6,0)+IF(G58&gt;Paramétrages!K7,'MAI-2017'!G58-Paramétrages!K7,0)+IF(G69&gt;Paramétrages!K8,'MAI-2017'!G69-Paramétrages!K8,0)+IF(G80&gt;Paramétrages!K9,'MAI-2017'!G80-Paramétrages!K9,0)</f>
        <v>0</v>
      </c>
      <c r="H222" s="72">
        <f>IF(H3&gt;Paramétrages!L2,'MAI-2017'!H3-Paramétrages!L2,0)+IF(H14&gt;Paramétrages!L3,'MAI-2017'!H14-Paramétrages!L3,0)+IF(H25&gt;Paramétrages!L4,'MAI-2017'!H25-Paramétrages!L4,0)+IF(H36&gt;Paramétrages!L5,'MAI-2017'!H36-Paramétrages!L5,0)+IF(H47&gt;Paramétrages!L6,'MAI-2017'!H47-Paramétrages!L6,0)+IF(H58&gt;Paramétrages!L7,'MAI-2017'!H58-Paramétrages!L7,0)+IF(H69&gt;Paramétrages!L8,'MAI-2017'!H69-Paramétrages!L8,0)+IF(H80&gt;Paramétrages!L9,'MAI-2017'!H80-Paramétrages!L9,0)</f>
        <v>0</v>
      </c>
      <c r="I222" s="72">
        <f>IF(I3&gt;Paramétrages!M2,'MAI-2017'!I3-Paramétrages!M2,0)+IF(I14&gt;Paramétrages!M3,'MAI-2017'!I14-Paramétrages!M3,0)+IF(I25&gt;Paramétrages!M4,'MAI-2017'!I25-Paramétrages!M4,0)+IF(I36&gt;Paramétrages!M5,'MAI-2017'!I36-Paramétrages!M5,0)+IF(I47&gt;Paramétrages!M6,'MAI-2017'!I47-Paramétrages!M6,0)+IF(I58&gt;Paramétrages!M7,'MAI-2017'!I58-Paramétrages!M7,0)+IF(I69&gt;Paramétrages!M8,'MAI-2017'!I69-Paramétrages!M8,0)+IF(I80&gt;Paramétrages!M9,'MAI-2017'!I80-Paramétrages!M9,0)</f>
        <v>0</v>
      </c>
      <c r="J222" s="72">
        <f>IF(J3&gt;Paramétrages!N2,'MAI-2017'!J3-Paramétrages!N2,0)+IF(J14&gt;Paramétrages!N3,'MAI-2017'!J14-Paramétrages!N3,0)+IF(J25&gt;Paramétrages!N4,'MAI-2017'!J25-Paramétrages!N4,0)+IF(J36&gt;Paramétrages!N5,'MAI-2017'!J36-Paramétrages!N5,0)+IF(J47&gt;Paramétrages!N6,'MAI-2017'!J47-Paramétrages!N6,0)+IF(J58&gt;Paramétrages!N7,'MAI-2017'!J58-Paramétrages!N7,0)+IF(J69&gt;Paramétrages!N8,'MAI-2017'!J69-Paramétrages!N8,0)+IF(J80&gt;Paramétrages!N9,'MAI-2017'!J80-Paramétrages!N9,0)</f>
        <v>0</v>
      </c>
      <c r="K222" s="72">
        <f>IF(K3&gt;Paramétrages!O2,'MAI-2017'!K3-Paramétrages!O2,0)+IF(K14&gt;Paramétrages!O3,'MAI-2017'!K14-Paramétrages!O3,0)+IF(K25&gt;Paramétrages!O4,'MAI-2017'!K25-Paramétrages!O4,0)+IF(K36&gt;Paramétrages!O5,'MAI-2017'!K36-Paramétrages!O5,0)+IF(K47&gt;Paramétrages!O6,'MAI-2017'!K47-Paramétrages!O6,0)+IF(K58&gt;Paramétrages!O7,'MAI-2017'!K58-Paramétrages!O7,0)+IF(K69&gt;Paramétrages!O8,'MAI-2017'!K69-Paramétrages!O8,0)+IF(K80&gt;Paramétrages!O9,'MAI-2017'!K80-Paramétrages!O9,0)</f>
        <v>0</v>
      </c>
      <c r="L222" s="72">
        <f>IF(L3&gt;Paramétrages!P2,'MAI-2017'!L3-Paramétrages!P2,0)+IF(L14&gt;Paramétrages!P3,'MAI-2017'!L14-Paramétrages!P3,0)+IF(L25&gt;Paramétrages!P4,'MAI-2017'!L25-Paramétrages!P4,0)+IF(L36&gt;Paramétrages!P5,'MAI-2017'!L36-Paramétrages!P5,0)+IF(L47&gt;Paramétrages!P6,'MAI-2017'!L47-Paramétrages!P6,0)+IF(L58&gt;Paramétrages!P7,'MAI-2017'!L58-Paramétrages!P7,0)+IF(L69&gt;Paramétrages!P8,'MAI-2017'!L69-Paramétrages!P8,0)+IF(L80&gt;Paramétrages!P9,'MAI-2017'!L80-Paramétrages!P9,0)</f>
        <v>0</v>
      </c>
      <c r="M222" s="72">
        <f>IF(M3&gt;Paramétrages!Q2,'MAI-2017'!M3-Paramétrages!Q2,0)+IF(M14&gt;Paramétrages!Q3,'MAI-2017'!M14-Paramétrages!Q3,0)+IF(M25&gt;Paramétrages!Q4,'MAI-2017'!M25-Paramétrages!Q4,0)+IF(M36&gt;Paramétrages!Q5,'MAI-2017'!M36-Paramétrages!Q5,0)+IF(M47&gt;Paramétrages!Q6,'MAI-2017'!M47-Paramétrages!Q6,0)+IF(M58&gt;Paramétrages!Q7,'MAI-2017'!M58-Paramétrages!Q7,0)+IF(M69&gt;Paramétrages!Q8,'MAI-2017'!M69-Paramétrages!Q8,0)+IF(M80&gt;Paramétrages!Q9,'MAI-2017'!M80-Paramétrages!Q9,0)</f>
        <v>0</v>
      </c>
      <c r="N222" s="72">
        <f>IF(N3&gt;Paramétrages!R2,'MAI-2017'!N3-Paramétrages!R2,0)+IF(N14&gt;Paramétrages!R3,'MAI-2017'!N14-Paramétrages!R3,0)+IF(N25&gt;Paramétrages!R4,'MAI-2017'!N25-Paramétrages!R4,0)+IF(N36&gt;Paramétrages!R5,'MAI-2017'!N36-Paramétrages!R5,0)+IF(N47&gt;Paramétrages!R6,'MAI-2017'!N47-Paramétrages!R6,0)+IF(N58&gt;Paramétrages!R7,'MAI-2017'!N58-Paramétrages!R7,0)+IF(N69&gt;Paramétrages!R8,'MAI-2017'!N69-Paramétrages!R8,0)+IF(N80&gt;Paramétrages!R9,'MAI-2017'!N80-Paramétrages!R9,0)</f>
        <v>0</v>
      </c>
      <c r="O222" s="72">
        <f>IF(O3&gt;Paramétrages!S2,'MAI-2017'!O3-Paramétrages!S2,0)+IF(O14&gt;Paramétrages!S3,'MAI-2017'!O14-Paramétrages!S3,0)+IF(O25&gt;Paramétrages!S4,'MAI-2017'!O25-Paramétrages!S4,0)+IF(O36&gt;Paramétrages!S5,'MAI-2017'!O36-Paramétrages!S5,0)+IF(O47&gt;Paramétrages!S6,'MAI-2017'!O47-Paramétrages!S6,0)+IF(O58&gt;Paramétrages!S7,'MAI-2017'!O58-Paramétrages!S7,0)+IF(O69&gt;Paramétrages!S8,'MAI-2017'!O69-Paramétrages!S8,0)+IF(O80&gt;Paramétrages!S9,'MAI-2017'!O80-Paramétrages!S9,0)</f>
        <v>0</v>
      </c>
      <c r="P222" s="72">
        <f>IF(P3&gt;Paramétrages!T2,'MAI-2017'!P3-Paramétrages!T2,0)+IF(P14&gt;Paramétrages!T3,'MAI-2017'!P14-Paramétrages!T3,0)+IF(P25&gt;Paramétrages!T4,'MAI-2017'!P25-Paramétrages!T4,0)+IF(P36&gt;Paramétrages!T5,'MAI-2017'!P36-Paramétrages!T5,0)+IF(P47&gt;Paramétrages!T6,'MAI-2017'!P47-Paramétrages!T6,0)+IF(P58&gt;Paramétrages!T7,'MAI-2017'!P58-Paramétrages!T7,0)+IF(P69&gt;Paramétrages!T8,'MAI-2017'!P69-Paramétrages!T8,0)+IF(P80&gt;Paramétrages!T9,'MAI-2017'!P80-Paramétrages!T9,0)</f>
        <v>0</v>
      </c>
      <c r="Q222" s="72">
        <f>IF(Q3&gt;Paramétrages!U2,'MAI-2017'!Q3-Paramétrages!U2,0)+IF(Q14&gt;Paramétrages!U3,'MAI-2017'!Q14-Paramétrages!U3,0)+IF(Q25&gt;Paramétrages!U4,'MAI-2017'!Q25-Paramétrages!U4,0)+IF(Q36&gt;Paramétrages!U5,'MAI-2017'!Q36-Paramétrages!U5,0)+IF(Q47&gt;Paramétrages!U6,'MAI-2017'!Q47-Paramétrages!U6,0)+IF(Q58&gt;Paramétrages!U7,'MAI-2017'!Q58-Paramétrages!U7,0)+IF(Q69&gt;Paramétrages!U8,'MAI-2017'!Q69-Paramétrages!U8,0)+IF(Q80&gt;Paramétrages!U9,'MAI-2017'!Q80-Paramétrages!U9,0)</f>
        <v>0</v>
      </c>
      <c r="R222" s="72">
        <f>IF(R3&gt;Paramétrages!V2,'MAI-2017'!R3-Paramétrages!V2,0)+IF(R14&gt;Paramétrages!V3,'MAI-2017'!R14-Paramétrages!V3,0)+IF(R25&gt;Paramétrages!V4,'MAI-2017'!R25-Paramétrages!V4,0)+IF(R36&gt;Paramétrages!V5,'MAI-2017'!R36-Paramétrages!V5,0)+IF(R47&gt;Paramétrages!V6,'MAI-2017'!R47-Paramétrages!V6,0)+IF(R58&gt;Paramétrages!V7,'MAI-2017'!R58-Paramétrages!V7,0)+IF(R69&gt;Paramétrages!V8,'MAI-2017'!R69-Paramétrages!V8,0)+IF(R80&gt;Paramétrages!V9,'MAI-2017'!R80-Paramétrages!V9,0)</f>
        <v>0</v>
      </c>
      <c r="S222" s="72">
        <f>IF(S3&gt;Paramétrages!W2,'MAI-2017'!S3-Paramétrages!W2,0)+IF(S14&gt;Paramétrages!W3,'MAI-2017'!S14-Paramétrages!W3,0)+IF(S25&gt;Paramétrages!W4,'MAI-2017'!S25-Paramétrages!W4,0)+IF(S36&gt;Paramétrages!W5,'MAI-2017'!S36-Paramétrages!W5,0)+IF(S47&gt;Paramétrages!W6,'MAI-2017'!S47-Paramétrages!W6,0)+IF(S58&gt;Paramétrages!W7,'MAI-2017'!S58-Paramétrages!W7,0)+IF(S69&gt;Paramétrages!W8,'MAI-2017'!S69-Paramétrages!W8,0)+IF(S80&gt;Paramétrages!W9,'MAI-2017'!S80-Paramétrages!W9,0)</f>
        <v>0</v>
      </c>
      <c r="T222" s="72">
        <f>IF(T3&gt;Paramétrages!X2,'MAI-2017'!T3-Paramétrages!X2,0)+IF(T14&gt;Paramétrages!X3,'MAI-2017'!T14-Paramétrages!X3,0)+IF(T25&gt;Paramétrages!X4,'MAI-2017'!T25-Paramétrages!X4,0)+IF(T36&gt;Paramétrages!X5,'MAI-2017'!T36-Paramétrages!X5,0)+IF(T47&gt;Paramétrages!X6,'MAI-2017'!T47-Paramétrages!X6,0)+IF(T58&gt;Paramétrages!X7,'MAI-2017'!T58-Paramétrages!X7,0)+IF(T69&gt;Paramétrages!X8,'MAI-2017'!T69-Paramétrages!X8,0)+IF(T80&gt;Paramétrages!X9,'MAI-2017'!T80-Paramétrages!X9,0)</f>
        <v>0</v>
      </c>
      <c r="U222" s="72">
        <f>IF(U3&gt;Paramétrages!Y2,'MAI-2017'!U3-Paramétrages!Y2,0)+IF(U14&gt;Paramétrages!Y3,'MAI-2017'!U14-Paramétrages!Y3,0)+IF(U25&gt;Paramétrages!Y4,'MAI-2017'!U25-Paramétrages!Y4,0)+IF(U36&gt;Paramétrages!Y5,'MAI-2017'!U36-Paramétrages!Y5,0)+IF(U47&gt;Paramétrages!Y6,'MAI-2017'!U47-Paramétrages!Y6,0)+IF(U58&gt;Paramétrages!Y7,'MAI-2017'!U58-Paramétrages!Y7,0)+IF(U69&gt;Paramétrages!Y8,'MAI-2017'!U69-Paramétrages!Y8,0)+IF(U80&gt;Paramétrages!Y9,'MAI-2017'!U80-Paramétrages!Y9,0)</f>
        <v>0</v>
      </c>
      <c r="V222" s="72">
        <f>IF(V3&gt;Paramétrages!Z2,'MAI-2017'!V3-Paramétrages!Z2,0)+IF(V14&gt;Paramétrages!Z3,'MAI-2017'!V14-Paramétrages!Z3,0)+IF(V25&gt;Paramétrages!Z4,'MAI-2017'!V25-Paramétrages!Z4,0)+IF(V36&gt;Paramétrages!Z5,'MAI-2017'!V36-Paramétrages!Z5,0)+IF(V47&gt;Paramétrages!Z6,'MAI-2017'!V47-Paramétrages!Z6,0)+IF(V58&gt;Paramétrages!Z7,'MAI-2017'!V58-Paramétrages!Z7,0)+IF(V69&gt;Paramétrages!Z8,'MAI-2017'!V69-Paramétrages!Z8,0)+IF(V80&gt;Paramétrages!Z9,'MAI-2017'!V80-Paramétrages!Z9,0)</f>
        <v>0</v>
      </c>
      <c r="W222" s="72">
        <f>IF(W3&gt;Paramétrages!AA2,'MAI-2017'!W3-Paramétrages!AA2,0)+IF(W14&gt;Paramétrages!AA3,'MAI-2017'!W14-Paramétrages!AA3,0)+IF(W25&gt;Paramétrages!AA4,'MAI-2017'!W25-Paramétrages!AA4,0)+IF(W36&gt;Paramétrages!AA5,'MAI-2017'!W36-Paramétrages!AA5,0)+IF(W47&gt;Paramétrages!AA6,'MAI-2017'!W47-Paramétrages!AA6,0)+IF(W58&gt;Paramétrages!AA7,'MAI-2017'!W58-Paramétrages!AA7,0)+IF(W69&gt;Paramétrages!AA8,'MAI-2017'!W69-Paramétrages!AA8,0)+IF(W80&gt;Paramétrages!AA9,'MAI-2017'!W80-Paramétrages!AA9,0)</f>
        <v>0</v>
      </c>
      <c r="X222" s="72">
        <f>IF(X3&gt;Paramétrages!AB2,'MAI-2017'!X3-Paramétrages!AB2,0)+IF(X14&gt;Paramétrages!AB3,'MAI-2017'!X14-Paramétrages!AB3,0)+IF(X25&gt;Paramétrages!AB4,'MAI-2017'!X25-Paramétrages!AB4,0)+IF(X36&gt;Paramétrages!AB5,'MAI-2017'!X36-Paramétrages!AB5,0)+IF(X47&gt;Paramétrages!AB6,'MAI-2017'!X47-Paramétrages!AB6,0)+IF(X58&gt;Paramétrages!AB7,'MAI-2017'!X58-Paramétrages!AB7,0)+IF(X69&gt;Paramétrages!AB8,'MAI-2017'!X69-Paramétrages!AB8,0)+IF(X80&gt;Paramétrages!AB9,'MAI-2017'!X80-Paramétrages!AB9,0)</f>
        <v>0</v>
      </c>
      <c r="Y222" s="72">
        <f>IF(Y3&gt;Paramétrages!AC2,'MAI-2017'!Y3-Paramétrages!AC2,0)+IF(Y14&gt;Paramétrages!AC3,'MAI-2017'!Y14-Paramétrages!AC3,0)+IF(Y25&gt;Paramétrages!AC4,'MAI-2017'!Y25-Paramétrages!AC4,0)+IF(Y36&gt;Paramétrages!AC5,'MAI-2017'!Y36-Paramétrages!AC5,0)+IF(Y47&gt;Paramétrages!AC6,'MAI-2017'!Y47-Paramétrages!AC6,0)+IF(Y58&gt;Paramétrages!AC7,'MAI-2017'!Y58-Paramétrages!AC7,0)+IF(Y69&gt;Paramétrages!AC8,'MAI-2017'!Y69-Paramétrages!AC8,0)+IF(Y80&gt;Paramétrages!AC9,'MAI-2017'!Y80-Paramétrages!AC9,0)</f>
        <v>0</v>
      </c>
      <c r="Z222" s="72">
        <f>IF(Z3&gt;Paramétrages!AD2,'MAI-2017'!Z3-Paramétrages!AD2,0)+IF(Z14&gt;Paramétrages!AD3,'MAI-2017'!Z14-Paramétrages!AD3,0)+IF(Z25&gt;Paramétrages!AD4,'MAI-2017'!Z25-Paramétrages!AD4,0)+IF(Z36&gt;Paramétrages!AD5,'MAI-2017'!Z36-Paramétrages!AD5,0)+IF(Z47&gt;Paramétrages!AD6,'MAI-2017'!Z47-Paramétrages!AD6,0)+IF(Z58&gt;Paramétrages!AD7,'MAI-2017'!Z58-Paramétrages!AD7,0)+IF(Z69&gt;Paramétrages!AD8,'MAI-2017'!Z69-Paramétrages!AD8,0)+IF(Z80&gt;Paramétrages!AD9,'MAI-2017'!Z80-Paramétrages!AD9,0)</f>
        <v>0</v>
      </c>
      <c r="AA222" s="72">
        <f>IF(AA3&gt;Paramétrages!AE2,'MAI-2017'!AA3-Paramétrages!AE2,0)+IF(AA14&gt;Paramétrages!AE3,'MAI-2017'!AA14-Paramétrages!AE3,0)+IF(AA25&gt;Paramétrages!AE4,'MAI-2017'!AA25-Paramétrages!AE4,0)+IF(AA36&gt;Paramétrages!AE5,'MAI-2017'!AA36-Paramétrages!AE5,0)+IF(AA47&gt;Paramétrages!AE6,'MAI-2017'!AA47-Paramétrages!AE6,0)+IF(AA58&gt;Paramétrages!AE7,'MAI-2017'!AA58-Paramétrages!AE7,0)+IF(AA69&gt;Paramétrages!AE8,'MAI-2017'!AA69-Paramétrages!AE8,0)+IF(AA80&gt;Paramétrages!AE9,'MAI-2017'!AA80-Paramétrages!AE9,0)</f>
        <v>0</v>
      </c>
      <c r="AB222" s="72">
        <f>IF(AB3&gt;Paramétrages!AF2,'MAI-2017'!AB3-Paramétrages!AF2,0)+IF(AB14&gt;Paramétrages!AF3,'MAI-2017'!AB14-Paramétrages!AF3,0)+IF(AB25&gt;Paramétrages!AF4,'MAI-2017'!AB25-Paramétrages!AF4,0)+IF(AB36&gt;Paramétrages!AF5,'MAI-2017'!AB36-Paramétrages!AF5,0)+IF(AB47&gt;Paramétrages!AF6,'MAI-2017'!AB47-Paramétrages!AF6,0)+IF(AB58&gt;Paramétrages!AF7,'MAI-2017'!AB58-Paramétrages!AF7,0)+IF(AB69&gt;Paramétrages!AF8,'MAI-2017'!AB69-Paramétrages!AF8,0)+IF(AB80&gt;Paramétrages!AF9,'MAI-2017'!AB80-Paramétrages!AF9,0)</f>
        <v>0</v>
      </c>
      <c r="AC222" s="72">
        <f>IF(AC3&gt;Paramétrages!AG2,'MAI-2017'!AC3-Paramétrages!AG2,0)+IF(AC14&gt;Paramétrages!AG3,'MAI-2017'!AC14-Paramétrages!AG3,0)+IF(AC25&gt;Paramétrages!AG4,'MAI-2017'!AC25-Paramétrages!AG4,0)+IF(AC36&gt;Paramétrages!AG5,'MAI-2017'!AC36-Paramétrages!AG5,0)+IF(AC47&gt;Paramétrages!AG6,'MAI-2017'!AC47-Paramétrages!AG6,0)+IF(AC58&gt;Paramétrages!AG7,'MAI-2017'!AC58-Paramétrages!AG7,0)+IF(AC69&gt;Paramétrages!AG8,'MAI-2017'!AC69-Paramétrages!AG8,0)+IF(AC80&gt;Paramétrages!AG9,'MAI-2017'!AC80-Paramétrages!AG9,0)</f>
        <v>0</v>
      </c>
      <c r="AD222" s="72">
        <f>IF(AD3&gt;Paramétrages!AH2,'MAI-2017'!AD3-Paramétrages!AH2,0)+IF(AD14&gt;Paramétrages!AH3,'MAI-2017'!AD14-Paramétrages!AH3,0)+IF(AD25&gt;Paramétrages!AH4,'MAI-2017'!AD25-Paramétrages!AH4,0)+IF(AD36&gt;Paramétrages!AH5,'MAI-2017'!AD36-Paramétrages!AH5,0)+IF(AD47&gt;Paramétrages!AH6,'MAI-2017'!AD47-Paramétrages!AH6,0)+IF(AD58&gt;Paramétrages!AH7,'MAI-2017'!AD58-Paramétrages!AH7,0)+IF(AD69&gt;Paramétrages!AH8,'MAI-2017'!AD69-Paramétrages!AH8,0)+IF(AD80&gt;Paramétrages!AH9,'MAI-2017'!AD80-Paramétrages!AH9,0)</f>
        <v>0</v>
      </c>
      <c r="AE222" s="72">
        <f>IF(AE3&gt;Paramétrages!AI2,'MAI-2017'!AE3-Paramétrages!AI2,0)+IF(AE14&gt;Paramétrages!AI3,'MAI-2017'!AE14-Paramétrages!AI3,0)+IF(AE25&gt;Paramétrages!AI4,'MAI-2017'!AE25-Paramétrages!AI4,0)+IF(AE36&gt;Paramétrages!AI5,'MAI-2017'!AE36-Paramétrages!AI5,0)+IF(AE47&gt;Paramétrages!AI6,'MAI-2017'!AE47-Paramétrages!AI6,0)+IF(AE58&gt;Paramétrages!AI7,'MAI-2017'!AE58-Paramétrages!AI7,0)+IF(AE69&gt;Paramétrages!AI8,'MAI-2017'!AE69-Paramétrages!AI8,0)+IF(AE80&gt;Paramétrages!AI9,'MAI-2017'!AE80-Paramétrages!AI9,0)</f>
        <v>0</v>
      </c>
      <c r="AF222" s="72">
        <f>IF(AF3&gt;Paramétrages!AJ2,'MAI-2017'!AF3-Paramétrages!AJ2,0)+IF(AF14&gt;Paramétrages!AJ3,'MAI-2017'!AF14-Paramétrages!AJ3,0)+IF(AF25&gt;Paramétrages!AJ4,'MAI-2017'!AF25-Paramétrages!AJ4,0)+IF(AF36&gt;Paramétrages!AJ5,'MAI-2017'!AF36-Paramétrages!AJ5,0)+IF(AF47&gt;Paramétrages!AJ6,'MAI-2017'!AF47-Paramétrages!AJ6,0)+IF(AF58&gt;Paramétrages!AJ7,'MAI-2017'!AF58-Paramétrages!AJ7,0)+IF(AF69&gt;Paramétrages!AJ8,'MAI-2017'!AF69-Paramétrages!AJ8,0)+IF(AF80&gt;Paramétrages!AJ9,'MAI-2017'!AF80-Paramétrages!AJ9,0)</f>
        <v>0</v>
      </c>
      <c r="AG222" s="72">
        <f>AVERAGE(B222:AF222)</f>
        <v>0</v>
      </c>
      <c r="AH222" s="74"/>
    </row>
    <row r="223" spans="1:37" ht="15.75" thickBot="1" x14ac:dyDescent="0.3">
      <c r="A223" s="71" t="s">
        <v>73</v>
      </c>
      <c r="B223" s="73">
        <f>SUM(B224:B243)</f>
        <v>0</v>
      </c>
      <c r="C223" s="73">
        <f t="shared" ref="C223:AG223" si="100">SUM(C224:C243)</f>
        <v>0</v>
      </c>
      <c r="D223" s="73">
        <f t="shared" si="100"/>
        <v>0</v>
      </c>
      <c r="E223" s="73">
        <f t="shared" si="100"/>
        <v>0</v>
      </c>
      <c r="F223" s="73">
        <f t="shared" si="100"/>
        <v>0</v>
      </c>
      <c r="G223" s="73">
        <f t="shared" si="100"/>
        <v>0</v>
      </c>
      <c r="H223" s="73">
        <f t="shared" si="100"/>
        <v>0</v>
      </c>
      <c r="I223" s="73">
        <f t="shared" si="100"/>
        <v>0</v>
      </c>
      <c r="J223" s="73">
        <f t="shared" si="100"/>
        <v>0</v>
      </c>
      <c r="K223" s="73">
        <f t="shared" si="100"/>
        <v>0</v>
      </c>
      <c r="L223" s="73">
        <f t="shared" si="100"/>
        <v>0</v>
      </c>
      <c r="M223" s="73">
        <f t="shared" si="100"/>
        <v>41</v>
      </c>
      <c r="N223" s="73">
        <f t="shared" si="100"/>
        <v>0</v>
      </c>
      <c r="O223" s="73">
        <f t="shared" si="100"/>
        <v>0</v>
      </c>
      <c r="P223" s="73">
        <f t="shared" si="100"/>
        <v>0</v>
      </c>
      <c r="Q223" s="73">
        <f t="shared" si="100"/>
        <v>0</v>
      </c>
      <c r="R223" s="73">
        <f t="shared" si="100"/>
        <v>0</v>
      </c>
      <c r="S223" s="73">
        <f t="shared" si="100"/>
        <v>0</v>
      </c>
      <c r="T223" s="73">
        <f t="shared" si="100"/>
        <v>0</v>
      </c>
      <c r="U223" s="73">
        <f t="shared" si="100"/>
        <v>0</v>
      </c>
      <c r="V223" s="73">
        <f t="shared" si="100"/>
        <v>0</v>
      </c>
      <c r="W223" s="73">
        <f t="shared" si="100"/>
        <v>0</v>
      </c>
      <c r="X223" s="73">
        <f t="shared" si="100"/>
        <v>0</v>
      </c>
      <c r="Y223" s="73">
        <f t="shared" si="100"/>
        <v>0</v>
      </c>
      <c r="Z223" s="73">
        <f t="shared" si="100"/>
        <v>0</v>
      </c>
      <c r="AA223" s="73">
        <f t="shared" si="100"/>
        <v>0</v>
      </c>
      <c r="AB223" s="73">
        <f t="shared" si="100"/>
        <v>0</v>
      </c>
      <c r="AC223" s="73">
        <f t="shared" si="100"/>
        <v>0</v>
      </c>
      <c r="AD223" s="73">
        <f t="shared" si="100"/>
        <v>0</v>
      </c>
      <c r="AE223" s="73">
        <f t="shared" si="100"/>
        <v>0</v>
      </c>
      <c r="AF223" s="73">
        <f t="shared" si="100"/>
        <v>0</v>
      </c>
      <c r="AG223" s="73">
        <f t="shared" si="100"/>
        <v>34</v>
      </c>
      <c r="AH223" s="75"/>
    </row>
    <row r="224" spans="1:37" ht="15.75" thickBot="1" x14ac:dyDescent="0.3">
      <c r="A224" s="52" t="s">
        <v>53</v>
      </c>
      <c r="B224" s="70">
        <f>IF(Paramétrages!$Q2="O",B5,0)</f>
        <v>0</v>
      </c>
      <c r="C224" s="70">
        <f>IF(Paramétrages!$Q2="O",C5,0)</f>
        <v>0</v>
      </c>
      <c r="D224" s="70">
        <f>IF(Paramétrages!$Q2="O",D5,0)</f>
        <v>0</v>
      </c>
      <c r="E224" s="70">
        <f>IF(Paramétrages!$Q2="O",E5,0)</f>
        <v>0</v>
      </c>
      <c r="F224" s="70">
        <f>IF(Paramétrages!$Q2="O",F5,0)</f>
        <v>0</v>
      </c>
      <c r="G224" s="70">
        <f>IF(Paramétrages!$Q2="O",G5,0)</f>
        <v>0</v>
      </c>
      <c r="H224" s="70">
        <f>IF(Paramétrages!$Q2="O",H5,0)</f>
        <v>0</v>
      </c>
      <c r="I224" s="70">
        <f>IF(Paramétrages!$Q2="O",I5,0)</f>
        <v>0</v>
      </c>
      <c r="J224" s="70">
        <f>IF(Paramétrages!$Q2="O",J5,0)</f>
        <v>0</v>
      </c>
      <c r="K224" s="70">
        <f>IF(Paramétrages!$Q2="O",K5,0)</f>
        <v>0</v>
      </c>
      <c r="L224" s="70">
        <f>IF(Paramétrages!$Q2="O",L5,0)</f>
        <v>0</v>
      </c>
      <c r="M224" s="70">
        <f>IF(Paramétrages!$Q2="O",M5,0)</f>
        <v>4</v>
      </c>
      <c r="N224" s="70">
        <f>IF(Paramétrages!$Q2="O",N5,0)</f>
        <v>0</v>
      </c>
      <c r="O224" s="70">
        <f>IF(Paramétrages!$Q2="O",O5,0)</f>
        <v>0</v>
      </c>
      <c r="P224" s="70">
        <f>IF(Paramétrages!$Q2="O",P5,0)</f>
        <v>0</v>
      </c>
      <c r="Q224" s="70">
        <f>IF(Paramétrages!$Q2="O",Q5,0)</f>
        <v>0</v>
      </c>
      <c r="R224" s="70">
        <f>IF(Paramétrages!$Q2="O",R5,0)</f>
        <v>0</v>
      </c>
      <c r="S224" s="70">
        <f>IF(Paramétrages!$Q2="O",S5,0)</f>
        <v>0</v>
      </c>
      <c r="T224" s="70">
        <f>IF(Paramétrages!$Q2="O",T5,0)</f>
        <v>0</v>
      </c>
      <c r="U224" s="70">
        <f>IF(Paramétrages!$Q2="O",U5,0)</f>
        <v>0</v>
      </c>
      <c r="V224" s="70">
        <f>IF(Paramétrages!$Q2="O",V5,0)</f>
        <v>0</v>
      </c>
      <c r="W224" s="70">
        <f>IF(Paramétrages!$Q2="O",W5,0)</f>
        <v>0</v>
      </c>
      <c r="X224" s="70">
        <f>IF(Paramétrages!$Q2="O",X5,0)</f>
        <v>0</v>
      </c>
      <c r="Y224" s="70">
        <f>IF(Paramétrages!$Q2="O",Y5,0)</f>
        <v>0</v>
      </c>
      <c r="Z224" s="70">
        <f>IF(Paramétrages!$Q2="O",Z5,0)</f>
        <v>0</v>
      </c>
      <c r="AA224" s="70">
        <f>IF(Paramétrages!$Q2="O",AA5,0)</f>
        <v>0</v>
      </c>
      <c r="AB224" s="70">
        <f>IF(Paramétrages!$Q2="O",AB5,0)</f>
        <v>0</v>
      </c>
      <c r="AC224" s="70">
        <f>IF(Paramétrages!$Q2="O",AC5,0)</f>
        <v>0</v>
      </c>
      <c r="AD224" s="70">
        <f>IF(Paramétrages!$Q2="O",AD5,0)</f>
        <v>0</v>
      </c>
      <c r="AE224" s="70">
        <f>IF(Paramétrages!$Q2="O",AE5,0)</f>
        <v>0</v>
      </c>
      <c r="AF224" s="70">
        <f>IF(Paramétrages!$Q2="O",AF5,0)</f>
        <v>0</v>
      </c>
      <c r="AG224" s="70"/>
      <c r="AH224" s="76"/>
    </row>
    <row r="225" spans="1:34" ht="15.75" thickBot="1" x14ac:dyDescent="0.3">
      <c r="A225" s="52" t="s">
        <v>54</v>
      </c>
      <c r="B225" s="70">
        <f>IF(Paramétrages!$Q3="O",B16,0)</f>
        <v>0</v>
      </c>
      <c r="C225" s="70">
        <f>IF(Paramétrages!$Q3="O",C16,0)</f>
        <v>0</v>
      </c>
      <c r="D225" s="70">
        <f>IF(Paramétrages!$Q3="O",D16,0)</f>
        <v>0</v>
      </c>
      <c r="E225" s="70">
        <f>IF(Paramétrages!$Q3="O",E16,0)</f>
        <v>0</v>
      </c>
      <c r="F225" s="70">
        <f>IF(Paramétrages!$Q3="O",F16,0)</f>
        <v>0</v>
      </c>
      <c r="G225" s="70">
        <f>IF(Paramétrages!$Q3="O",G16,0)</f>
        <v>0</v>
      </c>
      <c r="H225" s="70">
        <f>IF(Paramétrages!$Q3="O",H16,0)</f>
        <v>0</v>
      </c>
      <c r="I225" s="70">
        <f>IF(Paramétrages!$Q3="O",I16,0)</f>
        <v>0</v>
      </c>
      <c r="J225" s="70">
        <f>IF(Paramétrages!$Q3="O",J16,0)</f>
        <v>0</v>
      </c>
      <c r="K225" s="70">
        <f>IF(Paramétrages!$Q3="O",K16,0)</f>
        <v>0</v>
      </c>
      <c r="L225" s="70">
        <f>IF(Paramétrages!$Q3="O",L16,0)</f>
        <v>0</v>
      </c>
      <c r="M225" s="70">
        <f>IF(Paramétrages!$Q3="O",M16,0)</f>
        <v>3</v>
      </c>
      <c r="N225" s="70">
        <f>IF(Paramétrages!$Q3="O",N16,0)</f>
        <v>0</v>
      </c>
      <c r="O225" s="70">
        <f>IF(Paramétrages!$Q3="O",O16,0)</f>
        <v>0</v>
      </c>
      <c r="P225" s="70">
        <f>IF(Paramétrages!$Q3="O",P16,0)</f>
        <v>0</v>
      </c>
      <c r="Q225" s="70">
        <f>IF(Paramétrages!$Q3="O",Q16,0)</f>
        <v>0</v>
      </c>
      <c r="R225" s="70">
        <f>IF(Paramétrages!$Q3="O",R16,0)</f>
        <v>0</v>
      </c>
      <c r="S225" s="70">
        <f>IF(Paramétrages!$Q3="O",S16,0)</f>
        <v>0</v>
      </c>
      <c r="T225" s="70">
        <f>IF(Paramétrages!$Q3="O",T16,0)</f>
        <v>0</v>
      </c>
      <c r="U225" s="70">
        <f>IF(Paramétrages!$Q3="O",U16,0)</f>
        <v>0</v>
      </c>
      <c r="V225" s="70">
        <f>IF(Paramétrages!$Q3="O",V16,0)</f>
        <v>0</v>
      </c>
      <c r="W225" s="70">
        <f>IF(Paramétrages!$Q3="O",W16,0)</f>
        <v>0</v>
      </c>
      <c r="X225" s="70">
        <f>IF(Paramétrages!$Q3="O",X16,0)</f>
        <v>0</v>
      </c>
      <c r="Y225" s="70">
        <f>IF(Paramétrages!$Q3="O",Y16,0)</f>
        <v>0</v>
      </c>
      <c r="Z225" s="70">
        <f>IF(Paramétrages!$Q3="O",Z16,0)</f>
        <v>0</v>
      </c>
      <c r="AA225" s="70">
        <f>IF(Paramétrages!$Q3="O",AA16,0)</f>
        <v>0</v>
      </c>
      <c r="AB225" s="70">
        <f>IF(Paramétrages!$Q3="O",AB16,0)</f>
        <v>0</v>
      </c>
      <c r="AC225" s="70">
        <f>IF(Paramétrages!$Q3="O",AC16,0)</f>
        <v>0</v>
      </c>
      <c r="AD225" s="70">
        <f>IF(Paramétrages!$Q3="O",AD16,0)</f>
        <v>0</v>
      </c>
      <c r="AE225" s="70">
        <f>IF(Paramétrages!$Q3="O",AE16,0)</f>
        <v>0</v>
      </c>
      <c r="AF225" s="70">
        <f>IF(Paramétrages!$Q3="O",AF16,0)</f>
        <v>0</v>
      </c>
      <c r="AG225" s="70">
        <f>IF(Paramétrages!$Q3="O",AG16,0)</f>
        <v>3</v>
      </c>
      <c r="AH225" s="76"/>
    </row>
    <row r="226" spans="1:34" ht="15.75" thickBot="1" x14ac:dyDescent="0.3">
      <c r="A226" s="52" t="s">
        <v>55</v>
      </c>
      <c r="B226" s="70">
        <f>IF(Paramétrages!$Q4="O",B27,0)</f>
        <v>0</v>
      </c>
      <c r="C226" s="70">
        <f>IF(Paramétrages!$Q4="O",C27,0)</f>
        <v>0</v>
      </c>
      <c r="D226" s="70">
        <f>IF(Paramétrages!$Q4="O",D27,0)</f>
        <v>0</v>
      </c>
      <c r="E226" s="70">
        <f>IF(Paramétrages!$Q4="O",E27,0)</f>
        <v>0</v>
      </c>
      <c r="F226" s="70">
        <f>IF(Paramétrages!$Q4="O",F27,0)</f>
        <v>0</v>
      </c>
      <c r="G226" s="70">
        <f>IF(Paramétrages!$Q4="O",G27,0)</f>
        <v>0</v>
      </c>
      <c r="H226" s="70">
        <f>IF(Paramétrages!$Q4="O",H27,0)</f>
        <v>0</v>
      </c>
      <c r="I226" s="70">
        <f>IF(Paramétrages!$Q4="O",I27,0)</f>
        <v>0</v>
      </c>
      <c r="J226" s="70">
        <f>IF(Paramétrages!$Q4="O",J27,0)</f>
        <v>0</v>
      </c>
      <c r="K226" s="70">
        <f>IF(Paramétrages!$Q4="O",K27,0)</f>
        <v>0</v>
      </c>
      <c r="L226" s="70">
        <f>IF(Paramétrages!$Q4="O",L27,0)</f>
        <v>0</v>
      </c>
      <c r="M226" s="70">
        <f>IF(Paramétrages!$Q4="O",M27,0)</f>
        <v>3</v>
      </c>
      <c r="N226" s="70">
        <f>IF(Paramétrages!$Q4="O",N27,0)</f>
        <v>0</v>
      </c>
      <c r="O226" s="70">
        <f>IF(Paramétrages!$Q4="O",O27,0)</f>
        <v>0</v>
      </c>
      <c r="P226" s="70">
        <f>IF(Paramétrages!$Q4="O",P27,0)</f>
        <v>0</v>
      </c>
      <c r="Q226" s="70">
        <f>IF(Paramétrages!$Q4="O",Q27,0)</f>
        <v>0</v>
      </c>
      <c r="R226" s="70">
        <f>IF(Paramétrages!$Q4="O",R27,0)</f>
        <v>0</v>
      </c>
      <c r="S226" s="70">
        <f>IF(Paramétrages!$Q4="O",S27,0)</f>
        <v>0</v>
      </c>
      <c r="T226" s="70">
        <f>IF(Paramétrages!$Q4="O",T27,0)</f>
        <v>0</v>
      </c>
      <c r="U226" s="70">
        <f>IF(Paramétrages!$Q4="O",U27,0)</f>
        <v>0</v>
      </c>
      <c r="V226" s="70">
        <f>IF(Paramétrages!$Q4="O",V27,0)</f>
        <v>0</v>
      </c>
      <c r="W226" s="70">
        <f>IF(Paramétrages!$Q4="O",W27,0)</f>
        <v>0</v>
      </c>
      <c r="X226" s="70">
        <f>IF(Paramétrages!$Q4="O",X27,0)</f>
        <v>0</v>
      </c>
      <c r="Y226" s="70">
        <f>IF(Paramétrages!$Q4="O",Y27,0)</f>
        <v>0</v>
      </c>
      <c r="Z226" s="70">
        <f>IF(Paramétrages!$Q4="O",Z27,0)</f>
        <v>0</v>
      </c>
      <c r="AA226" s="70">
        <f>IF(Paramétrages!$Q4="O",AA27,0)</f>
        <v>0</v>
      </c>
      <c r="AB226" s="70">
        <f>IF(Paramétrages!$Q4="O",AB27,0)</f>
        <v>0</v>
      </c>
      <c r="AC226" s="70">
        <f>IF(Paramétrages!$Q4="O",AC27,0)</f>
        <v>0</v>
      </c>
      <c r="AD226" s="70">
        <f>IF(Paramétrages!$Q4="O",AD27,0)</f>
        <v>0</v>
      </c>
      <c r="AE226" s="70">
        <f>IF(Paramétrages!$Q4="O",AE27,0)</f>
        <v>0</v>
      </c>
      <c r="AF226" s="70">
        <f>IF(Paramétrages!$Q4="O",AF27,0)</f>
        <v>0</v>
      </c>
      <c r="AG226" s="70"/>
      <c r="AH226" s="76"/>
    </row>
    <row r="227" spans="1:34" ht="15.75" thickBot="1" x14ac:dyDescent="0.3">
      <c r="A227" s="52" t="s">
        <v>56</v>
      </c>
      <c r="B227" s="70">
        <f>IF(Paramétrages!$Q5="O",B38,0)</f>
        <v>0</v>
      </c>
      <c r="C227" s="70">
        <f>IF(Paramétrages!$Q5="O",C38,0)</f>
        <v>0</v>
      </c>
      <c r="D227" s="70">
        <f>IF(Paramétrages!$Q5="O",D38,0)</f>
        <v>0</v>
      </c>
      <c r="E227" s="70">
        <f>IF(Paramétrages!$Q5="O",E38,0)</f>
        <v>0</v>
      </c>
      <c r="F227" s="70">
        <f>IF(Paramétrages!$Q5="O",F38,0)</f>
        <v>0</v>
      </c>
      <c r="G227" s="70">
        <f>IF(Paramétrages!$Q5="O",G38,0)</f>
        <v>0</v>
      </c>
      <c r="H227" s="70">
        <f>IF(Paramétrages!$Q5="O",H38,0)</f>
        <v>0</v>
      </c>
      <c r="I227" s="70">
        <f>IF(Paramétrages!$Q5="O",I38,0)</f>
        <v>0</v>
      </c>
      <c r="J227" s="70">
        <f>IF(Paramétrages!$Q5="O",J38,0)</f>
        <v>0</v>
      </c>
      <c r="K227" s="70">
        <f>IF(Paramétrages!$Q5="O",K38,0)</f>
        <v>0</v>
      </c>
      <c r="L227" s="70">
        <f>IF(Paramétrages!$Q5="O",L38,0)</f>
        <v>0</v>
      </c>
      <c r="M227" s="70">
        <f>IF(Paramétrages!$Q5="O",M38,0)</f>
        <v>2</v>
      </c>
      <c r="N227" s="70">
        <f>IF(Paramétrages!$Q5="O",N38,0)</f>
        <v>0</v>
      </c>
      <c r="O227" s="70">
        <f>IF(Paramétrages!$Q5="O",O38,0)</f>
        <v>0</v>
      </c>
      <c r="P227" s="70">
        <f>IF(Paramétrages!$Q5="O",P38,0)</f>
        <v>0</v>
      </c>
      <c r="Q227" s="70">
        <f>IF(Paramétrages!$Q5="O",Q38,0)</f>
        <v>0</v>
      </c>
      <c r="R227" s="70">
        <f>IF(Paramétrages!$Q5="O",R38,0)</f>
        <v>0</v>
      </c>
      <c r="S227" s="70">
        <f>IF(Paramétrages!$Q5="O",S38,0)</f>
        <v>0</v>
      </c>
      <c r="T227" s="70">
        <f>IF(Paramétrages!$Q5="O",T38,0)</f>
        <v>0</v>
      </c>
      <c r="U227" s="70">
        <f>IF(Paramétrages!$Q5="O",U38,0)</f>
        <v>0</v>
      </c>
      <c r="V227" s="70">
        <f>IF(Paramétrages!$Q5="O",V38,0)</f>
        <v>0</v>
      </c>
      <c r="W227" s="70">
        <f>IF(Paramétrages!$Q5="O",W38,0)</f>
        <v>0</v>
      </c>
      <c r="X227" s="70">
        <f>IF(Paramétrages!$Q5="O",X38,0)</f>
        <v>0</v>
      </c>
      <c r="Y227" s="70">
        <f>IF(Paramétrages!$Q5="O",Y38,0)</f>
        <v>0</v>
      </c>
      <c r="Z227" s="70">
        <f>IF(Paramétrages!$Q5="O",Z38,0)</f>
        <v>0</v>
      </c>
      <c r="AA227" s="70">
        <f>IF(Paramétrages!$Q5="O",AA38,0)</f>
        <v>0</v>
      </c>
      <c r="AB227" s="70">
        <f>IF(Paramétrages!$Q5="O",AB38,0)</f>
        <v>0</v>
      </c>
      <c r="AC227" s="70">
        <f>IF(Paramétrages!$Q5="O",AC38,0)</f>
        <v>0</v>
      </c>
      <c r="AD227" s="70">
        <f>IF(Paramétrages!$Q5="O",AD38,0)</f>
        <v>0</v>
      </c>
      <c r="AE227" s="70">
        <f>IF(Paramétrages!$Q5="O",AE38,0)</f>
        <v>0</v>
      </c>
      <c r="AF227" s="70">
        <f>IF(Paramétrages!$Q5="O",AF38,0)</f>
        <v>0</v>
      </c>
      <c r="AG227" s="70">
        <f>IF(Paramétrages!$Q5="O",AG38,0)</f>
        <v>2</v>
      </c>
      <c r="AH227" s="76"/>
    </row>
    <row r="228" spans="1:34" ht="15.75" thickBot="1" x14ac:dyDescent="0.3">
      <c r="A228" s="52" t="s">
        <v>57</v>
      </c>
      <c r="B228" s="70">
        <f>IF(Paramétrages!$Q6="O",B49,0)</f>
        <v>0</v>
      </c>
      <c r="C228" s="70">
        <f>IF(Paramétrages!$Q6="O",C49,0)</f>
        <v>0</v>
      </c>
      <c r="D228" s="70">
        <f>IF(Paramétrages!$Q6="O",D49,0)</f>
        <v>0</v>
      </c>
      <c r="E228" s="70">
        <f>IF(Paramétrages!$Q6="O",E49,0)</f>
        <v>0</v>
      </c>
      <c r="F228" s="70">
        <f>IF(Paramétrages!$Q6="O",F49,0)</f>
        <v>0</v>
      </c>
      <c r="G228" s="70">
        <f>IF(Paramétrages!$Q6="O",G49,0)</f>
        <v>0</v>
      </c>
      <c r="H228" s="70">
        <f>IF(Paramétrages!$Q6="O",H49,0)</f>
        <v>0</v>
      </c>
      <c r="I228" s="70">
        <f>IF(Paramétrages!$Q6="O",I49,0)</f>
        <v>0</v>
      </c>
      <c r="J228" s="70">
        <f>IF(Paramétrages!$Q6="O",J49,0)</f>
        <v>0</v>
      </c>
      <c r="K228" s="70">
        <f>IF(Paramétrages!$Q6="O",K49,0)</f>
        <v>0</v>
      </c>
      <c r="L228" s="70">
        <f>IF(Paramétrages!$Q6="O",L49,0)</f>
        <v>0</v>
      </c>
      <c r="M228" s="70">
        <f>IF(Paramétrages!$Q6="O",M49,0)</f>
        <v>3</v>
      </c>
      <c r="N228" s="70">
        <f>IF(Paramétrages!$Q6="O",N49,0)</f>
        <v>0</v>
      </c>
      <c r="O228" s="70">
        <f>IF(Paramétrages!$Q6="O",O49,0)</f>
        <v>0</v>
      </c>
      <c r="P228" s="70">
        <f>IF(Paramétrages!$Q6="O",P49,0)</f>
        <v>0</v>
      </c>
      <c r="Q228" s="70">
        <f>IF(Paramétrages!$Q6="O",Q49,0)</f>
        <v>0</v>
      </c>
      <c r="R228" s="70">
        <f>IF(Paramétrages!$Q6="O",R49,0)</f>
        <v>0</v>
      </c>
      <c r="S228" s="70">
        <f>IF(Paramétrages!$Q6="O",S49,0)</f>
        <v>0</v>
      </c>
      <c r="T228" s="70">
        <f>IF(Paramétrages!$Q6="O",T49,0)</f>
        <v>0</v>
      </c>
      <c r="U228" s="70">
        <f>IF(Paramétrages!$Q6="O",U49,0)</f>
        <v>0</v>
      </c>
      <c r="V228" s="70">
        <f>IF(Paramétrages!$Q6="O",V49,0)</f>
        <v>0</v>
      </c>
      <c r="W228" s="70">
        <f>IF(Paramétrages!$Q6="O",W49,0)</f>
        <v>0</v>
      </c>
      <c r="X228" s="70">
        <f>IF(Paramétrages!$Q6="O",X49,0)</f>
        <v>0</v>
      </c>
      <c r="Y228" s="70">
        <f>IF(Paramétrages!$Q6="O",Y49,0)</f>
        <v>0</v>
      </c>
      <c r="Z228" s="70">
        <f>IF(Paramétrages!$Q6="O",Z49,0)</f>
        <v>0</v>
      </c>
      <c r="AA228" s="70">
        <f>IF(Paramétrages!$Q6="O",AA49,0)</f>
        <v>0</v>
      </c>
      <c r="AB228" s="70">
        <f>IF(Paramétrages!$Q6="O",AB49,0)</f>
        <v>0</v>
      </c>
      <c r="AC228" s="70">
        <f>IF(Paramétrages!$Q6="O",AC49,0)</f>
        <v>0</v>
      </c>
      <c r="AD228" s="70">
        <f>IF(Paramétrages!$Q6="O",AD49,0)</f>
        <v>0</v>
      </c>
      <c r="AE228" s="70">
        <f>IF(Paramétrages!$Q6="O",AE49,0)</f>
        <v>0</v>
      </c>
      <c r="AF228" s="70">
        <f>IF(Paramétrages!$Q6="O",AF49,0)</f>
        <v>0</v>
      </c>
      <c r="AG228" s="70">
        <f>IF(Paramétrages!$Q6="O",AG49,0)</f>
        <v>3</v>
      </c>
      <c r="AH228" s="76"/>
    </row>
    <row r="229" spans="1:34" ht="15.75" thickBot="1" x14ac:dyDescent="0.3">
      <c r="A229" s="52" t="s">
        <v>58</v>
      </c>
      <c r="B229" s="70">
        <f>IF(Paramétrages!$Q7="O",B60,0)</f>
        <v>0</v>
      </c>
      <c r="C229" s="70">
        <f>IF(Paramétrages!$Q7="O",C60,0)</f>
        <v>0</v>
      </c>
      <c r="D229" s="70">
        <f>IF(Paramétrages!$Q7="O",D60,0)</f>
        <v>0</v>
      </c>
      <c r="E229" s="70">
        <f>IF(Paramétrages!$Q7="O",E60,0)</f>
        <v>0</v>
      </c>
      <c r="F229" s="70">
        <f>IF(Paramétrages!$Q7="O",F60,0)</f>
        <v>0</v>
      </c>
      <c r="G229" s="70">
        <f>IF(Paramétrages!$Q7="O",G60,0)</f>
        <v>0</v>
      </c>
      <c r="H229" s="70">
        <f>IF(Paramétrages!$Q7="O",H60,0)</f>
        <v>0</v>
      </c>
      <c r="I229" s="70">
        <f>IF(Paramétrages!$Q7="O",I60,0)</f>
        <v>0</v>
      </c>
      <c r="J229" s="70">
        <f>IF(Paramétrages!$Q7="O",J60,0)</f>
        <v>0</v>
      </c>
      <c r="K229" s="70">
        <f>IF(Paramétrages!$Q7="O",K60,0)</f>
        <v>0</v>
      </c>
      <c r="L229" s="70">
        <f>IF(Paramétrages!$Q7="O",L60,0)</f>
        <v>0</v>
      </c>
      <c r="M229" s="70">
        <f>IF(Paramétrages!$Q7="O",M60,0)</f>
        <v>2</v>
      </c>
      <c r="N229" s="70">
        <f>IF(Paramétrages!$Q7="O",N60,0)</f>
        <v>0</v>
      </c>
      <c r="O229" s="70">
        <f>IF(Paramétrages!$Q7="O",O60,0)</f>
        <v>0</v>
      </c>
      <c r="P229" s="70">
        <f>IF(Paramétrages!$Q7="O",P60,0)</f>
        <v>0</v>
      </c>
      <c r="Q229" s="70">
        <f>IF(Paramétrages!$Q7="O",Q60,0)</f>
        <v>0</v>
      </c>
      <c r="R229" s="70">
        <f>IF(Paramétrages!$Q7="O",R60,0)</f>
        <v>0</v>
      </c>
      <c r="S229" s="70">
        <f>IF(Paramétrages!$Q7="O",S60,0)</f>
        <v>0</v>
      </c>
      <c r="T229" s="70">
        <f>IF(Paramétrages!$Q7="O",T60,0)</f>
        <v>0</v>
      </c>
      <c r="U229" s="70">
        <f>IF(Paramétrages!$Q7="O",U60,0)</f>
        <v>0</v>
      </c>
      <c r="V229" s="70">
        <f>IF(Paramétrages!$Q7="O",V60,0)</f>
        <v>0</v>
      </c>
      <c r="W229" s="70">
        <f>IF(Paramétrages!$Q7="O",W60,0)</f>
        <v>0</v>
      </c>
      <c r="X229" s="70">
        <f>IF(Paramétrages!$Q7="O",X60,0)</f>
        <v>0</v>
      </c>
      <c r="Y229" s="70">
        <f>IF(Paramétrages!$Q7="O",Y60,0)</f>
        <v>0</v>
      </c>
      <c r="Z229" s="70">
        <f>IF(Paramétrages!$Q7="O",Z60,0)</f>
        <v>0</v>
      </c>
      <c r="AA229" s="70">
        <f>IF(Paramétrages!$Q7="O",AA60,0)</f>
        <v>0</v>
      </c>
      <c r="AB229" s="70">
        <f>IF(Paramétrages!$Q7="O",AB60,0)</f>
        <v>0</v>
      </c>
      <c r="AC229" s="70">
        <f>IF(Paramétrages!$Q7="O",AC60,0)</f>
        <v>0</v>
      </c>
      <c r="AD229" s="70">
        <f>IF(Paramétrages!$Q7="O",AD60,0)</f>
        <v>0</v>
      </c>
      <c r="AE229" s="70">
        <f>IF(Paramétrages!$Q7="O",AE60,0)</f>
        <v>0</v>
      </c>
      <c r="AF229" s="70">
        <f>IF(Paramétrages!$Q7="O",AF60,0)</f>
        <v>0</v>
      </c>
      <c r="AG229" s="70">
        <f>IF(Paramétrages!$Q7="O",AG60,0)</f>
        <v>2</v>
      </c>
      <c r="AH229" s="76"/>
    </row>
    <row r="230" spans="1:34" ht="15.75" thickBot="1" x14ac:dyDescent="0.3">
      <c r="A230" s="52" t="s">
        <v>59</v>
      </c>
      <c r="B230" s="70">
        <f>IF(Paramétrages!$Q8="O",B71,0)</f>
        <v>0</v>
      </c>
      <c r="C230" s="70">
        <f>IF(Paramétrages!$Q8="O",C71,0)</f>
        <v>0</v>
      </c>
      <c r="D230" s="70">
        <f>IF(Paramétrages!$Q8="O",D71,0)</f>
        <v>0</v>
      </c>
      <c r="E230" s="70">
        <f>IF(Paramétrages!$Q8="O",E71,0)</f>
        <v>0</v>
      </c>
      <c r="F230" s="70">
        <f>IF(Paramétrages!$Q8="O",F71,0)</f>
        <v>0</v>
      </c>
      <c r="G230" s="70">
        <f>IF(Paramétrages!$Q8="O",G71,0)</f>
        <v>0</v>
      </c>
      <c r="H230" s="70">
        <f>IF(Paramétrages!$Q8="O",H71,0)</f>
        <v>0</v>
      </c>
      <c r="I230" s="70">
        <f>IF(Paramétrages!$Q8="O",I71,0)</f>
        <v>0</v>
      </c>
      <c r="J230" s="70">
        <f>IF(Paramétrages!$Q8="O",J71,0)</f>
        <v>0</v>
      </c>
      <c r="K230" s="70">
        <f>IF(Paramétrages!$Q8="O",K71,0)</f>
        <v>0</v>
      </c>
      <c r="L230" s="70">
        <f>IF(Paramétrages!$Q8="O",L71,0)</f>
        <v>0</v>
      </c>
      <c r="M230" s="70">
        <f>IF(Paramétrages!$Q8="O",M71,0)</f>
        <v>6</v>
      </c>
      <c r="N230" s="70">
        <f>IF(Paramétrages!$Q8="O",N71,0)</f>
        <v>0</v>
      </c>
      <c r="O230" s="70">
        <f>IF(Paramétrages!$Q8="O",O71,0)</f>
        <v>0</v>
      </c>
      <c r="P230" s="70">
        <f>IF(Paramétrages!$Q8="O",P71,0)</f>
        <v>0</v>
      </c>
      <c r="Q230" s="70">
        <f>IF(Paramétrages!$Q8="O",Q71,0)</f>
        <v>0</v>
      </c>
      <c r="R230" s="70">
        <f>IF(Paramétrages!$Q8="O",R71,0)</f>
        <v>0</v>
      </c>
      <c r="S230" s="70">
        <f>IF(Paramétrages!$Q8="O",S71,0)</f>
        <v>0</v>
      </c>
      <c r="T230" s="70">
        <f>IF(Paramétrages!$Q8="O",T71,0)</f>
        <v>0</v>
      </c>
      <c r="U230" s="70">
        <f>IF(Paramétrages!$Q8="O",U71,0)</f>
        <v>0</v>
      </c>
      <c r="V230" s="70">
        <f>IF(Paramétrages!$Q8="O",V71,0)</f>
        <v>0</v>
      </c>
      <c r="W230" s="70">
        <f>IF(Paramétrages!$Q8="O",W71,0)</f>
        <v>0</v>
      </c>
      <c r="X230" s="70">
        <f>IF(Paramétrages!$Q8="O",X71,0)</f>
        <v>0</v>
      </c>
      <c r="Y230" s="70">
        <f>IF(Paramétrages!$Q8="O",Y71,0)</f>
        <v>0</v>
      </c>
      <c r="Z230" s="70">
        <f>IF(Paramétrages!$Q8="O",Z71,0)</f>
        <v>0</v>
      </c>
      <c r="AA230" s="70">
        <f>IF(Paramétrages!$Q8="O",AA71,0)</f>
        <v>0</v>
      </c>
      <c r="AB230" s="70">
        <f>IF(Paramétrages!$Q8="O",AB71,0)</f>
        <v>0</v>
      </c>
      <c r="AC230" s="70">
        <f>IF(Paramétrages!$Q8="O",AC71,0)</f>
        <v>0</v>
      </c>
      <c r="AD230" s="70">
        <f>IF(Paramétrages!$Q8="O",AD71,0)</f>
        <v>0</v>
      </c>
      <c r="AE230" s="70">
        <f>IF(Paramétrages!$Q8="O",AE71,0)</f>
        <v>0</v>
      </c>
      <c r="AF230" s="70">
        <f>IF(Paramétrages!$Q8="O",AF71,0)</f>
        <v>0</v>
      </c>
      <c r="AG230" s="70">
        <f>IF(Paramétrages!$Q8="O",AG71,0)</f>
        <v>6</v>
      </c>
      <c r="AH230" s="76"/>
    </row>
    <row r="231" spans="1:34" ht="15.75" thickBot="1" x14ac:dyDescent="0.3">
      <c r="A231" s="52" t="s">
        <v>60</v>
      </c>
      <c r="B231" s="70">
        <f>IF(Paramétrages!$Q9="O",B82,0)</f>
        <v>0</v>
      </c>
      <c r="C231" s="70">
        <f>IF(Paramétrages!$Q9="O",C82,0)</f>
        <v>0</v>
      </c>
      <c r="D231" s="70">
        <f>IF(Paramétrages!$Q9="O",D82,0)</f>
        <v>0</v>
      </c>
      <c r="E231" s="70">
        <f>IF(Paramétrages!$Q9="O",E82,0)</f>
        <v>0</v>
      </c>
      <c r="F231" s="70">
        <f>IF(Paramétrages!$Q9="O",F82,0)</f>
        <v>0</v>
      </c>
      <c r="G231" s="70">
        <f>IF(Paramétrages!$Q9="O",G82,0)</f>
        <v>0</v>
      </c>
      <c r="H231" s="70">
        <f>IF(Paramétrages!$Q9="O",H82,0)</f>
        <v>0</v>
      </c>
      <c r="I231" s="70">
        <f>IF(Paramétrages!$Q9="O",I82,0)</f>
        <v>0</v>
      </c>
      <c r="J231" s="70">
        <f>IF(Paramétrages!$Q9="O",J82,0)</f>
        <v>0</v>
      </c>
      <c r="K231" s="70">
        <f>IF(Paramétrages!$Q9="O",K82,0)</f>
        <v>0</v>
      </c>
      <c r="L231" s="70">
        <f>IF(Paramétrages!$Q9="O",L82,0)</f>
        <v>0</v>
      </c>
      <c r="M231" s="70">
        <f>IF(Paramétrages!$Q9="O",M82,0)</f>
        <v>3</v>
      </c>
      <c r="N231" s="70">
        <f>IF(Paramétrages!$Q9="O",N82,0)</f>
        <v>0</v>
      </c>
      <c r="O231" s="70">
        <f>IF(Paramétrages!$Q9="O",O82,0)</f>
        <v>0</v>
      </c>
      <c r="P231" s="70">
        <f>IF(Paramétrages!$Q9="O",P82,0)</f>
        <v>0</v>
      </c>
      <c r="Q231" s="70">
        <f>IF(Paramétrages!$Q9="O",Q82,0)</f>
        <v>0</v>
      </c>
      <c r="R231" s="70">
        <f>IF(Paramétrages!$Q9="O",R82,0)</f>
        <v>0</v>
      </c>
      <c r="S231" s="70">
        <f>IF(Paramétrages!$Q9="O",S82,0)</f>
        <v>0</v>
      </c>
      <c r="T231" s="70">
        <f>IF(Paramétrages!$Q9="O",T82,0)</f>
        <v>0</v>
      </c>
      <c r="U231" s="70">
        <f>IF(Paramétrages!$Q9="O",U82,0)</f>
        <v>0</v>
      </c>
      <c r="V231" s="70">
        <f>IF(Paramétrages!$Q9="O",V82,0)</f>
        <v>0</v>
      </c>
      <c r="W231" s="70">
        <f>IF(Paramétrages!$Q9="O",W82,0)</f>
        <v>0</v>
      </c>
      <c r="X231" s="70">
        <f>IF(Paramétrages!$Q9="O",X82,0)</f>
        <v>0</v>
      </c>
      <c r="Y231" s="70">
        <f>IF(Paramétrages!$Q9="O",Y82,0)</f>
        <v>0</v>
      </c>
      <c r="Z231" s="70">
        <f>IF(Paramétrages!$Q9="O",Z82,0)</f>
        <v>0</v>
      </c>
      <c r="AA231" s="70">
        <f>IF(Paramétrages!$Q9="O",AA82,0)</f>
        <v>0</v>
      </c>
      <c r="AB231" s="70">
        <f>IF(Paramétrages!$Q9="O",AB82,0)</f>
        <v>0</v>
      </c>
      <c r="AC231" s="70">
        <f>IF(Paramétrages!$Q9="O",AC82,0)</f>
        <v>0</v>
      </c>
      <c r="AD231" s="70">
        <f>IF(Paramétrages!$Q9="O",AD82,0)</f>
        <v>0</v>
      </c>
      <c r="AE231" s="70">
        <f>IF(Paramétrages!$Q9="O",AE82,0)</f>
        <v>0</v>
      </c>
      <c r="AF231" s="70">
        <f>IF(Paramétrages!$Q9="O",AF82,0)</f>
        <v>0</v>
      </c>
      <c r="AG231" s="70">
        <f>IF(Paramétrages!$Q9="O",AG82,0)</f>
        <v>3</v>
      </c>
      <c r="AH231" s="76"/>
    </row>
    <row r="232" spans="1:34" ht="15.75" thickBot="1" x14ac:dyDescent="0.3">
      <c r="A232" s="52" t="s">
        <v>61</v>
      </c>
      <c r="B232" s="70">
        <f>IF(Paramétrages!$Q10="O",B93,0)</f>
        <v>0</v>
      </c>
      <c r="C232" s="70">
        <f>IF(Paramétrages!$Q10="O",C93,0)</f>
        <v>0</v>
      </c>
      <c r="D232" s="70">
        <f>IF(Paramétrages!$Q10="O",D93,0)</f>
        <v>0</v>
      </c>
      <c r="E232" s="70">
        <f>IF(Paramétrages!$Q10="O",E93,0)</f>
        <v>0</v>
      </c>
      <c r="F232" s="70">
        <f>IF(Paramétrages!$Q10="O",F93,0)</f>
        <v>0</v>
      </c>
      <c r="G232" s="70">
        <f>IF(Paramétrages!$Q10="O",G93,0)</f>
        <v>0</v>
      </c>
      <c r="H232" s="70">
        <f>IF(Paramétrages!$Q10="O",H93,0)</f>
        <v>0</v>
      </c>
      <c r="I232" s="70">
        <f>IF(Paramétrages!$Q10="O",I93,0)</f>
        <v>0</v>
      </c>
      <c r="J232" s="70">
        <f>IF(Paramétrages!$Q10="O",J93,0)</f>
        <v>0</v>
      </c>
      <c r="K232" s="70">
        <f>IF(Paramétrages!$Q10="O",K93,0)</f>
        <v>0</v>
      </c>
      <c r="L232" s="70">
        <f>IF(Paramétrages!$Q10="O",L93,0)</f>
        <v>0</v>
      </c>
      <c r="M232" s="70">
        <f>IF(Paramétrages!$Q10="O",M93,0)</f>
        <v>3</v>
      </c>
      <c r="N232" s="70">
        <f>IF(Paramétrages!$Q10="O",N93,0)</f>
        <v>0</v>
      </c>
      <c r="O232" s="70">
        <f>IF(Paramétrages!$Q10="O",O93,0)</f>
        <v>0</v>
      </c>
      <c r="P232" s="70">
        <f>IF(Paramétrages!$Q10="O",P93,0)</f>
        <v>0</v>
      </c>
      <c r="Q232" s="70">
        <f>IF(Paramétrages!$Q10="O",Q93,0)</f>
        <v>0</v>
      </c>
      <c r="R232" s="70">
        <f>IF(Paramétrages!$Q10="O",R93,0)</f>
        <v>0</v>
      </c>
      <c r="S232" s="70">
        <f>IF(Paramétrages!$Q10="O",S93,0)</f>
        <v>0</v>
      </c>
      <c r="T232" s="70">
        <f>IF(Paramétrages!$Q10="O",T93,0)</f>
        <v>0</v>
      </c>
      <c r="U232" s="70">
        <f>IF(Paramétrages!$Q10="O",U93,0)</f>
        <v>0</v>
      </c>
      <c r="V232" s="70">
        <f>IF(Paramétrages!$Q10="O",V93,0)</f>
        <v>0</v>
      </c>
      <c r="W232" s="70">
        <f>IF(Paramétrages!$Q10="O",W93,0)</f>
        <v>0</v>
      </c>
      <c r="X232" s="70">
        <f>IF(Paramétrages!$Q10="O",X93,0)</f>
        <v>0</v>
      </c>
      <c r="Y232" s="70">
        <f>IF(Paramétrages!$Q10="O",Y93,0)</f>
        <v>0</v>
      </c>
      <c r="Z232" s="70">
        <f>IF(Paramétrages!$Q10="O",Z93,0)</f>
        <v>0</v>
      </c>
      <c r="AA232" s="70">
        <f>IF(Paramétrages!$Q10="O",AA93,0)</f>
        <v>0</v>
      </c>
      <c r="AB232" s="70">
        <f>IF(Paramétrages!$Q10="O",AB93,0)</f>
        <v>0</v>
      </c>
      <c r="AC232" s="70">
        <f>IF(Paramétrages!$Q10="O",AC93,0)</f>
        <v>0</v>
      </c>
      <c r="AD232" s="70">
        <f>IF(Paramétrages!$Q10="O",AD93,0)</f>
        <v>0</v>
      </c>
      <c r="AE232" s="70">
        <f>IF(Paramétrages!$Q10="O",AE93,0)</f>
        <v>0</v>
      </c>
      <c r="AF232" s="70">
        <f>IF(Paramétrages!$Q10="O",AF93,0)</f>
        <v>0</v>
      </c>
      <c r="AG232" s="70">
        <f>IF(Paramétrages!$Q10="O",AG93,0)</f>
        <v>3</v>
      </c>
      <c r="AH232" s="76"/>
    </row>
    <row r="233" spans="1:34" ht="15.75" thickBot="1" x14ac:dyDescent="0.3">
      <c r="A233" s="52" t="s">
        <v>62</v>
      </c>
      <c r="B233" s="70">
        <f>IF(Paramétrages!$Q11="O",B104,0)</f>
        <v>0</v>
      </c>
      <c r="C233" s="70">
        <f>IF(Paramétrages!$Q11="O",C104,0)</f>
        <v>0</v>
      </c>
      <c r="D233" s="70">
        <f>IF(Paramétrages!$Q11="O",D104,0)</f>
        <v>0</v>
      </c>
      <c r="E233" s="70">
        <f>IF(Paramétrages!$Q11="O",E104,0)</f>
        <v>0</v>
      </c>
      <c r="F233" s="70">
        <f>IF(Paramétrages!$Q11="O",F104,0)</f>
        <v>0</v>
      </c>
      <c r="G233" s="70">
        <f>IF(Paramétrages!$Q11="O",G104,0)</f>
        <v>0</v>
      </c>
      <c r="H233" s="70">
        <f>IF(Paramétrages!$Q11="O",H104,0)</f>
        <v>0</v>
      </c>
      <c r="I233" s="70">
        <f>IF(Paramétrages!$Q11="O",I104,0)</f>
        <v>0</v>
      </c>
      <c r="J233" s="70">
        <f>IF(Paramétrages!$Q11="O",J104,0)</f>
        <v>0</v>
      </c>
      <c r="K233" s="70">
        <f>IF(Paramétrages!$Q11="O",K104,0)</f>
        <v>0</v>
      </c>
      <c r="L233" s="70">
        <f>IF(Paramétrages!$Q11="O",L104,0)</f>
        <v>0</v>
      </c>
      <c r="M233" s="70">
        <f>IF(Paramétrages!$Q11="O",M104,0)</f>
        <v>4</v>
      </c>
      <c r="N233" s="70">
        <f>IF(Paramétrages!$Q11="O",N104,0)</f>
        <v>0</v>
      </c>
      <c r="O233" s="70">
        <f>IF(Paramétrages!$Q11="O",O104,0)</f>
        <v>0</v>
      </c>
      <c r="P233" s="70">
        <f>IF(Paramétrages!$Q11="O",P104,0)</f>
        <v>0</v>
      </c>
      <c r="Q233" s="70">
        <f>IF(Paramétrages!$Q11="O",Q104,0)</f>
        <v>0</v>
      </c>
      <c r="R233" s="70">
        <f>IF(Paramétrages!$Q11="O",R104,0)</f>
        <v>0</v>
      </c>
      <c r="S233" s="70">
        <f>IF(Paramétrages!$Q11="O",S104,0)</f>
        <v>0</v>
      </c>
      <c r="T233" s="70">
        <f>IF(Paramétrages!$Q11="O",T104,0)</f>
        <v>0</v>
      </c>
      <c r="U233" s="70">
        <f>IF(Paramétrages!$Q11="O",U104,0)</f>
        <v>0</v>
      </c>
      <c r="V233" s="70">
        <f>IF(Paramétrages!$Q11="O",V104,0)</f>
        <v>0</v>
      </c>
      <c r="W233" s="70">
        <f>IF(Paramétrages!$Q11="O",W104,0)</f>
        <v>0</v>
      </c>
      <c r="X233" s="70">
        <f>IF(Paramétrages!$Q11="O",X104,0)</f>
        <v>0</v>
      </c>
      <c r="Y233" s="70">
        <f>IF(Paramétrages!$Q11="O",Y104,0)</f>
        <v>0</v>
      </c>
      <c r="Z233" s="70">
        <f>IF(Paramétrages!$Q11="O",Z104,0)</f>
        <v>0</v>
      </c>
      <c r="AA233" s="70">
        <f>IF(Paramétrages!$Q11="O",AA104,0)</f>
        <v>0</v>
      </c>
      <c r="AB233" s="70">
        <f>IF(Paramétrages!$Q11="O",AB104,0)</f>
        <v>0</v>
      </c>
      <c r="AC233" s="70">
        <f>IF(Paramétrages!$Q11="O",AC104,0)</f>
        <v>0</v>
      </c>
      <c r="AD233" s="70">
        <f>IF(Paramétrages!$Q11="O",AD104,0)</f>
        <v>0</v>
      </c>
      <c r="AE233" s="70">
        <f>IF(Paramétrages!$Q11="O",AE104,0)</f>
        <v>0</v>
      </c>
      <c r="AF233" s="70">
        <f>IF(Paramétrages!$Q11="O",AF104,0)</f>
        <v>0</v>
      </c>
      <c r="AG233" s="70">
        <f>IF(Paramétrages!$Q11="O",AG104,0)</f>
        <v>4</v>
      </c>
      <c r="AH233" s="76"/>
    </row>
    <row r="234" spans="1:34" ht="15.75" thickBot="1" x14ac:dyDescent="0.3">
      <c r="A234" s="52" t="s">
        <v>63</v>
      </c>
      <c r="B234" s="70">
        <f>IF(Paramétrages!$Q12="O",B115,0)</f>
        <v>0</v>
      </c>
      <c r="C234" s="70">
        <f>IF(Paramétrages!$Q12="O",C115,0)</f>
        <v>0</v>
      </c>
      <c r="D234" s="70">
        <f>IF(Paramétrages!$Q12="O",D115,0)</f>
        <v>0</v>
      </c>
      <c r="E234" s="70">
        <f>IF(Paramétrages!$Q12="O",E115,0)</f>
        <v>0</v>
      </c>
      <c r="F234" s="70">
        <f>IF(Paramétrages!$Q12="O",F115,0)</f>
        <v>0</v>
      </c>
      <c r="G234" s="70">
        <f>IF(Paramétrages!$Q12="O",G115,0)</f>
        <v>0</v>
      </c>
      <c r="H234" s="70">
        <f>IF(Paramétrages!$Q12="O",H115,0)</f>
        <v>0</v>
      </c>
      <c r="I234" s="70">
        <f>IF(Paramétrages!$Q12="O",I115,0)</f>
        <v>0</v>
      </c>
      <c r="J234" s="70">
        <f>IF(Paramétrages!$Q12="O",J115,0)</f>
        <v>0</v>
      </c>
      <c r="K234" s="70">
        <f>IF(Paramétrages!$Q12="O",K115,0)</f>
        <v>0</v>
      </c>
      <c r="L234" s="70">
        <f>IF(Paramétrages!$Q12="O",L115,0)</f>
        <v>0</v>
      </c>
      <c r="M234" s="70">
        <f>IF(Paramétrages!$Q12="O",M115,0)</f>
        <v>3</v>
      </c>
      <c r="N234" s="70">
        <f>IF(Paramétrages!$Q12="O",N115,0)</f>
        <v>0</v>
      </c>
      <c r="O234" s="70">
        <f>IF(Paramétrages!$Q12="O",O115,0)</f>
        <v>0</v>
      </c>
      <c r="P234" s="70">
        <f>IF(Paramétrages!$Q12="O",P115,0)</f>
        <v>0</v>
      </c>
      <c r="Q234" s="70">
        <f>IF(Paramétrages!$Q12="O",Q115,0)</f>
        <v>0</v>
      </c>
      <c r="R234" s="70">
        <f>IF(Paramétrages!$Q12="O",R115,0)</f>
        <v>0</v>
      </c>
      <c r="S234" s="70">
        <f>IF(Paramétrages!$Q12="O",S115,0)</f>
        <v>0</v>
      </c>
      <c r="T234" s="70">
        <f>IF(Paramétrages!$Q12="O",T115,0)</f>
        <v>0</v>
      </c>
      <c r="U234" s="70">
        <f>IF(Paramétrages!$Q12="O",U115,0)</f>
        <v>0</v>
      </c>
      <c r="V234" s="70">
        <f>IF(Paramétrages!$Q12="O",V115,0)</f>
        <v>0</v>
      </c>
      <c r="W234" s="70">
        <f>IF(Paramétrages!$Q12="O",W115,0)</f>
        <v>0</v>
      </c>
      <c r="X234" s="70">
        <f>IF(Paramétrages!$Q12="O",X115,0)</f>
        <v>0</v>
      </c>
      <c r="Y234" s="70">
        <f>IF(Paramétrages!$Q12="O",Y115,0)</f>
        <v>0</v>
      </c>
      <c r="Z234" s="70">
        <f>IF(Paramétrages!$Q12="O",Z115,0)</f>
        <v>0</v>
      </c>
      <c r="AA234" s="70">
        <f>IF(Paramétrages!$Q12="O",AA115,0)</f>
        <v>0</v>
      </c>
      <c r="AB234" s="70">
        <f>IF(Paramétrages!$Q12="O",AB115,0)</f>
        <v>0</v>
      </c>
      <c r="AC234" s="70">
        <f>IF(Paramétrages!$Q12="O",AC115,0)</f>
        <v>0</v>
      </c>
      <c r="AD234" s="70">
        <f>IF(Paramétrages!$Q12="O",AD115,0)</f>
        <v>0</v>
      </c>
      <c r="AE234" s="70">
        <f>IF(Paramétrages!$Q12="O",AE115,0)</f>
        <v>0</v>
      </c>
      <c r="AF234" s="70">
        <f>IF(Paramétrages!$Q12="O",AF115,0)</f>
        <v>0</v>
      </c>
      <c r="AG234" s="70">
        <f>IF(Paramétrages!$Q12="O",AG115,0)</f>
        <v>3</v>
      </c>
      <c r="AH234" s="76"/>
    </row>
    <row r="235" spans="1:34" ht="15.75" thickBot="1" x14ac:dyDescent="0.3">
      <c r="A235" s="52" t="s">
        <v>64</v>
      </c>
      <c r="B235" s="70">
        <f>IF(Paramétrages!$Q13="O",B126,0)</f>
        <v>0</v>
      </c>
      <c r="C235" s="70">
        <f>IF(Paramétrages!$Q13="O",C126,0)</f>
        <v>0</v>
      </c>
      <c r="D235" s="70">
        <f>IF(Paramétrages!$Q13="O",D126,0)</f>
        <v>0</v>
      </c>
      <c r="E235" s="70">
        <f>IF(Paramétrages!$Q13="O",E126,0)</f>
        <v>0</v>
      </c>
      <c r="F235" s="70">
        <f>IF(Paramétrages!$Q13="O",F126,0)</f>
        <v>0</v>
      </c>
      <c r="G235" s="70">
        <f>IF(Paramétrages!$Q13="O",G126,0)</f>
        <v>0</v>
      </c>
      <c r="H235" s="70">
        <f>IF(Paramétrages!$Q13="O",H126,0)</f>
        <v>0</v>
      </c>
      <c r="I235" s="70">
        <f>IF(Paramétrages!$Q13="O",I126,0)</f>
        <v>0</v>
      </c>
      <c r="J235" s="70">
        <f>IF(Paramétrages!$Q13="O",J126,0)</f>
        <v>0</v>
      </c>
      <c r="K235" s="70">
        <f>IF(Paramétrages!$Q13="O",K126,0)</f>
        <v>0</v>
      </c>
      <c r="L235" s="70">
        <f>IF(Paramétrages!$Q13="O",L126,0)</f>
        <v>0</v>
      </c>
      <c r="M235" s="70">
        <f>IF(Paramétrages!$Q13="O",M126,0)</f>
        <v>3</v>
      </c>
      <c r="N235" s="70">
        <f>IF(Paramétrages!$Q13="O",N126,0)</f>
        <v>0</v>
      </c>
      <c r="O235" s="70">
        <f>IF(Paramétrages!$Q13="O",O126,0)</f>
        <v>0</v>
      </c>
      <c r="P235" s="70">
        <f>IF(Paramétrages!$Q13="O",P126,0)</f>
        <v>0</v>
      </c>
      <c r="Q235" s="70">
        <f>IF(Paramétrages!$Q13="O",Q126,0)</f>
        <v>0</v>
      </c>
      <c r="R235" s="70">
        <f>IF(Paramétrages!$Q13="O",R126,0)</f>
        <v>0</v>
      </c>
      <c r="S235" s="70">
        <f>IF(Paramétrages!$Q13="O",S126,0)</f>
        <v>0</v>
      </c>
      <c r="T235" s="70">
        <f>IF(Paramétrages!$Q13="O",T126,0)</f>
        <v>0</v>
      </c>
      <c r="U235" s="70">
        <f>IF(Paramétrages!$Q13="O",U126,0)</f>
        <v>0</v>
      </c>
      <c r="V235" s="70">
        <f>IF(Paramétrages!$Q13="O",V126,0)</f>
        <v>0</v>
      </c>
      <c r="W235" s="70">
        <f>IF(Paramétrages!$Q13="O",W126,0)</f>
        <v>0</v>
      </c>
      <c r="X235" s="70">
        <f>IF(Paramétrages!$Q13="O",X126,0)</f>
        <v>0</v>
      </c>
      <c r="Y235" s="70">
        <f>IF(Paramétrages!$Q13="O",Y126,0)</f>
        <v>0</v>
      </c>
      <c r="Z235" s="70">
        <f>IF(Paramétrages!$Q13="O",Z126,0)</f>
        <v>0</v>
      </c>
      <c r="AA235" s="70">
        <f>IF(Paramétrages!$Q13="O",AA126,0)</f>
        <v>0</v>
      </c>
      <c r="AB235" s="70">
        <f>IF(Paramétrages!$Q13="O",AB126,0)</f>
        <v>0</v>
      </c>
      <c r="AC235" s="70">
        <f>IF(Paramétrages!$Q13="O",AC126,0)</f>
        <v>0</v>
      </c>
      <c r="AD235" s="70">
        <f>IF(Paramétrages!$Q13="O",AD126,0)</f>
        <v>0</v>
      </c>
      <c r="AE235" s="70">
        <f>IF(Paramétrages!$Q13="O",AE126,0)</f>
        <v>0</v>
      </c>
      <c r="AF235" s="70">
        <f>IF(Paramétrages!$Q13="O",AF126,0)</f>
        <v>0</v>
      </c>
      <c r="AG235" s="70">
        <f>IF(Paramétrages!$Q13="O",AG126,0)</f>
        <v>3</v>
      </c>
      <c r="AH235" s="76"/>
    </row>
    <row r="236" spans="1:34" ht="15.75" thickBot="1" x14ac:dyDescent="0.3">
      <c r="A236" s="52" t="s">
        <v>65</v>
      </c>
      <c r="B236" s="70">
        <f>IF(Paramétrages!$Q14="O",B137,0)</f>
        <v>0</v>
      </c>
      <c r="C236" s="70">
        <f>IF(Paramétrages!$Q14="O",C137,0)</f>
        <v>0</v>
      </c>
      <c r="D236" s="70">
        <f>IF(Paramétrages!$Q14="O",D137,0)</f>
        <v>0</v>
      </c>
      <c r="E236" s="70">
        <f>IF(Paramétrages!$Q14="O",E137,0)</f>
        <v>0</v>
      </c>
      <c r="F236" s="70">
        <f>IF(Paramétrages!$Q14="O",F137,0)</f>
        <v>0</v>
      </c>
      <c r="G236" s="70">
        <f>IF(Paramétrages!$Q14="O",G137,0)</f>
        <v>0</v>
      </c>
      <c r="H236" s="70">
        <f>IF(Paramétrages!$Q14="O",H137,0)</f>
        <v>0</v>
      </c>
      <c r="I236" s="70">
        <f>IF(Paramétrages!$Q14="O",I137,0)</f>
        <v>0</v>
      </c>
      <c r="J236" s="70">
        <f>IF(Paramétrages!$Q14="O",J137,0)</f>
        <v>0</v>
      </c>
      <c r="K236" s="70">
        <f>IF(Paramétrages!$Q14="O",K137,0)</f>
        <v>0</v>
      </c>
      <c r="L236" s="70">
        <f>IF(Paramétrages!$Q14="O",L137,0)</f>
        <v>0</v>
      </c>
      <c r="M236" s="70">
        <f>IF(Paramétrages!$Q14="O",M137,0)</f>
        <v>2</v>
      </c>
      <c r="N236" s="70">
        <f>IF(Paramétrages!$Q14="O",N137,0)</f>
        <v>0</v>
      </c>
      <c r="O236" s="70">
        <f>IF(Paramétrages!$Q14="O",O137,0)</f>
        <v>0</v>
      </c>
      <c r="P236" s="70">
        <f>IF(Paramétrages!$Q14="O",P137,0)</f>
        <v>0</v>
      </c>
      <c r="Q236" s="70">
        <f>IF(Paramétrages!$Q14="O",Q137,0)</f>
        <v>0</v>
      </c>
      <c r="R236" s="70">
        <f>IF(Paramétrages!$Q14="O",R137,0)</f>
        <v>0</v>
      </c>
      <c r="S236" s="70">
        <f>IF(Paramétrages!$Q14="O",S137,0)</f>
        <v>0</v>
      </c>
      <c r="T236" s="70">
        <f>IF(Paramétrages!$Q14="O",T137,0)</f>
        <v>0</v>
      </c>
      <c r="U236" s="70">
        <f>IF(Paramétrages!$Q14="O",U137,0)</f>
        <v>0</v>
      </c>
      <c r="V236" s="70">
        <f>IF(Paramétrages!$Q14="O",V137,0)</f>
        <v>0</v>
      </c>
      <c r="W236" s="70">
        <f>IF(Paramétrages!$Q14="O",W137,0)</f>
        <v>0</v>
      </c>
      <c r="X236" s="70">
        <f>IF(Paramétrages!$Q14="O",X137,0)</f>
        <v>0</v>
      </c>
      <c r="Y236" s="70">
        <f>IF(Paramétrages!$Q14="O",Y137,0)</f>
        <v>0</v>
      </c>
      <c r="Z236" s="70">
        <f>IF(Paramétrages!$Q14="O",Z137,0)</f>
        <v>0</v>
      </c>
      <c r="AA236" s="70">
        <f>IF(Paramétrages!$Q14="O",AA137,0)</f>
        <v>0</v>
      </c>
      <c r="AB236" s="70">
        <f>IF(Paramétrages!$Q14="O",AB137,0)</f>
        <v>0</v>
      </c>
      <c r="AC236" s="70">
        <f>IF(Paramétrages!$Q14="O",AC137,0)</f>
        <v>0</v>
      </c>
      <c r="AD236" s="70">
        <f>IF(Paramétrages!$Q14="O",AD137,0)</f>
        <v>0</v>
      </c>
      <c r="AE236" s="70">
        <f>IF(Paramétrages!$Q14="O",AE137,0)</f>
        <v>0</v>
      </c>
      <c r="AF236" s="70">
        <f>IF(Paramétrages!$Q14="O",AF137,0)</f>
        <v>0</v>
      </c>
      <c r="AG236" s="70">
        <f>IF(Paramétrages!$Q14="O",AG137,0)</f>
        <v>2</v>
      </c>
      <c r="AH236" s="76"/>
    </row>
    <row r="237" spans="1:34" ht="15.75" thickBot="1" x14ac:dyDescent="0.3">
      <c r="A237" s="52" t="s">
        <v>66</v>
      </c>
      <c r="B237" s="70">
        <f>IF(Paramétrages!$Q15="O",B148,0)</f>
        <v>0</v>
      </c>
      <c r="C237" s="70">
        <f>IF(Paramétrages!$Q15="O",C148,0)</f>
        <v>0</v>
      </c>
      <c r="D237" s="70">
        <f>IF(Paramétrages!$Q15="O",D148,0)</f>
        <v>0</v>
      </c>
      <c r="E237" s="70">
        <f>IF(Paramétrages!$Q15="O",E148,0)</f>
        <v>0</v>
      </c>
      <c r="F237" s="70">
        <f>IF(Paramétrages!$Q15="O",F148,0)</f>
        <v>0</v>
      </c>
      <c r="G237" s="70">
        <f>IF(Paramétrages!$Q15="O",G148,0)</f>
        <v>0</v>
      </c>
      <c r="H237" s="70">
        <f>IF(Paramétrages!$Q15="O",H148,0)</f>
        <v>0</v>
      </c>
      <c r="I237" s="70">
        <f>IF(Paramétrages!$Q15="O",I148,0)</f>
        <v>0</v>
      </c>
      <c r="J237" s="70">
        <f>IF(Paramétrages!$Q15="O",J148,0)</f>
        <v>0</v>
      </c>
      <c r="K237" s="70">
        <f>IF(Paramétrages!$Q15="O",K148,0)</f>
        <v>0</v>
      </c>
      <c r="L237" s="70">
        <f>IF(Paramétrages!$Q15="O",L148,0)</f>
        <v>0</v>
      </c>
      <c r="M237" s="70">
        <f>IF(Paramétrages!$Q15="O",M148,0)</f>
        <v>0</v>
      </c>
      <c r="N237" s="70">
        <f>IF(Paramétrages!$Q15="O",N148,0)</f>
        <v>0</v>
      </c>
      <c r="O237" s="70">
        <f>IF(Paramétrages!$Q15="O",O148,0)</f>
        <v>0</v>
      </c>
      <c r="P237" s="70">
        <f>IF(Paramétrages!$Q15="O",P148,0)</f>
        <v>0</v>
      </c>
      <c r="Q237" s="70">
        <f>IF(Paramétrages!$Q15="O",Q148,0)</f>
        <v>0</v>
      </c>
      <c r="R237" s="70">
        <f>IF(Paramétrages!$Q15="O",R148,0)</f>
        <v>0</v>
      </c>
      <c r="S237" s="70">
        <f>IF(Paramétrages!$Q15="O",S148,0)</f>
        <v>0</v>
      </c>
      <c r="T237" s="70">
        <f>IF(Paramétrages!$Q15="O",T148,0)</f>
        <v>0</v>
      </c>
      <c r="U237" s="70">
        <f>IF(Paramétrages!$Q15="O",U148,0)</f>
        <v>0</v>
      </c>
      <c r="V237" s="70">
        <f>IF(Paramétrages!$Q15="O",V148,0)</f>
        <v>0</v>
      </c>
      <c r="W237" s="70">
        <f>IF(Paramétrages!$Q15="O",W148,0)</f>
        <v>0</v>
      </c>
      <c r="X237" s="70">
        <f>IF(Paramétrages!$Q15="O",X148,0)</f>
        <v>0</v>
      </c>
      <c r="Y237" s="70">
        <f>IF(Paramétrages!$Q15="O",Y148,0)</f>
        <v>0</v>
      </c>
      <c r="Z237" s="70">
        <f>IF(Paramétrages!$Q15="O",Z148,0)</f>
        <v>0</v>
      </c>
      <c r="AA237" s="70">
        <f>IF(Paramétrages!$Q15="O",AA148,0)</f>
        <v>0</v>
      </c>
      <c r="AB237" s="70">
        <f>IF(Paramétrages!$Q15="O",AB148,0)</f>
        <v>0</v>
      </c>
      <c r="AC237" s="70">
        <f>IF(Paramétrages!$Q15="O",AC148,0)</f>
        <v>0</v>
      </c>
      <c r="AD237" s="70">
        <f>IF(Paramétrages!$Q15="O",AD148,0)</f>
        <v>0</v>
      </c>
      <c r="AE237" s="70">
        <f>IF(Paramétrages!$Q15="O",AE148,0)</f>
        <v>0</v>
      </c>
      <c r="AF237" s="70">
        <f>IF(Paramétrages!$Q15="O",AF148,0)</f>
        <v>0</v>
      </c>
      <c r="AG237" s="70" t="str">
        <f>IF(Paramétrages!$Q15="O",AG148,0)</f>
        <v/>
      </c>
      <c r="AH237" s="76"/>
    </row>
    <row r="238" spans="1:34" ht="15.75" thickBot="1" x14ac:dyDescent="0.3">
      <c r="A238" s="52" t="s">
        <v>67</v>
      </c>
      <c r="B238" s="70">
        <f>IF(Paramétrages!$Q16="O",B159,0)</f>
        <v>0</v>
      </c>
      <c r="C238" s="70">
        <f>IF(Paramétrages!$Q16="O",C159,0)</f>
        <v>0</v>
      </c>
      <c r="D238" s="70">
        <f>IF(Paramétrages!$Q16="O",D159,0)</f>
        <v>0</v>
      </c>
      <c r="E238" s="70">
        <f>IF(Paramétrages!$Q16="O",E159,0)</f>
        <v>0</v>
      </c>
      <c r="F238" s="70">
        <f>IF(Paramétrages!$Q16="O",F159,0)</f>
        <v>0</v>
      </c>
      <c r="G238" s="70">
        <f>IF(Paramétrages!$Q16="O",G159,0)</f>
        <v>0</v>
      </c>
      <c r="H238" s="70">
        <f>IF(Paramétrages!$Q16="O",H159,0)</f>
        <v>0</v>
      </c>
      <c r="I238" s="70">
        <f>IF(Paramétrages!$Q16="O",I159,0)</f>
        <v>0</v>
      </c>
      <c r="J238" s="70">
        <f>IF(Paramétrages!$Q16="O",J159,0)</f>
        <v>0</v>
      </c>
      <c r="K238" s="70">
        <f>IF(Paramétrages!$Q16="O",K159,0)</f>
        <v>0</v>
      </c>
      <c r="L238" s="70">
        <f>IF(Paramétrages!$Q16="O",L159,0)</f>
        <v>0</v>
      </c>
      <c r="M238" s="70">
        <f>IF(Paramétrages!$Q16="O",M159,0)</f>
        <v>0</v>
      </c>
      <c r="N238" s="70">
        <f>IF(Paramétrages!$Q16="O",N159,0)</f>
        <v>0</v>
      </c>
      <c r="O238" s="70">
        <f>IF(Paramétrages!$Q16="O",O159,0)</f>
        <v>0</v>
      </c>
      <c r="P238" s="70">
        <f>IF(Paramétrages!$Q16="O",P159,0)</f>
        <v>0</v>
      </c>
      <c r="Q238" s="70">
        <f>IF(Paramétrages!$Q16="O",Q159,0)</f>
        <v>0</v>
      </c>
      <c r="R238" s="70">
        <f>IF(Paramétrages!$Q16="O",R159,0)</f>
        <v>0</v>
      </c>
      <c r="S238" s="70">
        <f>IF(Paramétrages!$Q16="O",S159,0)</f>
        <v>0</v>
      </c>
      <c r="T238" s="70">
        <f>IF(Paramétrages!$Q16="O",T159,0)</f>
        <v>0</v>
      </c>
      <c r="U238" s="70">
        <f>IF(Paramétrages!$Q16="O",U159,0)</f>
        <v>0</v>
      </c>
      <c r="V238" s="70">
        <f>IF(Paramétrages!$Q16="O",V159,0)</f>
        <v>0</v>
      </c>
      <c r="W238" s="70">
        <f>IF(Paramétrages!$Q16="O",W159,0)</f>
        <v>0</v>
      </c>
      <c r="X238" s="70">
        <f>IF(Paramétrages!$Q16="O",X159,0)</f>
        <v>0</v>
      </c>
      <c r="Y238" s="70">
        <f>IF(Paramétrages!$Q16="O",Y159,0)</f>
        <v>0</v>
      </c>
      <c r="Z238" s="70">
        <f>IF(Paramétrages!$Q16="O",Z159,0)</f>
        <v>0</v>
      </c>
      <c r="AA238" s="70">
        <f>IF(Paramétrages!$Q16="O",AA159,0)</f>
        <v>0</v>
      </c>
      <c r="AB238" s="70">
        <f>IF(Paramétrages!$Q16="O",AB159,0)</f>
        <v>0</v>
      </c>
      <c r="AC238" s="70">
        <f>IF(Paramétrages!$Q16="O",AC159,0)</f>
        <v>0</v>
      </c>
      <c r="AD238" s="70">
        <f>IF(Paramétrages!$Q16="O",AD159,0)</f>
        <v>0</v>
      </c>
      <c r="AE238" s="70">
        <f>IF(Paramétrages!$Q16="O",AE159,0)</f>
        <v>0</v>
      </c>
      <c r="AF238" s="70">
        <f>IF(Paramétrages!$Q16="O",AF159,0)</f>
        <v>0</v>
      </c>
      <c r="AG238" s="70" t="str">
        <f>IF(Paramétrages!$Q16="O",AG159,0)</f>
        <v/>
      </c>
      <c r="AH238" s="76"/>
    </row>
    <row r="239" spans="1:34" ht="15.75" thickBot="1" x14ac:dyDescent="0.3">
      <c r="A239" s="52" t="s">
        <v>68</v>
      </c>
      <c r="B239" s="70">
        <f>IF(Paramétrages!$Q17="O",B170,0)</f>
        <v>0</v>
      </c>
      <c r="C239" s="70">
        <f>IF(Paramétrages!$Q17="O",C170,0)</f>
        <v>0</v>
      </c>
      <c r="D239" s="70">
        <f>IF(Paramétrages!$Q17="O",D170,0)</f>
        <v>0</v>
      </c>
      <c r="E239" s="70">
        <f>IF(Paramétrages!$Q17="O",E170,0)</f>
        <v>0</v>
      </c>
      <c r="F239" s="70">
        <f>IF(Paramétrages!$Q17="O",F170,0)</f>
        <v>0</v>
      </c>
      <c r="G239" s="70">
        <f>IF(Paramétrages!$Q17="O",G170,0)</f>
        <v>0</v>
      </c>
      <c r="H239" s="70">
        <f>IF(Paramétrages!$Q17="O",H170,0)</f>
        <v>0</v>
      </c>
      <c r="I239" s="70">
        <f>IF(Paramétrages!$Q17="O",I170,0)</f>
        <v>0</v>
      </c>
      <c r="J239" s="70">
        <f>IF(Paramétrages!$Q17="O",J170,0)</f>
        <v>0</v>
      </c>
      <c r="K239" s="70">
        <f>IF(Paramétrages!$Q17="O",K170,0)</f>
        <v>0</v>
      </c>
      <c r="L239" s="70">
        <f>IF(Paramétrages!$Q17="O",L170,0)</f>
        <v>0</v>
      </c>
      <c r="M239" s="70">
        <f>IF(Paramétrages!$Q17="O",M170,0)</f>
        <v>0</v>
      </c>
      <c r="N239" s="70">
        <f>IF(Paramétrages!$Q17="O",N170,0)</f>
        <v>0</v>
      </c>
      <c r="O239" s="70">
        <f>IF(Paramétrages!$Q17="O",O170,0)</f>
        <v>0</v>
      </c>
      <c r="P239" s="70">
        <f>IF(Paramétrages!$Q17="O",P170,0)</f>
        <v>0</v>
      </c>
      <c r="Q239" s="70">
        <f>IF(Paramétrages!$Q17="O",Q170,0)</f>
        <v>0</v>
      </c>
      <c r="R239" s="70">
        <f>IF(Paramétrages!$Q17="O",R170,0)</f>
        <v>0</v>
      </c>
      <c r="S239" s="70">
        <f>IF(Paramétrages!$Q17="O",S170,0)</f>
        <v>0</v>
      </c>
      <c r="T239" s="70">
        <f>IF(Paramétrages!$Q17="O",T170,0)</f>
        <v>0</v>
      </c>
      <c r="U239" s="70">
        <f>IF(Paramétrages!$Q17="O",U170,0)</f>
        <v>0</v>
      </c>
      <c r="V239" s="70">
        <f>IF(Paramétrages!$Q17="O",V170,0)</f>
        <v>0</v>
      </c>
      <c r="W239" s="70">
        <f>IF(Paramétrages!$Q17="O",W170,0)</f>
        <v>0</v>
      </c>
      <c r="X239" s="70">
        <f>IF(Paramétrages!$Q17="O",X170,0)</f>
        <v>0</v>
      </c>
      <c r="Y239" s="70">
        <f>IF(Paramétrages!$Q17="O",Y170,0)</f>
        <v>0</v>
      </c>
      <c r="Z239" s="70">
        <f>IF(Paramétrages!$Q17="O",Z170,0)</f>
        <v>0</v>
      </c>
      <c r="AA239" s="70">
        <f>IF(Paramétrages!$Q17="O",AA170,0)</f>
        <v>0</v>
      </c>
      <c r="AB239" s="70">
        <f>IF(Paramétrages!$Q17="O",AB170,0)</f>
        <v>0</v>
      </c>
      <c r="AC239" s="70">
        <f>IF(Paramétrages!$Q17="O",AC170,0)</f>
        <v>0</v>
      </c>
      <c r="AD239" s="70">
        <f>IF(Paramétrages!$Q17="O",AD170,0)</f>
        <v>0</v>
      </c>
      <c r="AE239" s="70">
        <f>IF(Paramétrages!$Q17="O",AE170,0)</f>
        <v>0</v>
      </c>
      <c r="AF239" s="70">
        <f>IF(Paramétrages!$Q17="O",AF170,0)</f>
        <v>0</v>
      </c>
      <c r="AG239" s="70" t="str">
        <f>IF(Paramétrages!$Q17="O",AG170,0)</f>
        <v/>
      </c>
      <c r="AH239" s="76"/>
    </row>
    <row r="240" spans="1:34" ht="15.75" thickBot="1" x14ac:dyDescent="0.3">
      <c r="A240" s="52" t="s">
        <v>69</v>
      </c>
      <c r="B240" s="70">
        <f>IF(Paramétrages!$Q18="O",B181,0)</f>
        <v>0</v>
      </c>
      <c r="C240" s="70">
        <f>IF(Paramétrages!$Q18="O",C181,0)</f>
        <v>0</v>
      </c>
      <c r="D240" s="70">
        <f>IF(Paramétrages!$Q18="O",D181,0)</f>
        <v>0</v>
      </c>
      <c r="E240" s="70">
        <f>IF(Paramétrages!$Q18="O",E181,0)</f>
        <v>0</v>
      </c>
      <c r="F240" s="70">
        <f>IF(Paramétrages!$Q18="O",F181,0)</f>
        <v>0</v>
      </c>
      <c r="G240" s="70">
        <f>IF(Paramétrages!$Q18="O",G181,0)</f>
        <v>0</v>
      </c>
      <c r="H240" s="70">
        <f>IF(Paramétrages!$Q18="O",H181,0)</f>
        <v>0</v>
      </c>
      <c r="I240" s="70">
        <f>IF(Paramétrages!$Q18="O",I181,0)</f>
        <v>0</v>
      </c>
      <c r="J240" s="70">
        <f>IF(Paramétrages!$Q18="O",J181,0)</f>
        <v>0</v>
      </c>
      <c r="K240" s="70">
        <f>IF(Paramétrages!$Q18="O",K181,0)</f>
        <v>0</v>
      </c>
      <c r="L240" s="70">
        <f>IF(Paramétrages!$Q18="O",L181,0)</f>
        <v>0</v>
      </c>
      <c r="M240" s="70">
        <f>IF(Paramétrages!$Q18="O",M181,0)</f>
        <v>0</v>
      </c>
      <c r="N240" s="70">
        <f>IF(Paramétrages!$Q18="O",N181,0)</f>
        <v>0</v>
      </c>
      <c r="O240" s="70">
        <f>IF(Paramétrages!$Q18="O",O181,0)</f>
        <v>0</v>
      </c>
      <c r="P240" s="70">
        <f>IF(Paramétrages!$Q18="O",P181,0)</f>
        <v>0</v>
      </c>
      <c r="Q240" s="70">
        <f>IF(Paramétrages!$Q18="O",Q181,0)</f>
        <v>0</v>
      </c>
      <c r="R240" s="70">
        <f>IF(Paramétrages!$Q18="O",R181,0)</f>
        <v>0</v>
      </c>
      <c r="S240" s="70">
        <f>IF(Paramétrages!$Q18="O",S181,0)</f>
        <v>0</v>
      </c>
      <c r="T240" s="70">
        <f>IF(Paramétrages!$Q18="O",T181,0)</f>
        <v>0</v>
      </c>
      <c r="U240" s="70">
        <f>IF(Paramétrages!$Q18="O",U181,0)</f>
        <v>0</v>
      </c>
      <c r="V240" s="70">
        <f>IF(Paramétrages!$Q18="O",V181,0)</f>
        <v>0</v>
      </c>
      <c r="W240" s="70">
        <f>IF(Paramétrages!$Q18="O",W181,0)</f>
        <v>0</v>
      </c>
      <c r="X240" s="70">
        <f>IF(Paramétrages!$Q18="O",X181,0)</f>
        <v>0</v>
      </c>
      <c r="Y240" s="70">
        <f>IF(Paramétrages!$Q18="O",Y181,0)</f>
        <v>0</v>
      </c>
      <c r="Z240" s="70">
        <f>IF(Paramétrages!$Q18="O",Z181,0)</f>
        <v>0</v>
      </c>
      <c r="AA240" s="70">
        <f>IF(Paramétrages!$Q18="O",AA181,0)</f>
        <v>0</v>
      </c>
      <c r="AB240" s="70">
        <f>IF(Paramétrages!$Q18="O",AB181,0)</f>
        <v>0</v>
      </c>
      <c r="AC240" s="70">
        <f>IF(Paramétrages!$Q18="O",AC181,0)</f>
        <v>0</v>
      </c>
      <c r="AD240" s="70">
        <f>IF(Paramétrages!$Q18="O",AD181,0)</f>
        <v>0</v>
      </c>
      <c r="AE240" s="70">
        <f>IF(Paramétrages!$Q18="O",AE181,0)</f>
        <v>0</v>
      </c>
      <c r="AF240" s="70">
        <f>IF(Paramétrages!$Q18="O",AF181,0)</f>
        <v>0</v>
      </c>
      <c r="AG240" s="70" t="str">
        <f>IF(Paramétrages!$Q18="O",AG181,0)</f>
        <v/>
      </c>
      <c r="AH240" s="76"/>
    </row>
    <row r="241" spans="1:34" ht="15.75" thickBot="1" x14ac:dyDescent="0.3">
      <c r="A241" s="52" t="s">
        <v>70</v>
      </c>
      <c r="B241" s="70">
        <f>IF(Paramétrages!$Q19="O",B192,0)</f>
        <v>0</v>
      </c>
      <c r="C241" s="70">
        <f>IF(Paramétrages!$Q19="O",C192,0)</f>
        <v>0</v>
      </c>
      <c r="D241" s="70">
        <f>IF(Paramétrages!$Q19="O",D192,0)</f>
        <v>0</v>
      </c>
      <c r="E241" s="70">
        <f>IF(Paramétrages!$Q19="O",E192,0)</f>
        <v>0</v>
      </c>
      <c r="F241" s="70">
        <f>IF(Paramétrages!$Q19="O",F192,0)</f>
        <v>0</v>
      </c>
      <c r="G241" s="70">
        <f>IF(Paramétrages!$Q19="O",G192,0)</f>
        <v>0</v>
      </c>
      <c r="H241" s="70">
        <f>IF(Paramétrages!$Q19="O",H192,0)</f>
        <v>0</v>
      </c>
      <c r="I241" s="70">
        <f>IF(Paramétrages!$Q19="O",I192,0)</f>
        <v>0</v>
      </c>
      <c r="J241" s="70">
        <f>IF(Paramétrages!$Q19="O",J192,0)</f>
        <v>0</v>
      </c>
      <c r="K241" s="70">
        <f>IF(Paramétrages!$Q19="O",K192,0)</f>
        <v>0</v>
      </c>
      <c r="L241" s="70">
        <f>IF(Paramétrages!$Q19="O",L192,0)</f>
        <v>0</v>
      </c>
      <c r="M241" s="70">
        <f>IF(Paramétrages!$Q19="O",M192,0)</f>
        <v>0</v>
      </c>
      <c r="N241" s="70">
        <f>IF(Paramétrages!$Q19="O",N192,0)</f>
        <v>0</v>
      </c>
      <c r="O241" s="70">
        <f>IF(Paramétrages!$Q19="O",O192,0)</f>
        <v>0</v>
      </c>
      <c r="P241" s="70">
        <f>IF(Paramétrages!$Q19="O",P192,0)</f>
        <v>0</v>
      </c>
      <c r="Q241" s="70">
        <f>IF(Paramétrages!$Q19="O",Q192,0)</f>
        <v>0</v>
      </c>
      <c r="R241" s="70">
        <f>IF(Paramétrages!$Q19="O",R192,0)</f>
        <v>0</v>
      </c>
      <c r="S241" s="70">
        <f>IF(Paramétrages!$Q19="O",S192,0)</f>
        <v>0</v>
      </c>
      <c r="T241" s="70">
        <f>IF(Paramétrages!$Q19="O",T192,0)</f>
        <v>0</v>
      </c>
      <c r="U241" s="70">
        <f>IF(Paramétrages!$Q19="O",U192,0)</f>
        <v>0</v>
      </c>
      <c r="V241" s="70">
        <f>IF(Paramétrages!$Q19="O",V192,0)</f>
        <v>0</v>
      </c>
      <c r="W241" s="70">
        <f>IF(Paramétrages!$Q19="O",W192,0)</f>
        <v>0</v>
      </c>
      <c r="X241" s="70">
        <f>IF(Paramétrages!$Q19="O",X192,0)</f>
        <v>0</v>
      </c>
      <c r="Y241" s="70">
        <f>IF(Paramétrages!$Q19="O",Y192,0)</f>
        <v>0</v>
      </c>
      <c r="Z241" s="70">
        <f>IF(Paramétrages!$Q19="O",Z192,0)</f>
        <v>0</v>
      </c>
      <c r="AA241" s="70">
        <f>IF(Paramétrages!$Q19="O",AA192,0)</f>
        <v>0</v>
      </c>
      <c r="AB241" s="70">
        <f>IF(Paramétrages!$Q19="O",AB192,0)</f>
        <v>0</v>
      </c>
      <c r="AC241" s="70">
        <f>IF(Paramétrages!$Q19="O",AC192,0)</f>
        <v>0</v>
      </c>
      <c r="AD241" s="70">
        <f>IF(Paramétrages!$Q19="O",AD192,0)</f>
        <v>0</v>
      </c>
      <c r="AE241" s="70">
        <f>IF(Paramétrages!$Q19="O",AE192,0)</f>
        <v>0</v>
      </c>
      <c r="AF241" s="70">
        <f>IF(Paramétrages!$Q19="O",AF192,0)</f>
        <v>0</v>
      </c>
      <c r="AG241" s="70" t="str">
        <f>IF(Paramétrages!$Q19="O",AG192,0)</f>
        <v/>
      </c>
      <c r="AH241" s="76"/>
    </row>
    <row r="242" spans="1:34" ht="15.75" thickBot="1" x14ac:dyDescent="0.3">
      <c r="A242" s="52" t="s">
        <v>71</v>
      </c>
      <c r="B242" s="70">
        <f>IF(Paramétrages!$Q20="O",B203,0)</f>
        <v>0</v>
      </c>
      <c r="C242" s="70">
        <f>IF(Paramétrages!$Q20="O",C203,0)</f>
        <v>0</v>
      </c>
      <c r="D242" s="70">
        <f>IF(Paramétrages!$Q20="O",D203,0)</f>
        <v>0</v>
      </c>
      <c r="E242" s="70">
        <f>IF(Paramétrages!$Q20="O",E203,0)</f>
        <v>0</v>
      </c>
      <c r="F242" s="70">
        <f>IF(Paramétrages!$Q20="O",F203,0)</f>
        <v>0</v>
      </c>
      <c r="G242" s="70">
        <f>IF(Paramétrages!$Q20="O",G203,0)</f>
        <v>0</v>
      </c>
      <c r="H242" s="70">
        <f>IF(Paramétrages!$Q20="O",H203,0)</f>
        <v>0</v>
      </c>
      <c r="I242" s="70">
        <f>IF(Paramétrages!$Q20="O",I203,0)</f>
        <v>0</v>
      </c>
      <c r="J242" s="70">
        <f>IF(Paramétrages!$Q20="O",J203,0)</f>
        <v>0</v>
      </c>
      <c r="K242" s="70">
        <f>IF(Paramétrages!$Q20="O",K203,0)</f>
        <v>0</v>
      </c>
      <c r="L242" s="70">
        <f>IF(Paramétrages!$Q20="O",L203,0)</f>
        <v>0</v>
      </c>
      <c r="M242" s="70">
        <f>IF(Paramétrages!$Q20="O",M203,0)</f>
        <v>0</v>
      </c>
      <c r="N242" s="70">
        <f>IF(Paramétrages!$Q20="O",N203,0)</f>
        <v>0</v>
      </c>
      <c r="O242" s="70">
        <f>IF(Paramétrages!$Q20="O",O203,0)</f>
        <v>0</v>
      </c>
      <c r="P242" s="70">
        <f>IF(Paramétrages!$Q20="O",P203,0)</f>
        <v>0</v>
      </c>
      <c r="Q242" s="70">
        <f>IF(Paramétrages!$Q20="O",Q203,0)</f>
        <v>0</v>
      </c>
      <c r="R242" s="70">
        <f>IF(Paramétrages!$Q20="O",R203,0)</f>
        <v>0</v>
      </c>
      <c r="S242" s="70">
        <f>IF(Paramétrages!$Q20="O",S203,0)</f>
        <v>0</v>
      </c>
      <c r="T242" s="70">
        <f>IF(Paramétrages!$Q20="O",T203,0)</f>
        <v>0</v>
      </c>
      <c r="U242" s="70">
        <f>IF(Paramétrages!$Q20="O",U203,0)</f>
        <v>0</v>
      </c>
      <c r="V242" s="70">
        <f>IF(Paramétrages!$Q20="O",V203,0)</f>
        <v>0</v>
      </c>
      <c r="W242" s="70">
        <f>IF(Paramétrages!$Q20="O",W203,0)</f>
        <v>0</v>
      </c>
      <c r="X242" s="70">
        <f>IF(Paramétrages!$Q20="O",X203,0)</f>
        <v>0</v>
      </c>
      <c r="Y242" s="70">
        <f>IF(Paramétrages!$Q20="O",Y203,0)</f>
        <v>0</v>
      </c>
      <c r="Z242" s="70">
        <f>IF(Paramétrages!$Q20="O",Z203,0)</f>
        <v>0</v>
      </c>
      <c r="AA242" s="70">
        <f>IF(Paramétrages!$Q20="O",AA203,0)</f>
        <v>0</v>
      </c>
      <c r="AB242" s="70">
        <f>IF(Paramétrages!$Q20="O",AB203,0)</f>
        <v>0</v>
      </c>
      <c r="AC242" s="70">
        <f>IF(Paramétrages!$Q20="O",AC203,0)</f>
        <v>0</v>
      </c>
      <c r="AD242" s="70">
        <f>IF(Paramétrages!$Q20="O",AD203,0)</f>
        <v>0</v>
      </c>
      <c r="AE242" s="70">
        <f>IF(Paramétrages!$Q20="O",AE203,0)</f>
        <v>0</v>
      </c>
      <c r="AF242" s="70">
        <f>IF(Paramétrages!$Q20="O",AF203,0)</f>
        <v>0</v>
      </c>
      <c r="AG242" s="70" t="str">
        <f>IF(Paramétrages!$Q20="O",AG203,0)</f>
        <v/>
      </c>
      <c r="AH242" s="76"/>
    </row>
    <row r="243" spans="1:34" ht="15.75" thickBot="1" x14ac:dyDescent="0.3">
      <c r="A243" s="52" t="s">
        <v>72</v>
      </c>
      <c r="B243" s="70">
        <f>IF(Paramétrages!$Q21="O",B214,0)</f>
        <v>0</v>
      </c>
      <c r="C243" s="70">
        <f>IF(Paramétrages!$Q21="O",C214,0)</f>
        <v>0</v>
      </c>
      <c r="D243" s="70">
        <f>IF(Paramétrages!$Q21="O",D214,0)</f>
        <v>0</v>
      </c>
      <c r="E243" s="70">
        <f>IF(Paramétrages!$Q21="O",E214,0)</f>
        <v>0</v>
      </c>
      <c r="F243" s="70">
        <f>IF(Paramétrages!$Q21="O",F214,0)</f>
        <v>0</v>
      </c>
      <c r="G243" s="70">
        <f>IF(Paramétrages!$Q21="O",G214,0)</f>
        <v>0</v>
      </c>
      <c r="H243" s="70">
        <f>IF(Paramétrages!$Q21="O",H214,0)</f>
        <v>0</v>
      </c>
      <c r="I243" s="70">
        <f>IF(Paramétrages!$Q21="O",I214,0)</f>
        <v>0</v>
      </c>
      <c r="J243" s="70">
        <f>IF(Paramétrages!$Q21="O",J214,0)</f>
        <v>0</v>
      </c>
      <c r="K243" s="70">
        <f>IF(Paramétrages!$Q21="O",K214,0)</f>
        <v>0</v>
      </c>
      <c r="L243" s="70">
        <f>IF(Paramétrages!$Q21="O",L214,0)</f>
        <v>0</v>
      </c>
      <c r="M243" s="70">
        <f>IF(Paramétrages!$Q21="O",M214,0)</f>
        <v>0</v>
      </c>
      <c r="N243" s="70">
        <f>IF(Paramétrages!$Q21="O",N214,0)</f>
        <v>0</v>
      </c>
      <c r="O243" s="70">
        <f>IF(Paramétrages!$Q21="O",O214,0)</f>
        <v>0</v>
      </c>
      <c r="P243" s="70">
        <f>IF(Paramétrages!$Q21="O",P214,0)</f>
        <v>0</v>
      </c>
      <c r="Q243" s="70">
        <f>IF(Paramétrages!$Q21="O",Q214,0)</f>
        <v>0</v>
      </c>
      <c r="R243" s="70">
        <f>IF(Paramétrages!$Q21="O",R214,0)</f>
        <v>0</v>
      </c>
      <c r="S243" s="70">
        <f>IF(Paramétrages!$Q21="O",S214,0)</f>
        <v>0</v>
      </c>
      <c r="T243" s="70">
        <f>IF(Paramétrages!$Q21="O",T214,0)</f>
        <v>0</v>
      </c>
      <c r="U243" s="70">
        <f>IF(Paramétrages!$Q21="O",U214,0)</f>
        <v>0</v>
      </c>
      <c r="V243" s="70">
        <f>IF(Paramétrages!$Q21="O",V214,0)</f>
        <v>0</v>
      </c>
      <c r="W243" s="70">
        <f>IF(Paramétrages!$Q21="O",W214,0)</f>
        <v>0</v>
      </c>
      <c r="X243" s="70">
        <f>IF(Paramétrages!$Q21="O",X214,0)</f>
        <v>0</v>
      </c>
      <c r="Y243" s="70">
        <f>IF(Paramétrages!$Q21="O",Y214,0)</f>
        <v>0</v>
      </c>
      <c r="Z243" s="70">
        <f>IF(Paramétrages!$Q21="O",Z214,0)</f>
        <v>0</v>
      </c>
      <c r="AA243" s="70">
        <f>IF(Paramétrages!$Q21="O",AA214,0)</f>
        <v>0</v>
      </c>
      <c r="AB243" s="70">
        <f>IF(Paramétrages!$Q21="O",AB214,0)</f>
        <v>0</v>
      </c>
      <c r="AC243" s="70">
        <f>IF(Paramétrages!$Q21="O",AC214,0)</f>
        <v>0</v>
      </c>
      <c r="AD243" s="70">
        <f>IF(Paramétrages!$Q21="O",AD214,0)</f>
        <v>0</v>
      </c>
      <c r="AE243" s="70">
        <f>IF(Paramétrages!$Q21="O",AE214,0)</f>
        <v>0</v>
      </c>
      <c r="AF243" s="70">
        <f>IF(Paramétrages!$Q21="O",AF214,0)</f>
        <v>0</v>
      </c>
      <c r="AG243" s="70" t="str">
        <f>IF(Paramétrages!$Q21="O",AG214,0)</f>
        <v/>
      </c>
      <c r="AH243" s="76"/>
    </row>
  </sheetData>
  <mergeCells count="41">
    <mergeCell ref="AH190:AH191"/>
    <mergeCell ref="A199:AH199"/>
    <mergeCell ref="AH201:AH202"/>
    <mergeCell ref="A210:AH210"/>
    <mergeCell ref="AH212:AH213"/>
    <mergeCell ref="A188:AH188"/>
    <mergeCell ref="AH124:AH125"/>
    <mergeCell ref="A133:AH133"/>
    <mergeCell ref="AH135:AH136"/>
    <mergeCell ref="A144:AH144"/>
    <mergeCell ref="AH146:AH147"/>
    <mergeCell ref="A155:AH155"/>
    <mergeCell ref="AH157:AH158"/>
    <mergeCell ref="A166:AH166"/>
    <mergeCell ref="AH168:AH169"/>
    <mergeCell ref="A177:AH177"/>
    <mergeCell ref="AH179:AH180"/>
    <mergeCell ref="A122:AH122"/>
    <mergeCell ref="AH58:AH59"/>
    <mergeCell ref="A67:AH67"/>
    <mergeCell ref="AH69:AH70"/>
    <mergeCell ref="A78:AH78"/>
    <mergeCell ref="AH80:AH81"/>
    <mergeCell ref="A89:AH89"/>
    <mergeCell ref="AH91:AH92"/>
    <mergeCell ref="A100:AH100"/>
    <mergeCell ref="AH102:AH103"/>
    <mergeCell ref="A111:AH111"/>
    <mergeCell ref="AH113:AH114"/>
    <mergeCell ref="A56:AH56"/>
    <mergeCell ref="A1:AH1"/>
    <mergeCell ref="AJ1:AK1"/>
    <mergeCell ref="AH3:AH4"/>
    <mergeCell ref="A12:AH12"/>
    <mergeCell ref="AH14:AH15"/>
    <mergeCell ref="A23:AH23"/>
    <mergeCell ref="AH25:AH26"/>
    <mergeCell ref="A34:AH34"/>
    <mergeCell ref="AH36:AH37"/>
    <mergeCell ref="A45:AH45"/>
    <mergeCell ref="AH47:AH48"/>
  </mergeCells>
  <conditionalFormatting sqref="AH9">
    <cfRule type="cellIs" dxfId="81" priority="81" operator="equal">
      <formula>""</formula>
    </cfRule>
    <cfRule type="cellIs" dxfId="80" priority="82" operator="greaterThan">
      <formula>0.0416666666666667</formula>
    </cfRule>
  </conditionalFormatting>
  <conditionalFormatting sqref="B224:AF243">
    <cfRule type="cellIs" dxfId="79" priority="79" operator="equal">
      <formula>0</formula>
    </cfRule>
  </conditionalFormatting>
  <conditionalFormatting sqref="AH20">
    <cfRule type="cellIs" dxfId="78" priority="77" operator="equal">
      <formula>""</formula>
    </cfRule>
    <cfRule type="cellIs" dxfId="77" priority="78" operator="greaterThan">
      <formula>0.0416666666666667</formula>
    </cfRule>
  </conditionalFormatting>
  <conditionalFormatting sqref="AH31">
    <cfRule type="cellIs" dxfId="76" priority="75" operator="equal">
      <formula>""</formula>
    </cfRule>
    <cfRule type="cellIs" dxfId="75" priority="76" operator="greaterThan">
      <formula>0.0416666666666667</formula>
    </cfRule>
  </conditionalFormatting>
  <conditionalFormatting sqref="AH42">
    <cfRule type="cellIs" dxfId="74" priority="73" operator="equal">
      <formula>""</formula>
    </cfRule>
    <cfRule type="cellIs" dxfId="73" priority="74" operator="greaterThan">
      <formula>0.0416666666666667</formula>
    </cfRule>
  </conditionalFormatting>
  <conditionalFormatting sqref="AH53">
    <cfRule type="cellIs" dxfId="72" priority="71" operator="equal">
      <formula>""</formula>
    </cfRule>
    <cfRule type="cellIs" dxfId="71" priority="72" operator="greaterThan">
      <formula>0.0416666666666667</formula>
    </cfRule>
  </conditionalFormatting>
  <conditionalFormatting sqref="AH64">
    <cfRule type="cellIs" dxfId="70" priority="69" operator="equal">
      <formula>""</formula>
    </cfRule>
    <cfRule type="cellIs" dxfId="69" priority="70" operator="greaterThan">
      <formula>0.0416666666666667</formula>
    </cfRule>
  </conditionalFormatting>
  <conditionalFormatting sqref="AH75">
    <cfRule type="cellIs" dxfId="68" priority="67" operator="equal">
      <formula>""</formula>
    </cfRule>
    <cfRule type="cellIs" dxfId="67" priority="68" operator="greaterThan">
      <formula>0.0416666666666667</formula>
    </cfRule>
  </conditionalFormatting>
  <conditionalFormatting sqref="AH86">
    <cfRule type="cellIs" dxfId="66" priority="65" operator="equal">
      <formula>""</formula>
    </cfRule>
    <cfRule type="cellIs" dxfId="65" priority="66" operator="greaterThan">
      <formula>0.0416666666666667</formula>
    </cfRule>
  </conditionalFormatting>
  <conditionalFormatting sqref="AH97">
    <cfRule type="cellIs" dxfId="64" priority="63" operator="equal">
      <formula>""</formula>
    </cfRule>
    <cfRule type="cellIs" dxfId="63" priority="64" operator="greaterThan">
      <formula>0.0416666666666667</formula>
    </cfRule>
  </conditionalFormatting>
  <conditionalFormatting sqref="AH108">
    <cfRule type="cellIs" dxfId="62" priority="61" operator="equal">
      <formula>""</formula>
    </cfRule>
    <cfRule type="cellIs" dxfId="61" priority="62" operator="greaterThan">
      <formula>0.0416666666666667</formula>
    </cfRule>
  </conditionalFormatting>
  <conditionalFormatting sqref="AH119">
    <cfRule type="cellIs" dxfId="60" priority="59" operator="equal">
      <formula>""</formula>
    </cfRule>
    <cfRule type="cellIs" dxfId="59" priority="60" operator="greaterThan">
      <formula>0.0416666666666667</formula>
    </cfRule>
  </conditionalFormatting>
  <conditionalFormatting sqref="AH130">
    <cfRule type="cellIs" dxfId="58" priority="57" operator="equal">
      <formula>""</formula>
    </cfRule>
    <cfRule type="cellIs" dxfId="57" priority="58" operator="greaterThan">
      <formula>0.0416666666666667</formula>
    </cfRule>
  </conditionalFormatting>
  <conditionalFormatting sqref="AH141">
    <cfRule type="cellIs" dxfId="56" priority="55" operator="equal">
      <formula>""</formula>
    </cfRule>
    <cfRule type="cellIs" dxfId="55" priority="56" operator="greaterThan">
      <formula>0.0416666666666667</formula>
    </cfRule>
  </conditionalFormatting>
  <conditionalFormatting sqref="AH152">
    <cfRule type="cellIs" dxfId="54" priority="53" operator="equal">
      <formula>""</formula>
    </cfRule>
    <cfRule type="cellIs" dxfId="53" priority="54" operator="greaterThan">
      <formula>0.0416666666666667</formula>
    </cfRule>
  </conditionalFormatting>
  <conditionalFormatting sqref="AH163">
    <cfRule type="cellIs" dxfId="52" priority="51" operator="equal">
      <formula>""</formula>
    </cfRule>
    <cfRule type="cellIs" dxfId="51" priority="52" operator="greaterThan">
      <formula>0.0416666666666667</formula>
    </cfRule>
  </conditionalFormatting>
  <conditionalFormatting sqref="AH174">
    <cfRule type="cellIs" dxfId="50" priority="49" operator="equal">
      <formula>""</formula>
    </cfRule>
    <cfRule type="cellIs" dxfId="49" priority="50" operator="greaterThan">
      <formula>0.0416666666666667</formula>
    </cfRule>
  </conditionalFormatting>
  <conditionalFormatting sqref="AH185">
    <cfRule type="cellIs" dxfId="48" priority="47" operator="equal">
      <formula>""</formula>
    </cfRule>
    <cfRule type="cellIs" dxfId="47" priority="48" operator="greaterThan">
      <formula>0.0416666666666667</formula>
    </cfRule>
  </conditionalFormatting>
  <conditionalFormatting sqref="AH196">
    <cfRule type="cellIs" dxfId="46" priority="45" operator="equal">
      <formula>""</formula>
    </cfRule>
    <cfRule type="cellIs" dxfId="45" priority="46" operator="greaterThan">
      <formula>0.0416666666666667</formula>
    </cfRule>
  </conditionalFormatting>
  <conditionalFormatting sqref="AH207">
    <cfRule type="cellIs" dxfId="44" priority="43" operator="equal">
      <formula>""</formula>
    </cfRule>
    <cfRule type="cellIs" dxfId="43" priority="44" operator="greaterThan">
      <formula>0.0416666666666667</formula>
    </cfRule>
  </conditionalFormatting>
  <conditionalFormatting sqref="AH218">
    <cfRule type="cellIs" dxfId="42" priority="41" operator="equal">
      <formula>""</formula>
    </cfRule>
    <cfRule type="cellIs" dxfId="41" priority="42" operator="greaterThan">
      <formula>0.0416666666666667</formula>
    </cfRule>
  </conditionalFormatting>
  <conditionalFormatting sqref="AH10">
    <cfRule type="cellIs" dxfId="40" priority="39" operator="equal">
      <formula>""</formula>
    </cfRule>
    <cfRule type="cellIs" dxfId="39" priority="40" operator="greaterThan">
      <formula>0.0416666666666667</formula>
    </cfRule>
  </conditionalFormatting>
  <conditionalFormatting sqref="AH21">
    <cfRule type="cellIs" dxfId="38" priority="37" operator="equal">
      <formula>""</formula>
    </cfRule>
    <cfRule type="cellIs" dxfId="37" priority="38" operator="greaterThan">
      <formula>0.0416666666666667</formula>
    </cfRule>
  </conditionalFormatting>
  <conditionalFormatting sqref="AH32">
    <cfRule type="cellIs" dxfId="36" priority="35" operator="equal">
      <formula>""</formula>
    </cfRule>
    <cfRule type="cellIs" dxfId="35" priority="36" operator="greaterThan">
      <formula>0.0416666666666667</formula>
    </cfRule>
  </conditionalFormatting>
  <conditionalFormatting sqref="AH43">
    <cfRule type="cellIs" dxfId="34" priority="33" operator="equal">
      <formula>""</formula>
    </cfRule>
    <cfRule type="cellIs" dxfId="33" priority="34" operator="greaterThan">
      <formula>0.0416666666666667</formula>
    </cfRule>
  </conditionalFormatting>
  <conditionalFormatting sqref="AH54">
    <cfRule type="cellIs" dxfId="32" priority="31" operator="equal">
      <formula>""</formula>
    </cfRule>
    <cfRule type="cellIs" dxfId="31" priority="32" operator="greaterThan">
      <formula>0.0416666666666667</formula>
    </cfRule>
  </conditionalFormatting>
  <conditionalFormatting sqref="AH65">
    <cfRule type="cellIs" dxfId="30" priority="29" operator="equal">
      <formula>""</formula>
    </cfRule>
    <cfRule type="cellIs" dxfId="29" priority="30" operator="greaterThan">
      <formula>0.0416666666666667</formula>
    </cfRule>
  </conditionalFormatting>
  <conditionalFormatting sqref="AH76">
    <cfRule type="cellIs" dxfId="28" priority="27" operator="equal">
      <formula>""</formula>
    </cfRule>
    <cfRule type="cellIs" dxfId="27" priority="28" operator="greaterThan">
      <formula>0.0416666666666667</formula>
    </cfRule>
  </conditionalFormatting>
  <conditionalFormatting sqref="AH87">
    <cfRule type="cellIs" dxfId="26" priority="25" operator="equal">
      <formula>""</formula>
    </cfRule>
    <cfRule type="cellIs" dxfId="25" priority="26" operator="greaterThan">
      <formula>0.0416666666666667</formula>
    </cfRule>
  </conditionalFormatting>
  <conditionalFormatting sqref="AH98">
    <cfRule type="cellIs" dxfId="24" priority="23" operator="equal">
      <formula>""</formula>
    </cfRule>
    <cfRule type="cellIs" dxfId="23" priority="24" operator="greaterThan">
      <formula>0.0416666666666667</formula>
    </cfRule>
  </conditionalFormatting>
  <conditionalFormatting sqref="AH109">
    <cfRule type="cellIs" dxfId="22" priority="21" operator="equal">
      <formula>""</formula>
    </cfRule>
    <cfRule type="cellIs" dxfId="21" priority="22" operator="greaterThan">
      <formula>0.0416666666666667</formula>
    </cfRule>
  </conditionalFormatting>
  <conditionalFormatting sqref="AH120">
    <cfRule type="cellIs" dxfId="20" priority="19" operator="equal">
      <formula>""</formula>
    </cfRule>
    <cfRule type="cellIs" dxfId="19" priority="20" operator="greaterThan">
      <formula>0.0416666666666667</formula>
    </cfRule>
  </conditionalFormatting>
  <conditionalFormatting sqref="AH131">
    <cfRule type="cellIs" dxfId="18" priority="17" operator="equal">
      <formula>""</formula>
    </cfRule>
    <cfRule type="cellIs" dxfId="17" priority="18" operator="greaterThan">
      <formula>0.0416666666666667</formula>
    </cfRule>
  </conditionalFormatting>
  <conditionalFormatting sqref="AH142">
    <cfRule type="cellIs" dxfId="16" priority="15" operator="equal">
      <formula>""</formula>
    </cfRule>
    <cfRule type="cellIs" dxfId="15" priority="16" operator="greaterThan">
      <formula>0.0416666666666667</formula>
    </cfRule>
  </conditionalFormatting>
  <conditionalFormatting sqref="AH153">
    <cfRule type="cellIs" dxfId="14" priority="13" operator="equal">
      <formula>""</formula>
    </cfRule>
    <cfRule type="cellIs" dxfId="13" priority="14" operator="greaterThan">
      <formula>0.0416666666666667</formula>
    </cfRule>
  </conditionalFormatting>
  <conditionalFormatting sqref="AH164">
    <cfRule type="cellIs" dxfId="12" priority="11" operator="equal">
      <formula>""</formula>
    </cfRule>
    <cfRule type="cellIs" dxfId="11" priority="12" operator="greaterThan">
      <formula>0.0416666666666667</formula>
    </cfRule>
  </conditionalFormatting>
  <conditionalFormatting sqref="AH175">
    <cfRule type="cellIs" dxfId="10" priority="9" operator="equal">
      <formula>""</formula>
    </cfRule>
    <cfRule type="cellIs" dxfId="9" priority="10" operator="greaterThan">
      <formula>0.0416666666666667</formula>
    </cfRule>
  </conditionalFormatting>
  <conditionalFormatting sqref="AH186">
    <cfRule type="cellIs" dxfId="8" priority="7" operator="equal">
      <formula>""</formula>
    </cfRule>
    <cfRule type="cellIs" dxfId="7" priority="8" operator="greaterThan">
      <formula>0.0416666666666667</formula>
    </cfRule>
  </conditionalFormatting>
  <conditionalFormatting sqref="AH197">
    <cfRule type="cellIs" dxfId="6" priority="5" operator="equal">
      <formula>""</formula>
    </cfRule>
    <cfRule type="cellIs" dxfId="5" priority="6" operator="greaterThan">
      <formula>0.0416666666666667</formula>
    </cfRule>
  </conditionalFormatting>
  <conditionalFormatting sqref="AH208">
    <cfRule type="cellIs" dxfId="4" priority="3" operator="equal">
      <formula>""</formula>
    </cfRule>
    <cfRule type="cellIs" dxfId="3" priority="4" operator="greaterThan">
      <formula>0.0416666666666667</formula>
    </cfRule>
  </conditionalFormatting>
  <conditionalFormatting sqref="AH219">
    <cfRule type="cellIs" dxfId="2" priority="1" operator="equal">
      <formula>""</formula>
    </cfRule>
    <cfRule type="cellIs" dxfId="1" priority="2" operator="greaterThan">
      <formula>0.0416666666666667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0" operator="greaterThan" id="{A4F318C8-59C4-403B-90C9-70C856D5F006}">
            <xm:f>Paramétrages!$H$32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B224:AF243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userSelected">
  <element uid="id_classification_nonbusiness" value=""/>
</sisl>
</file>

<file path=customXml/itemProps1.xml><?xml version="1.0" encoding="utf-8"?>
<ds:datastoreItem xmlns:ds="http://schemas.openxmlformats.org/officeDocument/2006/customXml" ds:itemID="{2820B617-47E9-48D0-A720-6F9FE9210DA7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44</vt:i4>
      </vt:variant>
    </vt:vector>
  </HeadingPairs>
  <TitlesOfParts>
    <vt:vector size="52" baseType="lpstr">
      <vt:lpstr>CAB</vt:lpstr>
      <vt:lpstr>Mode opératoire</vt:lpstr>
      <vt:lpstr>Paramétrages</vt:lpstr>
      <vt:lpstr>Variables</vt:lpstr>
      <vt:lpstr>Saisie</vt:lpstr>
      <vt:lpstr>Recapitulatif mensuel</vt:lpstr>
      <vt:lpstr>Information sur les NOK</vt:lpstr>
      <vt:lpstr>MAI-2017</vt:lpstr>
      <vt:lpstr>'MAI-2017'!CAMION1</vt:lpstr>
      <vt:lpstr>CAMION1</vt:lpstr>
      <vt:lpstr>'MAI-2017'!CAMION10</vt:lpstr>
      <vt:lpstr>CAMION10</vt:lpstr>
      <vt:lpstr>'MAI-2017'!CAMION11</vt:lpstr>
      <vt:lpstr>CAMION11</vt:lpstr>
      <vt:lpstr>'MAI-2017'!CAMION12</vt:lpstr>
      <vt:lpstr>CAMION12</vt:lpstr>
      <vt:lpstr>'MAI-2017'!CAMION13</vt:lpstr>
      <vt:lpstr>CAMION13</vt:lpstr>
      <vt:lpstr>'MAI-2017'!CAMION14</vt:lpstr>
      <vt:lpstr>CAMION14</vt:lpstr>
      <vt:lpstr>'MAI-2017'!CAMION15</vt:lpstr>
      <vt:lpstr>CAMION15</vt:lpstr>
      <vt:lpstr>'MAI-2017'!CAMION16</vt:lpstr>
      <vt:lpstr>CAMION16</vt:lpstr>
      <vt:lpstr>'MAI-2017'!CAMION17</vt:lpstr>
      <vt:lpstr>CAMION17</vt:lpstr>
      <vt:lpstr>'MAI-2017'!CAMION18</vt:lpstr>
      <vt:lpstr>CAMION18</vt:lpstr>
      <vt:lpstr>'MAI-2017'!CAMION19</vt:lpstr>
      <vt:lpstr>CAMION19</vt:lpstr>
      <vt:lpstr>'MAI-2017'!CAMION2</vt:lpstr>
      <vt:lpstr>CAMION2</vt:lpstr>
      <vt:lpstr>'MAI-2017'!CAMION20</vt:lpstr>
      <vt:lpstr>CAMION20</vt:lpstr>
      <vt:lpstr>'MAI-2017'!CAMION3</vt:lpstr>
      <vt:lpstr>CAMION3</vt:lpstr>
      <vt:lpstr>'MAI-2017'!CAMION4</vt:lpstr>
      <vt:lpstr>CAMION4</vt:lpstr>
      <vt:lpstr>'MAI-2017'!CAMION5</vt:lpstr>
      <vt:lpstr>CAMION5</vt:lpstr>
      <vt:lpstr>'MAI-2017'!CAMION6</vt:lpstr>
      <vt:lpstr>CAMION6</vt:lpstr>
      <vt:lpstr>'MAI-2017'!CAMION7</vt:lpstr>
      <vt:lpstr>CAMION7</vt:lpstr>
      <vt:lpstr>'MAI-2017'!CAMION8</vt:lpstr>
      <vt:lpstr>CAMION8</vt:lpstr>
      <vt:lpstr>'MAI-2017'!CAMION9</vt:lpstr>
      <vt:lpstr>CAMION9</vt:lpstr>
      <vt:lpstr>MaListeNommee</vt:lpstr>
      <vt:lpstr>MLDISPO</vt:lpstr>
      <vt:lpstr>NBPALETTES</vt:lpstr>
      <vt:lpstr>CAB!Zone_d_impression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FARSCHON Romuald</dc:creator>
  <cp:lastModifiedBy>FARSCHON Romuald</cp:lastModifiedBy>
  <cp:lastPrinted>2017-05-11T14:01:39Z</cp:lastPrinted>
  <dcterms:created xsi:type="dcterms:W3CDTF">2017-03-16T07:17:23Z</dcterms:created>
  <dcterms:modified xsi:type="dcterms:W3CDTF">2017-05-15T10:11:21Z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d5afb449-87c9-4b22-a7ec-dee402390220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origin="userSelected" xmlns="http://www.boldonj</vt:lpwstr>
  </property>
  <property fmtid="{D5CDD505-2E9C-101B-9397-08002B2CF9AE}" pid="4" name="bjDocumentLabelXML-0">
    <vt:lpwstr>ames.com/2008/01/sie/internal/label"&gt;&lt;element uid="id_classification_nonbusiness" value="" /&gt;&lt;/sisl&gt;</vt:lpwstr>
  </property>
  <property fmtid="{D5CDD505-2E9C-101B-9397-08002B2CF9AE}" pid="5" name="bjDocumentSecurityLabel">
    <vt:lpwstr>P U B L I C   </vt:lpwstr>
  </property>
  <property fmtid="{D5CDD505-2E9C-101B-9397-08002B2CF9AE}" pid="6" name="bjSaver">
    <vt:lpwstr>6UNFz45RofE0g0cYlNEU63V8wRGyS6GY</vt:lpwstr>
  </property>
</Properties>
</file>