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730"/>
  <workbookPr defaultThemeVersion="166925"/>
  <mc:AlternateContent xmlns:mc="http://schemas.openxmlformats.org/markup-compatibility/2006">
    <mc:Choice Requires="x15">
      <x15ac:absPath xmlns:x15ac="http://schemas.microsoft.com/office/spreadsheetml/2010/11/ac" url="C:\Users\ext-sboisseau\Downloads\"/>
    </mc:Choice>
  </mc:AlternateContent>
  <xr:revisionPtr revIDLastSave="0" documentId="13_ncr:1_{6F5A70AD-B0A1-496D-9EAD-67AC95D11D0D}" xr6:coauthVersionLast="36" xr6:coauthVersionMax="36" xr10:uidLastSave="{00000000-0000-0000-0000-000000000000}"/>
  <bookViews>
    <workbookView xWindow="0" yWindow="0" windowWidth="23040" windowHeight="8796" xr2:uid="{1343C379-5014-4DDF-9B55-7062B3C9214E}"/>
  </bookViews>
  <sheets>
    <sheet name="PLANNING" sheetId="1" r:id="rId1"/>
    <sheet name="JOURS FERIES" sheetId="2" r:id="rId2"/>
  </sheets>
  <externalReferences>
    <externalReference r:id="rId3"/>
  </externalReferences>
  <definedNames>
    <definedName name="DOMAIN">[1]REF!$B$2:$B$8</definedName>
    <definedName name="LOT">[1]REF!$D$2:$D$6</definedName>
    <definedName name="PHASE">[1]REF!$G$2:$G$9</definedName>
    <definedName name="STATUS">[1]REF!$C$2:$C$8</definedName>
    <definedName name="TYPE">[1]REF!$A$2:$A$24</definedName>
  </definedNames>
  <calcPr calcId="17902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F4" i="1" l="1"/>
  <c r="F5" i="1"/>
  <c r="F6" i="1"/>
  <c r="F3" i="1"/>
  <c r="F2" i="1"/>
  <c r="C31" i="2"/>
  <c r="C30" i="2"/>
  <c r="C29" i="2"/>
  <c r="C28" i="2"/>
  <c r="C27" i="2"/>
  <c r="C23" i="2"/>
  <c r="C22" i="2"/>
  <c r="C20" i="2"/>
  <c r="C26" i="2" s="1"/>
  <c r="C19" i="2"/>
  <c r="C18" i="2"/>
  <c r="C17" i="2"/>
  <c r="C16" i="2"/>
  <c r="C15" i="2"/>
  <c r="C14" i="2"/>
  <c r="C10" i="2"/>
  <c r="C9" i="2"/>
  <c r="C7" i="2"/>
  <c r="C11" i="2" s="1"/>
  <c r="C6" i="2"/>
  <c r="C8" i="2" l="1"/>
  <c r="C12" i="2"/>
  <c r="C24" i="2"/>
  <c r="C13" i="2"/>
  <c r="C21" i="2"/>
  <c r="C25" i="2"/>
</calcChain>
</file>

<file path=xl/sharedStrings.xml><?xml version="1.0" encoding="utf-8"?>
<sst xmlns="http://schemas.openxmlformats.org/spreadsheetml/2006/main" count="38" uniqueCount="21">
  <si>
    <t>ID</t>
  </si>
  <si>
    <t>LOT</t>
  </si>
  <si>
    <t>PLANNED Start date</t>
  </si>
  <si>
    <t>DUREE</t>
  </si>
  <si>
    <t>PLANNED End date</t>
  </si>
  <si>
    <t>CROSS</t>
  </si>
  <si>
    <t>Predecesseur</t>
  </si>
  <si>
    <t>Jour de l’an</t>
  </si>
  <si>
    <t>=SERIE.JOUR.OUVRE(A1;1;Feries)</t>
  </si>
  <si>
    <t>Pâques (cellule D7)</t>
  </si>
  <si>
    <t>Lundi de Pâques</t>
  </si>
  <si>
    <t>Fête du travail</t>
  </si>
  <si>
    <t>Armistice 39/45</t>
  </si>
  <si>
    <t>Ascension</t>
  </si>
  <si>
    <t>Pentecôte</t>
  </si>
  <si>
    <t>Lundi de Pentecôte</t>
  </si>
  <si>
    <t>Fête Nationale</t>
  </si>
  <si>
    <t>Assomption</t>
  </si>
  <si>
    <t>Toussaint</t>
  </si>
  <si>
    <t>Armistice 14/18</t>
  </si>
  <si>
    <t>Noël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</si>
</sst>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40C]d\-mmm;@"/>
  </numFmts>
  <fonts count="5" x14ac:knownFonts="1">
    <font>
      <sz val="11"/>
      <color theme="1"/>
      <name val="Calibri"/>
      <family val="2"/>
      <scheme val="minor"/>
    </font>
    <font>
      <b/>
      <sz val="11"/>
      <color theme="0"/>
      <name val="Calibri"/>
      <family val="2"/>
      <scheme val="minor"/>
    </font>
    <font>
      <sz val="10"/>
      <color theme="1"/>
      <name val="Calibri"/>
      <family val="2"/>
      <scheme val="minor"/>
    </font>
    <font>
      <b/>
      <sz val="8"/>
      <color rgb="FF171717"/>
      <name val="Arial"/>
      <family val="2"/>
    </font>
    <font>
      <sz val="10"/>
      <color rgb="FF171717"/>
      <name val="Lucida Sans Typewriter"/>
      <family val="3"/>
    </font>
  </fonts>
  <fills count="9">
    <fill>
      <patternFill patternType="none"/>
    </fill>
    <fill>
      <patternFill patternType="gray125"/>
    </fill>
    <fill>
      <patternFill patternType="solid">
        <fgColor theme="4" tint="-0.249977111117893"/>
        <bgColor indexed="64"/>
      </patternFill>
    </fill>
    <fill>
      <patternFill patternType="solid">
        <fgColor theme="9" tint="-0.249977111117893"/>
        <bgColor indexed="64"/>
      </patternFill>
    </fill>
    <fill>
      <patternFill patternType="solid">
        <fgColor theme="6" tint="-0.249977111117893"/>
        <bgColor indexed="64"/>
      </patternFill>
    </fill>
    <fill>
      <patternFill patternType="solid">
        <fgColor theme="0"/>
        <bgColor indexed="64"/>
      </patternFill>
    </fill>
    <fill>
      <patternFill patternType="solid">
        <fgColor theme="0" tint="-0.14999847407452621"/>
        <bgColor indexed="64"/>
      </patternFill>
    </fill>
    <fill>
      <patternFill patternType="solid">
        <fgColor theme="5" tint="0.79998168889431442"/>
        <bgColor indexed="64"/>
      </patternFill>
    </fill>
    <fill>
      <patternFill patternType="solid">
        <fgColor rgb="FFCC99FF"/>
        <bgColor indexed="64"/>
      </patternFill>
    </fill>
  </fills>
  <borders count="9">
    <border>
      <left/>
      <right/>
      <top/>
      <bottom/>
      <diagonal/>
    </border>
    <border>
      <left style="thin">
        <color theme="4"/>
      </left>
      <right/>
      <top style="thin">
        <color theme="4"/>
      </top>
      <bottom/>
      <diagonal/>
    </border>
    <border>
      <left/>
      <right/>
      <top style="thin">
        <color theme="4"/>
      </top>
      <bottom/>
      <diagonal/>
    </border>
    <border>
      <left style="thin">
        <color theme="0" tint="-0.14993743705557422"/>
      </left>
      <right style="thin">
        <color theme="0" tint="-0.14993743705557422"/>
      </right>
      <top style="thin">
        <color theme="0" tint="-0.14993743705557422"/>
      </top>
      <bottom style="thin">
        <color theme="0" tint="-0.14993743705557422"/>
      </bottom>
      <diagonal/>
    </border>
    <border>
      <left style="thin">
        <color theme="0" tint="-0.14993743705557422"/>
      </left>
      <right style="thin">
        <color theme="0" tint="-0.14993743705557422"/>
      </right>
      <top/>
      <bottom/>
      <diagonal/>
    </border>
    <border>
      <left style="medium">
        <color rgb="FFEAECEE"/>
      </left>
      <right/>
      <top style="medium">
        <color rgb="FFEAECEE"/>
      </top>
      <bottom/>
      <diagonal/>
    </border>
    <border>
      <left style="medium">
        <color rgb="FFEAECEE"/>
      </left>
      <right style="medium">
        <color rgb="FFEAECEE"/>
      </right>
      <top style="medium">
        <color rgb="FFEAECEE"/>
      </top>
      <bottom/>
      <diagonal/>
    </border>
    <border>
      <left style="medium">
        <color rgb="FFEAECEE"/>
      </left>
      <right/>
      <top style="medium">
        <color rgb="FFEAECEE"/>
      </top>
      <bottom style="medium">
        <color rgb="FFEAECEE"/>
      </bottom>
      <diagonal/>
    </border>
    <border>
      <left style="medium">
        <color rgb="FFEAECEE"/>
      </left>
      <right style="medium">
        <color rgb="FFEAECEE"/>
      </right>
      <top style="medium">
        <color rgb="FFEAECEE"/>
      </top>
      <bottom style="medium">
        <color rgb="FFEAECEE"/>
      </bottom>
      <diagonal/>
    </border>
  </borders>
  <cellStyleXfs count="1">
    <xf numFmtId="0" fontId="0" fillId="0" borderId="0"/>
  </cellStyleXfs>
  <cellXfs count="23">
    <xf numFmtId="0" fontId="0" fillId="0" borderId="0" xfId="0"/>
    <xf numFmtId="0" fontId="1" fillId="2" borderId="1" xfId="0" applyFont="1" applyFill="1" applyBorder="1" applyAlignment="1">
      <alignment horizontal="center" vertical="top"/>
    </xf>
    <xf numFmtId="0" fontId="1" fillId="2" borderId="2" xfId="0" applyFont="1" applyFill="1" applyBorder="1" applyAlignment="1">
      <alignment horizontal="center" vertical="top"/>
    </xf>
    <xf numFmtId="164" fontId="1" fillId="3" borderId="2" xfId="0" applyNumberFormat="1" applyFont="1" applyFill="1" applyBorder="1" applyAlignment="1">
      <alignment horizontal="center" vertical="top" wrapText="1"/>
    </xf>
    <xf numFmtId="1" fontId="1" fillId="3" borderId="2" xfId="0" applyNumberFormat="1" applyFont="1" applyFill="1" applyBorder="1" applyAlignment="1">
      <alignment horizontal="center" vertical="top" wrapText="1"/>
    </xf>
    <xf numFmtId="164" fontId="1" fillId="4" borderId="2" xfId="0" applyNumberFormat="1" applyFont="1" applyFill="1" applyBorder="1" applyAlignment="1">
      <alignment horizontal="center" vertical="top" wrapText="1"/>
    </xf>
    <xf numFmtId="0" fontId="2" fillId="0" borderId="3" xfId="0" applyFont="1" applyBorder="1" applyAlignment="1">
      <alignment horizontal="center"/>
    </xf>
    <xf numFmtId="0" fontId="2" fillId="0" borderId="3" xfId="0" applyFont="1" applyBorder="1"/>
    <xf numFmtId="164" fontId="2" fillId="0" borderId="3" xfId="0" applyNumberFormat="1" applyFont="1" applyBorder="1" applyAlignment="1">
      <alignment horizontal="center"/>
    </xf>
    <xf numFmtId="1" fontId="2" fillId="5" borderId="3" xfId="0" applyNumberFormat="1" applyFont="1" applyFill="1" applyBorder="1" applyAlignment="1">
      <alignment horizontal="center"/>
    </xf>
    <xf numFmtId="164" fontId="2" fillId="6" borderId="3" xfId="0" applyNumberFormat="1" applyFont="1" applyFill="1" applyBorder="1" applyAlignment="1">
      <alignment horizontal="center"/>
    </xf>
    <xf numFmtId="0" fontId="2" fillId="0" borderId="4" xfId="0" applyFont="1" applyFill="1" applyBorder="1" applyAlignment="1">
      <alignment horizontal="center"/>
    </xf>
    <xf numFmtId="0" fontId="0" fillId="7" borderId="0" xfId="0" applyFill="1"/>
    <xf numFmtId="0" fontId="0" fillId="8" borderId="0" xfId="0" applyFill="1"/>
    <xf numFmtId="0" fontId="3" fillId="7" borderId="5" xfId="0" applyFont="1" applyFill="1" applyBorder="1" applyAlignment="1">
      <alignment vertical="center" wrapText="1"/>
    </xf>
    <xf numFmtId="14" fontId="4" fillId="7" borderId="6" xfId="0" applyNumberFormat="1" applyFont="1" applyFill="1" applyBorder="1" applyAlignment="1">
      <alignment vertical="center" wrapText="1"/>
    </xf>
    <xf numFmtId="0" fontId="0" fillId="0" borderId="0" xfId="0" quotePrefix="1"/>
    <xf numFmtId="0" fontId="3" fillId="7" borderId="7" xfId="0" applyFont="1" applyFill="1" applyBorder="1" applyAlignment="1">
      <alignment vertical="center" wrapText="1"/>
    </xf>
    <xf numFmtId="14" fontId="4" fillId="7" borderId="8" xfId="0" applyNumberFormat="1" applyFont="1" applyFill="1" applyBorder="1" applyAlignment="1">
      <alignment vertical="center" wrapText="1"/>
    </xf>
    <xf numFmtId="0" fontId="3" fillId="8" borderId="5" xfId="0" applyFont="1" applyFill="1" applyBorder="1" applyAlignment="1">
      <alignment vertical="center" wrapText="1"/>
    </xf>
    <xf numFmtId="14" fontId="4" fillId="8" borderId="6" xfId="0" applyNumberFormat="1" applyFont="1" applyFill="1" applyBorder="1" applyAlignment="1">
      <alignment vertical="center" wrapText="1"/>
    </xf>
    <xf numFmtId="0" fontId="3" fillId="8" borderId="7" xfId="0" applyFont="1" applyFill="1" applyBorder="1" applyAlignment="1">
      <alignment vertical="center" wrapText="1"/>
    </xf>
    <xf numFmtId="14" fontId="4" fillId="8" borderId="8" xfId="0" applyNumberFormat="1" applyFont="1" applyFill="1" applyBorder="1" applyAlignment="1">
      <alignment vertical="center" wrapText="1"/>
    </xf>
  </cellXfs>
  <cellStyles count="1">
    <cellStyle name="Normal" xfId="0" builtinId="0"/>
  </cellStyles>
  <dxfs count="6">
    <dxf>
      <font>
        <color rgb="FFC00000"/>
      </font>
      <fill>
        <patternFill patternType="solid">
          <bgColor rgb="FFFF9999"/>
        </patternFill>
      </fill>
    </dxf>
    <dxf>
      <font>
        <color rgb="FF9C0006"/>
      </font>
      <fill>
        <patternFill>
          <bgColor rgb="FFFFC7CE"/>
        </patternFill>
      </fill>
    </dxf>
    <dxf>
      <font>
        <color rgb="FFC00000"/>
      </font>
      <fill>
        <patternFill patternType="solid">
          <bgColor rgb="FFFF9999"/>
        </patternFill>
      </fill>
    </dxf>
    <dxf>
      <font>
        <color rgb="FFC00000"/>
      </font>
      <fill>
        <patternFill>
          <bgColor rgb="FFFF7C80"/>
        </patternFill>
      </fill>
    </dxf>
    <dxf>
      <font>
        <color rgb="FF9C0006"/>
      </font>
      <fill>
        <patternFill>
          <bgColor rgb="FFFFC7CE"/>
        </patternFill>
      </fill>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2</xdr:col>
      <xdr:colOff>647700</xdr:colOff>
      <xdr:row>10</xdr:row>
      <xdr:rowOff>129540</xdr:rowOff>
    </xdr:from>
    <xdr:to>
      <xdr:col>7</xdr:col>
      <xdr:colOff>2903220</xdr:colOff>
      <xdr:row>19</xdr:row>
      <xdr:rowOff>167640</xdr:rowOff>
    </xdr:to>
    <xdr:sp macro="" textlink="">
      <xdr:nvSpPr>
        <xdr:cNvPr id="2" name="Légende : flèche courbée 1">
          <a:extLst>
            <a:ext uri="{FF2B5EF4-FFF2-40B4-BE49-F238E27FC236}">
              <a16:creationId xmlns:a16="http://schemas.microsoft.com/office/drawing/2014/main" id="{C7D7F5A6-5232-4199-AF94-C5A7831EE2C2}"/>
            </a:ext>
          </a:extLst>
        </xdr:cNvPr>
        <xdr:cNvSpPr/>
      </xdr:nvSpPr>
      <xdr:spPr>
        <a:xfrm>
          <a:off x="2232660" y="2141220"/>
          <a:ext cx="6217920" cy="1684020"/>
        </a:xfrm>
        <a:prstGeom prst="borderCallout2">
          <a:avLst>
            <a:gd name="adj1" fmla="val 18750"/>
            <a:gd name="adj2" fmla="val -8333"/>
            <a:gd name="adj3" fmla="val 18750"/>
            <a:gd name="adj4" fmla="val -16667"/>
            <a:gd name="adj5" fmla="val -86143"/>
            <a:gd name="adj6" fmla="val 8890"/>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L'objectif est</a:t>
          </a:r>
          <a:r>
            <a:rPr lang="fr-FR" sz="1100" baseline="0"/>
            <a:t> de calculer la date du prochain jour ouvré, suivant la dependance indiquée</a:t>
          </a:r>
          <a:endParaRPr lang="fr-FR" sz="1100"/>
        </a:p>
        <a:p>
          <a:pPr algn="l"/>
          <a:r>
            <a:rPr lang="fr-FR" sz="1100"/>
            <a:t>En</a:t>
          </a:r>
          <a:r>
            <a:rPr lang="fr-FR" sz="1100" baseline="0"/>
            <a:t> D2, je cherche à calculer la date, prochain jour ouvré, apres la date indiquée en F2, car la dependance indiquée en C2 est 1. JE me repositionne donc sur la ligne dont l'indice est 1 (Ligne 2) et je vais chercher en F2, la date concernée. Et à partir de cette date, je cherche le prochain jour ouvré, en prenant en compte les jours féries (cf onglet JOURS FERIES) En l'occurence je dois arrivé au prohain jour ouvré après le 30/11</a:t>
          </a:r>
        </a:p>
        <a:p>
          <a:pPr algn="l"/>
          <a:endParaRPr lang="fr-FR" sz="1100" baseline="0"/>
        </a:p>
        <a:p>
          <a:pPr algn="l"/>
          <a:r>
            <a:rPr lang="fr-FR" sz="1100" baseline="0"/>
            <a:t>En D5 par exemple, je cherche a calculer le prochain jour ouvré avec F3 (car dependance =ID 2). En l'occurence je dois arriver au prochain jour ouvré après le 5/1</a:t>
          </a:r>
          <a:endParaRPr lang="fr-FR" sz="1100"/>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ext-sboisseau/Documents/PROJET/SOKATE/SA-CLINT%20in%20M3/FOLLOW%20UP/FIFI%20-%20DELIVERABLE%20TRACKER%20190918.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TERFACES"/>
      <sheetName val="FIFI - DEV FOLLOW UP"/>
      <sheetName val="INTERFACE LANDSCAPE"/>
      <sheetName val="PLANNING V3"/>
      <sheetName val="ACTION PLAN"/>
      <sheetName val="FIFI - DEV FOLLOW UP NEW"/>
      <sheetName val="PROJET"/>
      <sheetName val="FIFI - DELIVERABLES"/>
      <sheetName val="Build Progress plan"/>
      <sheetName val="Build Workload plan"/>
      <sheetName val="AGGREGATE"/>
      <sheetName val="Dashboard"/>
      <sheetName val="KPI"/>
      <sheetName val="CHARGES"/>
      <sheetName val="WORKLOAD"/>
      <sheetName val="JOURS FERIES"/>
      <sheetName val="ABAQ"/>
      <sheetName val="REF"/>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row r="2">
          <cell r="A2" t="str">
            <v>ACCOUNTING SCHEME</v>
          </cell>
          <cell r="B2" t="str">
            <v>FINANCE</v>
          </cell>
          <cell r="C2" t="str">
            <v>NOT STARTED</v>
          </cell>
          <cell r="D2" t="str">
            <v>1- ORDER MANAGEMENT</v>
          </cell>
          <cell r="G2" t="str">
            <v>0-CROSS</v>
          </cell>
        </row>
        <row r="3">
          <cell r="A3" t="str">
            <v>CONFIGURATION HANDBOOK</v>
          </cell>
          <cell r="B3" t="str">
            <v>PRODUCTION</v>
          </cell>
          <cell r="C3" t="str">
            <v>IN PROGRESS</v>
          </cell>
          <cell r="D3" t="str">
            <v>1A-ORDER MANAGEMENT &amp; PURCHASING</v>
          </cell>
          <cell r="G3" t="str">
            <v>1-DESIGN</v>
          </cell>
        </row>
        <row r="4">
          <cell r="A4" t="str">
            <v>CUTOFF PLAN</v>
          </cell>
          <cell r="B4" t="str">
            <v>SUPPLY CHAIN</v>
          </cell>
          <cell r="C4" t="str">
            <v>TO BE VALIDATED</v>
          </cell>
          <cell r="D4" t="str">
            <v>2- PURCHASING</v>
          </cell>
          <cell r="G4" t="str">
            <v>2-BUILD</v>
          </cell>
        </row>
        <row r="5">
          <cell r="A5" t="str">
            <v>INTERFACE - FUNCTIONAL SPECIFICATION</v>
          </cell>
          <cell r="B5" t="str">
            <v>CROSS</v>
          </cell>
          <cell r="C5" t="str">
            <v>VALIDATED</v>
          </cell>
          <cell r="D5" t="str">
            <v>3- DELIVERY/ALLOCATION</v>
          </cell>
          <cell r="G5" t="str">
            <v>3-INTEGRATION TESTS</v>
          </cell>
        </row>
        <row r="6">
          <cell r="A6" t="str">
            <v>INTERFACE - TECHNICAL SPECIFICATION</v>
          </cell>
          <cell r="C6" t="str">
            <v>N/A</v>
          </cell>
          <cell r="D6" t="str">
            <v>CROSS</v>
          </cell>
          <cell r="G6" t="str">
            <v>4-UAT</v>
          </cell>
        </row>
        <row r="7">
          <cell r="A7" t="str">
            <v>INTERFACE - DETAILED TECHNICAL SPECIFICATION</v>
          </cell>
          <cell r="G7" t="str">
            <v>5-CHANGE MANAGEMENT</v>
          </cell>
        </row>
        <row r="8">
          <cell r="A8" t="str">
            <v>INTERFACE - DTS NOT IN M3</v>
          </cell>
          <cell r="G8" t="str">
            <v>6-POST GO LIVE SUPPORT</v>
          </cell>
        </row>
        <row r="9">
          <cell r="A9" t="str">
            <v>PEX/DEX</v>
          </cell>
        </row>
        <row r="10">
          <cell r="A10" t="str">
            <v>KPI - FUNCTIONAL SPECIFICATION</v>
          </cell>
        </row>
        <row r="11">
          <cell r="A11" t="str">
            <v>KPI - TECHNICAL SPECIFICATION</v>
          </cell>
        </row>
        <row r="12">
          <cell r="A12" t="str">
            <v>OPE. REPORT - FUNCTIONAL SPECIFICATION</v>
          </cell>
        </row>
        <row r="13">
          <cell r="A13" t="str">
            <v>OPE. REPORT - TECHNICAL SPECIFICATION</v>
          </cell>
        </row>
        <row r="14">
          <cell r="A14" t="str">
            <v>PRINTOUT FUNCTIONAL SPECIFICATION</v>
          </cell>
        </row>
        <row r="15">
          <cell r="A15" t="str">
            <v>PRINTOUT TECHNICAL SPECIFICATION</v>
          </cell>
        </row>
        <row r="16">
          <cell r="A16" t="str">
            <v>PRINTOUT DETAILED TECHNICAL SPECIFICATION</v>
          </cell>
        </row>
        <row r="17">
          <cell r="A17" t="str">
            <v>PROCEDURE</v>
          </cell>
        </row>
        <row r="18">
          <cell r="A18" t="str">
            <v>PROTOTYPE</v>
          </cell>
        </row>
        <row r="19">
          <cell r="A19" t="str">
            <v>SOLUTION DESCRIPTION</v>
          </cell>
        </row>
        <row r="20">
          <cell r="A20" t="str">
            <v>SPECIFIC DEV - FUNCTIONAL SPECIFICATION</v>
          </cell>
        </row>
        <row r="21">
          <cell r="A21" t="str">
            <v>SPECIFIC DEV - TECHNICAL SPECIFICATION</v>
          </cell>
        </row>
        <row r="22">
          <cell r="A22" t="str">
            <v>TEST CASES</v>
          </cell>
        </row>
        <row r="23">
          <cell r="A23" t="str">
            <v>UNIT TESTS</v>
          </cell>
        </row>
        <row r="24">
          <cell r="A24" t="str">
            <v>USER GUIDE FOR KU</v>
          </cell>
        </row>
      </sheetData>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39CA107-38BF-4A0A-AEAE-2D5EDAB14B87}">
  <dimension ref="A1:H7"/>
  <sheetViews>
    <sheetView tabSelected="1" workbookViewId="0">
      <selection activeCell="H8" sqref="H8"/>
    </sheetView>
  </sheetViews>
  <sheetFormatPr baseColWidth="10" defaultRowHeight="14.4" x14ac:dyDescent="0.3"/>
  <cols>
    <col min="8" max="8" width="54.21875" customWidth="1"/>
  </cols>
  <sheetData>
    <row r="1" spans="1:8" ht="28.8" x14ac:dyDescent="0.3">
      <c r="A1" s="1" t="s">
        <v>0</v>
      </c>
      <c r="B1" s="2" t="s">
        <v>1</v>
      </c>
      <c r="C1" s="2" t="s">
        <v>6</v>
      </c>
      <c r="D1" s="3" t="s">
        <v>2</v>
      </c>
      <c r="E1" s="4" t="s">
        <v>3</v>
      </c>
      <c r="F1" s="5" t="s">
        <v>4</v>
      </c>
    </row>
    <row r="2" spans="1:8" x14ac:dyDescent="0.3">
      <c r="A2" s="6">
        <v>1</v>
      </c>
      <c r="B2" s="7" t="s">
        <v>5</v>
      </c>
      <c r="C2" s="7"/>
      <c r="D2" s="8">
        <v>43427</v>
      </c>
      <c r="E2" s="9">
        <v>5</v>
      </c>
      <c r="F2" s="10">
        <f>IF(A2="","",WORKDAY(D2,$E2,'JOURS FERIES'!$A$6:$A$32))</f>
        <v>43434</v>
      </c>
      <c r="H2" s="16"/>
    </row>
    <row r="3" spans="1:8" x14ac:dyDescent="0.3">
      <c r="A3" s="6">
        <v>2</v>
      </c>
      <c r="B3" s="7" t="s">
        <v>5</v>
      </c>
      <c r="C3" s="7">
        <v>1</v>
      </c>
      <c r="D3" s="8"/>
      <c r="E3" s="9">
        <v>4</v>
      </c>
      <c r="F3" s="10" t="str">
        <f>IF(D3="","",WORKDAY(D3,$E3,'JOURS FERIES'!$A$6:$A$32))</f>
        <v/>
      </c>
      <c r="H3" s="16"/>
    </row>
    <row r="4" spans="1:8" x14ac:dyDescent="0.3">
      <c r="A4" s="6">
        <v>3</v>
      </c>
      <c r="B4" s="7" t="s">
        <v>5</v>
      </c>
      <c r="C4" s="7">
        <v>2</v>
      </c>
      <c r="D4" s="8"/>
      <c r="E4" s="9">
        <v>3</v>
      </c>
      <c r="F4" s="10" t="str">
        <f>IF(D4="","",WORKDAY(D4,$E4,'JOURS FERIES'!$A$6:$A$32))</f>
        <v/>
      </c>
    </row>
    <row r="5" spans="1:8" x14ac:dyDescent="0.3">
      <c r="A5" s="6">
        <v>4</v>
      </c>
      <c r="B5" s="7" t="s">
        <v>5</v>
      </c>
      <c r="C5" s="7">
        <v>2</v>
      </c>
      <c r="D5" s="8"/>
      <c r="E5" s="9">
        <v>6</v>
      </c>
      <c r="F5" s="10" t="str">
        <f>IF(D5="","",WORKDAY(D5,$E5,'JOURS FERIES'!$A$6:$A$32))</f>
        <v/>
      </c>
    </row>
    <row r="6" spans="1:8" x14ac:dyDescent="0.3">
      <c r="A6" s="6">
        <v>5</v>
      </c>
      <c r="B6" s="7" t="s">
        <v>5</v>
      </c>
      <c r="C6" s="7">
        <v>4</v>
      </c>
      <c r="D6" s="8"/>
      <c r="E6" s="9">
        <v>10</v>
      </c>
      <c r="F6" s="10" t="str">
        <f>IF(D6="","",WORKDAY(D6,$E6,'JOURS FERIES'!$A$6:$A$32))</f>
        <v/>
      </c>
    </row>
    <row r="7" spans="1:8" x14ac:dyDescent="0.3">
      <c r="A7" s="11"/>
    </row>
  </sheetData>
  <conditionalFormatting sqref="D2:D6">
    <cfRule type="expression" dxfId="3" priority="29">
      <formula>IF(AND(#REF!=0,$D2&lt;TODAY()),1,0)&gt;0</formula>
    </cfRule>
  </conditionalFormatting>
  <conditionalFormatting sqref="D2:E6">
    <cfRule type="expression" dxfId="2" priority="32">
      <formula>IF(AND(#REF!&lt;TODAY(),#REF!&lt;&gt;"VALIDATED"),1,0)&gt;0</formula>
    </cfRule>
  </conditionalFormatting>
  <conditionalFormatting sqref="F2:F6">
    <cfRule type="cellIs" dxfId="1" priority="1" operator="greaterThan">
      <formula>$S2</formula>
    </cfRule>
  </conditionalFormatting>
  <conditionalFormatting sqref="F2:F6">
    <cfRule type="expression" dxfId="0" priority="2">
      <formula>IF(AND($T2&lt;TODAY(),$N2&lt;&gt;"VALIDATED"),1,0)&gt;0</formula>
    </cfRule>
  </conditionalFormatting>
  <dataValidations count="1">
    <dataValidation type="list" allowBlank="1" showInputMessage="1" showErrorMessage="1" sqref="B2:B6" xr:uid="{B170C595-303B-4ABC-BC41-CB03B9B84823}">
      <formula1>LOT</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FFD44F3-D0F9-47B8-B843-54BDA73BA483}">
  <dimension ref="B1:F31"/>
  <sheetViews>
    <sheetView topLeftCell="A4" workbookViewId="0">
      <selection activeCell="D14" sqref="D14"/>
    </sheetView>
  </sheetViews>
  <sheetFormatPr baseColWidth="10" defaultColWidth="11.44140625" defaultRowHeight="14.4" x14ac:dyDescent="0.3"/>
  <cols>
    <col min="1" max="1" width="1.77734375" customWidth="1"/>
    <col min="2" max="2" width="29.21875" customWidth="1"/>
    <col min="3" max="3" width="15.21875" customWidth="1"/>
  </cols>
  <sheetData>
    <row r="1" spans="2:6" ht="6.6" customHeight="1" x14ac:dyDescent="0.3"/>
    <row r="2" spans="2:6" ht="6.6" customHeight="1" x14ac:dyDescent="0.3"/>
    <row r="3" spans="2:6" x14ac:dyDescent="0.3">
      <c r="B3" s="12">
        <v>2018</v>
      </c>
      <c r="D3" s="13">
        <v>2019</v>
      </c>
    </row>
    <row r="4" spans="2:6" ht="4.95" customHeight="1" x14ac:dyDescent="0.3"/>
    <row r="5" spans="2:6" ht="4.95" customHeight="1" thickBot="1" x14ac:dyDescent="0.35"/>
    <row r="6" spans="2:6" ht="15" thickBot="1" x14ac:dyDescent="0.35">
      <c r="B6" s="14" t="s">
        <v>7</v>
      </c>
      <c r="C6" s="15">
        <f>DATE($B$3,1,1)</f>
        <v>43101</v>
      </c>
      <c r="F6" s="16" t="s">
        <v>8</v>
      </c>
    </row>
    <row r="7" spans="2:6" ht="15" thickBot="1" x14ac:dyDescent="0.35">
      <c r="B7" s="14" t="s">
        <v>9</v>
      </c>
      <c r="C7" s="15">
        <f>FLOOR(DAY(MINUTE($B$3/38)/2+56)&amp;"/5/"&amp;$B$3,7)-34</f>
        <v>43191</v>
      </c>
    </row>
    <row r="8" spans="2:6" ht="15" thickBot="1" x14ac:dyDescent="0.35">
      <c r="B8" s="14" t="s">
        <v>10</v>
      </c>
      <c r="C8" s="15">
        <f>C7 + 1</f>
        <v>43192</v>
      </c>
    </row>
    <row r="9" spans="2:6" ht="15" thickBot="1" x14ac:dyDescent="0.35">
      <c r="B9" s="14" t="s">
        <v>11</v>
      </c>
      <c r="C9" s="15">
        <f>DATE($B$3,5,1)</f>
        <v>43221</v>
      </c>
    </row>
    <row r="10" spans="2:6" ht="15" thickBot="1" x14ac:dyDescent="0.35">
      <c r="B10" s="14" t="s">
        <v>12</v>
      </c>
      <c r="C10" s="15">
        <f>DATE($B$3,5,8)</f>
        <v>43228</v>
      </c>
    </row>
    <row r="11" spans="2:6" ht="15" thickBot="1" x14ac:dyDescent="0.35">
      <c r="B11" s="14" t="s">
        <v>13</v>
      </c>
      <c r="C11" s="15">
        <f>C7 + 39</f>
        <v>43230</v>
      </c>
    </row>
    <row r="12" spans="2:6" ht="15" thickBot="1" x14ac:dyDescent="0.35">
      <c r="B12" s="14" t="s">
        <v>14</v>
      </c>
      <c r="C12" s="15">
        <f>C7 + 49</f>
        <v>43240</v>
      </c>
    </row>
    <row r="13" spans="2:6" ht="15" thickBot="1" x14ac:dyDescent="0.35">
      <c r="B13" s="14" t="s">
        <v>15</v>
      </c>
      <c r="C13" s="15">
        <f>C7 + 50</f>
        <v>43241</v>
      </c>
    </row>
    <row r="14" spans="2:6" ht="15" thickBot="1" x14ac:dyDescent="0.35">
      <c r="B14" s="14" t="s">
        <v>16</v>
      </c>
      <c r="C14" s="15">
        <f>DATE($B$3,7,14)</f>
        <v>43295</v>
      </c>
    </row>
    <row r="15" spans="2:6" ht="15" thickBot="1" x14ac:dyDescent="0.35">
      <c r="B15" s="14" t="s">
        <v>17</v>
      </c>
      <c r="C15" s="15">
        <f>DATE($B$3,8,15)</f>
        <v>43327</v>
      </c>
    </row>
    <row r="16" spans="2:6" ht="15" thickBot="1" x14ac:dyDescent="0.35">
      <c r="B16" s="14" t="s">
        <v>18</v>
      </c>
      <c r="C16" s="15">
        <f>DATE($B$3,11,1)</f>
        <v>43405</v>
      </c>
    </row>
    <row r="17" spans="2:3" ht="15" thickBot="1" x14ac:dyDescent="0.35">
      <c r="B17" s="14" t="s">
        <v>19</v>
      </c>
      <c r="C17" s="15">
        <f>DATE($B$3,11,11)</f>
        <v>43415</v>
      </c>
    </row>
    <row r="18" spans="2:3" ht="15" thickBot="1" x14ac:dyDescent="0.35">
      <c r="B18" s="17" t="s">
        <v>20</v>
      </c>
      <c r="C18" s="18">
        <f>DATE($B$3,12,25)</f>
        <v>43459</v>
      </c>
    </row>
    <row r="19" spans="2:3" ht="15" thickBot="1" x14ac:dyDescent="0.35">
      <c r="B19" s="19" t="s">
        <v>7</v>
      </c>
      <c r="C19" s="20">
        <f>DATE($D$3,1,1)</f>
        <v>43466</v>
      </c>
    </row>
    <row r="20" spans="2:3" ht="15" thickBot="1" x14ac:dyDescent="0.35">
      <c r="B20" s="19" t="s">
        <v>9</v>
      </c>
      <c r="C20" s="20">
        <f>FLOOR(DAY(MINUTE($D$3/38)/2+56)&amp;"/5/"&amp;$D$3,7)-34</f>
        <v>43576</v>
      </c>
    </row>
    <row r="21" spans="2:3" ht="15" thickBot="1" x14ac:dyDescent="0.35">
      <c r="B21" s="19" t="s">
        <v>10</v>
      </c>
      <c r="C21" s="20">
        <f>C20 + 1</f>
        <v>43577</v>
      </c>
    </row>
    <row r="22" spans="2:3" ht="15" thickBot="1" x14ac:dyDescent="0.35">
      <c r="B22" s="19" t="s">
        <v>11</v>
      </c>
      <c r="C22" s="20">
        <f>DATE($D$3,5,1)</f>
        <v>43586</v>
      </c>
    </row>
    <row r="23" spans="2:3" ht="15" thickBot="1" x14ac:dyDescent="0.35">
      <c r="B23" s="19" t="s">
        <v>12</v>
      </c>
      <c r="C23" s="20">
        <f>DATE($D$3,5,8)</f>
        <v>43593</v>
      </c>
    </row>
    <row r="24" spans="2:3" ht="15" thickBot="1" x14ac:dyDescent="0.35">
      <c r="B24" s="19" t="s">
        <v>13</v>
      </c>
      <c r="C24" s="20">
        <f>C20 + 39</f>
        <v>43615</v>
      </c>
    </row>
    <row r="25" spans="2:3" ht="15" thickBot="1" x14ac:dyDescent="0.35">
      <c r="B25" s="19" t="s">
        <v>14</v>
      </c>
      <c r="C25" s="20">
        <f>C20 + 49</f>
        <v>43625</v>
      </c>
    </row>
    <row r="26" spans="2:3" ht="15" thickBot="1" x14ac:dyDescent="0.35">
      <c r="B26" s="19" t="s">
        <v>15</v>
      </c>
      <c r="C26" s="20">
        <f>C20 + 50</f>
        <v>43626</v>
      </c>
    </row>
    <row r="27" spans="2:3" ht="15" thickBot="1" x14ac:dyDescent="0.35">
      <c r="B27" s="19" t="s">
        <v>16</v>
      </c>
      <c r="C27" s="20">
        <f>DATE($D$3,7,14)</f>
        <v>43660</v>
      </c>
    </row>
    <row r="28" spans="2:3" ht="15" thickBot="1" x14ac:dyDescent="0.35">
      <c r="B28" s="19" t="s">
        <v>17</v>
      </c>
      <c r="C28" s="20">
        <f>DATE($D$3,8,15)</f>
        <v>43692</v>
      </c>
    </row>
    <row r="29" spans="2:3" ht="15" thickBot="1" x14ac:dyDescent="0.35">
      <c r="B29" s="19" t="s">
        <v>18</v>
      </c>
      <c r="C29" s="20">
        <f>DATE($D$3,11,1)</f>
        <v>43770</v>
      </c>
    </row>
    <row r="30" spans="2:3" ht="15" thickBot="1" x14ac:dyDescent="0.35">
      <c r="B30" s="19" t="s">
        <v>19</v>
      </c>
      <c r="C30" s="20">
        <f>DATE($D$3,11,11)</f>
        <v>43780</v>
      </c>
    </row>
    <row r="31" spans="2:3" ht="15" thickBot="1" x14ac:dyDescent="0.35">
      <c r="B31" s="21" t="s">
        <v>20</v>
      </c>
      <c r="C31" s="22">
        <f>DATE($D$3,12,25)</f>
        <v>43824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PLANNING</vt:lpstr>
      <vt:lpstr>JOURS FERIES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Sophie Boisseau</dc:creator>
  <cp:lastModifiedBy>Sophie Boisseau</cp:lastModifiedBy>
  <dcterms:created xsi:type="dcterms:W3CDTF">2018-09-19T15:10:24Z</dcterms:created>
  <dcterms:modified xsi:type="dcterms:W3CDTF">2018-09-19T15:41:14Z</dcterms:modified>
</cp:coreProperties>
</file>