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tables/table1.xml" ContentType="application/vnd.openxmlformats-officedocument.spreadsheetml.table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cuments\Modèles Office personnalisés\"/>
    </mc:Choice>
  </mc:AlternateContent>
  <xr:revisionPtr revIDLastSave="0" documentId="8_{A7B661C1-3B3D-4F3D-AE11-DAFD8E7BDDC5}" xr6:coauthVersionLast="44" xr6:coauthVersionMax="44" xr10:uidLastSave="{00000000-0000-0000-0000-000000000000}"/>
  <bookViews>
    <workbookView xWindow="-120" yWindow="-120" windowWidth="25440" windowHeight="15990" activeTab="1" xr2:uid="{D5CE9AC4-07EE-4287-AFEB-85E097246AC5}"/>
  </bookViews>
  <sheets>
    <sheet name="Pilote" sheetId="1" r:id="rId1"/>
    <sheet name="Planning" sheetId="3" r:id="rId2"/>
    <sheet name="Config" sheetId="4" state="hidden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4" i="3" l="1"/>
  <c r="F1" i="3" l="1"/>
  <c r="D7" i="3" l="1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6" i="3"/>
  <c r="C32" i="3" l="1"/>
  <c r="C24" i="3"/>
  <c r="C16" i="3"/>
  <c r="C36" i="3"/>
  <c r="C28" i="3"/>
  <c r="C20" i="3"/>
  <c r="C12" i="3"/>
  <c r="J5" i="3"/>
  <c r="N5" i="3"/>
  <c r="R5" i="3"/>
  <c r="V5" i="3"/>
  <c r="G5" i="3"/>
  <c r="K5" i="3"/>
  <c r="O5" i="3"/>
  <c r="S5" i="3"/>
  <c r="W5" i="3"/>
  <c r="H5" i="3"/>
  <c r="L5" i="3"/>
  <c r="P5" i="3"/>
  <c r="T5" i="3"/>
  <c r="X5" i="3"/>
  <c r="I5" i="3"/>
  <c r="M5" i="3"/>
  <c r="Q5" i="3"/>
  <c r="U5" i="3"/>
  <c r="F5" i="3"/>
  <c r="C8" i="3"/>
  <c r="C35" i="3"/>
  <c r="C31" i="3"/>
  <c r="C27" i="3"/>
  <c r="C23" i="3"/>
  <c r="C19" i="3"/>
  <c r="C15" i="3"/>
  <c r="C11" i="3"/>
  <c r="C7" i="3"/>
  <c r="C34" i="3"/>
  <c r="C30" i="3"/>
  <c r="C26" i="3"/>
  <c r="C22" i="3"/>
  <c r="C18" i="3"/>
  <c r="C14" i="3"/>
  <c r="C10" i="3"/>
  <c r="C6" i="3"/>
  <c r="C33" i="3"/>
  <c r="C29" i="3"/>
  <c r="C25" i="3"/>
  <c r="C21" i="3"/>
  <c r="C17" i="3"/>
  <c r="C13" i="3"/>
  <c r="C9" i="3"/>
</calcChain>
</file>

<file path=xl/sharedStrings.xml><?xml version="1.0" encoding="utf-8"?>
<sst xmlns="http://schemas.openxmlformats.org/spreadsheetml/2006/main" count="36" uniqueCount="32">
  <si>
    <t>Nom</t>
  </si>
  <si>
    <t>Adresse mail</t>
  </si>
  <si>
    <t>téléphone</t>
  </si>
  <si>
    <t>Prénom</t>
  </si>
  <si>
    <t>Validité FI</t>
  </si>
  <si>
    <t>PENDERS</t>
  </si>
  <si>
    <t>Bernard</t>
  </si>
  <si>
    <t>pendersbernard@gmail.com</t>
  </si>
  <si>
    <t>0475443940</t>
  </si>
  <si>
    <t>REGINSTER</t>
  </si>
  <si>
    <t>Patrick</t>
  </si>
  <si>
    <t>patrick.reginster@gmail.com</t>
  </si>
  <si>
    <t/>
  </si>
  <si>
    <t>Année</t>
  </si>
  <si>
    <t>Mois</t>
  </si>
  <si>
    <t>Pilote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</si>
  <si>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</si>
  <si>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</si>
  <si>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</si>
  <si>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</si>
  <si>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</si>
  <si>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</si>
  <si>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</si>
  <si>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</si>
  <si>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</si>
  <si>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</si>
  <si>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</si>
  <si>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</si>
  <si>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Numéro</t>
  </si>
  <si>
    <t>horaire</t>
  </si>
  <si>
    <t>oui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</si>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</sst>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\(#\)#,###,###.##"/>
    <numFmt numFmtId="165" formatCode="[$-F800]dddd\,\ mmmm\ dd\,\ yyyy"/>
    <numFmt numFmtId="166" formatCode="h&quot; h &quot;mm;@"/>
  </numFmts>
  <fonts count="5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gradientFill degree="90">
        <stop position="0">
          <color theme="0"/>
        </stop>
        <stop position="1">
          <color theme="9" tint="0.39997558519241921"/>
        </stop>
      </gradient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5">
    <xf numFmtId="0" fontId="0" fillId="0" borderId="0" xfId="0"/>
    <xf numFmtId="164" fontId="0" fillId="0" borderId="0" xfId="0" applyNumberFormat="1"/>
    <xf numFmtId="49" fontId="0" fillId="0" borderId="0" xfId="0" applyNumberFormat="1"/>
    <xf numFmtId="49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49" fontId="1" fillId="0" borderId="0" xfId="1" applyNumberFormat="1"/>
    <xf numFmtId="165" fontId="0" fillId="0" borderId="0" xfId="0" applyNumberFormat="1"/>
    <xf numFmtId="20" fontId="0" fillId="0" borderId="0" xfId="0" applyNumberFormat="1"/>
    <xf numFmtId="166" fontId="0" fillId="0" borderId="0" xfId="0" applyNumberFormat="1"/>
    <xf numFmtId="0" fontId="0" fillId="0" borderId="0" xfId="0" applyAlignment="1">
      <alignment horizontal="right"/>
    </xf>
    <xf numFmtId="0" fontId="0" fillId="0" borderId="0" xfId="0" applyBorder="1"/>
    <xf numFmtId="0" fontId="0" fillId="0" borderId="0" xfId="0" applyFill="1" applyBorder="1"/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3" borderId="4" xfId="0" applyFill="1" applyBorder="1" applyAlignment="1">
      <alignment horizontal="right"/>
    </xf>
    <xf numFmtId="0" fontId="0" fillId="3" borderId="5" xfId="0" applyFill="1" applyBorder="1" applyAlignment="1">
      <alignment horizontal="left"/>
    </xf>
    <xf numFmtId="0" fontId="3" fillId="0" borderId="0" xfId="0" applyFont="1" applyAlignment="1">
      <alignment horizontal="center" vertical="center"/>
    </xf>
    <xf numFmtId="0" fontId="0" fillId="4" borderId="0" xfId="0" applyFill="1"/>
    <xf numFmtId="166" fontId="0" fillId="0" borderId="0" xfId="0" applyNumberFormat="1" applyFill="1"/>
    <xf numFmtId="0" fontId="0" fillId="0" borderId="0" xfId="0" applyFill="1"/>
    <xf numFmtId="0" fontId="0" fillId="0" borderId="1" xfId="0" applyFill="1" applyBorder="1"/>
    <xf numFmtId="0" fontId="0" fillId="0" borderId="3" xfId="0" applyFill="1" applyBorder="1"/>
    <xf numFmtId="0" fontId="0" fillId="0" borderId="6" xfId="0" applyFill="1" applyBorder="1"/>
    <xf numFmtId="0" fontId="0" fillId="0" borderId="2" xfId="0" applyFill="1" applyBorder="1"/>
  </cellXfs>
  <cellStyles count="2">
    <cellStyle name="Lien hypertexte" xfId="1" builtinId="8"/>
    <cellStyle name="Normal" xfId="0" builtinId="0"/>
  </cellStyles>
  <dxfs count="5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theme="0"/>
          </stop>
          <stop position="1">
            <color theme="7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9" tint="0.40000610370189521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4" formatCode="\(#\)#,###,###.##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</xdr:row>
          <xdr:rowOff>9525</xdr:rowOff>
        </xdr:from>
        <xdr:to>
          <xdr:col>9</xdr:col>
          <xdr:colOff>19050</xdr:colOff>
          <xdr:row>3</xdr:row>
          <xdr:rowOff>19050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257175</xdr:colOff>
          <xdr:row>5</xdr:row>
          <xdr:rowOff>38100</xdr:rowOff>
        </xdr:from>
        <xdr:to>
          <xdr:col>1</xdr:col>
          <xdr:colOff>600075</xdr:colOff>
          <xdr:row>8</xdr:row>
          <xdr:rowOff>0</xdr:rowOff>
        </xdr:to>
        <xdr:sp macro="" textlink="">
          <xdr:nvSpPr>
            <xdr:cNvPr id="3080" name="Button 8" hidden="1">
              <a:extLst>
                <a:ext uri="{63B3BB69-23CF-44E3-9099-C40C66FF867C}">
                  <a14:compatExt spid="_x0000_s3080"/>
                </a:ext>
                <a:ext uri="{FF2B5EF4-FFF2-40B4-BE49-F238E27FC236}">
                  <a16:creationId xmlns:a16="http://schemas.microsoft.com/office/drawing/2014/main" id="{00000000-0008-0000-0100-00000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AFFECTER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304800</xdr:colOff>
          <xdr:row>8</xdr:row>
          <xdr:rowOff>95250</xdr:rowOff>
        </xdr:from>
        <xdr:to>
          <xdr:col>1</xdr:col>
          <xdr:colOff>600075</xdr:colOff>
          <xdr:row>11</xdr:row>
          <xdr:rowOff>66675</xdr:rowOff>
        </xdr:to>
        <xdr:sp macro="" textlink="">
          <xdr:nvSpPr>
            <xdr:cNvPr id="3081" name="Button 9" hidden="1">
              <a:extLst>
                <a:ext uri="{63B3BB69-23CF-44E3-9099-C40C66FF867C}">
                  <a14:compatExt spid="_x0000_s3081"/>
                </a:ext>
                <a:ext uri="{FF2B5EF4-FFF2-40B4-BE49-F238E27FC236}">
                  <a16:creationId xmlns:a16="http://schemas.microsoft.com/office/drawing/2014/main" id="{00000000-0008-0000-0100-00000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12</xdr:row>
          <xdr:rowOff>161925</xdr:rowOff>
        </xdr:from>
        <xdr:to>
          <xdr:col>1</xdr:col>
          <xdr:colOff>571500</xdr:colOff>
          <xdr:row>16</xdr:row>
          <xdr:rowOff>180975</xdr:rowOff>
        </xdr:to>
        <xdr:sp macro="" textlink="">
          <xdr:nvSpPr>
            <xdr:cNvPr id="3086" name="Button 14" hidden="1">
              <a:extLst>
                <a:ext uri="{63B3BB69-23CF-44E3-9099-C40C66FF867C}">
                  <a14:compatExt spid="_x0000_s3086"/>
                </a:ext>
                <a:ext uri="{FF2B5EF4-FFF2-40B4-BE49-F238E27FC236}">
                  <a16:creationId xmlns:a16="http://schemas.microsoft.com/office/drawing/2014/main" id="{F740DA91-AF3C-4B81-8C49-4EC55992F27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SAUVEGARDER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4402D0C-0CB1-4A5C-8A40-F362F227D500}" name="AIRMEN" displayName="AIRMEN" ref="B2:F6" totalsRowShown="0">
  <autoFilter ref="B2:F6" xr:uid="{55828608-DFDA-4F7C-8719-867093D60A6B}"/>
  <tableColumns count="5">
    <tableColumn id="1" xr3:uid="{C0270F3F-DF2D-4CC5-99B5-E6EF63B48C86}" name="Nom"/>
    <tableColumn id="2" xr3:uid="{9E7BE986-BBED-4D9B-A24D-B571F1A51468}" name="Prénom"/>
    <tableColumn id="3" xr3:uid="{4F35F834-74D4-488B-819D-4BB8D8FAFE7A}" name="Adresse mail"/>
    <tableColumn id="4" xr3:uid="{4EEB1613-4466-42E7-B5E7-52167AB44523}" name="téléphone" dataDxfId="4"/>
    <tableColumn id="5" xr3:uid="{7FBBF023-A85D-463B-A0A3-622974EE8B18}" name="Validité FI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6D8B913-EB6F-4A02-AF97-8637A8CE9DD6}" name="Année" displayName="Année" ref="B3:B15" totalsRowShown="0">
  <autoFilter ref="B3:B15" xr:uid="{FB100015-B5D1-48BC-B6FC-53A6A5B721E2}"/>
  <tableColumns count="1">
    <tableColumn id="1" xr3:uid="{2D219B74-0AEF-4E76-9807-2AFF330D5A5B}" name="Anné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3E89D44-10DE-471D-9DE6-B60A1F320503}" name="MENSUEL" displayName="MENSUEL" ref="D3:E15" totalsRowShown="0">
  <autoFilter ref="D3:E15" xr:uid="{80092B85-E07A-4C09-A562-FCD375BF8C8F}"/>
  <tableColumns count="2">
    <tableColumn id="1" xr3:uid="{D9398B27-75C6-4283-9BB0-096DFB7BFDC7}" name="Mois"/>
    <tableColumn id="2" xr3:uid="{8874956A-F6F7-478D-88DB-9071B10D379A}" name="Numéro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hyperlink" Target="mailto:pendersbernard@gmail.com" TargetMode="External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33E96F-8830-4176-8997-4C91FB5B4E58}">
  <sheetPr codeName="Feuil1"/>
  <dimension ref="B2:F6"/>
  <sheetViews>
    <sheetView workbookViewId="0">
      <selection activeCell="G37" sqref="G37"/>
    </sheetView>
  </sheetViews>
  <sheetFormatPr baseColWidth="10" defaultRowHeight="15" x14ac:dyDescent="0.25"/>
  <cols>
    <col min="4" max="4" width="26.7109375" bestFit="1" customWidth="1"/>
    <col min="5" max="5" width="12.42578125" customWidth="1"/>
    <col min="6" max="6" width="12.140625" customWidth="1"/>
  </cols>
  <sheetData>
    <row r="2" spans="2:6" x14ac:dyDescent="0.25">
      <c r="B2" t="s">
        <v>0</v>
      </c>
      <c r="C2" t="s">
        <v>3</v>
      </c>
      <c r="D2" t="s">
        <v>1</v>
      </c>
      <c r="E2" t="s">
        <v>2</v>
      </c>
      <c r="F2" t="s">
        <v>4</v>
      </c>
    </row>
    <row r="3" spans="2:6" x14ac:dyDescent="0.25">
      <c r="E3" s="1"/>
    </row>
    <row r="4" spans="2:6" x14ac:dyDescent="0.25">
      <c r="B4" t="s">
        <v>5</v>
      </c>
      <c r="C4" t="s">
        <v>6</v>
      </c>
      <c r="D4" s="6" t="s">
        <v>7</v>
      </c>
      <c r="E4" s="3" t="s">
        <v>8</v>
      </c>
      <c r="F4" t="s">
        <v>30</v>
      </c>
    </row>
    <row r="5" spans="2:6" x14ac:dyDescent="0.25">
      <c r="B5" t="s">
        <v>9</v>
      </c>
      <c r="C5" t="s">
        <v>10</v>
      </c>
      <c r="D5" s="2" t="s">
        <v>11</v>
      </c>
      <c r="E5" s="4" t="s">
        <v>12</v>
      </c>
      <c r="F5" t="s">
        <v>31</v>
      </c>
    </row>
    <row r="6" spans="2:6" x14ac:dyDescent="0.25">
      <c r="E6" s="1"/>
    </row>
  </sheetData>
  <hyperlinks>
    <hyperlink ref="D4" r:id="rId1" xr:uid="{AD447D79-5EC2-4794-9CD1-DAF0E62BBEA3}"/>
  </hyperlinks>
  <pageMargins left="0.7" right="0.7" top="0.75" bottom="0.75" header="0.3" footer="0.3"/>
  <drawing r:id="rId2"/>
  <legacyDrawing r:id="rId3"/>
  <controls>
    <mc:AlternateContent xmlns:mc="http://schemas.openxmlformats.org/markup-compatibility/2006">
      <mc:Choice Requires="x14">
        <control shapeId="1026" r:id="rId4" name="CommandButton1">
          <controlPr defaultSize="0" autoLine="0" r:id="rId5">
            <anchor moveWithCells="1">
              <from>
                <xdr:col>7</xdr:col>
                <xdr:colOff>38100</xdr:colOff>
                <xdr:row>1</xdr:row>
                <xdr:rowOff>9525</xdr:rowOff>
              </from>
              <to>
                <xdr:col>9</xdr:col>
                <xdr:colOff>19050</xdr:colOff>
                <xdr:row>3</xdr:row>
                <xdr:rowOff>19050</xdr:rowOff>
              </to>
            </anchor>
          </controlPr>
        </control>
      </mc:Choice>
      <mc:Fallback>
        <control shapeId="1026" r:id="rId4" name="CommandButton1"/>
      </mc:Fallback>
    </mc:AlternateContent>
  </controls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02060C-D205-4EF7-9429-1440BDC70846}">
  <sheetPr codeName="Feuil3"/>
  <dimension ref="A1:AB36"/>
  <sheetViews>
    <sheetView showGridLines="0" tabSelected="1" workbookViewId="0">
      <selection activeCell="A22" sqref="A22"/>
    </sheetView>
  </sheetViews>
  <sheetFormatPr baseColWidth="10" defaultColWidth="7.7109375" defaultRowHeight="15" x14ac:dyDescent="0.25"/>
  <cols>
    <col min="1" max="1" width="12.85546875" customWidth="1"/>
    <col min="2" max="2" width="12.42578125" customWidth="1"/>
    <col min="3" max="3" width="15.28515625" customWidth="1"/>
    <col min="4" max="4" width="24.140625" hidden="1" customWidth="1"/>
    <col min="5" max="5" width="0.28515625" customWidth="1"/>
    <col min="6" max="6" width="9.5703125" bestFit="1" customWidth="1"/>
    <col min="7" max="21" width="6.7109375" customWidth="1"/>
    <col min="22" max="23" width="7" bestFit="1" customWidth="1"/>
    <col min="24" max="24" width="7.42578125" customWidth="1"/>
  </cols>
  <sheetData>
    <row r="1" spans="1:28" x14ac:dyDescent="0.25">
      <c r="F1" s="17" t="str">
        <f>IF(AND(B2&lt;&gt;"",B3&lt;&gt;"",B4&lt;&gt;"")," Planning des disponibilités de "&amp;C4&amp;" "&amp;B4&amp;"  pour le mois de "&amp;B3,"")</f>
        <v xml:space="preserve"> Planning des disponibilités de Patrick REGINSTER  pour le mois de Octobre</v>
      </c>
      <c r="G1" s="17"/>
      <c r="H1" s="17"/>
      <c r="I1" s="17"/>
      <c r="J1" s="17"/>
      <c r="K1" s="17"/>
      <c r="L1" s="17"/>
      <c r="M1" s="17"/>
      <c r="N1" s="17"/>
      <c r="O1" s="17"/>
      <c r="P1" s="17"/>
      <c r="Q1" s="17"/>
      <c r="R1" s="17"/>
      <c r="S1" s="17"/>
      <c r="T1" s="17"/>
      <c r="U1" s="17"/>
      <c r="V1" s="17"/>
      <c r="W1" s="17"/>
      <c r="X1" s="17"/>
    </row>
    <row r="2" spans="1:28" x14ac:dyDescent="0.25">
      <c r="A2" s="5" t="s">
        <v>13</v>
      </c>
      <c r="B2" s="13">
        <v>2020</v>
      </c>
      <c r="F2" s="17"/>
      <c r="G2" s="17"/>
      <c r="H2" s="17"/>
      <c r="I2" s="17"/>
      <c r="J2" s="17"/>
      <c r="K2" s="17"/>
      <c r="L2" s="17"/>
      <c r="M2" s="17"/>
      <c r="N2" s="17"/>
      <c r="O2" s="17"/>
      <c r="P2" s="17"/>
      <c r="Q2" s="17"/>
      <c r="R2" s="17"/>
      <c r="S2" s="17"/>
      <c r="T2" s="17"/>
      <c r="U2" s="17"/>
      <c r="V2" s="17"/>
      <c r="W2" s="17"/>
      <c r="X2" s="17"/>
    </row>
    <row r="3" spans="1:28" ht="15.75" thickBot="1" x14ac:dyDescent="0.3">
      <c r="A3" s="5" t="s">
        <v>14</v>
      </c>
      <c r="B3" s="14" t="s">
        <v>25</v>
      </c>
      <c r="F3" s="17"/>
      <c r="G3" s="17"/>
      <c r="H3" s="17"/>
      <c r="I3" s="17"/>
      <c r="J3" s="17"/>
      <c r="K3" s="17"/>
      <c r="L3" s="17"/>
      <c r="M3" s="17"/>
      <c r="N3" s="17"/>
      <c r="O3" s="17"/>
      <c r="P3" s="17"/>
      <c r="Q3" s="17"/>
      <c r="R3" s="17"/>
      <c r="S3" s="17"/>
      <c r="T3" s="17"/>
      <c r="U3" s="17"/>
      <c r="V3" s="17"/>
      <c r="W3" s="17"/>
      <c r="X3" s="17"/>
    </row>
    <row r="4" spans="1:28" ht="15.75" thickBot="1" x14ac:dyDescent="0.3">
      <c r="A4" s="5" t="s">
        <v>15</v>
      </c>
      <c r="B4" s="15" t="s">
        <v>9</v>
      </c>
      <c r="C4" s="16" t="str">
        <f>IFERROR(VLOOKUP(B4,AIRMEN[],2,FALSE),"")</f>
        <v>Patrick</v>
      </c>
      <c r="F4" s="17"/>
      <c r="G4" s="17"/>
      <c r="H4" s="17"/>
      <c r="I4" s="17"/>
      <c r="J4" s="17"/>
      <c r="K4" s="17"/>
      <c r="L4" s="17"/>
      <c r="M4" s="17"/>
      <c r="N4" s="17"/>
      <c r="O4" s="17"/>
      <c r="P4" s="17"/>
      <c r="Q4" s="17"/>
      <c r="R4" s="17"/>
      <c r="S4" s="17"/>
      <c r="T4" s="17"/>
      <c r="U4" s="17"/>
      <c r="V4" s="17"/>
      <c r="W4" s="17"/>
      <c r="X4" s="17"/>
      <c r="Z4" s="11"/>
      <c r="AA4" s="11"/>
      <c r="AB4" s="11"/>
    </row>
    <row r="5" spans="1:28" x14ac:dyDescent="0.25">
      <c r="A5" s="11"/>
      <c r="F5" s="9">
        <f>IF($D$6&lt;&gt;"",Config!H4,"")</f>
        <v>0.375</v>
      </c>
      <c r="G5" s="9">
        <f>IF($D$6&lt;&gt;"",Config!I4,"")</f>
        <v>0.39583333333333331</v>
      </c>
      <c r="H5" s="9">
        <f>IF($D$6&lt;&gt;"",Config!J4,"")</f>
        <v>0.41666666666666702</v>
      </c>
      <c r="I5" s="9">
        <f>IF($D$6&lt;&gt;"",Config!K4,"")</f>
        <v>0.4375</v>
      </c>
      <c r="J5" s="9">
        <f>IF($D$6&lt;&gt;"",Config!L4,"")</f>
        <v>0.45833333333333298</v>
      </c>
      <c r="K5" s="9">
        <f>IF($D$6&lt;&gt;"",Config!M4,"")</f>
        <v>0.47916666666666702</v>
      </c>
      <c r="L5" s="9">
        <f>IF($D$6&lt;&gt;"",Config!N4,"")</f>
        <v>0.5</v>
      </c>
      <c r="M5" s="9">
        <f>IF($D$6&lt;&gt;"",Config!O4,"")</f>
        <v>0.52083333333333304</v>
      </c>
      <c r="N5" s="9">
        <f>IF($D$6&lt;&gt;"",Config!P4,"")</f>
        <v>0.54166666666666696</v>
      </c>
      <c r="O5" s="9">
        <f>IF($D$6&lt;&gt;"",Config!Q4,"")</f>
        <v>0.5625</v>
      </c>
      <c r="P5" s="9">
        <f>IF($D$6&lt;&gt;"",Config!R4,"")</f>
        <v>0.58333333333333304</v>
      </c>
      <c r="Q5" s="9">
        <f>IF($D$6&lt;&gt;"",Config!S4,"")</f>
        <v>0.60416666666666596</v>
      </c>
      <c r="R5" s="9">
        <f>IF($D$6&lt;&gt;"",Config!T4,"")</f>
        <v>0.625</v>
      </c>
      <c r="S5" s="9">
        <f>IF($D$6&lt;&gt;"",Config!U4,"")</f>
        <v>0.64583333333333304</v>
      </c>
      <c r="T5" s="9">
        <f>IF($D$6&lt;&gt;"",Config!V4,"")</f>
        <v>0.66666666666666596</v>
      </c>
      <c r="U5" s="9">
        <f>IF($D$6&lt;&gt;"",Config!W4,"")</f>
        <v>0.6875</v>
      </c>
      <c r="V5" s="9">
        <f>IF($D$6&lt;&gt;"",Config!X4,"")</f>
        <v>0.70833333333333304</v>
      </c>
      <c r="W5" s="9">
        <f>IF($D$6&lt;&gt;"",Config!Y4,"")</f>
        <v>0.72916666666666596</v>
      </c>
      <c r="X5" s="9">
        <f>IF($D$6&lt;&gt;"",Config!Z4,"")</f>
        <v>0.75</v>
      </c>
      <c r="Z5" s="11"/>
      <c r="AA5" s="11"/>
      <c r="AB5" s="11"/>
    </row>
    <row r="6" spans="1:28" x14ac:dyDescent="0.25">
      <c r="C6" s="10" t="str">
        <f>IF(AND($B$2&lt;&gt;"",$B$3&lt;&gt;""),TEXT(D6,"jjjj")&amp; "  "&amp;TEXT(D6,"jj"),"")</f>
        <v>jeudi  01</v>
      </c>
      <c r="D6" s="7">
        <f>DATE($B$2,VLOOKUP($B$3,MENSUEL[],2,FALSE),E6)</f>
        <v>44105</v>
      </c>
      <c r="E6">
        <v>1</v>
      </c>
      <c r="F6" s="19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Z6" s="11"/>
      <c r="AA6" s="11"/>
      <c r="AB6" s="11"/>
    </row>
    <row r="7" spans="1:28" x14ac:dyDescent="0.25">
      <c r="C7" s="10" t="str">
        <f t="shared" ref="C7:C36" si="0">IF(AND($B$2&lt;&gt;"",$B$3&lt;&gt;""),IF(MONTH(D7)=MONTH($D$6),TEXT(D7,"jjjj")&amp; "  "&amp;TEXT(D7,"jj"),""),"")</f>
        <v>vendredi  02</v>
      </c>
      <c r="D7" s="7">
        <f>DATE($B$2,VLOOKUP($B$3,MENSUEL[],2,FALSE),E7)</f>
        <v>44106</v>
      </c>
      <c r="E7">
        <v>2</v>
      </c>
      <c r="F7" s="21"/>
      <c r="G7" s="21"/>
      <c r="H7" s="21"/>
      <c r="I7" s="21"/>
      <c r="J7" s="21"/>
      <c r="K7" s="21"/>
      <c r="L7" s="21"/>
      <c r="M7" s="21"/>
      <c r="N7" s="21"/>
      <c r="O7" s="21"/>
      <c r="P7" s="21"/>
      <c r="Q7" s="21"/>
      <c r="R7" s="21"/>
      <c r="S7" s="21"/>
      <c r="T7" s="21"/>
      <c r="U7" s="21"/>
      <c r="V7" s="21"/>
      <c r="W7" s="21"/>
      <c r="X7" s="21"/>
      <c r="Z7" s="11"/>
      <c r="AA7" s="11"/>
      <c r="AB7" s="11"/>
    </row>
    <row r="8" spans="1:28" x14ac:dyDescent="0.25">
      <c r="C8" s="10" t="str">
        <f t="shared" si="0"/>
        <v>samedi  03</v>
      </c>
      <c r="D8" s="7">
        <f>DATE($B$2,VLOOKUP($B$3,MENSUEL[],2,FALSE),E8)</f>
        <v>44107</v>
      </c>
      <c r="E8">
        <v>3</v>
      </c>
      <c r="F8" s="22"/>
      <c r="G8" s="23"/>
      <c r="H8" s="23"/>
      <c r="I8" s="23"/>
      <c r="J8" s="23"/>
      <c r="K8" s="23"/>
      <c r="L8" s="20"/>
      <c r="M8" s="20"/>
      <c r="N8" s="20"/>
      <c r="O8" s="20"/>
      <c r="P8" s="20"/>
      <c r="Q8" s="20"/>
      <c r="R8" s="20"/>
      <c r="S8" s="20"/>
      <c r="T8" s="20"/>
      <c r="U8" s="20"/>
      <c r="V8" s="20"/>
      <c r="W8" s="20"/>
      <c r="X8" s="20"/>
      <c r="Z8" s="11"/>
      <c r="AA8" s="12"/>
      <c r="AB8" s="11"/>
    </row>
    <row r="9" spans="1:28" x14ac:dyDescent="0.25">
      <c r="C9" s="10" t="str">
        <f t="shared" si="0"/>
        <v>dimanche  04</v>
      </c>
      <c r="D9" s="7">
        <f>DATE($B$2,VLOOKUP($B$3,MENSUEL[],2,FALSE),E9)</f>
        <v>44108</v>
      </c>
      <c r="E9">
        <v>4</v>
      </c>
      <c r="F9" s="19"/>
      <c r="G9" s="21"/>
      <c r="H9" s="21"/>
      <c r="I9" s="21"/>
      <c r="J9" s="21"/>
      <c r="K9" s="21"/>
      <c r="L9" s="21"/>
      <c r="M9" s="21"/>
      <c r="N9" s="21"/>
      <c r="O9" s="21"/>
      <c r="P9" s="21"/>
      <c r="Q9" s="21"/>
      <c r="R9" s="21"/>
      <c r="S9" s="21"/>
      <c r="T9" s="21"/>
      <c r="U9" s="21"/>
      <c r="V9" s="20"/>
      <c r="W9" s="20"/>
      <c r="X9" s="20"/>
      <c r="Z9" s="11"/>
      <c r="AA9" s="11"/>
      <c r="AB9" s="11"/>
    </row>
    <row r="10" spans="1:28" x14ac:dyDescent="0.25">
      <c r="C10" s="10" t="str">
        <f t="shared" si="0"/>
        <v>lundi  05</v>
      </c>
      <c r="D10" s="7">
        <f>DATE($B$2,VLOOKUP($B$3,MENSUEL[],2,FALSE),E10)</f>
        <v>44109</v>
      </c>
      <c r="E10">
        <v>5</v>
      </c>
      <c r="F10" s="19"/>
      <c r="G10" s="20"/>
      <c r="H10" s="18"/>
      <c r="I10" s="18"/>
      <c r="J10" s="18"/>
      <c r="K10" s="18"/>
      <c r="L10" s="18"/>
      <c r="M10" s="18"/>
      <c r="N10" s="18"/>
      <c r="O10" s="18"/>
      <c r="P10" s="20"/>
      <c r="Q10" s="20"/>
      <c r="R10" s="20"/>
      <c r="S10" s="20"/>
      <c r="T10" s="20"/>
      <c r="U10" s="20"/>
      <c r="V10" s="20"/>
      <c r="W10" s="20"/>
      <c r="X10" s="20"/>
    </row>
    <row r="11" spans="1:28" x14ac:dyDescent="0.25">
      <c r="C11" s="10" t="str">
        <f t="shared" si="0"/>
        <v>mardi  06</v>
      </c>
      <c r="D11" s="7">
        <f>DATE($B$2,VLOOKUP($B$3,MENSUEL[],2,FALSE),E11)</f>
        <v>44110</v>
      </c>
      <c r="E11">
        <v>6</v>
      </c>
      <c r="F11" s="19"/>
      <c r="G11" s="21"/>
      <c r="H11" s="21"/>
      <c r="I11" s="21"/>
      <c r="J11" s="21"/>
      <c r="K11" s="21"/>
      <c r="L11" s="21"/>
      <c r="M11" s="21"/>
      <c r="N11" s="21"/>
      <c r="O11" s="21"/>
      <c r="P11" s="21"/>
      <c r="Q11" s="21"/>
      <c r="R11" s="20"/>
      <c r="S11" s="20"/>
      <c r="T11" s="20"/>
      <c r="U11" s="20"/>
      <c r="V11" s="20"/>
      <c r="W11" s="20"/>
      <c r="X11" s="20"/>
    </row>
    <row r="12" spans="1:28" x14ac:dyDescent="0.25">
      <c r="C12" s="10" t="str">
        <f t="shared" si="0"/>
        <v>mercredi  07</v>
      </c>
      <c r="D12" s="7">
        <f>DATE($B$2,VLOOKUP($B$3,MENSUEL[],2,FALSE),E12)</f>
        <v>44111</v>
      </c>
      <c r="E12">
        <v>7</v>
      </c>
      <c r="F12" s="21"/>
      <c r="G12" s="22"/>
      <c r="H12" s="23"/>
      <c r="I12" s="23"/>
      <c r="J12" s="23"/>
      <c r="K12" s="23"/>
      <c r="L12" s="23"/>
      <c r="M12" s="23"/>
      <c r="N12" s="23"/>
      <c r="O12" s="20"/>
      <c r="P12" s="20"/>
      <c r="Q12" s="20"/>
      <c r="R12" s="20"/>
      <c r="S12" s="20"/>
      <c r="T12" s="20"/>
      <c r="U12" s="20"/>
      <c r="V12" s="20"/>
      <c r="W12" s="20"/>
      <c r="X12" s="20"/>
    </row>
    <row r="13" spans="1:28" x14ac:dyDescent="0.25">
      <c r="C13" s="10" t="str">
        <f t="shared" si="0"/>
        <v>jeudi  08</v>
      </c>
      <c r="D13" s="7">
        <f>DATE($B$2,VLOOKUP($B$3,MENSUEL[],2,FALSE),E13)</f>
        <v>44112</v>
      </c>
      <c r="E13">
        <v>8</v>
      </c>
      <c r="F13" s="19"/>
      <c r="G13" s="20"/>
      <c r="H13" s="21"/>
      <c r="I13" s="21"/>
      <c r="J13" s="21"/>
      <c r="K13" s="21"/>
      <c r="L13" s="21"/>
      <c r="M13" s="21"/>
      <c r="N13" s="21"/>
      <c r="O13" s="21"/>
      <c r="P13" s="20"/>
      <c r="Q13" s="20"/>
      <c r="R13" s="20"/>
      <c r="S13" s="20"/>
      <c r="T13" s="20"/>
      <c r="U13" s="20"/>
      <c r="V13" s="20"/>
      <c r="W13" s="20"/>
      <c r="X13" s="20"/>
    </row>
    <row r="14" spans="1:28" x14ac:dyDescent="0.25">
      <c r="B14" s="11"/>
      <c r="C14" s="10" t="str">
        <f t="shared" si="0"/>
        <v>vendredi  09</v>
      </c>
      <c r="D14" s="7">
        <f>DATE($B$2,VLOOKUP($B$3,MENSUEL[],2,FALSE),E14)</f>
        <v>44113</v>
      </c>
      <c r="E14">
        <v>9</v>
      </c>
      <c r="F14" s="19"/>
      <c r="G14" s="20"/>
      <c r="H14" s="20"/>
      <c r="I14" s="20"/>
      <c r="J14" s="20"/>
      <c r="K14" s="20"/>
      <c r="L14" s="20"/>
      <c r="M14" s="18"/>
      <c r="N14" s="18"/>
      <c r="O14" s="18"/>
      <c r="P14" s="18"/>
      <c r="Q14" s="18"/>
      <c r="R14" s="18"/>
      <c r="S14" s="20"/>
      <c r="T14" s="20"/>
      <c r="U14" s="20"/>
      <c r="V14" s="20"/>
      <c r="W14" s="20"/>
      <c r="X14" s="20"/>
    </row>
    <row r="15" spans="1:28" x14ac:dyDescent="0.25">
      <c r="C15" s="10" t="str">
        <f t="shared" si="0"/>
        <v>samedi  10</v>
      </c>
      <c r="D15" s="7">
        <f>DATE($B$2,VLOOKUP($B$3,MENSUEL[],2,FALSE),E15)</f>
        <v>44114</v>
      </c>
      <c r="E15">
        <v>10</v>
      </c>
      <c r="F15" s="19"/>
      <c r="G15" s="20"/>
      <c r="H15" s="20"/>
      <c r="I15" s="20"/>
      <c r="J15" s="20"/>
      <c r="K15" s="20"/>
      <c r="L15" s="20"/>
      <c r="M15" s="20"/>
      <c r="N15" s="20"/>
      <c r="O15" s="20"/>
      <c r="P15" s="24"/>
      <c r="Q15" s="21"/>
      <c r="R15" s="21"/>
      <c r="S15" s="21"/>
      <c r="T15" s="21"/>
      <c r="U15" s="20"/>
      <c r="V15" s="20"/>
      <c r="W15" s="20"/>
      <c r="X15" s="20"/>
    </row>
    <row r="16" spans="1:28" x14ac:dyDescent="0.25">
      <c r="C16" s="10" t="str">
        <f t="shared" si="0"/>
        <v>dimanche  11</v>
      </c>
      <c r="D16" s="7">
        <f>DATE($B$2,VLOOKUP($B$3,MENSUEL[],2,FALSE),E16)</f>
        <v>44115</v>
      </c>
      <c r="E16">
        <v>11</v>
      </c>
      <c r="F16" s="19"/>
      <c r="G16" s="21"/>
      <c r="H16" s="21"/>
      <c r="I16" s="21"/>
      <c r="J16" s="21"/>
      <c r="K16" s="21"/>
      <c r="L16" s="21"/>
      <c r="M16" s="21"/>
      <c r="N16" s="21"/>
      <c r="O16" s="21"/>
      <c r="P16" s="21"/>
      <c r="Q16" s="20"/>
      <c r="R16" s="20"/>
      <c r="S16" s="20"/>
      <c r="T16" s="20"/>
      <c r="U16" s="20"/>
      <c r="V16" s="20"/>
      <c r="W16" s="20"/>
      <c r="X16" s="20"/>
    </row>
    <row r="17" spans="1:24" x14ac:dyDescent="0.25">
      <c r="C17" s="10" t="str">
        <f t="shared" si="0"/>
        <v>lundi  12</v>
      </c>
      <c r="D17" s="7">
        <f>DATE($B$2,VLOOKUP($B$3,MENSUEL[],2,FALSE),E17)</f>
        <v>44116</v>
      </c>
      <c r="E17">
        <v>12</v>
      </c>
      <c r="F17" s="19"/>
      <c r="G17" s="20"/>
      <c r="H17" s="20"/>
      <c r="I17" s="22"/>
      <c r="J17" s="22"/>
      <c r="K17" s="22"/>
      <c r="L17" s="22"/>
      <c r="M17" s="22"/>
      <c r="N17" s="22"/>
      <c r="O17" s="22"/>
      <c r="P17" s="22"/>
      <c r="Q17" s="21"/>
      <c r="R17" s="20"/>
      <c r="S17" s="20"/>
      <c r="T17" s="20"/>
      <c r="U17" s="20"/>
      <c r="V17" s="20"/>
      <c r="W17" s="20"/>
      <c r="X17" s="20"/>
    </row>
    <row r="18" spans="1:24" x14ac:dyDescent="0.25">
      <c r="A18" s="11"/>
      <c r="C18" s="10" t="str">
        <f t="shared" si="0"/>
        <v>mardi  13</v>
      </c>
      <c r="D18" s="7">
        <f>DATE($B$2,VLOOKUP($B$3,MENSUEL[],2,FALSE),E18)</f>
        <v>44117</v>
      </c>
      <c r="E18">
        <v>13</v>
      </c>
      <c r="F18" s="19"/>
      <c r="G18" s="20"/>
      <c r="H18" s="20"/>
      <c r="I18" s="20"/>
      <c r="J18" s="20"/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0"/>
      <c r="W18" s="20"/>
      <c r="X18" s="20"/>
    </row>
    <row r="19" spans="1:24" x14ac:dyDescent="0.25">
      <c r="C19" s="10" t="str">
        <f t="shared" si="0"/>
        <v>mercredi  14</v>
      </c>
      <c r="D19" s="7">
        <f>DATE($B$2,VLOOKUP($B$3,MENSUEL[],2,FALSE),E19)</f>
        <v>44118</v>
      </c>
      <c r="E19">
        <v>14</v>
      </c>
      <c r="F19" s="19"/>
      <c r="G19" s="20"/>
      <c r="H19" s="20"/>
      <c r="I19" s="20"/>
      <c r="J19" s="20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0"/>
    </row>
    <row r="20" spans="1:24" x14ac:dyDescent="0.25">
      <c r="C20" s="10" t="str">
        <f t="shared" si="0"/>
        <v>jeudi  15</v>
      </c>
      <c r="D20" s="7">
        <f>DATE($B$2,VLOOKUP($B$3,MENSUEL[],2,FALSE),E20)</f>
        <v>44119</v>
      </c>
      <c r="E20">
        <v>15</v>
      </c>
      <c r="F20" s="20"/>
      <c r="G20" s="20"/>
      <c r="H20" s="20"/>
      <c r="I20" s="20"/>
      <c r="J20" s="20"/>
      <c r="K20" s="20"/>
      <c r="L20" s="20"/>
      <c r="M20" s="20"/>
      <c r="N20" s="20"/>
      <c r="O20" s="20"/>
      <c r="P20" s="20"/>
      <c r="Q20" s="20"/>
      <c r="R20" s="20"/>
      <c r="S20" s="20"/>
      <c r="T20" s="20"/>
      <c r="U20" s="20"/>
      <c r="V20" s="20"/>
      <c r="W20" s="20"/>
      <c r="X20" s="20"/>
    </row>
    <row r="21" spans="1:24" x14ac:dyDescent="0.25">
      <c r="C21" s="10" t="str">
        <f t="shared" si="0"/>
        <v>vendredi  16</v>
      </c>
      <c r="D21" s="7">
        <f>DATE($B$2,VLOOKUP($B$3,MENSUEL[],2,FALSE),E21)</f>
        <v>44120</v>
      </c>
      <c r="E21">
        <v>16</v>
      </c>
      <c r="F21" s="20"/>
      <c r="G21" s="20"/>
      <c r="H21" s="20"/>
      <c r="I21" s="20"/>
      <c r="J21" s="20"/>
      <c r="K21" s="20"/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0"/>
      <c r="W21" s="20"/>
      <c r="X21" s="20"/>
    </row>
    <row r="22" spans="1:24" x14ac:dyDescent="0.25">
      <c r="C22" s="10" t="str">
        <f t="shared" si="0"/>
        <v>samedi  17</v>
      </c>
      <c r="D22" s="7">
        <f>DATE($B$2,VLOOKUP($B$3,MENSUEL[],2,FALSE),E22)</f>
        <v>44121</v>
      </c>
      <c r="E22">
        <v>17</v>
      </c>
      <c r="F22" s="20"/>
      <c r="G22" s="20"/>
      <c r="H22" s="20"/>
      <c r="I22" s="20"/>
      <c r="J22" s="20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0"/>
      <c r="W22" s="20"/>
      <c r="X22" s="20"/>
    </row>
    <row r="23" spans="1:24" x14ac:dyDescent="0.25">
      <c r="C23" s="10" t="str">
        <f t="shared" si="0"/>
        <v>dimanche  18</v>
      </c>
      <c r="D23" s="7">
        <f>DATE($B$2,VLOOKUP($B$3,MENSUEL[],2,FALSE),E23)</f>
        <v>44122</v>
      </c>
      <c r="E23">
        <v>18</v>
      </c>
      <c r="F23" s="20"/>
      <c r="G23" s="20"/>
      <c r="H23" s="20"/>
      <c r="I23" s="20"/>
      <c r="J23" s="20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0"/>
      <c r="W23" s="20"/>
      <c r="X23" s="20"/>
    </row>
    <row r="24" spans="1:24" x14ac:dyDescent="0.25">
      <c r="C24" s="10" t="str">
        <f t="shared" si="0"/>
        <v>lundi  19</v>
      </c>
      <c r="D24" s="7">
        <f>DATE($B$2,VLOOKUP($B$3,MENSUEL[],2,FALSE),E24)</f>
        <v>44123</v>
      </c>
      <c r="E24">
        <v>19</v>
      </c>
      <c r="F24" s="20"/>
      <c r="G24" s="20"/>
      <c r="H24" s="20"/>
      <c r="I24" s="21"/>
      <c r="J24" s="21"/>
      <c r="K24" s="21"/>
      <c r="L24" s="21"/>
      <c r="M24" s="21"/>
      <c r="N24" s="21"/>
      <c r="O24" s="21"/>
      <c r="P24" s="21"/>
      <c r="Q24" s="21"/>
      <c r="R24" s="21"/>
      <c r="S24" s="21"/>
      <c r="T24" s="21"/>
      <c r="U24" s="20"/>
      <c r="V24" s="20"/>
      <c r="W24" s="20"/>
      <c r="X24" s="20"/>
    </row>
    <row r="25" spans="1:24" x14ac:dyDescent="0.25">
      <c r="C25" s="10" t="str">
        <f t="shared" si="0"/>
        <v>mardi  20</v>
      </c>
      <c r="D25" s="7">
        <f>DATE($B$2,VLOOKUP($B$3,MENSUEL[],2,FALSE),E25)</f>
        <v>44124</v>
      </c>
      <c r="E25">
        <v>20</v>
      </c>
      <c r="F25" s="20"/>
      <c r="G25" s="20"/>
      <c r="H25" s="20"/>
      <c r="I25" s="20"/>
      <c r="J25" s="20"/>
      <c r="K25" s="20"/>
      <c r="L25" s="20"/>
      <c r="M25" s="20"/>
      <c r="N25" s="20"/>
      <c r="O25" s="20"/>
      <c r="P25" s="20"/>
      <c r="Q25" s="20"/>
      <c r="R25" s="20"/>
      <c r="S25" s="20"/>
      <c r="T25" s="20"/>
      <c r="U25" s="20"/>
      <c r="V25" s="20"/>
      <c r="W25" s="20"/>
      <c r="X25" s="20"/>
    </row>
    <row r="26" spans="1:24" x14ac:dyDescent="0.25">
      <c r="C26" s="10" t="str">
        <f t="shared" si="0"/>
        <v>mercredi  21</v>
      </c>
      <c r="D26" s="7">
        <f>DATE($B$2,VLOOKUP($B$3,MENSUEL[],2,FALSE),E26)</f>
        <v>44125</v>
      </c>
      <c r="E26">
        <v>21</v>
      </c>
      <c r="F26" s="20"/>
      <c r="G26" s="20"/>
      <c r="H26" s="20"/>
      <c r="I26" s="20"/>
      <c r="J26" s="20"/>
      <c r="K26" s="20"/>
      <c r="L26" s="20"/>
      <c r="M26" s="20"/>
      <c r="N26" s="20"/>
      <c r="O26" s="20"/>
      <c r="P26" s="20"/>
      <c r="Q26" s="20"/>
      <c r="R26" s="20"/>
      <c r="S26" s="20"/>
      <c r="T26" s="20"/>
      <c r="U26" s="20"/>
      <c r="V26" s="20"/>
      <c r="W26" s="20"/>
      <c r="X26" s="20"/>
    </row>
    <row r="27" spans="1:24" x14ac:dyDescent="0.25">
      <c r="C27" s="10" t="str">
        <f t="shared" si="0"/>
        <v>jeudi  22</v>
      </c>
      <c r="D27" s="7">
        <f>DATE($B$2,VLOOKUP($B$3,MENSUEL[],2,FALSE),E27)</f>
        <v>44126</v>
      </c>
      <c r="E27">
        <v>22</v>
      </c>
      <c r="F27" s="20"/>
      <c r="G27" s="20"/>
      <c r="H27" s="20"/>
      <c r="I27" s="20"/>
      <c r="J27" s="20"/>
      <c r="K27" s="20"/>
      <c r="L27" s="20"/>
      <c r="M27" s="20"/>
      <c r="N27" s="20"/>
      <c r="O27" s="20"/>
      <c r="P27" s="20"/>
      <c r="Q27" s="20"/>
      <c r="R27" s="20"/>
      <c r="S27" s="20"/>
      <c r="T27" s="20"/>
      <c r="U27" s="20"/>
      <c r="V27" s="20"/>
      <c r="W27" s="20"/>
      <c r="X27" s="20"/>
    </row>
    <row r="28" spans="1:24" x14ac:dyDescent="0.25">
      <c r="C28" s="10" t="str">
        <f t="shared" si="0"/>
        <v>vendredi  23</v>
      </c>
      <c r="D28" s="7">
        <f>DATE($B$2,VLOOKUP($B$3,MENSUEL[],2,FALSE),E28)</f>
        <v>44127</v>
      </c>
      <c r="E28">
        <v>23</v>
      </c>
      <c r="F28" s="20"/>
      <c r="G28" s="20"/>
      <c r="H28" s="20"/>
      <c r="I28" s="20"/>
      <c r="J28" s="20"/>
      <c r="K28" s="20"/>
      <c r="L28" s="20"/>
      <c r="M28" s="20"/>
      <c r="N28" s="20"/>
      <c r="O28" s="20"/>
      <c r="P28" s="20"/>
      <c r="Q28" s="20"/>
      <c r="R28" s="20"/>
      <c r="S28" s="20"/>
      <c r="T28" s="20"/>
      <c r="U28" s="20"/>
      <c r="V28" s="20"/>
      <c r="W28" s="20"/>
      <c r="X28" s="20"/>
    </row>
    <row r="29" spans="1:24" x14ac:dyDescent="0.25">
      <c r="C29" s="10" t="str">
        <f t="shared" si="0"/>
        <v>samedi  24</v>
      </c>
      <c r="D29" s="7">
        <f>DATE($B$2,VLOOKUP($B$3,MENSUEL[],2,FALSE),E29)</f>
        <v>44128</v>
      </c>
      <c r="E29">
        <v>24</v>
      </c>
      <c r="F29" s="20"/>
      <c r="G29" s="20"/>
      <c r="H29" s="20"/>
      <c r="I29" s="20"/>
      <c r="J29" s="20"/>
      <c r="K29" s="20"/>
      <c r="L29" s="20"/>
      <c r="M29" s="20"/>
      <c r="N29" s="20"/>
      <c r="O29" s="20"/>
      <c r="P29" s="20"/>
      <c r="Q29" s="20"/>
      <c r="R29" s="20"/>
      <c r="S29" s="20"/>
      <c r="T29" s="20"/>
      <c r="U29" s="20"/>
      <c r="V29" s="20"/>
      <c r="W29" s="20"/>
      <c r="X29" s="20"/>
    </row>
    <row r="30" spans="1:24" x14ac:dyDescent="0.25">
      <c r="C30" s="10" t="str">
        <f t="shared" si="0"/>
        <v>dimanche  25</v>
      </c>
      <c r="D30" s="7">
        <f>DATE($B$2,VLOOKUP($B$3,MENSUEL[],2,FALSE),E30)</f>
        <v>44129</v>
      </c>
      <c r="E30">
        <v>25</v>
      </c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0"/>
      <c r="W30" s="20"/>
      <c r="X30" s="20"/>
    </row>
    <row r="31" spans="1:24" x14ac:dyDescent="0.25">
      <c r="C31" s="10" t="str">
        <f t="shared" si="0"/>
        <v>lundi  26</v>
      </c>
      <c r="D31" s="7">
        <f>DATE($B$2,VLOOKUP($B$3,MENSUEL[],2,FALSE),E31)</f>
        <v>44130</v>
      </c>
      <c r="E31">
        <v>26</v>
      </c>
      <c r="F31" s="20"/>
      <c r="G31" s="20"/>
      <c r="H31" s="20"/>
      <c r="I31" s="20"/>
      <c r="J31" s="20"/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  <c r="V31" s="20"/>
      <c r="W31" s="20"/>
      <c r="X31" s="20"/>
    </row>
    <row r="32" spans="1:24" x14ac:dyDescent="0.25">
      <c r="C32" s="10" t="str">
        <f t="shared" si="0"/>
        <v>mardi  27</v>
      </c>
      <c r="D32" s="7">
        <f>DATE($B$2,VLOOKUP($B$3,MENSUEL[],2,FALSE),E32)</f>
        <v>44131</v>
      </c>
      <c r="E32">
        <v>27</v>
      </c>
      <c r="F32" s="20"/>
      <c r="G32" s="20"/>
      <c r="H32" s="20"/>
      <c r="I32" s="20"/>
      <c r="J32" s="20"/>
      <c r="K32" s="20"/>
      <c r="L32" s="20"/>
      <c r="M32" s="20"/>
      <c r="N32" s="20"/>
      <c r="O32" s="20"/>
      <c r="P32" s="20"/>
      <c r="Q32" s="20"/>
      <c r="R32" s="20"/>
      <c r="S32" s="20"/>
      <c r="T32" s="20"/>
      <c r="U32" s="20"/>
      <c r="V32" s="20"/>
      <c r="W32" s="20"/>
      <c r="X32" s="20"/>
    </row>
    <row r="33" spans="3:24" x14ac:dyDescent="0.25">
      <c r="C33" s="10" t="str">
        <f t="shared" si="0"/>
        <v>mercredi  28</v>
      </c>
      <c r="D33" s="7">
        <f>DATE($B$2,VLOOKUP($B$3,MENSUEL[],2,FALSE),E33)</f>
        <v>44132</v>
      </c>
      <c r="E33">
        <v>28</v>
      </c>
      <c r="F33" s="20"/>
      <c r="G33" s="20"/>
      <c r="H33" s="20"/>
      <c r="I33" s="20"/>
      <c r="J33" s="20"/>
      <c r="K33" s="20"/>
      <c r="L33" s="20"/>
      <c r="M33" s="20"/>
      <c r="N33" s="20"/>
      <c r="O33" s="20"/>
      <c r="P33" s="20"/>
      <c r="Q33" s="20"/>
      <c r="R33" s="20"/>
      <c r="S33" s="20"/>
      <c r="T33" s="20"/>
      <c r="U33" s="20"/>
      <c r="V33" s="20"/>
      <c r="W33" s="20"/>
      <c r="X33" s="20"/>
    </row>
    <row r="34" spans="3:24" x14ac:dyDescent="0.25">
      <c r="C34" s="10" t="str">
        <f t="shared" si="0"/>
        <v>jeudi  29</v>
      </c>
      <c r="D34" s="7">
        <f>DATE($B$2,VLOOKUP($B$3,MENSUEL[],2,FALSE),E34)</f>
        <v>44133</v>
      </c>
      <c r="E34">
        <v>29</v>
      </c>
      <c r="F34" s="20"/>
      <c r="G34" s="20"/>
      <c r="H34" s="20"/>
      <c r="I34" s="20"/>
      <c r="J34" s="20"/>
      <c r="K34" s="20"/>
      <c r="L34" s="20"/>
      <c r="M34" s="20"/>
      <c r="N34" s="20"/>
      <c r="O34" s="20"/>
      <c r="P34" s="20"/>
      <c r="Q34" s="20"/>
      <c r="R34" s="20"/>
      <c r="S34" s="20"/>
      <c r="T34" s="20"/>
      <c r="U34" s="20"/>
      <c r="V34" s="20"/>
      <c r="W34" s="20"/>
      <c r="X34" s="20"/>
    </row>
    <row r="35" spans="3:24" x14ac:dyDescent="0.25">
      <c r="C35" s="10" t="str">
        <f t="shared" si="0"/>
        <v>vendredi  30</v>
      </c>
      <c r="D35" s="7">
        <f>DATE($B$2,VLOOKUP($B$3,MENSUEL[],2,FALSE),E35)</f>
        <v>44134</v>
      </c>
      <c r="E35">
        <v>30</v>
      </c>
      <c r="F35" s="20"/>
      <c r="G35" s="20"/>
      <c r="H35" s="20"/>
      <c r="I35" s="20"/>
      <c r="J35" s="20"/>
      <c r="K35" s="20"/>
      <c r="L35" s="20"/>
      <c r="M35" s="20"/>
      <c r="N35" s="20"/>
      <c r="O35" s="20"/>
      <c r="P35" s="20"/>
      <c r="Q35" s="20"/>
      <c r="R35" s="20"/>
      <c r="S35" s="20"/>
      <c r="T35" s="20"/>
      <c r="U35" s="20"/>
      <c r="V35" s="20"/>
      <c r="W35" s="20"/>
      <c r="X35" s="20"/>
    </row>
    <row r="36" spans="3:24" x14ac:dyDescent="0.25">
      <c r="C36" s="10" t="str">
        <f t="shared" si="0"/>
        <v>samedi  31</v>
      </c>
      <c r="D36" s="7">
        <f>DATE($B$2,VLOOKUP($B$3,MENSUEL[],2,FALSE),E36)</f>
        <v>44135</v>
      </c>
      <c r="E36">
        <v>31</v>
      </c>
      <c r="F36" s="20"/>
      <c r="G36" s="20"/>
      <c r="H36" s="20"/>
      <c r="I36" s="20"/>
      <c r="J36" s="20"/>
      <c r="K36" s="20"/>
      <c r="L36" s="20"/>
      <c r="M36" s="20"/>
      <c r="N36" s="20"/>
      <c r="O36" s="20"/>
      <c r="P36" s="20"/>
      <c r="Q36" s="20"/>
      <c r="R36" s="20"/>
      <c r="S36" s="20"/>
      <c r="T36" s="20"/>
      <c r="U36" s="20"/>
      <c r="V36" s="20"/>
      <c r="W36" s="20"/>
      <c r="X36" s="20"/>
    </row>
  </sheetData>
  <protectedRanges>
    <protectedRange sqref="F6:X36" name="Plage2"/>
    <protectedRange sqref="B2:C4" name="Plage1"/>
  </protectedRanges>
  <mergeCells count="1">
    <mergeCell ref="F1:X4"/>
  </mergeCells>
  <conditionalFormatting sqref="F1:X4">
    <cfRule type="expression" dxfId="3" priority="4">
      <formula>$F$1&lt;&gt;""</formula>
    </cfRule>
  </conditionalFormatting>
  <conditionalFormatting sqref="C6:C36">
    <cfRule type="expression" dxfId="2" priority="3">
      <formula>$C6&lt;&gt;""</formula>
    </cfRule>
  </conditionalFormatting>
  <conditionalFormatting sqref="F6 F5:X5 F9:F11 F13:F17">
    <cfRule type="expression" dxfId="1" priority="2">
      <formula>$C$6&lt;&gt;""</formula>
    </cfRule>
  </conditionalFormatting>
  <conditionalFormatting sqref="C18:X23 C6:E17 G6:X6 G10:X10 L8:X8 G14:X14 O12:X12 Q16:X16 G15:O15 U15:X15 V9:X9 C25:X36 C24:H24 U24:X24 R11:X11 G17:H17 R17:X17 G13 P13:X13">
    <cfRule type="expression" dxfId="0" priority="1">
      <formula>$C6&lt;&gt;""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80" r:id="rId4" name="Button 8">
              <controlPr defaultSize="0" print="0" autoFill="0" autoPict="0" macro="[0]!Affecter">
                <anchor moveWithCells="1" sizeWithCells="1">
                  <from>
                    <xdr:col>0</xdr:col>
                    <xdr:colOff>257175</xdr:colOff>
                    <xdr:row>5</xdr:row>
                    <xdr:rowOff>38100</xdr:rowOff>
                  </from>
                  <to>
                    <xdr:col>1</xdr:col>
                    <xdr:colOff>600075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1" r:id="rId5" name="Button 9">
              <controlPr defaultSize="0" print="0" autoFill="0" autoPict="0" macro="[0]!effacer">
                <anchor moveWithCells="1" sizeWithCells="1">
                  <from>
                    <xdr:col>0</xdr:col>
                    <xdr:colOff>304800</xdr:colOff>
                    <xdr:row>8</xdr:row>
                    <xdr:rowOff>95250</xdr:rowOff>
                  </from>
                  <to>
                    <xdr:col>1</xdr:col>
                    <xdr:colOff>600075</xdr:colOff>
                    <xdr:row>11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6" r:id="rId6" name="Button 14">
              <controlPr defaultSize="0" print="0" autoFill="0" autoPict="0" macro="[0]!Macro8">
                <anchor moveWithCells="1" sizeWithCells="1">
                  <from>
                    <xdr:col>0</xdr:col>
                    <xdr:colOff>323850</xdr:colOff>
                    <xdr:row>12</xdr:row>
                    <xdr:rowOff>161925</xdr:rowOff>
                  </from>
                  <to>
                    <xdr:col>1</xdr:col>
                    <xdr:colOff>571500</xdr:colOff>
                    <xdr:row>16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A255C037-F28A-415A-BE59-B7C966D74FF0}">
          <x14:formula1>
            <xm:f>Config!$B$4:$B$15</xm:f>
          </x14:formula1>
          <xm:sqref>B2</xm:sqref>
        </x14:dataValidation>
        <x14:dataValidation type="list" allowBlank="1" showInputMessage="1" showErrorMessage="1" xr:uid="{2657D4D7-607C-4B27-BAE2-CA0853627055}">
          <x14:formula1>
            <xm:f>Pilote!$B$3:$B$5</xm:f>
          </x14:formula1>
          <xm:sqref>B4</xm:sqref>
        </x14:dataValidation>
        <x14:dataValidation type="list" allowBlank="1" showInputMessage="1" showErrorMessage="1" xr:uid="{0FEF9F8F-64E1-4131-A99A-F0950625CF86}">
          <x14:formula1>
            <xm:f>Config!$D$4:$D$15</xm:f>
          </x14:formula1>
          <xm:sqref>B3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E422AF-F23B-405A-A3EB-58EE5DB3D50B}">
  <sheetPr codeName="Feuil4"/>
  <dimension ref="B3:AA40"/>
  <sheetViews>
    <sheetView topLeftCell="G1" workbookViewId="0">
      <selection activeCell="G37" sqref="G37"/>
    </sheetView>
  </sheetViews>
  <sheetFormatPr baseColWidth="10" defaultRowHeight="15" x14ac:dyDescent="0.25"/>
  <cols>
    <col min="8" max="17" width="5.7109375" customWidth="1"/>
  </cols>
  <sheetData>
    <row r="3" spans="2:27" x14ac:dyDescent="0.25">
      <c r="B3" t="s">
        <v>13</v>
      </c>
      <c r="D3" t="s">
        <v>14</v>
      </c>
      <c r="E3" t="s">
        <v>28</v>
      </c>
      <c r="H3" t="s">
        <v>29</v>
      </c>
    </row>
    <row r="4" spans="2:27" x14ac:dyDescent="0.25">
      <c r="B4">
        <v>2019</v>
      </c>
      <c r="D4" t="s">
        <v>16</v>
      </c>
      <c r="E4">
        <v>1</v>
      </c>
      <c r="G4" s="8"/>
      <c r="H4" s="8">
        <v>0.375</v>
      </c>
      <c r="I4" s="8">
        <v>0.39583333333333331</v>
      </c>
      <c r="J4" s="8">
        <v>0.41666666666666702</v>
      </c>
      <c r="K4" s="8">
        <v>0.4375</v>
      </c>
      <c r="L4" s="8">
        <v>0.45833333333333298</v>
      </c>
      <c r="M4" s="8">
        <v>0.47916666666666702</v>
      </c>
      <c r="N4" s="8">
        <v>0.5</v>
      </c>
      <c r="O4" s="8">
        <v>0.52083333333333304</v>
      </c>
      <c r="P4" s="8">
        <v>0.54166666666666696</v>
      </c>
      <c r="Q4" s="8">
        <v>0.5625</v>
      </c>
      <c r="R4" s="8">
        <v>0.58333333333333304</v>
      </c>
      <c r="S4" s="8">
        <v>0.60416666666666596</v>
      </c>
      <c r="T4" s="8">
        <v>0.625</v>
      </c>
      <c r="U4" s="8">
        <v>0.64583333333333304</v>
      </c>
      <c r="V4" s="8">
        <v>0.66666666666666596</v>
      </c>
      <c r="W4" s="8">
        <v>0.6875</v>
      </c>
      <c r="X4" s="8">
        <v>0.70833333333333304</v>
      </c>
      <c r="Y4" s="8">
        <v>0.72916666666666596</v>
      </c>
      <c r="Z4" s="8">
        <v>0.75</v>
      </c>
      <c r="AA4" s="8"/>
    </row>
    <row r="5" spans="2:27" x14ac:dyDescent="0.25">
      <c r="B5">
        <v>2020</v>
      </c>
      <c r="D5" t="s">
        <v>17</v>
      </c>
      <c r="E5">
        <v>2</v>
      </c>
      <c r="G5" s="8"/>
      <c r="H5" s="8"/>
    </row>
    <row r="6" spans="2:27" x14ac:dyDescent="0.25">
      <c r="B6">
        <v>2021</v>
      </c>
      <c r="D6" t="s">
        <v>18</v>
      </c>
      <c r="E6">
        <v>3</v>
      </c>
      <c r="G6" s="8"/>
      <c r="H6" s="8"/>
    </row>
    <row r="7" spans="2:27" x14ac:dyDescent="0.25">
      <c r="B7">
        <v>2022</v>
      </c>
      <c r="D7" t="s">
        <v>19</v>
      </c>
      <c r="E7">
        <v>4</v>
      </c>
      <c r="G7" s="8"/>
      <c r="H7" s="8"/>
    </row>
    <row r="8" spans="2:27" x14ac:dyDescent="0.25">
      <c r="B8">
        <v>2023</v>
      </c>
      <c r="D8" t="s">
        <v>20</v>
      </c>
      <c r="E8">
        <v>5</v>
      </c>
      <c r="G8" s="8"/>
      <c r="H8" s="8"/>
    </row>
    <row r="9" spans="2:27" x14ac:dyDescent="0.25">
      <c r="B9">
        <v>2024</v>
      </c>
      <c r="D9" t="s">
        <v>21</v>
      </c>
      <c r="E9">
        <v>6</v>
      </c>
      <c r="G9" s="8"/>
      <c r="H9" s="8"/>
    </row>
    <row r="10" spans="2:27" x14ac:dyDescent="0.25">
      <c r="B10">
        <v>2025</v>
      </c>
      <c r="D10" t="s">
        <v>22</v>
      </c>
      <c r="E10">
        <v>7</v>
      </c>
      <c r="G10" s="8"/>
      <c r="H10" s="8"/>
    </row>
    <row r="11" spans="2:27" x14ac:dyDescent="0.25">
      <c r="B11">
        <v>2026</v>
      </c>
      <c r="D11" t="s">
        <v>23</v>
      </c>
      <c r="E11">
        <v>8</v>
      </c>
      <c r="G11" s="8"/>
      <c r="H11" s="8"/>
    </row>
    <row r="12" spans="2:27" x14ac:dyDescent="0.25">
      <c r="B12">
        <v>2027</v>
      </c>
      <c r="D12" t="s">
        <v>24</v>
      </c>
      <c r="E12">
        <v>9</v>
      </c>
      <c r="G12" s="8"/>
      <c r="H12" s="8"/>
    </row>
    <row r="13" spans="2:27" x14ac:dyDescent="0.25">
      <c r="B13">
        <v>2028</v>
      </c>
      <c r="D13" t="s">
        <v>25</v>
      </c>
      <c r="E13">
        <v>10</v>
      </c>
      <c r="G13" s="8"/>
      <c r="H13" s="8"/>
    </row>
    <row r="14" spans="2:27" x14ac:dyDescent="0.25">
      <c r="B14">
        <v>2029</v>
      </c>
      <c r="D14" t="s">
        <v>26</v>
      </c>
      <c r="E14">
        <v>11</v>
      </c>
      <c r="G14" s="8"/>
      <c r="H14" s="8"/>
    </row>
    <row r="15" spans="2:27" x14ac:dyDescent="0.25">
      <c r="B15">
        <v>2030</v>
      </c>
      <c r="D15" t="s">
        <v>27</v>
      </c>
      <c r="E15">
        <v>12</v>
      </c>
      <c r="G15" s="8"/>
      <c r="H15" s="8"/>
    </row>
    <row r="16" spans="2:27" x14ac:dyDescent="0.25">
      <c r="G16" s="8"/>
      <c r="H16" s="8"/>
    </row>
    <row r="17" spans="7:8" x14ac:dyDescent="0.25">
      <c r="G17" s="8"/>
      <c r="H17" s="8"/>
    </row>
    <row r="18" spans="7:8" x14ac:dyDescent="0.25">
      <c r="G18" s="8"/>
      <c r="H18" s="8"/>
    </row>
    <row r="19" spans="7:8" x14ac:dyDescent="0.25">
      <c r="G19" s="8"/>
      <c r="H19" s="8"/>
    </row>
    <row r="20" spans="7:8" x14ac:dyDescent="0.25">
      <c r="G20" s="8"/>
      <c r="H20" s="8"/>
    </row>
    <row r="21" spans="7:8" x14ac:dyDescent="0.25">
      <c r="G21" s="8"/>
      <c r="H21" s="8"/>
    </row>
    <row r="22" spans="7:8" x14ac:dyDescent="0.25">
      <c r="G22" s="8"/>
      <c r="H22" s="8"/>
    </row>
    <row r="23" spans="7:8" x14ac:dyDescent="0.25">
      <c r="G23" s="8"/>
    </row>
    <row r="24" spans="7:8" x14ac:dyDescent="0.25">
      <c r="G24" s="8"/>
    </row>
    <row r="25" spans="7:8" x14ac:dyDescent="0.25">
      <c r="G25" s="8"/>
    </row>
    <row r="26" spans="7:8" x14ac:dyDescent="0.25">
      <c r="G26" s="8"/>
    </row>
    <row r="27" spans="7:8" x14ac:dyDescent="0.25">
      <c r="G27" s="8"/>
    </row>
    <row r="28" spans="7:8" x14ac:dyDescent="0.25">
      <c r="G28" s="8"/>
    </row>
    <row r="29" spans="7:8" x14ac:dyDescent="0.25">
      <c r="G29" s="8"/>
    </row>
    <row r="30" spans="7:8" x14ac:dyDescent="0.25">
      <c r="G30" s="8"/>
    </row>
    <row r="31" spans="7:8" x14ac:dyDescent="0.25">
      <c r="G31" s="8"/>
    </row>
    <row r="32" spans="7:8" x14ac:dyDescent="0.25">
      <c r="G32" s="8"/>
    </row>
    <row r="33" spans="7:7" x14ac:dyDescent="0.25">
      <c r="G33" s="8"/>
    </row>
    <row r="34" spans="7:7" x14ac:dyDescent="0.25">
      <c r="G34" s="8"/>
    </row>
    <row r="35" spans="7:7" x14ac:dyDescent="0.25">
      <c r="G35" s="8"/>
    </row>
    <row r="36" spans="7:7" x14ac:dyDescent="0.25">
      <c r="G36" s="8"/>
    </row>
    <row r="37" spans="7:7" x14ac:dyDescent="0.25">
      <c r="G37" s="8"/>
    </row>
    <row r="38" spans="7:7" x14ac:dyDescent="0.25">
      <c r="G38" s="8"/>
    </row>
    <row r="39" spans="7:7" x14ac:dyDescent="0.25">
      <c r="G39" s="8"/>
    </row>
    <row r="40" spans="7:7" x14ac:dyDescent="0.25">
      <c r="G40" s="8"/>
    </row>
  </sheetData>
  <phoneticPr fontId="2" type="noConversion"/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Pilote</vt:lpstr>
      <vt:lpstr>Planning</vt:lpstr>
      <vt:lpstr>Config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2019-09-30T06:49:29Z</dcterms:created>
  <dcterms:modified xsi:type="dcterms:W3CDTF">2019-10-02T09:50:34Z</dcterms:modified>
</cp:coreProperties>
</file>