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ernard\Desktop\"/>
    </mc:Choice>
  </mc:AlternateContent>
  <xr:revisionPtr revIDLastSave="0" documentId="8_{9F28970C-80F5-4983-A5D1-032437CBFFA3}" xr6:coauthVersionLast="41" xr6:coauthVersionMax="41" xr10:uidLastSave="{00000000-0000-0000-0000-000000000000}"/>
  <bookViews>
    <workbookView xWindow="-120" yWindow="-120" windowWidth="25440" windowHeight="15990" xr2:uid="{933CC0CA-0C96-48AC-BF8E-31E1FB16CEC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3" i="1" l="1"/>
  <c r="L4" i="1"/>
  <c r="O3" i="1"/>
  <c r="O4" i="1"/>
  <c r="O5" i="1"/>
  <c r="M3" i="1"/>
  <c r="M4" i="1"/>
  <c r="M5" i="1"/>
  <c r="N2" i="1"/>
  <c r="M2" i="1"/>
  <c r="B4" i="1"/>
  <c r="N4" i="1"/>
  <c r="P4" i="1"/>
  <c r="B5" i="1"/>
  <c r="N5" i="1"/>
  <c r="J5" i="1" s="1"/>
  <c r="L5" i="1" s="1"/>
  <c r="P5" i="1"/>
  <c r="P3" i="1"/>
  <c r="N3" i="1"/>
  <c r="J3" i="1"/>
  <c r="B2" i="1"/>
  <c r="B3" i="1"/>
  <c r="P2" i="1"/>
  <c r="O2" i="1"/>
  <c r="J2" i="1"/>
  <c r="K2" i="1" s="1"/>
  <c r="K5" i="1" l="1"/>
  <c r="J4" i="1"/>
  <c r="K3" i="1"/>
  <c r="L2" i="1"/>
  <c r="K4" i="1" l="1"/>
</calcChain>
</file>

<file path=xl/sharedStrings.xml><?xml version="1.0" encoding="utf-8"?>
<sst xmlns="http://schemas.openxmlformats.org/spreadsheetml/2006/main" count="23" uniqueCount="21">
  <si>
    <t>ID</t>
  </si>
  <si>
    <t>Date</t>
  </si>
  <si>
    <t>Nom</t>
  </si>
  <si>
    <t>Type</t>
  </si>
  <si>
    <t>Temps start</t>
  </si>
  <si>
    <t>Temps stop</t>
  </si>
  <si>
    <t>pause start</t>
  </si>
  <si>
    <t>pause stop</t>
  </si>
  <si>
    <t>résultat</t>
  </si>
  <si>
    <t>solde</t>
  </si>
  <si>
    <t>négatif</t>
  </si>
  <si>
    <t>Week end</t>
  </si>
  <si>
    <t xml:space="preserve">Fériés </t>
  </si>
  <si>
    <t xml:space="preserve">Mois </t>
  </si>
  <si>
    <t>Année</t>
  </si>
  <si>
    <t>max</t>
  </si>
  <si>
    <t>T</t>
  </si>
  <si>
    <t>omb</t>
  </si>
  <si>
    <t>t</t>
  </si>
  <si>
    <t>chr</t>
  </si>
  <si>
    <t>jud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</si>
</sst>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\-[h]:mm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theme="1"/>
      </patternFill>
    </fill>
  </fills>
  <borders count="4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top" wrapText="1"/>
    </xf>
    <xf numFmtId="0" fontId="1" fillId="2" borderId="2" xfId="0" applyFont="1" applyFill="1" applyBorder="1" applyAlignment="1">
      <alignment horizontal="center" vertical="top" wrapText="1"/>
    </xf>
    <xf numFmtId="0" fontId="1" fillId="2" borderId="3" xfId="0" applyFont="1" applyFill="1" applyBorder="1" applyAlignment="1">
      <alignment horizontal="center" vertical="top" wrapText="1"/>
    </xf>
    <xf numFmtId="14" fontId="0" fillId="0" borderId="0" xfId="0" applyNumberFormat="1"/>
    <xf numFmtId="20" fontId="0" fillId="0" borderId="0" xfId="0" applyNumberFormat="1"/>
    <xf numFmtId="165" fontId="0" fillId="0" borderId="0" xfId="0" applyNumberFormat="1"/>
    <xf numFmtId="20" fontId="0" fillId="0" borderId="0" xfId="0" applyNumberFormat="1" applyAlignment="1">
      <alignment horizontal="center" vertical="center"/>
    </xf>
  </cellXfs>
  <cellStyles count="1">
    <cellStyle name="Normal" xfId="0" builtinId="0"/>
  </cellStyles>
  <dxfs count="5">
    <dxf>
      <alignment horizontal="center" vertical="center" textRotation="0" wrapText="0" indent="0" justifyLastLine="0" shrinkToFit="0" readingOrder="0"/>
    </dxf>
    <dxf>
      <numFmt numFmtId="165" formatCode="\-[h]:mm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border outline="0">
        <bottom style="thick">
          <color theme="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FB96170-FB4D-4A06-A246-558C6AC916BB}" name="Tableau1" displayName="Tableau1" ref="B1:P5" totalsRowShown="0" headerRowDxfId="3" headerRowBorderDxfId="4">
  <autoFilter ref="B1:P5" xr:uid="{6C07F7AF-6AD8-4EDE-8D70-65031C1A621A}"/>
  <tableColumns count="15">
    <tableColumn id="1" xr3:uid="{3FF2A892-8517-4D12-925B-77072EC8356B}" name="ID" dataDxfId="2">
      <calculatedColumnFormula>ROW(B6)-3</calculatedColumnFormula>
    </tableColumn>
    <tableColumn id="2" xr3:uid="{40875921-A6F0-4FA1-AE01-D920A1F4F2B1}" name="Date"/>
    <tableColumn id="3" xr3:uid="{B7F196AE-16C4-4651-952F-D8155F8101E3}" name="Nom"/>
    <tableColumn id="4" xr3:uid="{FCCDAD89-6676-4B54-B4C2-8D90E0ACCFC1}" name="Type"/>
    <tableColumn id="5" xr3:uid="{289C4E4A-04E2-4991-96D0-90F19B92BDA7}" name="Temps start"/>
    <tableColumn id="6" xr3:uid="{2F3938F8-7EAE-44A5-AD8A-EF8D43B109C7}" name="Temps stop"/>
    <tableColumn id="7" xr3:uid="{1202DEBA-1068-46AE-9063-E5C8D9C5300B}" name="pause start"/>
    <tableColumn id="8" xr3:uid="{33D9D063-88D5-44F4-9C0D-C0B3CB9BFBDB}" name="pause stop"/>
    <tableColumn id="9" xr3:uid="{E5239735-3E33-479D-95FE-4B6A398AD657}" name="résultat">
      <calculatedColumnFormula>IF(E2&lt;&gt;"T",IF(OR(N2=1,M2=1),"",E2),IF(OR(H2="",I2 = ""),G2-F2,(H2-F2)+(G2-I2)))</calculatedColumnFormula>
    </tableColumn>
    <tableColumn id="10" xr3:uid="{90E7263E-4360-409E-8174-1CE653A4423C}" name="solde" dataDxfId="0">
      <calculatedColumnFormula>IFERROR(IF(E2&lt;&gt;"T","",IF(J2&gt;(8/24),J2-(8/24),TEXT((8/24)-J2,"- [h]:mm"))),"")</calculatedColumnFormula>
    </tableColumn>
    <tableColumn id="11" xr3:uid="{E1AC2C1D-D5DF-4FE8-86CA-1348E93D68AA}" name="négatif" dataDxfId="1">
      <calculatedColumnFormula>IF(AND(E2="t",J2&lt;(8/24)),(8/24)-J2,"")</calculatedColumnFormula>
    </tableColumn>
    <tableColumn id="12" xr3:uid="{7B51ADE1-43B3-4261-B9B5-B147F4A5CF1F}" name="Week end">
      <calculatedColumnFormula>IF(OR(WEEKDAY(C2)=1,WEEKDAY(C2)=7),1,"")</calculatedColumnFormula>
    </tableColumn>
    <tableColumn id="13" xr3:uid="{7E90FD82-66A9-4798-95C4-4234C2323DC3}" name="Fériés ">
      <calculatedColumnFormula>IFERROR(IF(MATCH(C4,fériés,0),1,""),"")</calculatedColumnFormula>
    </tableColumn>
    <tableColumn id="14" xr3:uid="{7B50365B-53C1-4124-9E17-6756540E4F44}" name="Mois ">
      <calculatedColumnFormula>MONTH(C2)</calculatedColumnFormula>
    </tableColumn>
    <tableColumn id="15" xr3:uid="{26037948-9394-409A-8B4E-0AD4929429FC}" name="Année">
      <calculatedColumnFormula>YEAR(C2)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49A3C0-DAEA-4DCC-9B02-75DB6F7CCB22}">
  <sheetPr codeName="Feuil1"/>
  <dimension ref="B1:P5"/>
  <sheetViews>
    <sheetView tabSelected="1" workbookViewId="0">
      <selection activeCell="I13" sqref="I13"/>
    </sheetView>
  </sheetViews>
  <sheetFormatPr baseColWidth="10" defaultRowHeight="15" x14ac:dyDescent="0.25"/>
  <cols>
    <col min="6" max="6" width="13.42578125" customWidth="1"/>
    <col min="7" max="7" width="13.28515625" customWidth="1"/>
    <col min="8" max="8" width="12.85546875" customWidth="1"/>
    <col min="9" max="9" width="12.7109375" customWidth="1"/>
    <col min="13" max="13" width="12.28515625" customWidth="1"/>
  </cols>
  <sheetData>
    <row r="1" spans="2:16" ht="15.75" thickBot="1" x14ac:dyDescent="0.3">
      <c r="B1" s="1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3" t="s">
        <v>14</v>
      </c>
    </row>
    <row r="2" spans="2:16" ht="15.75" thickTop="1" x14ac:dyDescent="0.25">
      <c r="B2">
        <f>ROW(B2)-1</f>
        <v>1</v>
      </c>
      <c r="C2" s="4">
        <v>43542</v>
      </c>
      <c r="D2" t="s">
        <v>15</v>
      </c>
      <c r="E2" t="s">
        <v>16</v>
      </c>
      <c r="F2" s="5">
        <v>0.33333333333333331</v>
      </c>
      <c r="G2" s="5">
        <v>0.70833333333333337</v>
      </c>
      <c r="H2" s="5">
        <v>0</v>
      </c>
      <c r="I2" s="5">
        <v>0</v>
      </c>
      <c r="J2" s="5">
        <f>IF(E2&lt;&gt;"T",IF(OR(N2=1,M2=1),"",E2),IF(OR(H2="",I2 = ""),G2-F2,(H2-F2)+(G2-I2)))</f>
        <v>0.37500000000000006</v>
      </c>
      <c r="K2" s="7">
        <f>IFERROR(IF(E2&lt;&gt;"T","",IF(J2&gt;(8/24),J2-(8/24),TEXT((8/24)-J2,"- [h]:mm"))),"")</f>
        <v>4.1666666666666741E-2</v>
      </c>
      <c r="L2" s="6" t="str">
        <f>IF(AND(E2="t",J2&lt;(8/24)),(8/24)-J2,"")</f>
        <v/>
      </c>
      <c r="M2" t="str">
        <f>IF(OR(WEEKDAY(C2)=1,WEEKDAY(C2)=7),1,"")</f>
        <v/>
      </c>
      <c r="N2" t="str">
        <f>IFERROR(IF(MATCH(C2,fériés,0),1,""),"")</f>
        <v/>
      </c>
      <c r="O2">
        <f>MONTH(C2)</f>
        <v>3</v>
      </c>
      <c r="P2">
        <f>YEAR(C2)</f>
        <v>2019</v>
      </c>
    </row>
    <row r="3" spans="2:16" x14ac:dyDescent="0.25">
      <c r="B3">
        <f>ROW(B7)-3</f>
        <v>4</v>
      </c>
      <c r="C3" s="4">
        <v>43542</v>
      </c>
      <c r="D3" t="s">
        <v>17</v>
      </c>
      <c r="E3" t="s">
        <v>18</v>
      </c>
      <c r="F3" s="5">
        <v>0.33333333333333331</v>
      </c>
      <c r="G3" s="5">
        <v>0.70833333333333337</v>
      </c>
      <c r="H3" s="5">
        <v>0.5</v>
      </c>
      <c r="I3" s="5">
        <v>0.54166666666666663</v>
      </c>
      <c r="J3" s="5">
        <f t="shared" ref="J3:J5" si="0">IF(E3&lt;&gt;"T",IF(OR(N3=1,M3=1),"",E3),IF(OR(H3="",I3 = ""),G3-F3,(H3-F3)+(G3-I3)))</f>
        <v>0.33333333333333343</v>
      </c>
      <c r="K3" s="7" t="str">
        <f t="shared" ref="K3:K5" si="1">IFERROR(IF(E3&lt;&gt;"T","",IF(J3&gt;(8/24),J3-(8/24),TEXT((8/24)-J3,"- [h]:mm"))),"")</f>
        <v/>
      </c>
      <c r="L3" s="6" t="str">
        <f t="shared" ref="L3:L5" si="2">IF(AND(E3="t",J3&lt;(8/24)),(8/24)-J3,"")</f>
        <v/>
      </c>
      <c r="M3" t="str">
        <f t="shared" ref="M3:M5" si="3">IF(OR(WEEKDAY(C3)=1,WEEKDAY(C3)=7),1,"")</f>
        <v/>
      </c>
      <c r="N3" t="str">
        <f>IFERROR(IF(MATCH(C5,fériés,0),1,""),"")</f>
        <v/>
      </c>
      <c r="O3">
        <f t="shared" ref="O3:O5" si="4">MONTH(C3)</f>
        <v>3</v>
      </c>
      <c r="P3">
        <f t="shared" ref="P3:P5" si="5">YEAR(C3)</f>
        <v>2019</v>
      </c>
    </row>
    <row r="4" spans="2:16" x14ac:dyDescent="0.25">
      <c r="B4">
        <f t="shared" ref="B4:B5" si="6">ROW(B8)-3</f>
        <v>5</v>
      </c>
      <c r="C4" s="4">
        <v>43542</v>
      </c>
      <c r="D4" t="s">
        <v>19</v>
      </c>
      <c r="E4" t="s">
        <v>18</v>
      </c>
      <c r="F4" s="5">
        <v>0.33333333333333331</v>
      </c>
      <c r="G4" s="5">
        <v>0.70833333333333337</v>
      </c>
      <c r="H4" s="5">
        <v>0.5</v>
      </c>
      <c r="I4" s="5">
        <v>0.54166666666666663</v>
      </c>
      <c r="J4" s="5">
        <f t="shared" si="0"/>
        <v>0.33333333333333343</v>
      </c>
      <c r="K4" s="7" t="str">
        <f t="shared" si="1"/>
        <v/>
      </c>
      <c r="L4" s="6" t="str">
        <f t="shared" si="2"/>
        <v/>
      </c>
      <c r="M4" t="str">
        <f t="shared" si="3"/>
        <v/>
      </c>
      <c r="N4" t="str">
        <f>IFERROR(IF(MATCH(C6,fériés,0),1,""),"")</f>
        <v/>
      </c>
      <c r="O4">
        <f t="shared" si="4"/>
        <v>3</v>
      </c>
      <c r="P4">
        <f t="shared" si="5"/>
        <v>2019</v>
      </c>
    </row>
    <row r="5" spans="2:16" x14ac:dyDescent="0.25">
      <c r="B5">
        <f t="shared" si="6"/>
        <v>6</v>
      </c>
      <c r="C5" s="4">
        <v>43542</v>
      </c>
      <c r="D5" t="s">
        <v>20</v>
      </c>
      <c r="E5" t="s">
        <v>18</v>
      </c>
      <c r="F5" s="5">
        <v>0.33333333333333331</v>
      </c>
      <c r="G5" s="5">
        <v>0.66666666666666663</v>
      </c>
      <c r="H5" s="5">
        <v>0.5</v>
      </c>
      <c r="I5" s="5">
        <v>0.54166666666666663</v>
      </c>
      <c r="J5" s="5">
        <f t="shared" si="0"/>
        <v>0.29166666666666669</v>
      </c>
      <c r="K5" s="7" t="str">
        <f t="shared" si="1"/>
        <v>- 1:00</v>
      </c>
      <c r="L5" s="6">
        <f t="shared" si="2"/>
        <v>4.166666666666663E-2</v>
      </c>
      <c r="M5" t="str">
        <f t="shared" si="3"/>
        <v/>
      </c>
      <c r="N5" t="str">
        <f>IFERROR(IF(MATCH(C7,fériés,0),1,""),"")</f>
        <v/>
      </c>
      <c r="O5">
        <f t="shared" si="4"/>
        <v>3</v>
      </c>
      <c r="P5">
        <f t="shared" si="5"/>
        <v>2019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PENDERS</dc:creator>
  <cp:lastModifiedBy>Bernard PENDERS</cp:lastModifiedBy>
  <dcterms:created xsi:type="dcterms:W3CDTF">2019-03-18T14:54:54Z</dcterms:created>
  <dcterms:modified xsi:type="dcterms:W3CDTF">2019-03-18T15:11:59Z</dcterms:modified>
</cp:coreProperties>
</file>