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 hidePivotFieldList="1"/>
  <mc:AlternateContent xmlns:mc="http://schemas.openxmlformats.org/markup-compatibility/2006">
    <mc:Choice Requires="x15">
      <x15ac:absPath xmlns:x15ac="http://schemas.microsoft.com/office/spreadsheetml/2010/11/ac" url="/Users/michaelbrand/Desktop/"/>
    </mc:Choice>
  </mc:AlternateContent>
  <bookViews>
    <workbookView xWindow="0" yWindow="460" windowWidth="28800" windowHeight="17460" tabRatio="500" activeTab="3"/>
  </bookViews>
  <sheets>
    <sheet name="Base" sheetId="10" r:id="rId1"/>
    <sheet name=" 2016-2017" sheetId="1" r:id="rId2"/>
    <sheet name=" 2017-2018" sheetId="11" r:id="rId3"/>
    <sheet name="Analyse trimestre 1" sheetId="3" r:id="rId4"/>
    <sheet name="Feuil1" sheetId="2" r:id="rId5"/>
  </sheets>
  <definedNames>
    <definedName name="absencedeux" localSheetId="2">' 2017-2018'!$K$5:$K$60</definedName>
    <definedName name="absencedeux" localSheetId="0">Base!$I$5:$I$60</definedName>
    <definedName name="absencedeux">' 2016-2017'!$I$5:$I$60</definedName>
    <definedName name="absencetrois" localSheetId="2">' 2017-2018'!$P$4:$P$60</definedName>
    <definedName name="absencetrois" localSheetId="0">Base!$N$4:$N$60</definedName>
    <definedName name="absencetrois">' 2016-2017'!$N$4:$N$60</definedName>
    <definedName name="absenceune" localSheetId="2">' 2017-2018'!$F$4:$F$60</definedName>
    <definedName name="absenceune" localSheetId="0">Base!$D$4:$D$60</definedName>
    <definedName name="absenceune">' 2016-2017'!$D$4:$D$60</definedName>
    <definedName name="Date1" localSheetId="2">' 2017-2018'!$H$4:$H$60</definedName>
    <definedName name="Date1" localSheetId="0">Base!$F$4:$F$60</definedName>
    <definedName name="Date1">' 2016-2017'!$F$4:$F$60</definedName>
    <definedName name="Date2" localSheetId="2">' 2017-2018'!$M$4:$M$60</definedName>
    <definedName name="Date2" localSheetId="0">Base!$K$4:$K$60</definedName>
    <definedName name="Date2">' 2016-2017'!$K$4:$K$60</definedName>
    <definedName name="Depart1" localSheetId="2">' 2017-2018'!$D$4:$D$60</definedName>
    <definedName name="Depart1" localSheetId="0">Base!$B$4:$B$60</definedName>
    <definedName name="Depart1">' 2016-2017'!$B$4:$B$60</definedName>
    <definedName name="Depart2" localSheetId="2">' 2017-2018'!$I$4:$I$60</definedName>
    <definedName name="Depart2" localSheetId="0">Base!$G$4:$G$60</definedName>
    <definedName name="Depart2">' 2016-2017'!$G$4:$G$60</definedName>
    <definedName name="Depart3" localSheetId="2">' 2017-2018'!$N$4:$N$60</definedName>
    <definedName name="Depart3" localSheetId="0">Base!$L$4:$L$60</definedName>
    <definedName name="Depart3">' 2016-2017'!$L$4:$L$60</definedName>
    <definedName name="entretien_retour_1" localSheetId="2">' 2017-2018'!$F$3:$G$60</definedName>
    <definedName name="entretien_retour_1" localSheetId="0">Base!$D$3:$E$60</definedName>
    <definedName name="entretien_retour_1">' 2016-2017'!$D$3:$E$60</definedName>
    <definedName name="Entretien1" localSheetId="2">' 2017-2018'!$G$4:$G$60</definedName>
    <definedName name="Entretien1" localSheetId="0">Base!$E$4:$E$60</definedName>
    <definedName name="Entretien1">' 2016-2017'!$E$4:$E$60</definedName>
    <definedName name="Entretien2" localSheetId="2">' 2017-2018'!$L$4:$L$60</definedName>
    <definedName name="Entretien2" localSheetId="0">Base!$J$4:$J$60</definedName>
    <definedName name="Entretien2">' 2016-2017'!$J$4:$J$60</definedName>
    <definedName name="Entretien3" localSheetId="2">' 2017-2018'!$Q$4:$Q$60</definedName>
    <definedName name="Entretien3" localSheetId="0">Base!$O$4:$O$60</definedName>
    <definedName name="Entretien3">' 2016-2017'!$O$4:$O$60</definedName>
    <definedName name="gestionabstrim1" localSheetId="2">' 2017-2018'!$A$3:$AJ$60</definedName>
    <definedName name="gestionabstrim1" localSheetId="0">Base!$A$3:$AH$60</definedName>
    <definedName name="gestionabstrim1">' 2016-2017'!$A$3:$AH$60</definedName>
    <definedName name="Retour1" localSheetId="2">' 2017-2018'!$E$4:$E$60</definedName>
    <definedName name="Retour1" localSheetId="0">Base!$C$4:$C$60</definedName>
    <definedName name="Retour1">' 2016-2017'!$C$4:$C$60</definedName>
    <definedName name="Retour2" localSheetId="2">' 2017-2018'!$J$4:$J$60</definedName>
    <definedName name="Retour2" localSheetId="0">Base!$H$4:$H$60</definedName>
    <definedName name="Retour2">' 2016-2017'!$H$4:$H$60</definedName>
    <definedName name="Retour3" localSheetId="2">' 2017-2018'!$O$4:$O$60</definedName>
    <definedName name="Retour3" localSheetId="0">Base!$M$4:$M$60</definedName>
    <definedName name="Retour3">' 2016-2017'!$M$4:$M$60</definedName>
    <definedName name="_xlnm.Print_Area" localSheetId="1">' 2016-2017'!$A$3:$AH$60</definedName>
    <definedName name="_xlnm.Print_Area" localSheetId="2">' 2017-2018'!$A$3:$AJ$60</definedName>
    <definedName name="_xlnm.Print_Area" localSheetId="0">Base!$A$3:$AH$60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3" i="3"/>
  <c r="C10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9" i="11"/>
  <c r="C11" i="11"/>
  <c r="C12" i="11"/>
  <c r="C13" i="11"/>
  <c r="C14" i="11"/>
  <c r="C15" i="11"/>
  <c r="C16" i="11"/>
  <c r="C17" i="11"/>
  <c r="C6" i="11"/>
  <c r="C7" i="11"/>
  <c r="C8" i="11"/>
  <c r="C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5" i="11"/>
  <c r="U33" i="11"/>
  <c r="U34" i="11"/>
  <c r="U35" i="11"/>
  <c r="U36" i="11"/>
  <c r="U37" i="11"/>
  <c r="U38" i="11"/>
  <c r="U39" i="11"/>
  <c r="U40" i="11"/>
  <c r="U41" i="11"/>
  <c r="U42" i="11"/>
  <c r="U43" i="11"/>
  <c r="V33" i="11"/>
  <c r="V34" i="11"/>
  <c r="V35" i="11"/>
  <c r="V36" i="11"/>
  <c r="V37" i="11"/>
  <c r="V38" i="11"/>
  <c r="V39" i="11"/>
  <c r="V40" i="11"/>
  <c r="V41" i="11"/>
  <c r="V42" i="11"/>
  <c r="V43" i="11"/>
  <c r="AB33" i="11"/>
  <c r="AA33" i="11"/>
  <c r="AB34" i="11"/>
  <c r="AA34" i="11"/>
  <c r="AB35" i="11"/>
  <c r="AA35" i="11"/>
  <c r="AB36" i="11"/>
  <c r="AA36" i="11"/>
  <c r="AB37" i="11"/>
  <c r="AA37" i="11"/>
  <c r="AB38" i="11"/>
  <c r="AA38" i="11"/>
  <c r="AB39" i="11"/>
  <c r="AA39" i="11"/>
  <c r="AB40" i="11"/>
  <c r="AA40" i="11"/>
  <c r="AB41" i="11"/>
  <c r="AA41" i="11"/>
  <c r="AB42" i="11"/>
  <c r="AA42" i="11"/>
  <c r="AB43" i="11"/>
  <c r="AA43" i="11"/>
  <c r="AH33" i="11"/>
  <c r="AH34" i="11"/>
  <c r="AH35" i="11"/>
  <c r="AH36" i="11"/>
  <c r="AH37" i="11"/>
  <c r="AH38" i="11"/>
  <c r="AH39" i="11"/>
  <c r="AH40" i="11"/>
  <c r="AH41" i="11"/>
  <c r="AH42" i="11"/>
  <c r="AH43" i="11"/>
  <c r="AG33" i="11"/>
  <c r="AG34" i="11"/>
  <c r="AG35" i="11"/>
  <c r="AG36" i="11"/>
  <c r="AG37" i="11"/>
  <c r="AG38" i="11"/>
  <c r="AG39" i="11"/>
  <c r="AG40" i="11"/>
  <c r="AG41" i="11"/>
  <c r="AG42" i="11"/>
  <c r="AG43" i="11"/>
  <c r="A66" i="11"/>
  <c r="AJ60" i="11"/>
  <c r="AH60" i="11"/>
  <c r="P60" i="11"/>
  <c r="U60" i="11"/>
  <c r="AB60" i="11"/>
  <c r="AG60" i="11"/>
  <c r="AD60" i="11"/>
  <c r="AA60" i="11"/>
  <c r="X60" i="11"/>
  <c r="V60" i="11"/>
  <c r="R60" i="11"/>
  <c r="AJ59" i="11"/>
  <c r="AH59" i="11"/>
  <c r="P59" i="11"/>
  <c r="U59" i="11"/>
  <c r="AB59" i="11"/>
  <c r="AG59" i="11"/>
  <c r="AD59" i="11"/>
  <c r="AA59" i="11"/>
  <c r="X59" i="11"/>
  <c r="V59" i="11"/>
  <c r="R59" i="11"/>
  <c r="AJ58" i="11"/>
  <c r="AH58" i="11"/>
  <c r="P58" i="11"/>
  <c r="U58" i="11"/>
  <c r="AB58" i="11"/>
  <c r="AG58" i="11"/>
  <c r="AD58" i="11"/>
  <c r="AA58" i="11"/>
  <c r="X58" i="11"/>
  <c r="V58" i="11"/>
  <c r="R58" i="11"/>
  <c r="AJ57" i="11"/>
  <c r="AH57" i="11"/>
  <c r="P57" i="11"/>
  <c r="U57" i="11"/>
  <c r="AB57" i="11"/>
  <c r="AG57" i="11"/>
  <c r="AD57" i="11"/>
  <c r="AA57" i="11"/>
  <c r="X57" i="11"/>
  <c r="V57" i="11"/>
  <c r="R57" i="11"/>
  <c r="AJ56" i="11"/>
  <c r="AH56" i="11"/>
  <c r="P56" i="11"/>
  <c r="U56" i="11"/>
  <c r="AB56" i="11"/>
  <c r="AG56" i="11"/>
  <c r="AD56" i="11"/>
  <c r="AA56" i="11"/>
  <c r="X56" i="11"/>
  <c r="V56" i="11"/>
  <c r="R56" i="11"/>
  <c r="AJ55" i="11"/>
  <c r="AH55" i="11"/>
  <c r="P55" i="11"/>
  <c r="U55" i="11"/>
  <c r="AB55" i="11"/>
  <c r="AG55" i="11"/>
  <c r="AD55" i="11"/>
  <c r="AA55" i="11"/>
  <c r="X55" i="11"/>
  <c r="V55" i="11"/>
  <c r="R55" i="11"/>
  <c r="AJ54" i="11"/>
  <c r="AH54" i="11"/>
  <c r="P54" i="11"/>
  <c r="U54" i="11"/>
  <c r="AB54" i="11"/>
  <c r="AG54" i="11"/>
  <c r="AD54" i="11"/>
  <c r="AA54" i="11"/>
  <c r="X54" i="11"/>
  <c r="V54" i="11"/>
  <c r="R54" i="11"/>
  <c r="AJ53" i="11"/>
  <c r="AH53" i="11"/>
  <c r="P53" i="11"/>
  <c r="U53" i="11"/>
  <c r="AB53" i="11"/>
  <c r="AG53" i="11"/>
  <c r="AD53" i="11"/>
  <c r="AA53" i="11"/>
  <c r="X53" i="11"/>
  <c r="V53" i="11"/>
  <c r="R53" i="11"/>
  <c r="AJ52" i="11"/>
  <c r="AH52" i="11"/>
  <c r="P52" i="11"/>
  <c r="U52" i="11"/>
  <c r="AB52" i="11"/>
  <c r="AG52" i="11"/>
  <c r="AD52" i="11"/>
  <c r="AA52" i="11"/>
  <c r="X52" i="11"/>
  <c r="V52" i="11"/>
  <c r="R52" i="11"/>
  <c r="AJ51" i="11"/>
  <c r="AH51" i="11"/>
  <c r="P51" i="11"/>
  <c r="U51" i="11"/>
  <c r="AB51" i="11"/>
  <c r="AG51" i="11"/>
  <c r="AD51" i="11"/>
  <c r="AA51" i="11"/>
  <c r="X51" i="11"/>
  <c r="V51" i="11"/>
  <c r="R51" i="11"/>
  <c r="AJ50" i="11"/>
  <c r="AH50" i="11"/>
  <c r="P50" i="11"/>
  <c r="U50" i="11"/>
  <c r="AB50" i="11"/>
  <c r="AG50" i="11"/>
  <c r="AD50" i="11"/>
  <c r="AA50" i="11"/>
  <c r="X50" i="11"/>
  <c r="V50" i="11"/>
  <c r="R50" i="11"/>
  <c r="AJ49" i="11"/>
  <c r="AH49" i="11"/>
  <c r="P49" i="11"/>
  <c r="U49" i="11"/>
  <c r="AB49" i="11"/>
  <c r="AG49" i="11"/>
  <c r="AD49" i="11"/>
  <c r="AA49" i="11"/>
  <c r="X49" i="11"/>
  <c r="V49" i="11"/>
  <c r="R49" i="11"/>
  <c r="AJ48" i="11"/>
  <c r="AH48" i="11"/>
  <c r="P48" i="11"/>
  <c r="U48" i="11"/>
  <c r="AB48" i="11"/>
  <c r="AG48" i="11"/>
  <c r="AD48" i="11"/>
  <c r="AA48" i="11"/>
  <c r="X48" i="11"/>
  <c r="V48" i="11"/>
  <c r="R48" i="11"/>
  <c r="AJ47" i="11"/>
  <c r="AH47" i="11"/>
  <c r="P47" i="11"/>
  <c r="U47" i="11"/>
  <c r="AB47" i="11"/>
  <c r="AG47" i="11"/>
  <c r="AD47" i="11"/>
  <c r="AA47" i="11"/>
  <c r="X47" i="11"/>
  <c r="V47" i="11"/>
  <c r="AJ46" i="11"/>
  <c r="AH46" i="11"/>
  <c r="P46" i="11"/>
  <c r="U46" i="11"/>
  <c r="AB46" i="11"/>
  <c r="AG46" i="11"/>
  <c r="AD46" i="11"/>
  <c r="AA46" i="11"/>
  <c r="X46" i="11"/>
  <c r="V46" i="11"/>
  <c r="AJ45" i="11"/>
  <c r="AH45" i="11"/>
  <c r="P45" i="11"/>
  <c r="U45" i="11"/>
  <c r="AB45" i="11"/>
  <c r="AG45" i="11"/>
  <c r="AD45" i="11"/>
  <c r="AA45" i="11"/>
  <c r="X45" i="11"/>
  <c r="V45" i="11"/>
  <c r="AJ44" i="11"/>
  <c r="AH44" i="11"/>
  <c r="P44" i="11"/>
  <c r="U44" i="11"/>
  <c r="AB44" i="11"/>
  <c r="AG44" i="11"/>
  <c r="AD44" i="11"/>
  <c r="AA44" i="11"/>
  <c r="X44" i="11"/>
  <c r="V44" i="11"/>
  <c r="AJ43" i="11"/>
  <c r="P43" i="11"/>
  <c r="AD43" i="11"/>
  <c r="X43" i="11"/>
  <c r="P42" i="11"/>
  <c r="P41" i="11"/>
  <c r="P40" i="11"/>
  <c r="P39" i="11"/>
  <c r="P38" i="11"/>
  <c r="P37" i="11"/>
  <c r="P36" i="11"/>
  <c r="P35" i="11"/>
  <c r="P34" i="11"/>
  <c r="P33" i="11"/>
  <c r="AJ32" i="11"/>
  <c r="AH32" i="11"/>
  <c r="P32" i="11"/>
  <c r="U32" i="11"/>
  <c r="AB32" i="11"/>
  <c r="AG32" i="11"/>
  <c r="AD32" i="11"/>
  <c r="AA32" i="11"/>
  <c r="X32" i="11"/>
  <c r="V32" i="11"/>
  <c r="AJ31" i="11"/>
  <c r="AH31" i="11"/>
  <c r="P31" i="11"/>
  <c r="U31" i="11"/>
  <c r="AB31" i="11"/>
  <c r="AG31" i="11"/>
  <c r="AD31" i="11"/>
  <c r="AA31" i="11"/>
  <c r="X31" i="11"/>
  <c r="V31" i="11"/>
  <c r="AJ30" i="11"/>
  <c r="AH30" i="11"/>
  <c r="P30" i="11"/>
  <c r="U30" i="11"/>
  <c r="AB30" i="11"/>
  <c r="AG30" i="11"/>
  <c r="AD30" i="11"/>
  <c r="AA30" i="11"/>
  <c r="X30" i="11"/>
  <c r="V30" i="11"/>
  <c r="R30" i="11"/>
  <c r="AJ29" i="11"/>
  <c r="AH29" i="11"/>
  <c r="P29" i="11"/>
  <c r="U29" i="11"/>
  <c r="AB29" i="11"/>
  <c r="AG29" i="11"/>
  <c r="AD29" i="11"/>
  <c r="AA29" i="11"/>
  <c r="X29" i="11"/>
  <c r="V29" i="11"/>
  <c r="R29" i="11"/>
  <c r="AJ28" i="11"/>
  <c r="AH28" i="11"/>
  <c r="P28" i="11"/>
  <c r="U28" i="11"/>
  <c r="AB28" i="11"/>
  <c r="AG28" i="11"/>
  <c r="AD28" i="11"/>
  <c r="AA28" i="11"/>
  <c r="X28" i="11"/>
  <c r="V28" i="11"/>
  <c r="R28" i="11"/>
  <c r="AJ27" i="11"/>
  <c r="AH27" i="11"/>
  <c r="P27" i="11"/>
  <c r="U27" i="11"/>
  <c r="AB27" i="11"/>
  <c r="AG27" i="11"/>
  <c r="AD27" i="11"/>
  <c r="AA27" i="11"/>
  <c r="X27" i="11"/>
  <c r="V27" i="11"/>
  <c r="R27" i="11"/>
  <c r="AJ26" i="11"/>
  <c r="AH26" i="11"/>
  <c r="P26" i="11"/>
  <c r="U26" i="11"/>
  <c r="AB26" i="11"/>
  <c r="AG26" i="11"/>
  <c r="AD26" i="11"/>
  <c r="AA26" i="11"/>
  <c r="X26" i="11"/>
  <c r="V26" i="11"/>
  <c r="R26" i="11"/>
  <c r="AJ25" i="11"/>
  <c r="AH25" i="11"/>
  <c r="P25" i="11"/>
  <c r="U25" i="11"/>
  <c r="AB25" i="11"/>
  <c r="AG25" i="11"/>
  <c r="AD25" i="11"/>
  <c r="AA25" i="11"/>
  <c r="X25" i="11"/>
  <c r="V25" i="11"/>
  <c r="AJ24" i="11"/>
  <c r="AH24" i="11"/>
  <c r="P24" i="11"/>
  <c r="U24" i="11"/>
  <c r="AB24" i="11"/>
  <c r="AG24" i="11"/>
  <c r="AD24" i="11"/>
  <c r="AA24" i="11"/>
  <c r="X24" i="11"/>
  <c r="V24" i="11"/>
  <c r="AJ23" i="11"/>
  <c r="AH23" i="11"/>
  <c r="P23" i="11"/>
  <c r="U23" i="11"/>
  <c r="AB23" i="11"/>
  <c r="AG23" i="11"/>
  <c r="AD23" i="11"/>
  <c r="AA23" i="11"/>
  <c r="X23" i="11"/>
  <c r="V23" i="11"/>
  <c r="AJ22" i="11"/>
  <c r="AH22" i="11"/>
  <c r="P22" i="11"/>
  <c r="U22" i="11"/>
  <c r="AB22" i="11"/>
  <c r="AG22" i="11"/>
  <c r="AD22" i="11"/>
  <c r="AA22" i="11"/>
  <c r="X22" i="11"/>
  <c r="V22" i="11"/>
  <c r="AJ21" i="11"/>
  <c r="AH21" i="11"/>
  <c r="P21" i="11"/>
  <c r="U21" i="11"/>
  <c r="AB21" i="11"/>
  <c r="AG21" i="11"/>
  <c r="AD21" i="11"/>
  <c r="AA21" i="11"/>
  <c r="X21" i="11"/>
  <c r="V21" i="11"/>
  <c r="AJ20" i="11"/>
  <c r="AH20" i="11"/>
  <c r="P20" i="11"/>
  <c r="U20" i="11"/>
  <c r="AB20" i="11"/>
  <c r="AG20" i="11"/>
  <c r="AD20" i="11"/>
  <c r="AA20" i="11"/>
  <c r="X20" i="11"/>
  <c r="V20" i="11"/>
  <c r="AJ19" i="11"/>
  <c r="AH19" i="11"/>
  <c r="P19" i="11"/>
  <c r="U19" i="11"/>
  <c r="AB19" i="11"/>
  <c r="AG19" i="11"/>
  <c r="AD19" i="11"/>
  <c r="AA19" i="11"/>
  <c r="X19" i="11"/>
  <c r="V19" i="11"/>
  <c r="AJ18" i="11"/>
  <c r="AH18" i="11"/>
  <c r="P18" i="11"/>
  <c r="U18" i="11"/>
  <c r="AB18" i="11"/>
  <c r="AG18" i="11"/>
  <c r="AD18" i="11"/>
  <c r="AA18" i="11"/>
  <c r="X18" i="11"/>
  <c r="V18" i="11"/>
  <c r="AJ17" i="11"/>
  <c r="AH17" i="11"/>
  <c r="P17" i="11"/>
  <c r="U17" i="11"/>
  <c r="AB17" i="11"/>
  <c r="AG17" i="11"/>
  <c r="AD17" i="11"/>
  <c r="AA17" i="11"/>
  <c r="X17" i="11"/>
  <c r="V17" i="11"/>
  <c r="AJ16" i="11"/>
  <c r="AH16" i="11"/>
  <c r="P16" i="11"/>
  <c r="U16" i="11"/>
  <c r="AB16" i="11"/>
  <c r="AG16" i="11"/>
  <c r="AD16" i="11"/>
  <c r="AA16" i="11"/>
  <c r="X16" i="11"/>
  <c r="V16" i="11"/>
  <c r="AJ15" i="11"/>
  <c r="AH15" i="11"/>
  <c r="P15" i="11"/>
  <c r="U15" i="11"/>
  <c r="AB15" i="11"/>
  <c r="AG15" i="11"/>
  <c r="AD15" i="11"/>
  <c r="AA15" i="11"/>
  <c r="X15" i="11"/>
  <c r="V15" i="11"/>
  <c r="AJ14" i="11"/>
  <c r="AH14" i="11"/>
  <c r="P14" i="11"/>
  <c r="U14" i="11"/>
  <c r="AB14" i="11"/>
  <c r="AG14" i="11"/>
  <c r="AD14" i="11"/>
  <c r="AA14" i="11"/>
  <c r="X14" i="11"/>
  <c r="V14" i="11"/>
  <c r="AJ13" i="11"/>
  <c r="AH13" i="11"/>
  <c r="P13" i="11"/>
  <c r="U13" i="11"/>
  <c r="AB13" i="11"/>
  <c r="AG13" i="11"/>
  <c r="AD13" i="11"/>
  <c r="AA13" i="11"/>
  <c r="X13" i="11"/>
  <c r="V13" i="11"/>
  <c r="AJ12" i="11"/>
  <c r="AH12" i="11"/>
  <c r="P12" i="11"/>
  <c r="U12" i="11"/>
  <c r="AB12" i="11"/>
  <c r="AG12" i="11"/>
  <c r="AD12" i="11"/>
  <c r="AA12" i="11"/>
  <c r="X12" i="11"/>
  <c r="V12" i="11"/>
  <c r="AJ11" i="11"/>
  <c r="AH11" i="11"/>
  <c r="P11" i="11"/>
  <c r="U11" i="11"/>
  <c r="AB11" i="11"/>
  <c r="AG11" i="11"/>
  <c r="AD11" i="11"/>
  <c r="AA11" i="11"/>
  <c r="X11" i="11"/>
  <c r="V11" i="11"/>
  <c r="AJ10" i="11"/>
  <c r="AH10" i="11"/>
  <c r="P10" i="11"/>
  <c r="U10" i="11"/>
  <c r="AB10" i="11"/>
  <c r="AG10" i="11"/>
  <c r="AD10" i="11"/>
  <c r="AA10" i="11"/>
  <c r="X10" i="11"/>
  <c r="V10" i="11"/>
  <c r="AJ9" i="11"/>
  <c r="AH9" i="11"/>
  <c r="P9" i="11"/>
  <c r="U9" i="11"/>
  <c r="AB9" i="11"/>
  <c r="AG9" i="11"/>
  <c r="AD9" i="11"/>
  <c r="AA9" i="11"/>
  <c r="X9" i="11"/>
  <c r="V9" i="11"/>
  <c r="AJ8" i="11"/>
  <c r="AH8" i="11"/>
  <c r="P8" i="11"/>
  <c r="U8" i="11"/>
  <c r="AB8" i="11"/>
  <c r="AG8" i="11"/>
  <c r="AD8" i="11"/>
  <c r="AA8" i="11"/>
  <c r="X8" i="11"/>
  <c r="V8" i="11"/>
  <c r="AJ7" i="11"/>
  <c r="AH7" i="11"/>
  <c r="P7" i="11"/>
  <c r="U7" i="11"/>
  <c r="AB7" i="11"/>
  <c r="AG7" i="11"/>
  <c r="AD7" i="11"/>
  <c r="AA7" i="11"/>
  <c r="X7" i="11"/>
  <c r="V7" i="11"/>
  <c r="AJ6" i="11"/>
  <c r="AH6" i="11"/>
  <c r="P6" i="11"/>
  <c r="U6" i="11"/>
  <c r="AB6" i="11"/>
  <c r="AG6" i="11"/>
  <c r="AD6" i="11"/>
  <c r="AA6" i="11"/>
  <c r="X6" i="11"/>
  <c r="V6" i="11"/>
  <c r="AJ5" i="11"/>
  <c r="AH5" i="11"/>
  <c r="P5" i="11"/>
  <c r="U5" i="11"/>
  <c r="AB5" i="11"/>
  <c r="AG5" i="11"/>
  <c r="AD5" i="11"/>
  <c r="AA5" i="11"/>
  <c r="X5" i="11"/>
  <c r="V5" i="1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AE6" i="1"/>
  <c r="AE7" i="1"/>
  <c r="AE8" i="1"/>
  <c r="AE9" i="1"/>
  <c r="AE10" i="1"/>
  <c r="AE11" i="1"/>
  <c r="AE12" i="1"/>
  <c r="AE13" i="1"/>
  <c r="AE14" i="1"/>
  <c r="AE15" i="1"/>
  <c r="D16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D39" i="1"/>
  <c r="I39" i="1"/>
  <c r="N39" i="1"/>
  <c r="S39" i="1"/>
  <c r="AE39" i="1"/>
  <c r="D40" i="1"/>
  <c r="I40" i="1"/>
  <c r="AE40" i="1"/>
  <c r="D41" i="1"/>
  <c r="AE41" i="1"/>
  <c r="D42" i="1"/>
  <c r="I42" i="1"/>
  <c r="AE42" i="1"/>
  <c r="D43" i="1"/>
  <c r="I43" i="1"/>
  <c r="AE43" i="1"/>
  <c r="D44" i="1"/>
  <c r="AE44" i="1"/>
  <c r="D45" i="1"/>
  <c r="AE45" i="1"/>
  <c r="D46" i="1"/>
  <c r="I46" i="1"/>
  <c r="AE46" i="1"/>
  <c r="D47" i="1"/>
  <c r="I47" i="1"/>
  <c r="AE47" i="1"/>
  <c r="D48" i="1"/>
  <c r="AE48" i="1"/>
  <c r="D49" i="1"/>
  <c r="I49" i="1"/>
  <c r="N49" i="1"/>
  <c r="AE49" i="1"/>
  <c r="D50" i="1"/>
  <c r="AE50" i="1"/>
  <c r="D51" i="1"/>
  <c r="I51" i="1"/>
  <c r="AE51" i="1"/>
  <c r="AE52" i="1"/>
  <c r="D53" i="1"/>
  <c r="I53" i="1"/>
  <c r="AE53" i="1"/>
  <c r="D54" i="1"/>
  <c r="I54" i="1"/>
  <c r="AE54" i="1"/>
  <c r="D55" i="1"/>
  <c r="I55" i="1"/>
  <c r="AE55" i="1"/>
  <c r="AE56" i="1"/>
  <c r="AE57" i="1"/>
  <c r="D58" i="1"/>
  <c r="I58" i="1"/>
  <c r="AE58" i="1"/>
  <c r="D59" i="1"/>
  <c r="AE59" i="1"/>
  <c r="AE60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A66" i="10"/>
  <c r="AH60" i="10"/>
  <c r="AF60" i="10"/>
  <c r="AB60" i="10"/>
  <c r="Z60" i="10"/>
  <c r="V60" i="10"/>
  <c r="D60" i="10"/>
  <c r="I60" i="10"/>
  <c r="N60" i="10"/>
  <c r="S60" i="10"/>
  <c r="T60" i="10"/>
  <c r="P60" i="10"/>
  <c r="K60" i="10"/>
  <c r="F60" i="10"/>
  <c r="AH59" i="10"/>
  <c r="AF59" i="10"/>
  <c r="AB59" i="10"/>
  <c r="Z59" i="10"/>
  <c r="V59" i="10"/>
  <c r="D59" i="10"/>
  <c r="I59" i="10"/>
  <c r="N59" i="10"/>
  <c r="S59" i="10"/>
  <c r="T59" i="10"/>
  <c r="P59" i="10"/>
  <c r="K59" i="10"/>
  <c r="F59" i="10"/>
  <c r="AH58" i="10"/>
  <c r="AF58" i="10"/>
  <c r="AB58" i="10"/>
  <c r="Z58" i="10"/>
  <c r="V58" i="10"/>
  <c r="D58" i="10"/>
  <c r="I58" i="10"/>
  <c r="N58" i="10"/>
  <c r="S58" i="10"/>
  <c r="T58" i="10"/>
  <c r="P58" i="10"/>
  <c r="K58" i="10"/>
  <c r="F58" i="10"/>
  <c r="AH57" i="10"/>
  <c r="AF57" i="10"/>
  <c r="AB57" i="10"/>
  <c r="Z57" i="10"/>
  <c r="V57" i="10"/>
  <c r="D57" i="10"/>
  <c r="I57" i="10"/>
  <c r="N57" i="10"/>
  <c r="S57" i="10"/>
  <c r="T57" i="10"/>
  <c r="P57" i="10"/>
  <c r="K57" i="10"/>
  <c r="F57" i="10"/>
  <c r="AH56" i="10"/>
  <c r="AF56" i="10"/>
  <c r="AB56" i="10"/>
  <c r="Z56" i="10"/>
  <c r="V56" i="10"/>
  <c r="D56" i="10"/>
  <c r="I56" i="10"/>
  <c r="N56" i="10"/>
  <c r="S56" i="10"/>
  <c r="T56" i="10"/>
  <c r="P56" i="10"/>
  <c r="K56" i="10"/>
  <c r="F56" i="10"/>
  <c r="AH55" i="10"/>
  <c r="AF55" i="10"/>
  <c r="AB55" i="10"/>
  <c r="Z55" i="10"/>
  <c r="V55" i="10"/>
  <c r="D55" i="10"/>
  <c r="I55" i="10"/>
  <c r="N55" i="10"/>
  <c r="S55" i="10"/>
  <c r="T55" i="10"/>
  <c r="P55" i="10"/>
  <c r="K55" i="10"/>
  <c r="F55" i="10"/>
  <c r="AH54" i="10"/>
  <c r="AF54" i="10"/>
  <c r="AB54" i="10"/>
  <c r="Z54" i="10"/>
  <c r="V54" i="10"/>
  <c r="D54" i="10"/>
  <c r="I54" i="10"/>
  <c r="N54" i="10"/>
  <c r="S54" i="10"/>
  <c r="T54" i="10"/>
  <c r="P54" i="10"/>
  <c r="K54" i="10"/>
  <c r="F54" i="10"/>
  <c r="AH53" i="10"/>
  <c r="AF53" i="10"/>
  <c r="AB53" i="10"/>
  <c r="Z53" i="10"/>
  <c r="V53" i="10"/>
  <c r="D53" i="10"/>
  <c r="I53" i="10"/>
  <c r="N53" i="10"/>
  <c r="S53" i="10"/>
  <c r="T53" i="10"/>
  <c r="P53" i="10"/>
  <c r="K53" i="10"/>
  <c r="F53" i="10"/>
  <c r="AH52" i="10"/>
  <c r="AF52" i="10"/>
  <c r="AB52" i="10"/>
  <c r="Z52" i="10"/>
  <c r="V52" i="10"/>
  <c r="D52" i="10"/>
  <c r="I52" i="10"/>
  <c r="N52" i="10"/>
  <c r="S52" i="10"/>
  <c r="T52" i="10"/>
  <c r="P52" i="10"/>
  <c r="K52" i="10"/>
  <c r="F52" i="10"/>
  <c r="AH51" i="10"/>
  <c r="AF51" i="10"/>
  <c r="AB51" i="10"/>
  <c r="Z51" i="10"/>
  <c r="V51" i="10"/>
  <c r="D51" i="10"/>
  <c r="I51" i="10"/>
  <c r="N51" i="10"/>
  <c r="S51" i="10"/>
  <c r="T51" i="10"/>
  <c r="P51" i="10"/>
  <c r="K51" i="10"/>
  <c r="F51" i="10"/>
  <c r="AH50" i="10"/>
  <c r="AF50" i="10"/>
  <c r="AB50" i="10"/>
  <c r="Z50" i="10"/>
  <c r="V50" i="10"/>
  <c r="D50" i="10"/>
  <c r="I50" i="10"/>
  <c r="N50" i="10"/>
  <c r="S50" i="10"/>
  <c r="T50" i="10"/>
  <c r="P50" i="10"/>
  <c r="K50" i="10"/>
  <c r="F50" i="10"/>
  <c r="AH49" i="10"/>
  <c r="AF49" i="10"/>
  <c r="AB49" i="10"/>
  <c r="Z49" i="10"/>
  <c r="V49" i="10"/>
  <c r="D49" i="10"/>
  <c r="I49" i="10"/>
  <c r="N49" i="10"/>
  <c r="S49" i="10"/>
  <c r="T49" i="10"/>
  <c r="P49" i="10"/>
  <c r="K49" i="10"/>
  <c r="F49" i="10"/>
  <c r="AH48" i="10"/>
  <c r="AF48" i="10"/>
  <c r="AB48" i="10"/>
  <c r="Z48" i="10"/>
  <c r="V48" i="10"/>
  <c r="D48" i="10"/>
  <c r="I48" i="10"/>
  <c r="N48" i="10"/>
  <c r="S48" i="10"/>
  <c r="T48" i="10"/>
  <c r="P48" i="10"/>
  <c r="K48" i="10"/>
  <c r="F48" i="10"/>
  <c r="AH47" i="10"/>
  <c r="AF47" i="10"/>
  <c r="AB47" i="10"/>
  <c r="Z47" i="10"/>
  <c r="V47" i="10"/>
  <c r="D47" i="10"/>
  <c r="I47" i="10"/>
  <c r="N47" i="10"/>
  <c r="S47" i="10"/>
  <c r="T47" i="10"/>
  <c r="P47" i="10"/>
  <c r="K47" i="10"/>
  <c r="F47" i="10"/>
  <c r="AH46" i="10"/>
  <c r="AF46" i="10"/>
  <c r="AB46" i="10"/>
  <c r="Z46" i="10"/>
  <c r="V46" i="10"/>
  <c r="D46" i="10"/>
  <c r="I46" i="10"/>
  <c r="N46" i="10"/>
  <c r="S46" i="10"/>
  <c r="T46" i="10"/>
  <c r="P46" i="10"/>
  <c r="K46" i="10"/>
  <c r="F46" i="10"/>
  <c r="AH45" i="10"/>
  <c r="AF45" i="10"/>
  <c r="AB45" i="10"/>
  <c r="Z45" i="10"/>
  <c r="V45" i="10"/>
  <c r="D45" i="10"/>
  <c r="I45" i="10"/>
  <c r="N45" i="10"/>
  <c r="S45" i="10"/>
  <c r="T45" i="10"/>
  <c r="P45" i="10"/>
  <c r="K45" i="10"/>
  <c r="F45" i="10"/>
  <c r="AH44" i="10"/>
  <c r="AF44" i="10"/>
  <c r="AB44" i="10"/>
  <c r="Z44" i="10"/>
  <c r="V44" i="10"/>
  <c r="D44" i="10"/>
  <c r="I44" i="10"/>
  <c r="N44" i="10"/>
  <c r="S44" i="10"/>
  <c r="T44" i="10"/>
  <c r="P44" i="10"/>
  <c r="K44" i="10"/>
  <c r="F44" i="10"/>
  <c r="AH43" i="10"/>
  <c r="AF43" i="10"/>
  <c r="AB43" i="10"/>
  <c r="Z43" i="10"/>
  <c r="V43" i="10"/>
  <c r="D43" i="10"/>
  <c r="I43" i="10"/>
  <c r="N43" i="10"/>
  <c r="S43" i="10"/>
  <c r="T43" i="10"/>
  <c r="P43" i="10"/>
  <c r="K43" i="10"/>
  <c r="F43" i="10"/>
  <c r="AH42" i="10"/>
  <c r="AF42" i="10"/>
  <c r="AB42" i="10"/>
  <c r="Z42" i="10"/>
  <c r="V42" i="10"/>
  <c r="D42" i="10"/>
  <c r="I42" i="10"/>
  <c r="N42" i="10"/>
  <c r="S42" i="10"/>
  <c r="T42" i="10"/>
  <c r="P42" i="10"/>
  <c r="K42" i="10"/>
  <c r="F42" i="10"/>
  <c r="AH41" i="10"/>
  <c r="AF41" i="10"/>
  <c r="AB41" i="10"/>
  <c r="Z41" i="10"/>
  <c r="V41" i="10"/>
  <c r="D41" i="10"/>
  <c r="I41" i="10"/>
  <c r="N41" i="10"/>
  <c r="S41" i="10"/>
  <c r="T41" i="10"/>
  <c r="P41" i="10"/>
  <c r="K41" i="10"/>
  <c r="F41" i="10"/>
  <c r="AH40" i="10"/>
  <c r="AF40" i="10"/>
  <c r="AB40" i="10"/>
  <c r="Z40" i="10"/>
  <c r="V40" i="10"/>
  <c r="D40" i="10"/>
  <c r="I40" i="10"/>
  <c r="N40" i="10"/>
  <c r="S40" i="10"/>
  <c r="T40" i="10"/>
  <c r="P40" i="10"/>
  <c r="K40" i="10"/>
  <c r="F40" i="10"/>
  <c r="AH39" i="10"/>
  <c r="AF39" i="10"/>
  <c r="AB39" i="10"/>
  <c r="Z39" i="10"/>
  <c r="V39" i="10"/>
  <c r="D39" i="10"/>
  <c r="I39" i="10"/>
  <c r="N39" i="10"/>
  <c r="S39" i="10"/>
  <c r="T39" i="10"/>
  <c r="P39" i="10"/>
  <c r="K39" i="10"/>
  <c r="F39" i="10"/>
  <c r="AH38" i="10"/>
  <c r="AF38" i="10"/>
  <c r="AB38" i="10"/>
  <c r="Z38" i="10"/>
  <c r="V38" i="10"/>
  <c r="D38" i="10"/>
  <c r="I38" i="10"/>
  <c r="N38" i="10"/>
  <c r="S38" i="10"/>
  <c r="T38" i="10"/>
  <c r="P38" i="10"/>
  <c r="K38" i="10"/>
  <c r="F38" i="10"/>
  <c r="AH37" i="10"/>
  <c r="AF37" i="10"/>
  <c r="AB37" i="10"/>
  <c r="Z37" i="10"/>
  <c r="V37" i="10"/>
  <c r="D37" i="10"/>
  <c r="I37" i="10"/>
  <c r="N37" i="10"/>
  <c r="S37" i="10"/>
  <c r="T37" i="10"/>
  <c r="P37" i="10"/>
  <c r="K37" i="10"/>
  <c r="F37" i="10"/>
  <c r="AH36" i="10"/>
  <c r="AF36" i="10"/>
  <c r="AB36" i="10"/>
  <c r="Z36" i="10"/>
  <c r="V36" i="10"/>
  <c r="D36" i="10"/>
  <c r="I36" i="10"/>
  <c r="N36" i="10"/>
  <c r="S36" i="10"/>
  <c r="T36" i="10"/>
  <c r="P36" i="10"/>
  <c r="K36" i="10"/>
  <c r="F36" i="10"/>
  <c r="AH35" i="10"/>
  <c r="AF35" i="10"/>
  <c r="AB35" i="10"/>
  <c r="Z35" i="10"/>
  <c r="V35" i="10"/>
  <c r="D35" i="10"/>
  <c r="I35" i="10"/>
  <c r="N35" i="10"/>
  <c r="S35" i="10"/>
  <c r="T35" i="10"/>
  <c r="P35" i="10"/>
  <c r="K35" i="10"/>
  <c r="F35" i="10"/>
  <c r="AH34" i="10"/>
  <c r="AF34" i="10"/>
  <c r="AB34" i="10"/>
  <c r="Z34" i="10"/>
  <c r="V34" i="10"/>
  <c r="D34" i="10"/>
  <c r="I34" i="10"/>
  <c r="N34" i="10"/>
  <c r="S34" i="10"/>
  <c r="T34" i="10"/>
  <c r="P34" i="10"/>
  <c r="K34" i="10"/>
  <c r="F34" i="10"/>
  <c r="AH33" i="10"/>
  <c r="AF33" i="10"/>
  <c r="AB33" i="10"/>
  <c r="Z33" i="10"/>
  <c r="V33" i="10"/>
  <c r="D33" i="10"/>
  <c r="I33" i="10"/>
  <c r="N33" i="10"/>
  <c r="S33" i="10"/>
  <c r="T33" i="10"/>
  <c r="P33" i="10"/>
  <c r="K33" i="10"/>
  <c r="F33" i="10"/>
  <c r="AH32" i="10"/>
  <c r="AF32" i="10"/>
  <c r="AB32" i="10"/>
  <c r="Z32" i="10"/>
  <c r="V32" i="10"/>
  <c r="D32" i="10"/>
  <c r="I32" i="10"/>
  <c r="N32" i="10"/>
  <c r="S32" i="10"/>
  <c r="T32" i="10"/>
  <c r="P32" i="10"/>
  <c r="K32" i="10"/>
  <c r="F32" i="10"/>
  <c r="AH31" i="10"/>
  <c r="AF31" i="10"/>
  <c r="AB31" i="10"/>
  <c r="Z31" i="10"/>
  <c r="V31" i="10"/>
  <c r="D31" i="10"/>
  <c r="I31" i="10"/>
  <c r="N31" i="10"/>
  <c r="S31" i="10"/>
  <c r="T31" i="10"/>
  <c r="P31" i="10"/>
  <c r="K31" i="10"/>
  <c r="F31" i="10"/>
  <c r="AH30" i="10"/>
  <c r="AF30" i="10"/>
  <c r="AB30" i="10"/>
  <c r="Z30" i="10"/>
  <c r="V30" i="10"/>
  <c r="D30" i="10"/>
  <c r="I30" i="10"/>
  <c r="N30" i="10"/>
  <c r="S30" i="10"/>
  <c r="T30" i="10"/>
  <c r="P30" i="10"/>
  <c r="K30" i="10"/>
  <c r="F30" i="10"/>
  <c r="AH29" i="10"/>
  <c r="AF29" i="10"/>
  <c r="AB29" i="10"/>
  <c r="Z29" i="10"/>
  <c r="V29" i="10"/>
  <c r="D29" i="10"/>
  <c r="I29" i="10"/>
  <c r="N29" i="10"/>
  <c r="S29" i="10"/>
  <c r="T29" i="10"/>
  <c r="P29" i="10"/>
  <c r="K29" i="10"/>
  <c r="F29" i="10"/>
  <c r="AH28" i="10"/>
  <c r="AF28" i="10"/>
  <c r="AB28" i="10"/>
  <c r="Z28" i="10"/>
  <c r="V28" i="10"/>
  <c r="D28" i="10"/>
  <c r="I28" i="10"/>
  <c r="N28" i="10"/>
  <c r="S28" i="10"/>
  <c r="T28" i="10"/>
  <c r="P28" i="10"/>
  <c r="K28" i="10"/>
  <c r="F28" i="10"/>
  <c r="AH27" i="10"/>
  <c r="AF27" i="10"/>
  <c r="AB27" i="10"/>
  <c r="Z27" i="10"/>
  <c r="V27" i="10"/>
  <c r="D27" i="10"/>
  <c r="I27" i="10"/>
  <c r="N27" i="10"/>
  <c r="S27" i="10"/>
  <c r="T27" i="10"/>
  <c r="P27" i="10"/>
  <c r="K27" i="10"/>
  <c r="F27" i="10"/>
  <c r="AH26" i="10"/>
  <c r="AF26" i="10"/>
  <c r="AB26" i="10"/>
  <c r="Z26" i="10"/>
  <c r="V26" i="10"/>
  <c r="D26" i="10"/>
  <c r="I26" i="10"/>
  <c r="N26" i="10"/>
  <c r="S26" i="10"/>
  <c r="T26" i="10"/>
  <c r="P26" i="10"/>
  <c r="K26" i="10"/>
  <c r="F26" i="10"/>
  <c r="AH25" i="10"/>
  <c r="AF25" i="10"/>
  <c r="AB25" i="10"/>
  <c r="Z25" i="10"/>
  <c r="V25" i="10"/>
  <c r="D25" i="10"/>
  <c r="I25" i="10"/>
  <c r="N25" i="10"/>
  <c r="S25" i="10"/>
  <c r="T25" i="10"/>
  <c r="P25" i="10"/>
  <c r="K25" i="10"/>
  <c r="F25" i="10"/>
  <c r="AH24" i="10"/>
  <c r="AF24" i="10"/>
  <c r="AB24" i="10"/>
  <c r="Z24" i="10"/>
  <c r="V24" i="10"/>
  <c r="D24" i="10"/>
  <c r="I24" i="10"/>
  <c r="N24" i="10"/>
  <c r="S24" i="10"/>
  <c r="T24" i="10"/>
  <c r="P24" i="10"/>
  <c r="K24" i="10"/>
  <c r="F24" i="10"/>
  <c r="AH23" i="10"/>
  <c r="AF23" i="10"/>
  <c r="AB23" i="10"/>
  <c r="Z23" i="10"/>
  <c r="V23" i="10"/>
  <c r="D23" i="10"/>
  <c r="I23" i="10"/>
  <c r="N23" i="10"/>
  <c r="S23" i="10"/>
  <c r="T23" i="10"/>
  <c r="P23" i="10"/>
  <c r="K23" i="10"/>
  <c r="F23" i="10"/>
  <c r="AH22" i="10"/>
  <c r="AF22" i="10"/>
  <c r="AB22" i="10"/>
  <c r="Z22" i="10"/>
  <c r="V22" i="10"/>
  <c r="D22" i="10"/>
  <c r="I22" i="10"/>
  <c r="N22" i="10"/>
  <c r="S22" i="10"/>
  <c r="T22" i="10"/>
  <c r="P22" i="10"/>
  <c r="K22" i="10"/>
  <c r="F22" i="10"/>
  <c r="AH21" i="10"/>
  <c r="AF21" i="10"/>
  <c r="AB21" i="10"/>
  <c r="Z21" i="10"/>
  <c r="V21" i="10"/>
  <c r="D21" i="10"/>
  <c r="I21" i="10"/>
  <c r="N21" i="10"/>
  <c r="S21" i="10"/>
  <c r="T21" i="10"/>
  <c r="P21" i="10"/>
  <c r="K21" i="10"/>
  <c r="F21" i="10"/>
  <c r="AH20" i="10"/>
  <c r="AF20" i="10"/>
  <c r="AB20" i="10"/>
  <c r="Z20" i="10"/>
  <c r="V20" i="10"/>
  <c r="D20" i="10"/>
  <c r="I20" i="10"/>
  <c r="N20" i="10"/>
  <c r="S20" i="10"/>
  <c r="T20" i="10"/>
  <c r="P20" i="10"/>
  <c r="K20" i="10"/>
  <c r="F20" i="10"/>
  <c r="AH19" i="10"/>
  <c r="AF19" i="10"/>
  <c r="AB19" i="10"/>
  <c r="Z19" i="10"/>
  <c r="V19" i="10"/>
  <c r="D19" i="10"/>
  <c r="I19" i="10"/>
  <c r="N19" i="10"/>
  <c r="S19" i="10"/>
  <c r="T19" i="10"/>
  <c r="P19" i="10"/>
  <c r="K19" i="10"/>
  <c r="F19" i="10"/>
  <c r="AH18" i="10"/>
  <c r="AF18" i="10"/>
  <c r="AB18" i="10"/>
  <c r="Z18" i="10"/>
  <c r="V18" i="10"/>
  <c r="D18" i="10"/>
  <c r="I18" i="10"/>
  <c r="N18" i="10"/>
  <c r="S18" i="10"/>
  <c r="T18" i="10"/>
  <c r="P18" i="10"/>
  <c r="K18" i="10"/>
  <c r="F18" i="10"/>
  <c r="AH17" i="10"/>
  <c r="AF17" i="10"/>
  <c r="AB17" i="10"/>
  <c r="Z17" i="10"/>
  <c r="V17" i="10"/>
  <c r="D17" i="10"/>
  <c r="I17" i="10"/>
  <c r="N17" i="10"/>
  <c r="S17" i="10"/>
  <c r="T17" i="10"/>
  <c r="P17" i="10"/>
  <c r="K17" i="10"/>
  <c r="F17" i="10"/>
  <c r="AH16" i="10"/>
  <c r="AF16" i="10"/>
  <c r="AB16" i="10"/>
  <c r="Z16" i="10"/>
  <c r="V16" i="10"/>
  <c r="D16" i="10"/>
  <c r="I16" i="10"/>
  <c r="N16" i="10"/>
  <c r="S16" i="10"/>
  <c r="T16" i="10"/>
  <c r="P16" i="10"/>
  <c r="K16" i="10"/>
  <c r="F16" i="10"/>
  <c r="AH15" i="10"/>
  <c r="AF15" i="10"/>
  <c r="AB15" i="10"/>
  <c r="Z15" i="10"/>
  <c r="V15" i="10"/>
  <c r="D15" i="10"/>
  <c r="I15" i="10"/>
  <c r="N15" i="10"/>
  <c r="S15" i="10"/>
  <c r="T15" i="10"/>
  <c r="P15" i="10"/>
  <c r="K15" i="10"/>
  <c r="F15" i="10"/>
  <c r="AH14" i="10"/>
  <c r="AF14" i="10"/>
  <c r="AB14" i="10"/>
  <c r="Z14" i="10"/>
  <c r="V14" i="10"/>
  <c r="D14" i="10"/>
  <c r="I14" i="10"/>
  <c r="N14" i="10"/>
  <c r="S14" i="10"/>
  <c r="T14" i="10"/>
  <c r="P14" i="10"/>
  <c r="K14" i="10"/>
  <c r="F14" i="10"/>
  <c r="AH13" i="10"/>
  <c r="AF13" i="10"/>
  <c r="AB13" i="10"/>
  <c r="Z13" i="10"/>
  <c r="V13" i="10"/>
  <c r="D13" i="10"/>
  <c r="I13" i="10"/>
  <c r="N13" i="10"/>
  <c r="S13" i="10"/>
  <c r="T13" i="10"/>
  <c r="P13" i="10"/>
  <c r="K13" i="10"/>
  <c r="F13" i="10"/>
  <c r="AH12" i="10"/>
  <c r="AF12" i="10"/>
  <c r="AB12" i="10"/>
  <c r="Z12" i="10"/>
  <c r="V12" i="10"/>
  <c r="D12" i="10"/>
  <c r="I12" i="10"/>
  <c r="N12" i="10"/>
  <c r="S12" i="10"/>
  <c r="T12" i="10"/>
  <c r="P12" i="10"/>
  <c r="K12" i="10"/>
  <c r="F12" i="10"/>
  <c r="AH11" i="10"/>
  <c r="AF11" i="10"/>
  <c r="AB11" i="10"/>
  <c r="Z11" i="10"/>
  <c r="V11" i="10"/>
  <c r="D11" i="10"/>
  <c r="I11" i="10"/>
  <c r="N11" i="10"/>
  <c r="S11" i="10"/>
  <c r="T11" i="10"/>
  <c r="P11" i="10"/>
  <c r="K11" i="10"/>
  <c r="F11" i="10"/>
  <c r="AH10" i="10"/>
  <c r="AF10" i="10"/>
  <c r="AB10" i="10"/>
  <c r="Z10" i="10"/>
  <c r="V10" i="10"/>
  <c r="D10" i="10"/>
  <c r="I10" i="10"/>
  <c r="N10" i="10"/>
  <c r="S10" i="10"/>
  <c r="T10" i="10"/>
  <c r="P10" i="10"/>
  <c r="K10" i="10"/>
  <c r="F10" i="10"/>
  <c r="AH9" i="10"/>
  <c r="AF9" i="10"/>
  <c r="AB9" i="10"/>
  <c r="Z9" i="10"/>
  <c r="V9" i="10"/>
  <c r="D9" i="10"/>
  <c r="I9" i="10"/>
  <c r="N9" i="10"/>
  <c r="S9" i="10"/>
  <c r="T9" i="10"/>
  <c r="P9" i="10"/>
  <c r="K9" i="10"/>
  <c r="F9" i="10"/>
  <c r="AH8" i="10"/>
  <c r="AF8" i="10"/>
  <c r="AB8" i="10"/>
  <c r="Z8" i="10"/>
  <c r="V8" i="10"/>
  <c r="D8" i="10"/>
  <c r="I8" i="10"/>
  <c r="N8" i="10"/>
  <c r="S8" i="10"/>
  <c r="T8" i="10"/>
  <c r="P8" i="10"/>
  <c r="K8" i="10"/>
  <c r="F8" i="10"/>
  <c r="AH7" i="10"/>
  <c r="AF7" i="10"/>
  <c r="AB7" i="10"/>
  <c r="Z7" i="10"/>
  <c r="V7" i="10"/>
  <c r="D7" i="10"/>
  <c r="I7" i="10"/>
  <c r="N7" i="10"/>
  <c r="S7" i="10"/>
  <c r="T7" i="10"/>
  <c r="P7" i="10"/>
  <c r="K7" i="10"/>
  <c r="F7" i="10"/>
  <c r="AH6" i="10"/>
  <c r="AF6" i="10"/>
  <c r="AB6" i="10"/>
  <c r="Z6" i="10"/>
  <c r="V6" i="10"/>
  <c r="D6" i="10"/>
  <c r="I6" i="10"/>
  <c r="N6" i="10"/>
  <c r="S6" i="10"/>
  <c r="T6" i="10"/>
  <c r="P6" i="10"/>
  <c r="K6" i="10"/>
  <c r="F6" i="10"/>
  <c r="AH5" i="10"/>
  <c r="AF5" i="10"/>
  <c r="D5" i="10"/>
  <c r="I5" i="10"/>
  <c r="N5" i="10"/>
  <c r="S5" i="10"/>
  <c r="Z5" i="10"/>
  <c r="AE5" i="10"/>
  <c r="AB5" i="10"/>
  <c r="Y5" i="10"/>
  <c r="V5" i="10"/>
  <c r="T5" i="10"/>
  <c r="P5" i="10"/>
  <c r="K5" i="10"/>
  <c r="F5" i="10"/>
  <c r="A66" i="1"/>
  <c r="F23" i="1"/>
  <c r="F24" i="1"/>
  <c r="F25" i="1"/>
  <c r="F27" i="1"/>
  <c r="F28" i="1"/>
  <c r="F33" i="1"/>
  <c r="F36" i="1"/>
  <c r="F40" i="1"/>
  <c r="F45" i="1"/>
  <c r="F48" i="1"/>
  <c r="F52" i="1"/>
  <c r="F56" i="1"/>
  <c r="F57" i="1"/>
  <c r="F58" i="1"/>
  <c r="F60" i="1"/>
  <c r="K5" i="1"/>
  <c r="F4" i="3"/>
  <c r="F5" i="3"/>
  <c r="F6" i="3"/>
  <c r="K8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K51" i="1"/>
  <c r="F50" i="3"/>
  <c r="F51" i="3"/>
  <c r="F52" i="3"/>
  <c r="F53" i="3"/>
  <c r="F54" i="3"/>
  <c r="F55" i="3"/>
  <c r="F56" i="3"/>
  <c r="K58" i="1"/>
  <c r="F57" i="3"/>
  <c r="F58" i="3"/>
  <c r="F59" i="3"/>
  <c r="F3" i="3"/>
  <c r="D3" i="3"/>
  <c r="I5" i="1"/>
  <c r="E4" i="3"/>
  <c r="E5" i="3"/>
  <c r="I7" i="1"/>
  <c r="E6" i="3"/>
  <c r="I8" i="1"/>
  <c r="E7" i="3"/>
  <c r="I9" i="1"/>
  <c r="E8" i="3"/>
  <c r="I10" i="1"/>
  <c r="E9" i="3"/>
  <c r="I11" i="1"/>
  <c r="E10" i="3"/>
  <c r="I12" i="1"/>
  <c r="E11" i="3"/>
  <c r="I13" i="1"/>
  <c r="E12" i="3"/>
  <c r="I14" i="1"/>
  <c r="E13" i="3"/>
  <c r="I15" i="1"/>
  <c r="E14" i="3"/>
  <c r="I16" i="1"/>
  <c r="E15" i="3"/>
  <c r="I17" i="1"/>
  <c r="E16" i="3"/>
  <c r="E17" i="3"/>
  <c r="E18" i="3"/>
  <c r="E19" i="3"/>
  <c r="I21" i="1"/>
  <c r="E20" i="3"/>
  <c r="E21" i="3"/>
  <c r="E22" i="3"/>
  <c r="E23" i="3"/>
  <c r="E24" i="3"/>
  <c r="I26" i="1"/>
  <c r="E25" i="3"/>
  <c r="E26" i="3"/>
  <c r="E27" i="3"/>
  <c r="E28" i="3"/>
  <c r="I30" i="1"/>
  <c r="E29" i="3"/>
  <c r="I31" i="1"/>
  <c r="E30" i="3"/>
  <c r="E31" i="3"/>
  <c r="E32" i="3"/>
  <c r="I34" i="1"/>
  <c r="E33" i="3"/>
  <c r="I35" i="1"/>
  <c r="E34" i="3"/>
  <c r="E35" i="3"/>
  <c r="E36" i="3"/>
  <c r="I38" i="1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B60" i="3"/>
  <c r="E62" i="3"/>
  <c r="N5" i="1"/>
  <c r="G4" i="3"/>
  <c r="G5" i="3"/>
  <c r="N7" i="1"/>
  <c r="G6" i="3"/>
  <c r="G7" i="3"/>
  <c r="G8" i="3"/>
  <c r="G9" i="3"/>
  <c r="G10" i="3"/>
  <c r="N12" i="1"/>
  <c r="G11" i="3"/>
  <c r="G12" i="3"/>
  <c r="G13" i="3"/>
  <c r="N15" i="1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N34" i="1"/>
  <c r="G33" i="3"/>
  <c r="N35" i="1"/>
  <c r="G34" i="3"/>
  <c r="G35" i="3"/>
  <c r="G36" i="3"/>
  <c r="N38" i="1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2" i="3"/>
  <c r="S5" i="1"/>
  <c r="I4" i="3"/>
  <c r="I5" i="3"/>
  <c r="I6" i="3"/>
  <c r="I7" i="3"/>
  <c r="I8" i="3"/>
  <c r="I9" i="3"/>
  <c r="I10" i="3"/>
  <c r="S12" i="1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S38" i="1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2" i="3"/>
  <c r="Z5" i="1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Z38" i="1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2" i="3"/>
  <c r="AF5" i="1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AF38" i="1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2" i="3"/>
  <c r="D5" i="1"/>
  <c r="C4" i="3"/>
  <c r="D6" i="1"/>
  <c r="C5" i="3"/>
  <c r="D7" i="1"/>
  <c r="C6" i="3"/>
  <c r="D8" i="1"/>
  <c r="C7" i="3"/>
  <c r="D9" i="1"/>
  <c r="C8" i="3"/>
  <c r="D10" i="1"/>
  <c r="C9" i="3"/>
  <c r="D11" i="1"/>
  <c r="C10" i="3"/>
  <c r="D12" i="1"/>
  <c r="C11" i="3"/>
  <c r="D13" i="1"/>
  <c r="C12" i="3"/>
  <c r="D14" i="1"/>
  <c r="C13" i="3"/>
  <c r="D15" i="1"/>
  <c r="C14" i="3"/>
  <c r="C15" i="3"/>
  <c r="D17" i="1"/>
  <c r="C16" i="3"/>
  <c r="D18" i="1"/>
  <c r="C17" i="3"/>
  <c r="D19" i="1"/>
  <c r="C18" i="3"/>
  <c r="D20" i="1"/>
  <c r="C19" i="3"/>
  <c r="D21" i="1"/>
  <c r="C20" i="3"/>
  <c r="D22" i="1"/>
  <c r="C21" i="3"/>
  <c r="C22" i="3"/>
  <c r="C23" i="3"/>
  <c r="D25" i="1"/>
  <c r="C24" i="3"/>
  <c r="D26" i="1"/>
  <c r="C25" i="3"/>
  <c r="D27" i="1"/>
  <c r="C26" i="3"/>
  <c r="C27" i="3"/>
  <c r="D29" i="1"/>
  <c r="C28" i="3"/>
  <c r="D30" i="1"/>
  <c r="C29" i="3"/>
  <c r="D31" i="1"/>
  <c r="C30" i="3"/>
  <c r="D32" i="1"/>
  <c r="C31" i="3"/>
  <c r="C32" i="3"/>
  <c r="D34" i="1"/>
  <c r="C33" i="3"/>
  <c r="D35" i="1"/>
  <c r="C34" i="3"/>
  <c r="C35" i="3"/>
  <c r="D37" i="1"/>
  <c r="C36" i="3"/>
  <c r="D38" i="1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2" i="3"/>
  <c r="I6" i="1"/>
  <c r="A59" i="3"/>
  <c r="A55" i="3"/>
  <c r="A56" i="3"/>
  <c r="A57" i="3"/>
  <c r="A58" i="3"/>
  <c r="A50" i="3"/>
  <c r="A51" i="3"/>
  <c r="A52" i="3"/>
  <c r="A53" i="3"/>
  <c r="A54" i="3"/>
  <c r="A38" i="3"/>
  <c r="A39" i="3"/>
  <c r="A40" i="3"/>
  <c r="A41" i="3"/>
  <c r="A42" i="3"/>
  <c r="A43" i="3"/>
  <c r="A44" i="3"/>
  <c r="A45" i="3"/>
  <c r="A46" i="3"/>
  <c r="A47" i="3"/>
  <c r="A48" i="3"/>
  <c r="A49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" i="3"/>
  <c r="AE5" i="1"/>
  <c r="AH60" i="1"/>
  <c r="AF60" i="1"/>
  <c r="AH59" i="1"/>
  <c r="AF59" i="1"/>
  <c r="AH58" i="1"/>
  <c r="AF58" i="1"/>
  <c r="AH57" i="1"/>
  <c r="AF57" i="1"/>
  <c r="AH56" i="1"/>
  <c r="AF56" i="1"/>
  <c r="AH55" i="1"/>
  <c r="AF55" i="1"/>
  <c r="AH54" i="1"/>
  <c r="AF54" i="1"/>
  <c r="AH53" i="1"/>
  <c r="AF53" i="1"/>
  <c r="AH52" i="1"/>
  <c r="AF52" i="1"/>
  <c r="AH51" i="1"/>
  <c r="AF51" i="1"/>
  <c r="AH50" i="1"/>
  <c r="AF50" i="1"/>
  <c r="AH49" i="1"/>
  <c r="AF49" i="1"/>
  <c r="AH48" i="1"/>
  <c r="AF48" i="1"/>
  <c r="AH47" i="1"/>
  <c r="AF47" i="1"/>
  <c r="AH46" i="1"/>
  <c r="AF46" i="1"/>
  <c r="AH45" i="1"/>
  <c r="AF45" i="1"/>
  <c r="AH44" i="1"/>
  <c r="AF44" i="1"/>
  <c r="AH43" i="1"/>
  <c r="AF43" i="1"/>
  <c r="AH42" i="1"/>
  <c r="AF42" i="1"/>
  <c r="AH41" i="1"/>
  <c r="AF41" i="1"/>
  <c r="AH40" i="1"/>
  <c r="AF40" i="1"/>
  <c r="AH39" i="1"/>
  <c r="AF39" i="1"/>
  <c r="AH38" i="1"/>
  <c r="AH37" i="1"/>
  <c r="AF37" i="1"/>
  <c r="AH36" i="1"/>
  <c r="AF36" i="1"/>
  <c r="AH35" i="1"/>
  <c r="AF35" i="1"/>
  <c r="AH34" i="1"/>
  <c r="AF34" i="1"/>
  <c r="AH33" i="1"/>
  <c r="AF33" i="1"/>
  <c r="AH32" i="1"/>
  <c r="AF32" i="1"/>
  <c r="AH31" i="1"/>
  <c r="AF31" i="1"/>
  <c r="AH30" i="1"/>
  <c r="AF30" i="1"/>
  <c r="AH29" i="1"/>
  <c r="AF29" i="1"/>
  <c r="AH28" i="1"/>
  <c r="AF28" i="1"/>
  <c r="AH27" i="1"/>
  <c r="AF27" i="1"/>
  <c r="AH26" i="1"/>
  <c r="AF26" i="1"/>
  <c r="AH25" i="1"/>
  <c r="AF25" i="1"/>
  <c r="AH24" i="1"/>
  <c r="AF24" i="1"/>
  <c r="AH23" i="1"/>
  <c r="AF23" i="1"/>
  <c r="AH22" i="1"/>
  <c r="AF22" i="1"/>
  <c r="AH21" i="1"/>
  <c r="AF21" i="1"/>
  <c r="AH20" i="1"/>
  <c r="AF20" i="1"/>
  <c r="AH19" i="1"/>
  <c r="AF19" i="1"/>
  <c r="AH18" i="1"/>
  <c r="AF18" i="1"/>
  <c r="AH17" i="1"/>
  <c r="AF17" i="1"/>
  <c r="AH16" i="1"/>
  <c r="AF16" i="1"/>
  <c r="AH15" i="1"/>
  <c r="AF15" i="1"/>
  <c r="AH14" i="1"/>
  <c r="AF14" i="1"/>
  <c r="AH13" i="1"/>
  <c r="AF13" i="1"/>
  <c r="AH12" i="1"/>
  <c r="AF12" i="1"/>
  <c r="AH11" i="1"/>
  <c r="AF11" i="1"/>
  <c r="AH10" i="1"/>
  <c r="AF10" i="1"/>
  <c r="AH9" i="1"/>
  <c r="AF9" i="1"/>
  <c r="AH8" i="1"/>
  <c r="AF8" i="1"/>
  <c r="AH7" i="1"/>
  <c r="AF7" i="1"/>
  <c r="AH6" i="1"/>
  <c r="AF6" i="1"/>
  <c r="AH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5" i="1"/>
  <c r="Y5" i="1"/>
  <c r="N6" i="1"/>
  <c r="S6" i="1"/>
  <c r="T6" i="1"/>
  <c r="S7" i="1"/>
  <c r="T7" i="1"/>
  <c r="N8" i="1"/>
  <c r="S8" i="1"/>
  <c r="T8" i="1"/>
  <c r="N9" i="1"/>
  <c r="S9" i="1"/>
  <c r="T9" i="1"/>
  <c r="N10" i="1"/>
  <c r="S10" i="1"/>
  <c r="T10" i="1"/>
  <c r="N11" i="1"/>
  <c r="S11" i="1"/>
  <c r="T11" i="1"/>
  <c r="T12" i="1"/>
  <c r="N13" i="1"/>
  <c r="S13" i="1"/>
  <c r="T13" i="1"/>
  <c r="N14" i="1"/>
  <c r="S14" i="1"/>
  <c r="T14" i="1"/>
  <c r="S15" i="1"/>
  <c r="T15" i="1"/>
  <c r="N16" i="1"/>
  <c r="S16" i="1"/>
  <c r="T16" i="1"/>
  <c r="N17" i="1"/>
  <c r="S17" i="1"/>
  <c r="T17" i="1"/>
  <c r="I18" i="1"/>
  <c r="N18" i="1"/>
  <c r="S18" i="1"/>
  <c r="T18" i="1"/>
  <c r="I19" i="1"/>
  <c r="N19" i="1"/>
  <c r="S19" i="1"/>
  <c r="T19" i="1"/>
  <c r="I20" i="1"/>
  <c r="N20" i="1"/>
  <c r="S20" i="1"/>
  <c r="T20" i="1"/>
  <c r="N21" i="1"/>
  <c r="S21" i="1"/>
  <c r="T21" i="1"/>
  <c r="I22" i="1"/>
  <c r="N22" i="1"/>
  <c r="S22" i="1"/>
  <c r="T22" i="1"/>
  <c r="D23" i="1"/>
  <c r="I23" i="1"/>
  <c r="N23" i="1"/>
  <c r="S23" i="1"/>
  <c r="T23" i="1"/>
  <c r="D24" i="1"/>
  <c r="I24" i="1"/>
  <c r="N24" i="1"/>
  <c r="S24" i="1"/>
  <c r="T24" i="1"/>
  <c r="I25" i="1"/>
  <c r="N25" i="1"/>
  <c r="S25" i="1"/>
  <c r="T25" i="1"/>
  <c r="N26" i="1"/>
  <c r="S26" i="1"/>
  <c r="T26" i="1"/>
  <c r="I27" i="1"/>
  <c r="N27" i="1"/>
  <c r="S27" i="1"/>
  <c r="T27" i="1"/>
  <c r="D28" i="1"/>
  <c r="I28" i="1"/>
  <c r="N28" i="1"/>
  <c r="S28" i="1"/>
  <c r="T28" i="1"/>
  <c r="I29" i="1"/>
  <c r="N29" i="1"/>
  <c r="S29" i="1"/>
  <c r="T29" i="1"/>
  <c r="N30" i="1"/>
  <c r="S30" i="1"/>
  <c r="T30" i="1"/>
  <c r="N31" i="1"/>
  <c r="S31" i="1"/>
  <c r="T31" i="1"/>
  <c r="I32" i="1"/>
  <c r="N32" i="1"/>
  <c r="S32" i="1"/>
  <c r="T32" i="1"/>
  <c r="D33" i="1"/>
  <c r="I33" i="1"/>
  <c r="N33" i="1"/>
  <c r="S33" i="1"/>
  <c r="T33" i="1"/>
  <c r="S34" i="1"/>
  <c r="T34" i="1"/>
  <c r="S35" i="1"/>
  <c r="T35" i="1"/>
  <c r="D36" i="1"/>
  <c r="I36" i="1"/>
  <c r="N36" i="1"/>
  <c r="S36" i="1"/>
  <c r="T36" i="1"/>
  <c r="I37" i="1"/>
  <c r="N37" i="1"/>
  <c r="S37" i="1"/>
  <c r="T37" i="1"/>
  <c r="T38" i="1"/>
  <c r="T39" i="1"/>
  <c r="N40" i="1"/>
  <c r="S40" i="1"/>
  <c r="T40" i="1"/>
  <c r="I41" i="1"/>
  <c r="N41" i="1"/>
  <c r="S41" i="1"/>
  <c r="T41" i="1"/>
  <c r="N42" i="1"/>
  <c r="S42" i="1"/>
  <c r="T42" i="1"/>
  <c r="N43" i="1"/>
  <c r="S43" i="1"/>
  <c r="T43" i="1"/>
  <c r="I44" i="1"/>
  <c r="N44" i="1"/>
  <c r="S44" i="1"/>
  <c r="T44" i="1"/>
  <c r="I45" i="1"/>
  <c r="N45" i="1"/>
  <c r="S45" i="1"/>
  <c r="T45" i="1"/>
  <c r="N46" i="1"/>
  <c r="S46" i="1"/>
  <c r="T46" i="1"/>
  <c r="N47" i="1"/>
  <c r="S47" i="1"/>
  <c r="T47" i="1"/>
  <c r="I48" i="1"/>
  <c r="N48" i="1"/>
  <c r="S48" i="1"/>
  <c r="T48" i="1"/>
  <c r="S49" i="1"/>
  <c r="T49" i="1"/>
  <c r="I50" i="1"/>
  <c r="N50" i="1"/>
  <c r="S50" i="1"/>
  <c r="T50" i="1"/>
  <c r="N51" i="1"/>
  <c r="S51" i="1"/>
  <c r="T51" i="1"/>
  <c r="D52" i="1"/>
  <c r="I52" i="1"/>
  <c r="N52" i="1"/>
  <c r="S52" i="1"/>
  <c r="T52" i="1"/>
  <c r="N53" i="1"/>
  <c r="S53" i="1"/>
  <c r="T53" i="1"/>
  <c r="N54" i="1"/>
  <c r="S54" i="1"/>
  <c r="T54" i="1"/>
  <c r="N55" i="1"/>
  <c r="S55" i="1"/>
  <c r="T55" i="1"/>
  <c r="D56" i="1"/>
  <c r="I56" i="1"/>
  <c r="N56" i="1"/>
  <c r="S56" i="1"/>
  <c r="T56" i="1"/>
  <c r="D57" i="1"/>
  <c r="I57" i="1"/>
  <c r="N57" i="1"/>
  <c r="S57" i="1"/>
  <c r="T57" i="1"/>
  <c r="N58" i="1"/>
  <c r="S58" i="1"/>
  <c r="T58" i="1"/>
  <c r="I59" i="1"/>
  <c r="N59" i="1"/>
  <c r="S59" i="1"/>
  <c r="T59" i="1"/>
  <c r="D60" i="1"/>
  <c r="I60" i="1"/>
  <c r="N60" i="1"/>
  <c r="S60" i="1"/>
  <c r="T60" i="1"/>
  <c r="T5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5" i="1"/>
  <c r="P6" i="1"/>
  <c r="P7" i="1"/>
  <c r="P8" i="1"/>
  <c r="P9" i="1"/>
  <c r="P10" i="1"/>
  <c r="P11" i="1"/>
  <c r="P13" i="1"/>
  <c r="P14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6" i="1"/>
  <c r="P37" i="1"/>
  <c r="P38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K9" i="1"/>
  <c r="K10" i="1"/>
  <c r="K11" i="1"/>
  <c r="K12" i="1"/>
  <c r="K14" i="1"/>
  <c r="K17" i="1"/>
  <c r="K18" i="1"/>
  <c r="K19" i="1"/>
  <c r="K20" i="1"/>
  <c r="K22" i="1"/>
  <c r="K23" i="1"/>
  <c r="K24" i="1"/>
  <c r="K25" i="1"/>
  <c r="K27" i="1"/>
  <c r="K28" i="1"/>
  <c r="K29" i="1"/>
  <c r="K32" i="1"/>
  <c r="K33" i="1"/>
  <c r="K36" i="1"/>
  <c r="K37" i="1"/>
  <c r="K41" i="1"/>
  <c r="K44" i="1"/>
  <c r="K45" i="1"/>
  <c r="K48" i="1"/>
  <c r="K50" i="1"/>
  <c r="K52" i="1"/>
  <c r="K56" i="1"/>
  <c r="K59" i="1"/>
  <c r="K60" i="1"/>
  <c r="P5" i="1"/>
  <c r="F7" i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F44" authorId="0">
      <text>
        <r>
          <rPr>
            <b/>
            <sz val="10"/>
            <color indexed="81"/>
            <rFont val="Calibri"/>
          </rPr>
          <t>Utilisateur de Microsoft Office:</t>
        </r>
        <r>
          <rPr>
            <sz val="10"/>
            <color indexed="81"/>
            <rFont val="Calibri"/>
          </rPr>
          <t xml:space="preserve">
Date de l'entretien inferieure à l'absence</t>
        </r>
      </text>
    </comment>
  </commentList>
</comments>
</file>

<file path=xl/sharedStrings.xml><?xml version="1.0" encoding="utf-8"?>
<sst xmlns="http://schemas.openxmlformats.org/spreadsheetml/2006/main" count="464" uniqueCount="116">
  <si>
    <t>Absence 1</t>
  </si>
  <si>
    <t>Absence 2</t>
  </si>
  <si>
    <t>Absence 3</t>
  </si>
  <si>
    <t>Absence 4</t>
  </si>
  <si>
    <t>Absence 5</t>
  </si>
  <si>
    <t>Absence 6</t>
  </si>
  <si>
    <t>Collaborateur  001</t>
  </si>
  <si>
    <t>Collaborateur  002</t>
  </si>
  <si>
    <t>Collaborateur  003</t>
  </si>
  <si>
    <t>Collaborateur  004</t>
  </si>
  <si>
    <t>Collaborateur  005</t>
  </si>
  <si>
    <t>Collaborateur  006</t>
  </si>
  <si>
    <t>Collaborateur  007</t>
  </si>
  <si>
    <t>Collaborateur  008</t>
  </si>
  <si>
    <t>Collaborateur  009</t>
  </si>
  <si>
    <t>Collaborateur  010</t>
  </si>
  <si>
    <t>Collaborateur  011</t>
  </si>
  <si>
    <t>Collaborateur  012</t>
  </si>
  <si>
    <t>Collaborateur  013</t>
  </si>
  <si>
    <t>Collaborateur  014</t>
  </si>
  <si>
    <t>Collaborateur  015</t>
  </si>
  <si>
    <t>Collaborateur  016</t>
  </si>
  <si>
    <t>Collaborateur  017</t>
  </si>
  <si>
    <t>Collaborateur  018</t>
  </si>
  <si>
    <t>Collaborateur  019</t>
  </si>
  <si>
    <t>Collaborateur  020</t>
  </si>
  <si>
    <t>Collaborateur  021</t>
  </si>
  <si>
    <t>Collaborateur  022</t>
  </si>
  <si>
    <t>Collaborateur  023</t>
  </si>
  <si>
    <t>Collaborateur  024</t>
  </si>
  <si>
    <t>Collaborateur  025</t>
  </si>
  <si>
    <t>Collaborateur  026</t>
  </si>
  <si>
    <t>Collaborateur  027</t>
  </si>
  <si>
    <t>Collaborateur  028</t>
  </si>
  <si>
    <t>Collaborateur  029</t>
  </si>
  <si>
    <t>Collaborateur  030</t>
  </si>
  <si>
    <t>A faire</t>
  </si>
  <si>
    <t>Effectué</t>
  </si>
  <si>
    <t>Date entretien</t>
  </si>
  <si>
    <t>Collaborateur  031</t>
  </si>
  <si>
    <t>Collaborateur  032</t>
  </si>
  <si>
    <t>Collaborateur  033</t>
  </si>
  <si>
    <t>Collaborateur  034</t>
  </si>
  <si>
    <t>Collaborateur  035</t>
  </si>
  <si>
    <t>Collaborateur  036</t>
  </si>
  <si>
    <t>Collaborateur  037</t>
  </si>
  <si>
    <t>Collaborateur  038</t>
  </si>
  <si>
    <t>Collaborateur  039</t>
  </si>
  <si>
    <t>Collaborateur  040</t>
  </si>
  <si>
    <t>Collaborateur  041</t>
  </si>
  <si>
    <t>Collaborateur  042</t>
  </si>
  <si>
    <t>Collaborateur  043</t>
  </si>
  <si>
    <t>Collaborateur  044</t>
  </si>
  <si>
    <t>Collaborateur  045</t>
  </si>
  <si>
    <t>Collaborateur  046</t>
  </si>
  <si>
    <t>Collaborateur  047</t>
  </si>
  <si>
    <t>Collaborateur  048</t>
  </si>
  <si>
    <t>Collaborateur  049</t>
  </si>
  <si>
    <t>Collaborateur  050</t>
  </si>
  <si>
    <t>Collaborateur  051</t>
  </si>
  <si>
    <t>Collaborateur  052</t>
  </si>
  <si>
    <t>Collaborateur  053</t>
  </si>
  <si>
    <t>Collaborateur  054</t>
  </si>
  <si>
    <t>Collaborateur  055</t>
  </si>
  <si>
    <t>Collaborateur  056</t>
  </si>
  <si>
    <t>BUCHER Nicole</t>
  </si>
  <si>
    <t>CARON Thierry</t>
  </si>
  <si>
    <t>MENOUD Jean-F</t>
  </si>
  <si>
    <t>Entretien bilan ICUS</t>
  </si>
  <si>
    <t>Date bilan ICUS</t>
  </si>
  <si>
    <t>entretien ICUS et RH</t>
  </si>
  <si>
    <t>Equipe Rhumaine 3</t>
  </si>
  <si>
    <t>Equipe Rhumaine 4</t>
  </si>
  <si>
    <t>Equipe Rhumaine 5</t>
  </si>
  <si>
    <t>Equipe Rhumaine 6</t>
  </si>
  <si>
    <t>Equipe Rhumaine 7</t>
  </si>
  <si>
    <t>Equipe Rhumaine 8</t>
  </si>
  <si>
    <t>Equipe Rhumaine 1 CARON Thierry</t>
  </si>
  <si>
    <t>Equipe Rhumaine 2 BUCHER Nicole</t>
  </si>
  <si>
    <t>Date bilan ICUS RH</t>
  </si>
  <si>
    <t xml:space="preserve">GESTION DES ABSENCES </t>
  </si>
  <si>
    <t>entretien retour 1</t>
  </si>
  <si>
    <t>entretien retour 2</t>
  </si>
  <si>
    <t>entretien retour 3</t>
  </si>
  <si>
    <t>Autre</t>
  </si>
  <si>
    <t>NOM /Prénom</t>
  </si>
  <si>
    <t>Depart1</t>
  </si>
  <si>
    <t>Retour1</t>
  </si>
  <si>
    <t>Depart2</t>
  </si>
  <si>
    <t>Retour2</t>
  </si>
  <si>
    <t>Entretien2</t>
  </si>
  <si>
    <t>Entretien1</t>
  </si>
  <si>
    <t>Date1</t>
  </si>
  <si>
    <t>Date2</t>
  </si>
  <si>
    <t>Depart3</t>
  </si>
  <si>
    <t>Retour3</t>
  </si>
  <si>
    <t>Date3</t>
  </si>
  <si>
    <t>Entretien3</t>
  </si>
  <si>
    <t>Depart4</t>
  </si>
  <si>
    <t>Retour4</t>
  </si>
  <si>
    <t>Entretien ICUS</t>
  </si>
  <si>
    <t>Date ICUS</t>
  </si>
  <si>
    <t>Depart5</t>
  </si>
  <si>
    <t>Retour5</t>
  </si>
  <si>
    <t>DateICUSRH</t>
  </si>
  <si>
    <t>EntretienICUSRH</t>
  </si>
  <si>
    <t>Depart6</t>
  </si>
  <si>
    <t>Retour6</t>
  </si>
  <si>
    <t>EntretienICUSRH2</t>
  </si>
  <si>
    <t>DateICUSRH2</t>
  </si>
  <si>
    <t>RECAPITULATIF TRIMESTRE</t>
  </si>
  <si>
    <t>Toatal effectif</t>
  </si>
  <si>
    <t>Collaborateur</t>
  </si>
  <si>
    <t>Repport</t>
  </si>
  <si>
    <t>Date Absence 1</t>
  </si>
  <si>
    <t>291/11/2016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</si>
</sst>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;;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indexed="81"/>
      <name val="Calibri"/>
    </font>
    <font>
      <b/>
      <sz val="10"/>
      <color indexed="81"/>
      <name val="Calibri"/>
    </font>
    <font>
      <b/>
      <sz val="9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14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11" xfId="0" applyBorder="1"/>
    <xf numFmtId="0" fontId="0" fillId="0" borderId="0" xfId="0" applyBorder="1"/>
    <xf numFmtId="0" fontId="0" fillId="0" borderId="2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1" xfId="0" applyBorder="1"/>
    <xf numFmtId="0" fontId="0" fillId="0" borderId="18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4" fontId="6" fillId="0" borderId="10" xfId="0" applyNumberFormat="1" applyFont="1" applyBorder="1"/>
    <xf numFmtId="14" fontId="6" fillId="0" borderId="13" xfId="0" applyNumberFormat="1" applyFont="1" applyBorder="1"/>
    <xf numFmtId="14" fontId="6" fillId="0" borderId="23" xfId="0" applyNumberFormat="1" applyFont="1" applyBorder="1"/>
    <xf numFmtId="0" fontId="6" fillId="0" borderId="13" xfId="0" applyFont="1" applyBorder="1"/>
    <xf numFmtId="0" fontId="6" fillId="0" borderId="23" xfId="0" applyFont="1" applyBorder="1"/>
    <xf numFmtId="0" fontId="6" fillId="0" borderId="15" xfId="0" applyFont="1" applyBorder="1"/>
    <xf numFmtId="0" fontId="6" fillId="0" borderId="26" xfId="0" applyFont="1" applyBorder="1"/>
    <xf numFmtId="0" fontId="6" fillId="0" borderId="25" xfId="0" applyFont="1" applyBorder="1"/>
    <xf numFmtId="14" fontId="6" fillId="0" borderId="12" xfId="0" applyNumberFormat="1" applyFont="1" applyBorder="1"/>
    <xf numFmtId="14" fontId="6" fillId="0" borderId="14" xfId="0" applyNumberFormat="1" applyFont="1" applyBorder="1"/>
    <xf numFmtId="14" fontId="6" fillId="0" borderId="13" xfId="0" applyNumberFormat="1" applyFont="1" applyBorder="1" applyAlignment="1">
      <alignment horizontal="center"/>
    </xf>
    <xf numFmtId="14" fontId="6" fillId="0" borderId="23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14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14" fontId="6" fillId="0" borderId="12" xfId="0" applyNumberFormat="1" applyFont="1" applyBorder="1" applyAlignment="1">
      <alignment horizontal="center"/>
    </xf>
    <xf numFmtId="14" fontId="6" fillId="0" borderId="14" xfId="0" applyNumberFormat="1" applyFont="1" applyBorder="1" applyAlignment="1">
      <alignment horizontal="center"/>
    </xf>
    <xf numFmtId="14" fontId="6" fillId="0" borderId="18" xfId="0" applyNumberFormat="1" applyFont="1" applyBorder="1" applyAlignment="1">
      <alignment horizontal="center"/>
    </xf>
    <xf numFmtId="14" fontId="6" fillId="0" borderId="18" xfId="0" applyNumberFormat="1" applyFont="1" applyBorder="1"/>
    <xf numFmtId="14" fontId="6" fillId="0" borderId="0" xfId="0" applyNumberFormat="1" applyFont="1" applyBorder="1"/>
    <xf numFmtId="14" fontId="6" fillId="0" borderId="1" xfId="0" applyNumberFormat="1" applyFont="1" applyBorder="1"/>
    <xf numFmtId="0" fontId="6" fillId="0" borderId="1" xfId="0" applyFont="1" applyBorder="1"/>
    <xf numFmtId="0" fontId="6" fillId="0" borderId="16" xfId="0" applyFont="1" applyBorder="1"/>
    <xf numFmtId="0" fontId="6" fillId="0" borderId="0" xfId="0" applyNumberFormat="1" applyFont="1" applyBorder="1" applyAlignment="1">
      <alignment horizontal="center"/>
    </xf>
    <xf numFmtId="14" fontId="0" fillId="0" borderId="3" xfId="0" applyNumberFormat="1" applyBorder="1"/>
    <xf numFmtId="0" fontId="0" fillId="0" borderId="0" xfId="0" applyAlignment="1">
      <alignment wrapText="1"/>
    </xf>
    <xf numFmtId="0" fontId="7" fillId="0" borderId="1" xfId="0" applyFont="1" applyBorder="1"/>
    <xf numFmtId="0" fontId="7" fillId="0" borderId="16" xfId="0" applyFont="1" applyBorder="1"/>
    <xf numFmtId="0" fontId="2" fillId="3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0" xfId="0" applyFill="1" applyBorder="1" applyAlignment="1">
      <alignment horizontal="center" vertical="center" wrapText="1"/>
    </xf>
    <xf numFmtId="0" fontId="5" fillId="8" borderId="20" xfId="0" applyFont="1" applyFill="1" applyBorder="1" applyAlignment="1">
      <alignment horizontal="center" wrapText="1"/>
    </xf>
    <xf numFmtId="0" fontId="0" fillId="8" borderId="12" xfId="0" applyFill="1" applyBorder="1" applyAlignment="1">
      <alignment horizontal="center" wrapText="1"/>
    </xf>
    <xf numFmtId="0" fontId="0" fillId="0" borderId="13" xfId="0" applyNumberFormat="1" applyBorder="1"/>
    <xf numFmtId="0" fontId="0" fillId="0" borderId="15" xfId="0" applyNumberFormat="1" applyBorder="1"/>
    <xf numFmtId="14" fontId="6" fillId="0" borderId="21" xfId="0" applyNumberFormat="1" applyFont="1" applyBorder="1"/>
    <xf numFmtId="0" fontId="2" fillId="0" borderId="19" xfId="0" applyFont="1" applyFill="1" applyBorder="1" applyAlignment="1"/>
    <xf numFmtId="0" fontId="6" fillId="0" borderId="14" xfId="0" applyNumberFormat="1" applyFont="1" applyBorder="1" applyAlignment="1">
      <alignment horizontal="center"/>
    </xf>
    <xf numFmtId="0" fontId="6" fillId="0" borderId="18" xfId="0" applyNumberFormat="1" applyFont="1" applyBorder="1" applyAlignment="1">
      <alignment horizontal="center"/>
    </xf>
    <xf numFmtId="14" fontId="6" fillId="0" borderId="29" xfId="0" applyNumberFormat="1" applyFont="1" applyBorder="1"/>
    <xf numFmtId="0" fontId="6" fillId="0" borderId="29" xfId="0" applyFont="1" applyBorder="1"/>
    <xf numFmtId="0" fontId="6" fillId="0" borderId="30" xfId="0" applyFont="1" applyBorder="1"/>
    <xf numFmtId="0" fontId="2" fillId="0" borderId="5" xfId="0" applyFont="1" applyFill="1" applyBorder="1" applyAlignment="1"/>
    <xf numFmtId="0" fontId="6" fillId="0" borderId="31" xfId="0" applyNumberFormat="1" applyFont="1" applyBorder="1" applyAlignment="1">
      <alignment horizontal="center"/>
    </xf>
    <xf numFmtId="14" fontId="0" fillId="0" borderId="0" xfId="0" applyNumberFormat="1" applyBorder="1"/>
    <xf numFmtId="0" fontId="10" fillId="7" borderId="13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 wrapText="1"/>
    </xf>
    <xf numFmtId="0" fontId="7" fillId="5" borderId="3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7" xfId="0" applyFill="1" applyBorder="1" applyAlignment="1"/>
    <xf numFmtId="0" fontId="0" fillId="5" borderId="8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27" xfId="0" applyFont="1" applyFill="1" applyBorder="1" applyAlignment="1"/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/>
    <xf numFmtId="0" fontId="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8" xfId="0" applyFont="1" applyFill="1" applyBorder="1" applyAlignment="1"/>
    <xf numFmtId="0" fontId="11" fillId="0" borderId="0" xfId="0" applyFont="1" applyAlignment="1">
      <alignment horizontal="center" vertical="center"/>
    </xf>
    <xf numFmtId="0" fontId="12" fillId="0" borderId="0" xfId="0" applyFont="1"/>
    <xf numFmtId="9" fontId="0" fillId="0" borderId="0" xfId="9" applyFont="1"/>
    <xf numFmtId="0" fontId="0" fillId="0" borderId="2" xfId="0" applyBorder="1"/>
    <xf numFmtId="14" fontId="6" fillId="0" borderId="2" xfId="0" applyNumberFormat="1" applyFont="1" applyBorder="1"/>
    <xf numFmtId="14" fontId="11" fillId="0" borderId="0" xfId="0" applyNumberFormat="1" applyFont="1" applyAlignment="1">
      <alignment horizontal="center" vertical="center"/>
    </xf>
    <xf numFmtId="14" fontId="6" fillId="0" borderId="30" xfId="0" applyNumberFormat="1" applyFont="1" applyBorder="1"/>
    <xf numFmtId="0" fontId="6" fillId="0" borderId="30" xfId="0" applyNumberFormat="1" applyFont="1" applyBorder="1" applyAlignment="1">
      <alignment horizontal="center"/>
    </xf>
    <xf numFmtId="0" fontId="6" fillId="0" borderId="0" xfId="0" applyFont="1" applyBorder="1"/>
    <xf numFmtId="0" fontId="6" fillId="0" borderId="21" xfId="0" applyFont="1" applyBorder="1"/>
    <xf numFmtId="0" fontId="0" fillId="0" borderId="33" xfId="0" applyBorder="1"/>
    <xf numFmtId="0" fontId="0" fillId="0" borderId="31" xfId="0" applyBorder="1"/>
    <xf numFmtId="14" fontId="6" fillId="0" borderId="34" xfId="0" applyNumberFormat="1" applyFont="1" applyBorder="1"/>
    <xf numFmtId="14" fontId="6" fillId="0" borderId="34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10" fillId="3" borderId="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 wrapText="1"/>
    </xf>
    <xf numFmtId="0" fontId="0" fillId="4" borderId="20" xfId="0" applyFill="1" applyBorder="1" applyAlignment="1"/>
    <xf numFmtId="0" fontId="0" fillId="4" borderId="20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0" xfId="0" applyFont="1" applyFill="1" applyBorder="1" applyAlignment="1"/>
    <xf numFmtId="0" fontId="2" fillId="3" borderId="20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20" xfId="0" applyFill="1" applyBorder="1" applyAlignment="1"/>
    <xf numFmtId="0" fontId="0" fillId="5" borderId="20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wrapText="1"/>
    </xf>
    <xf numFmtId="0" fontId="2" fillId="7" borderId="10" xfId="0" applyFont="1" applyFill="1" applyBorder="1" applyAlignment="1">
      <alignment horizontal="center" vertical="center"/>
    </xf>
    <xf numFmtId="0" fontId="2" fillId="7" borderId="20" xfId="0" applyFont="1" applyFill="1" applyBorder="1" applyAlignment="1"/>
    <xf numFmtId="0" fontId="2" fillId="8" borderId="20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20" xfId="0" applyFont="1" applyFill="1" applyBorder="1" applyAlignment="1"/>
    <xf numFmtId="0" fontId="2" fillId="7" borderId="20" xfId="0" applyFont="1" applyFill="1" applyBorder="1" applyAlignment="1"/>
    <xf numFmtId="0" fontId="2" fillId="2" borderId="20" xfId="0" applyFont="1" applyFill="1" applyBorder="1" applyAlignment="1"/>
    <xf numFmtId="14" fontId="6" fillId="0" borderId="21" xfId="0" applyNumberFormat="1" applyFont="1" applyBorder="1" applyAlignment="1">
      <alignment horizontal="center"/>
    </xf>
    <xf numFmtId="0" fontId="10" fillId="6" borderId="10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 wrapText="1"/>
    </xf>
    <xf numFmtId="0" fontId="0" fillId="0" borderId="23" xfId="0" applyNumberFormat="1" applyBorder="1"/>
    <xf numFmtId="0" fontId="10" fillId="7" borderId="10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 wrapText="1"/>
    </xf>
    <xf numFmtId="0" fontId="7" fillId="0" borderId="23" xfId="0" applyFont="1" applyBorder="1"/>
    <xf numFmtId="0" fontId="6" fillId="0" borderId="23" xfId="0" applyNumberFormat="1" applyFont="1" applyBorder="1" applyAlignment="1">
      <alignment horizontal="center"/>
    </xf>
    <xf numFmtId="0" fontId="10" fillId="2" borderId="2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 wrapText="1"/>
    </xf>
    <xf numFmtId="14" fontId="6" fillId="0" borderId="25" xfId="0" applyNumberFormat="1" applyFont="1" applyBorder="1"/>
    <xf numFmtId="0" fontId="6" fillId="0" borderId="25" xfId="0" applyNumberFormat="1" applyFont="1" applyBorder="1" applyAlignment="1">
      <alignment horizontal="center"/>
    </xf>
    <xf numFmtId="0" fontId="7" fillId="0" borderId="25" xfId="0" applyFont="1" applyBorder="1"/>
    <xf numFmtId="0" fontId="6" fillId="0" borderId="26" xfId="0" applyNumberFormat="1" applyFont="1" applyBorder="1" applyAlignment="1">
      <alignment horizontal="center"/>
    </xf>
    <xf numFmtId="0" fontId="7" fillId="0" borderId="26" xfId="0" applyFont="1" applyBorder="1"/>
    <xf numFmtId="14" fontId="6" fillId="0" borderId="36" xfId="0" applyNumberFormat="1" applyFont="1" applyBorder="1"/>
    <xf numFmtId="0" fontId="0" fillId="0" borderId="25" xfId="0" applyNumberFormat="1" applyBorder="1"/>
    <xf numFmtId="0" fontId="0" fillId="0" borderId="26" xfId="0" applyNumberFormat="1" applyBorder="1"/>
    <xf numFmtId="14" fontId="6" fillId="0" borderId="26" xfId="0" applyNumberFormat="1" applyFont="1" applyBorder="1"/>
    <xf numFmtId="14" fontId="6" fillId="0" borderId="37" xfId="0" applyNumberFormat="1" applyFont="1" applyBorder="1"/>
    <xf numFmtId="14" fontId="6" fillId="0" borderId="32" xfId="0" applyNumberFormat="1" applyFont="1" applyBorder="1"/>
    <xf numFmtId="0" fontId="15" fillId="0" borderId="20" xfId="0" applyFont="1" applyBorder="1" applyAlignment="1">
      <alignment horizontal="center" vertical="center" textRotation="90" shrinkToFit="1"/>
    </xf>
    <xf numFmtId="0" fontId="15" fillId="0" borderId="12" xfId="0" applyFont="1" applyBorder="1" applyAlignment="1">
      <alignment horizontal="center" vertical="center" textRotation="90" shrinkToFit="1"/>
    </xf>
    <xf numFmtId="0" fontId="0" fillId="0" borderId="6" xfId="0" applyBorder="1"/>
    <xf numFmtId="0" fontId="0" fillId="0" borderId="28" xfId="0" applyBorder="1"/>
    <xf numFmtId="14" fontId="0" fillId="0" borderId="15" xfId="0" applyNumberFormat="1" applyBorder="1"/>
    <xf numFmtId="166" fontId="6" fillId="0" borderId="23" xfId="0" applyNumberFormat="1" applyFont="1" applyBorder="1"/>
    <xf numFmtId="166" fontId="6" fillId="0" borderId="13" xfId="0" applyNumberFormat="1" applyFont="1" applyBorder="1"/>
    <xf numFmtId="166" fontId="6" fillId="0" borderId="15" xfId="0" applyNumberFormat="1" applyFont="1" applyBorder="1"/>
    <xf numFmtId="166" fontId="6" fillId="0" borderId="12" xfId="0" applyNumberFormat="1" applyFont="1" applyBorder="1"/>
    <xf numFmtId="166" fontId="6" fillId="0" borderId="14" xfId="0" applyNumberFormat="1" applyFont="1" applyBorder="1"/>
    <xf numFmtId="166" fontId="6" fillId="0" borderId="30" xfId="0" applyNumberFormat="1" applyFont="1" applyBorder="1"/>
  </cellXfs>
  <cellStyles count="1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  <cellStyle name="Pourcentage" xfId="9" builtinId="5"/>
  </cellStyles>
  <dxfs count="6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Moyenne Absence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'Analyse trimestre 1'!$A$61:$K$61</c:f>
              <c:strCache>
                <c:ptCount val="11"/>
                <c:pt idx="0">
                  <c:v>Collaborateur</c:v>
                </c:pt>
                <c:pt idx="2">
                  <c:v>Absence 1</c:v>
                </c:pt>
                <c:pt idx="4">
                  <c:v>Absence 2</c:v>
                </c:pt>
                <c:pt idx="6">
                  <c:v>Absence 3</c:v>
                </c:pt>
                <c:pt idx="8">
                  <c:v>Absence 4</c:v>
                </c:pt>
                <c:pt idx="9">
                  <c:v>Absence 5</c:v>
                </c:pt>
                <c:pt idx="10">
                  <c:v>Absence 6</c:v>
                </c:pt>
              </c:strCache>
            </c:strRef>
          </c:cat>
          <c:val>
            <c:numRef>
              <c:f>'Analyse trimestre 1'!$A$62:$K$62</c:f>
              <c:numCache>
                <c:formatCode>General</c:formatCode>
                <c:ptCount val="11"/>
                <c:pt idx="2" formatCode="0%">
                  <c:v>0.785714285714286</c:v>
                </c:pt>
                <c:pt idx="4" formatCode="0%">
                  <c:v>0.464285714285714</c:v>
                </c:pt>
                <c:pt idx="6" formatCode="0%">
                  <c:v>0.142857142857143</c:v>
                </c:pt>
                <c:pt idx="8" formatCode="0%">
                  <c:v>0.0357142857142857</c:v>
                </c:pt>
                <c:pt idx="9" formatCode="0%">
                  <c:v>0.0178571428571429</c:v>
                </c:pt>
                <c:pt idx="10" formatCode="0%">
                  <c:v>0.0178571428571429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40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0793246721691129"/>
          <c:y val="0.174083688416753"/>
          <c:w val="0.899209864919248"/>
          <c:h val="0.633789738252793"/>
        </c:manualLayout>
      </c:layout>
      <c:pie3DChart>
        <c:varyColors val="1"/>
        <c:ser>
          <c:idx val="0"/>
          <c:order val="0"/>
          <c:tx>
            <c:v>Moyenne Absence</c:v>
          </c:tx>
          <c:explosion val="14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'Analyse trimestre 1'!$A$61:$K$61</c:f>
              <c:strCache>
                <c:ptCount val="11"/>
                <c:pt idx="0">
                  <c:v>Collaborateur</c:v>
                </c:pt>
                <c:pt idx="2">
                  <c:v>Absence 1</c:v>
                </c:pt>
                <c:pt idx="4">
                  <c:v>Absence 2</c:v>
                </c:pt>
                <c:pt idx="6">
                  <c:v>Absence 3</c:v>
                </c:pt>
                <c:pt idx="8">
                  <c:v>Absence 4</c:v>
                </c:pt>
                <c:pt idx="9">
                  <c:v>Absence 5</c:v>
                </c:pt>
                <c:pt idx="10">
                  <c:v>Absence 6</c:v>
                </c:pt>
              </c:strCache>
            </c:strRef>
          </c:cat>
          <c:val>
            <c:numRef>
              <c:f>'Analyse trimestre 1'!$A$62:$K$62</c:f>
              <c:numCache>
                <c:formatCode>General</c:formatCode>
                <c:ptCount val="11"/>
                <c:pt idx="2" formatCode="0%">
                  <c:v>0.785714285714286</c:v>
                </c:pt>
                <c:pt idx="4" formatCode="0%">
                  <c:v>0.464285714285714</c:v>
                </c:pt>
                <c:pt idx="6" formatCode="0%">
                  <c:v>0.142857142857143</c:v>
                </c:pt>
                <c:pt idx="8" formatCode="0%">
                  <c:v>0.0357142857142857</c:v>
                </c:pt>
                <c:pt idx="9" formatCode="0%">
                  <c:v>0.0178571428571429</c:v>
                </c:pt>
                <c:pt idx="10" formatCode="0%">
                  <c:v>0.0178571428571429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806450</xdr:colOff>
      <xdr:row>1</xdr:row>
      <xdr:rowOff>165100</xdr:rowOff>
    </xdr:from>
    <xdr:to>
      <xdr:col>17</xdr:col>
      <xdr:colOff>425450</xdr:colOff>
      <xdr:row>14</xdr:row>
      <xdr:rowOff>165100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806450</xdr:colOff>
      <xdr:row>1</xdr:row>
      <xdr:rowOff>190500</xdr:rowOff>
    </xdr:from>
    <xdr:to>
      <xdr:col>19</xdr:col>
      <xdr:colOff>787400</xdr:colOff>
      <xdr:row>20</xdr:row>
      <xdr:rowOff>25400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6"/>
  <sheetViews>
    <sheetView zoomScale="130" zoomScaleNormal="130" zoomScalePageLayoutView="130" workbookViewId="0">
      <selection activeCell="E5" sqref="E5"/>
    </sheetView>
  </sheetViews>
  <sheetFormatPr baseColWidth="10" defaultRowHeight="16" x14ac:dyDescent="0.2"/>
  <cols>
    <col min="1" max="1" width="17.5" customWidth="1"/>
    <col min="2" max="3" width="9.1640625" bestFit="1" customWidth="1"/>
    <col min="4" max="4" width="2.1640625" bestFit="1" customWidth="1"/>
    <col min="5" max="5" width="6.6640625" bestFit="1" customWidth="1"/>
    <col min="6" max="6" width="9" customWidth="1"/>
    <col min="7" max="7" width="9.1640625" customWidth="1"/>
    <col min="8" max="8" width="9.1640625" bestFit="1" customWidth="1"/>
    <col min="9" max="9" width="2.1640625" bestFit="1" customWidth="1"/>
    <col min="10" max="10" width="6.6640625" bestFit="1" customWidth="1"/>
    <col min="11" max="13" width="9.1640625" bestFit="1" customWidth="1"/>
    <col min="14" max="14" width="2.1640625" bestFit="1" customWidth="1"/>
    <col min="15" max="15" width="6.6640625" bestFit="1" customWidth="1"/>
    <col min="16" max="16" width="10.83203125" customWidth="1"/>
    <col min="17" max="18" width="9.1640625" bestFit="1" customWidth="1"/>
    <col min="19" max="19" width="2.1640625" bestFit="1" customWidth="1"/>
    <col min="20" max="20" width="2" customWidth="1"/>
    <col min="21" max="21" width="10.83203125" customWidth="1"/>
    <col min="22" max="22" width="9.33203125" bestFit="1" customWidth="1"/>
    <col min="23" max="24" width="9.1640625" bestFit="1" customWidth="1"/>
    <col min="25" max="25" width="2.83203125" customWidth="1"/>
    <col min="26" max="26" width="2" customWidth="1"/>
    <col min="27" max="27" width="13.5" customWidth="1"/>
    <col min="28" max="28" width="9" customWidth="1"/>
    <col min="29" max="30" width="9.1640625" bestFit="1" customWidth="1"/>
    <col min="31" max="31" width="2.83203125" customWidth="1"/>
    <col min="32" max="32" width="2" customWidth="1"/>
    <col min="33" max="33" width="13.5" customWidth="1"/>
    <col min="34" max="34" width="9" customWidth="1"/>
  </cols>
  <sheetData>
    <row r="1" spans="1:34" ht="58" customHeight="1" x14ac:dyDescent="0.2">
      <c r="F1" s="105" t="s">
        <v>80</v>
      </c>
      <c r="G1" s="105"/>
      <c r="H1" s="105"/>
      <c r="I1" s="105"/>
      <c r="J1" s="105"/>
      <c r="K1" s="105"/>
      <c r="L1" s="105"/>
      <c r="M1" s="105"/>
    </row>
    <row r="2" spans="1:34" ht="12" customHeight="1" thickBot="1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</row>
    <row r="3" spans="1:34" ht="53" customHeight="1" thickBot="1" x14ac:dyDescent="0.25">
      <c r="A3" s="2"/>
      <c r="B3" s="114" t="s">
        <v>0</v>
      </c>
      <c r="C3" s="115"/>
      <c r="D3" s="116" t="s">
        <v>81</v>
      </c>
      <c r="E3" s="117"/>
      <c r="F3" s="50" t="s">
        <v>38</v>
      </c>
      <c r="G3" s="112" t="s">
        <v>1</v>
      </c>
      <c r="H3" s="113"/>
      <c r="I3" s="118" t="s">
        <v>82</v>
      </c>
      <c r="J3" s="119"/>
      <c r="K3" s="51" t="s">
        <v>38</v>
      </c>
      <c r="L3" s="106" t="s">
        <v>2</v>
      </c>
      <c r="M3" s="107"/>
      <c r="N3" s="108" t="s">
        <v>83</v>
      </c>
      <c r="O3" s="109"/>
      <c r="P3" s="52" t="s">
        <v>38</v>
      </c>
      <c r="Q3" s="102" t="s">
        <v>3</v>
      </c>
      <c r="R3" s="103"/>
      <c r="S3" s="104"/>
      <c r="T3" s="55"/>
      <c r="U3" s="56" t="s">
        <v>68</v>
      </c>
      <c r="V3" s="57" t="s">
        <v>69</v>
      </c>
      <c r="W3" s="110" t="s">
        <v>4</v>
      </c>
      <c r="X3" s="111"/>
      <c r="Y3" s="61"/>
      <c r="Z3" s="100" t="s">
        <v>70</v>
      </c>
      <c r="AA3" s="101"/>
      <c r="AB3" s="53" t="s">
        <v>79</v>
      </c>
      <c r="AC3" s="120" t="s">
        <v>5</v>
      </c>
      <c r="AD3" s="121"/>
      <c r="AE3" s="67"/>
      <c r="AF3" s="100" t="s">
        <v>70</v>
      </c>
      <c r="AG3" s="101"/>
      <c r="AH3" s="53" t="s">
        <v>79</v>
      </c>
    </row>
    <row r="4" spans="1:34" ht="21" customHeight="1" thickBot="1" x14ac:dyDescent="0.25">
      <c r="A4" s="4" t="s">
        <v>85</v>
      </c>
      <c r="B4" s="77" t="s">
        <v>86</v>
      </c>
      <c r="C4" s="78" t="s">
        <v>87</v>
      </c>
      <c r="D4" s="79">
        <v>1</v>
      </c>
      <c r="E4" s="80" t="s">
        <v>91</v>
      </c>
      <c r="F4" s="81" t="s">
        <v>92</v>
      </c>
      <c r="G4" s="82" t="s">
        <v>88</v>
      </c>
      <c r="H4" s="83" t="s">
        <v>89</v>
      </c>
      <c r="I4" s="75">
        <v>2</v>
      </c>
      <c r="J4" s="84" t="s">
        <v>90</v>
      </c>
      <c r="K4" s="85" t="s">
        <v>93</v>
      </c>
      <c r="L4" s="86" t="s">
        <v>94</v>
      </c>
      <c r="M4" s="86" t="s">
        <v>95</v>
      </c>
      <c r="N4" s="87">
        <v>3</v>
      </c>
      <c r="O4" s="88" t="s">
        <v>97</v>
      </c>
      <c r="P4" s="89" t="s">
        <v>96</v>
      </c>
      <c r="Q4" s="90" t="s">
        <v>98</v>
      </c>
      <c r="R4" s="91" t="s">
        <v>99</v>
      </c>
      <c r="S4" s="92">
        <v>4</v>
      </c>
      <c r="T4" s="76"/>
      <c r="U4" s="93" t="s">
        <v>100</v>
      </c>
      <c r="V4" s="94" t="s">
        <v>101</v>
      </c>
      <c r="W4" s="70" t="s">
        <v>102</v>
      </c>
      <c r="X4" s="95" t="s">
        <v>103</v>
      </c>
      <c r="Y4" s="96">
        <v>5</v>
      </c>
      <c r="Z4" s="71">
        <v>5</v>
      </c>
      <c r="AA4" s="72" t="s">
        <v>105</v>
      </c>
      <c r="AB4" s="73" t="s">
        <v>104</v>
      </c>
      <c r="AC4" s="74" t="s">
        <v>106</v>
      </c>
      <c r="AD4" s="97" t="s">
        <v>107</v>
      </c>
      <c r="AE4" s="98"/>
      <c r="AF4" s="71">
        <v>6</v>
      </c>
      <c r="AG4" s="72" t="s">
        <v>108</v>
      </c>
      <c r="AH4" s="73" t="s">
        <v>109</v>
      </c>
    </row>
    <row r="5" spans="1:34" ht="18" customHeight="1" x14ac:dyDescent="0.2">
      <c r="A5" s="125" t="s">
        <v>6</v>
      </c>
      <c r="B5" s="16">
        <v>42534</v>
      </c>
      <c r="C5" s="41">
        <v>42540</v>
      </c>
      <c r="D5" s="5">
        <f>COUNTIF(C5,"&lt;&gt;")</f>
        <v>1</v>
      </c>
      <c r="E5" s="21" t="s">
        <v>37</v>
      </c>
      <c r="F5" s="22">
        <f ca="1">IF(E5="Effectué",$A$66,"")</f>
        <v>42810</v>
      </c>
      <c r="G5" s="15">
        <v>42809</v>
      </c>
      <c r="H5" s="15">
        <v>42809</v>
      </c>
      <c r="I5" s="5">
        <f>COUNTIF(H5,"&lt;&gt;")</f>
        <v>1</v>
      </c>
      <c r="J5" s="30" t="s">
        <v>37</v>
      </c>
      <c r="K5" s="37">
        <f ca="1">IF(J5="Effectué",$A$66,"")</f>
        <v>42810</v>
      </c>
      <c r="L5" s="15">
        <v>43081</v>
      </c>
      <c r="M5" s="15">
        <v>43081</v>
      </c>
      <c r="N5" s="3">
        <f>COUNTIF(M5,"&lt;&gt;")</f>
        <v>1</v>
      </c>
      <c r="O5" s="30" t="s">
        <v>37</v>
      </c>
      <c r="P5" s="37">
        <f ca="1">IF(O5="Effectué",$A$66,"")</f>
        <v>42810</v>
      </c>
      <c r="Q5" s="15">
        <v>43081</v>
      </c>
      <c r="R5" s="15">
        <v>43081</v>
      </c>
      <c r="S5" s="54">
        <f>COUNTIF(R5,"&lt;&gt;")</f>
        <v>1</v>
      </c>
      <c r="T5" s="58">
        <f t="shared" ref="T5:T60" si="0">D5+I5+N5+S5</f>
        <v>4</v>
      </c>
      <c r="U5" s="41" t="s">
        <v>66</v>
      </c>
      <c r="V5" s="38">
        <f ca="1">IF(U5&lt;&gt;"",$A$66,"")</f>
        <v>42810</v>
      </c>
      <c r="W5" s="15">
        <v>43081</v>
      </c>
      <c r="X5" s="15">
        <v>43081</v>
      </c>
      <c r="Y5" s="62">
        <f>D5+I5+N5+S5+Z5</f>
        <v>5</v>
      </c>
      <c r="Z5" s="6">
        <f>COUNTIF(X5,"&lt;&gt;")</f>
        <v>1</v>
      </c>
      <c r="AA5" s="48" t="s">
        <v>78</v>
      </c>
      <c r="AB5" s="23">
        <f ca="1">IF(AA5&lt;&gt;"",$A$66,"")</f>
        <v>42810</v>
      </c>
      <c r="AC5" s="15">
        <v>42806</v>
      </c>
      <c r="AD5" s="15">
        <v>42838</v>
      </c>
      <c r="AE5" s="45">
        <f>D5+I5+N5+S5+Z5+AF5</f>
        <v>6</v>
      </c>
      <c r="AF5" s="6">
        <f>COUNTIF(AD5,"&lt;&gt;")</f>
        <v>1</v>
      </c>
      <c r="AG5" s="48" t="s">
        <v>77</v>
      </c>
      <c r="AH5" s="23">
        <f ca="1">IF(AG5&lt;&gt;"",$A$66,"")</f>
        <v>42810</v>
      </c>
    </row>
    <row r="6" spans="1:34" ht="18" customHeight="1" x14ac:dyDescent="0.2">
      <c r="A6" s="125" t="s">
        <v>7</v>
      </c>
      <c r="B6" s="16">
        <v>42806</v>
      </c>
      <c r="C6" s="41">
        <v>42807</v>
      </c>
      <c r="D6" s="4">
        <f t="shared" ref="D6:D60" si="1">COUNTIF(C6,"&lt;&gt;")</f>
        <v>1</v>
      </c>
      <c r="E6" s="18" t="s">
        <v>37</v>
      </c>
      <c r="F6" s="23">
        <f t="shared" ref="F6:F60" ca="1" si="2">IF(E6="Effectué",$A$66,"")</f>
        <v>42810</v>
      </c>
      <c r="G6" s="15">
        <v>42810</v>
      </c>
      <c r="H6" s="25">
        <v>42806</v>
      </c>
      <c r="I6" s="4">
        <f t="shared" ref="I6:I17" si="3">COUNTIF(H6,"&lt;&gt;")</f>
        <v>1</v>
      </c>
      <c r="J6" s="27"/>
      <c r="K6" s="38" t="str">
        <f t="shared" ref="K6:K60" si="4">IF(J6="Effectué",$A$66,"")</f>
        <v/>
      </c>
      <c r="L6" s="34"/>
      <c r="M6" s="31"/>
      <c r="N6" s="1">
        <f t="shared" ref="N6:N17" si="5">COUNTIF(M6,"&lt;&gt;")</f>
        <v>0</v>
      </c>
      <c r="O6" s="27"/>
      <c r="P6" s="38" t="str">
        <f t="shared" ref="P6:P60" si="6">IF(O6="Effectué",$A$66,"")</f>
        <v/>
      </c>
      <c r="Q6" s="15"/>
      <c r="R6" s="16"/>
      <c r="S6" s="7">
        <f t="shared" ref="S6:S17" si="7">COUNTIF(R6,"&lt;&gt;")</f>
        <v>0</v>
      </c>
      <c r="T6" s="58">
        <f t="shared" si="0"/>
        <v>2</v>
      </c>
      <c r="U6" s="41"/>
      <c r="V6" s="38" t="str">
        <f t="shared" ref="V6:V60" si="8">IF(U6&lt;&gt;"",$A$66,"")</f>
        <v/>
      </c>
      <c r="W6" s="15"/>
      <c r="X6" s="42"/>
      <c r="Y6" s="62"/>
      <c r="Z6" s="6">
        <f t="shared" ref="Z6:Z60" si="9">COUNTIF(X6,"&lt;&gt;")</f>
        <v>0</v>
      </c>
      <c r="AA6" s="48"/>
      <c r="AB6" s="23" t="str">
        <f t="shared" ref="AB6:AB60" si="10">IF(AA6&lt;&gt;"",$A$66,"")</f>
        <v/>
      </c>
      <c r="AC6" s="15"/>
      <c r="AD6" s="64"/>
      <c r="AE6" s="45"/>
      <c r="AF6" s="6">
        <f t="shared" ref="AF6:AF60" si="11">COUNTIF(AD6,"&lt;&gt;")</f>
        <v>0</v>
      </c>
      <c r="AG6" s="48"/>
      <c r="AH6" s="23" t="str">
        <f t="shared" ref="AH6:AH60" si="12">IF(AG6&lt;&gt;"",$A$66,"")</f>
        <v/>
      </c>
    </row>
    <row r="7" spans="1:34" ht="18" customHeight="1" x14ac:dyDescent="0.2">
      <c r="A7" s="125" t="s">
        <v>8</v>
      </c>
      <c r="B7" s="16">
        <v>42807</v>
      </c>
      <c r="C7" s="41">
        <v>42808</v>
      </c>
      <c r="D7" s="4">
        <f t="shared" si="1"/>
        <v>1</v>
      </c>
      <c r="E7" s="18" t="s">
        <v>36</v>
      </c>
      <c r="F7" s="23" t="str">
        <f t="shared" si="2"/>
        <v/>
      </c>
      <c r="G7" s="15">
        <v>42811</v>
      </c>
      <c r="H7" s="25"/>
      <c r="I7" s="4">
        <f t="shared" si="3"/>
        <v>0</v>
      </c>
      <c r="J7" s="27"/>
      <c r="K7" s="38" t="str">
        <f t="shared" si="4"/>
        <v/>
      </c>
      <c r="L7" s="34"/>
      <c r="M7" s="31"/>
      <c r="N7" s="1">
        <f t="shared" si="5"/>
        <v>0</v>
      </c>
      <c r="O7" s="27"/>
      <c r="P7" s="38" t="str">
        <f t="shared" si="6"/>
        <v/>
      </c>
      <c r="Q7" s="15"/>
      <c r="R7" s="16"/>
      <c r="S7" s="7">
        <f t="shared" si="7"/>
        <v>0</v>
      </c>
      <c r="T7" s="58">
        <f t="shared" si="0"/>
        <v>1</v>
      </c>
      <c r="U7" s="41"/>
      <c r="V7" s="38" t="str">
        <f t="shared" si="8"/>
        <v/>
      </c>
      <c r="W7" s="15"/>
      <c r="X7" s="42"/>
      <c r="Y7" s="62"/>
      <c r="Z7" s="6">
        <f t="shared" si="9"/>
        <v>0</v>
      </c>
      <c r="AA7" s="48"/>
      <c r="AB7" s="23" t="str">
        <f t="shared" si="10"/>
        <v/>
      </c>
      <c r="AC7" s="15"/>
      <c r="AD7" s="64"/>
      <c r="AE7" s="45"/>
      <c r="AF7" s="6">
        <f t="shared" si="11"/>
        <v>0</v>
      </c>
      <c r="AG7" s="48"/>
      <c r="AH7" s="23" t="str">
        <f t="shared" si="12"/>
        <v/>
      </c>
    </row>
    <row r="8" spans="1:34" ht="18" customHeight="1" x14ac:dyDescent="0.2">
      <c r="A8" s="125" t="s">
        <v>9</v>
      </c>
      <c r="B8" s="16">
        <v>42808</v>
      </c>
      <c r="C8" s="41">
        <v>42809</v>
      </c>
      <c r="D8" s="4">
        <f t="shared" si="1"/>
        <v>1</v>
      </c>
      <c r="E8" s="18" t="s">
        <v>37</v>
      </c>
      <c r="F8" s="23">
        <f t="shared" ca="1" si="2"/>
        <v>42810</v>
      </c>
      <c r="G8" s="15">
        <v>42812</v>
      </c>
      <c r="H8" s="25"/>
      <c r="I8" s="4">
        <f t="shared" si="3"/>
        <v>0</v>
      </c>
      <c r="J8" s="27"/>
      <c r="K8" s="38" t="str">
        <f t="shared" si="4"/>
        <v/>
      </c>
      <c r="L8" s="34"/>
      <c r="M8" s="31"/>
      <c r="N8" s="1">
        <f t="shared" si="5"/>
        <v>0</v>
      </c>
      <c r="O8" s="27"/>
      <c r="P8" s="38" t="str">
        <f t="shared" si="6"/>
        <v/>
      </c>
      <c r="Q8" s="15"/>
      <c r="R8" s="16"/>
      <c r="S8" s="7">
        <f t="shared" si="7"/>
        <v>0</v>
      </c>
      <c r="T8" s="58">
        <f t="shared" si="0"/>
        <v>1</v>
      </c>
      <c r="U8" s="41"/>
      <c r="V8" s="38" t="str">
        <f t="shared" si="8"/>
        <v/>
      </c>
      <c r="W8" s="15"/>
      <c r="X8" s="42"/>
      <c r="Y8" s="62"/>
      <c r="Z8" s="6">
        <f t="shared" si="9"/>
        <v>0</v>
      </c>
      <c r="AA8" s="48"/>
      <c r="AB8" s="23" t="str">
        <f t="shared" si="10"/>
        <v/>
      </c>
      <c r="AC8" s="15"/>
      <c r="AD8" s="64"/>
      <c r="AE8" s="45"/>
      <c r="AF8" s="6">
        <f t="shared" si="11"/>
        <v>0</v>
      </c>
      <c r="AG8" s="48"/>
      <c r="AH8" s="23" t="str">
        <f t="shared" si="12"/>
        <v/>
      </c>
    </row>
    <row r="9" spans="1:34" ht="18" customHeight="1" x14ac:dyDescent="0.2">
      <c r="A9" s="125" t="s">
        <v>10</v>
      </c>
      <c r="B9" s="16">
        <v>42809</v>
      </c>
      <c r="C9" s="41">
        <v>42810</v>
      </c>
      <c r="D9" s="4">
        <f t="shared" si="1"/>
        <v>1</v>
      </c>
      <c r="E9" s="18" t="s">
        <v>37</v>
      </c>
      <c r="F9" s="23">
        <f t="shared" ca="1" si="2"/>
        <v>42810</v>
      </c>
      <c r="G9" s="15">
        <v>42813</v>
      </c>
      <c r="H9" s="25"/>
      <c r="I9" s="4">
        <f t="shared" si="3"/>
        <v>0</v>
      </c>
      <c r="J9" s="27"/>
      <c r="K9" s="38" t="str">
        <f t="shared" si="4"/>
        <v/>
      </c>
      <c r="L9" s="34"/>
      <c r="M9" s="31"/>
      <c r="N9" s="1">
        <f t="shared" si="5"/>
        <v>0</v>
      </c>
      <c r="O9" s="27"/>
      <c r="P9" s="38" t="str">
        <f t="shared" si="6"/>
        <v/>
      </c>
      <c r="Q9" s="15"/>
      <c r="R9" s="16"/>
      <c r="S9" s="7">
        <f t="shared" si="7"/>
        <v>0</v>
      </c>
      <c r="T9" s="58">
        <f t="shared" si="0"/>
        <v>1</v>
      </c>
      <c r="U9" s="41"/>
      <c r="V9" s="38" t="str">
        <f t="shared" si="8"/>
        <v/>
      </c>
      <c r="W9" s="15"/>
      <c r="X9" s="42"/>
      <c r="Y9" s="62"/>
      <c r="Z9" s="6">
        <f t="shared" si="9"/>
        <v>0</v>
      </c>
      <c r="AA9" s="48"/>
      <c r="AB9" s="23" t="str">
        <f t="shared" si="10"/>
        <v/>
      </c>
      <c r="AC9" s="15"/>
      <c r="AD9" s="64"/>
      <c r="AE9" s="45"/>
      <c r="AF9" s="6">
        <f t="shared" si="11"/>
        <v>0</v>
      </c>
      <c r="AG9" s="48"/>
      <c r="AH9" s="23" t="str">
        <f t="shared" si="12"/>
        <v/>
      </c>
    </row>
    <row r="10" spans="1:34" ht="18" customHeight="1" x14ac:dyDescent="0.2">
      <c r="A10" s="125" t="s">
        <v>11</v>
      </c>
      <c r="B10" s="16">
        <v>42810</v>
      </c>
      <c r="C10" s="41">
        <v>42811</v>
      </c>
      <c r="D10" s="4">
        <f t="shared" si="1"/>
        <v>1</v>
      </c>
      <c r="E10" s="18" t="s">
        <v>36</v>
      </c>
      <c r="F10" s="23" t="str">
        <f t="shared" si="2"/>
        <v/>
      </c>
      <c r="G10" s="15">
        <v>42814</v>
      </c>
      <c r="H10" s="25"/>
      <c r="I10" s="4">
        <f t="shared" si="3"/>
        <v>0</v>
      </c>
      <c r="J10" s="27"/>
      <c r="K10" s="38" t="str">
        <f t="shared" si="4"/>
        <v/>
      </c>
      <c r="L10" s="34"/>
      <c r="M10" s="31"/>
      <c r="N10" s="1">
        <f t="shared" si="5"/>
        <v>0</v>
      </c>
      <c r="O10" s="27"/>
      <c r="P10" s="38" t="str">
        <f t="shared" si="6"/>
        <v/>
      </c>
      <c r="Q10" s="15"/>
      <c r="R10" s="16"/>
      <c r="S10" s="7">
        <f t="shared" si="7"/>
        <v>0</v>
      </c>
      <c r="T10" s="58">
        <f t="shared" si="0"/>
        <v>1</v>
      </c>
      <c r="U10" s="41"/>
      <c r="V10" s="38" t="str">
        <f t="shared" si="8"/>
        <v/>
      </c>
      <c r="W10" s="15"/>
      <c r="X10" s="42"/>
      <c r="Y10" s="62"/>
      <c r="Z10" s="6">
        <f t="shared" si="9"/>
        <v>0</v>
      </c>
      <c r="AA10" s="48"/>
      <c r="AB10" s="23" t="str">
        <f t="shared" si="10"/>
        <v/>
      </c>
      <c r="AC10" s="15"/>
      <c r="AD10" s="64"/>
      <c r="AE10" s="45"/>
      <c r="AF10" s="6">
        <f t="shared" si="11"/>
        <v>0</v>
      </c>
      <c r="AG10" s="48"/>
      <c r="AH10" s="23" t="str">
        <f t="shared" si="12"/>
        <v/>
      </c>
    </row>
    <row r="11" spans="1:34" ht="18" customHeight="1" x14ac:dyDescent="0.2">
      <c r="A11" s="125" t="s">
        <v>12</v>
      </c>
      <c r="B11" s="16">
        <v>42811</v>
      </c>
      <c r="C11" s="41">
        <v>42812</v>
      </c>
      <c r="D11" s="4">
        <f t="shared" si="1"/>
        <v>1</v>
      </c>
      <c r="E11" s="18" t="s">
        <v>36</v>
      </c>
      <c r="F11" s="23" t="str">
        <f t="shared" si="2"/>
        <v/>
      </c>
      <c r="G11" s="15">
        <v>42815</v>
      </c>
      <c r="H11" s="25"/>
      <c r="I11" s="4">
        <f t="shared" si="3"/>
        <v>0</v>
      </c>
      <c r="J11" s="27"/>
      <c r="K11" s="38" t="str">
        <f t="shared" si="4"/>
        <v/>
      </c>
      <c r="L11" s="34"/>
      <c r="M11" s="31"/>
      <c r="N11" s="1">
        <f t="shared" si="5"/>
        <v>0</v>
      </c>
      <c r="O11" s="27"/>
      <c r="P11" s="38" t="str">
        <f t="shared" si="6"/>
        <v/>
      </c>
      <c r="Q11" s="15"/>
      <c r="R11" s="16"/>
      <c r="S11" s="7">
        <f t="shared" si="7"/>
        <v>0</v>
      </c>
      <c r="T11" s="58">
        <f t="shared" si="0"/>
        <v>1</v>
      </c>
      <c r="U11" s="41"/>
      <c r="V11" s="38" t="str">
        <f t="shared" si="8"/>
        <v/>
      </c>
      <c r="W11" s="15"/>
      <c r="X11" s="42"/>
      <c r="Y11" s="62"/>
      <c r="Z11" s="6">
        <f t="shared" si="9"/>
        <v>0</v>
      </c>
      <c r="AA11" s="48"/>
      <c r="AB11" s="23" t="str">
        <f t="shared" si="10"/>
        <v/>
      </c>
      <c r="AC11" s="15"/>
      <c r="AD11" s="64"/>
      <c r="AE11" s="45"/>
      <c r="AF11" s="6">
        <f t="shared" si="11"/>
        <v>0</v>
      </c>
      <c r="AG11" s="48"/>
      <c r="AH11" s="23" t="str">
        <f t="shared" si="12"/>
        <v/>
      </c>
    </row>
    <row r="12" spans="1:34" ht="18" customHeight="1" x14ac:dyDescent="0.2">
      <c r="A12" s="125" t="s">
        <v>13</v>
      </c>
      <c r="B12" s="16">
        <v>42812</v>
      </c>
      <c r="C12" s="41">
        <v>42813</v>
      </c>
      <c r="D12" s="4">
        <f t="shared" si="1"/>
        <v>1</v>
      </c>
      <c r="E12" s="18" t="s">
        <v>37</v>
      </c>
      <c r="F12" s="23">
        <f t="shared" ca="1" si="2"/>
        <v>42810</v>
      </c>
      <c r="G12" s="15">
        <v>43081</v>
      </c>
      <c r="H12" s="15">
        <v>43081</v>
      </c>
      <c r="I12" s="4">
        <f t="shared" si="3"/>
        <v>1</v>
      </c>
      <c r="J12" s="27"/>
      <c r="K12" s="38" t="str">
        <f t="shared" si="4"/>
        <v/>
      </c>
      <c r="L12" s="15">
        <v>43081</v>
      </c>
      <c r="M12" s="15">
        <v>43081</v>
      </c>
      <c r="N12" s="1">
        <f t="shared" si="5"/>
        <v>1</v>
      </c>
      <c r="O12" s="27" t="s">
        <v>37</v>
      </c>
      <c r="P12" s="38">
        <f t="shared" ca="1" si="6"/>
        <v>42810</v>
      </c>
      <c r="Q12" s="15">
        <v>43081</v>
      </c>
      <c r="R12" s="15">
        <v>43081</v>
      </c>
      <c r="S12" s="7">
        <f t="shared" si="7"/>
        <v>1</v>
      </c>
      <c r="T12" s="58">
        <f t="shared" si="0"/>
        <v>4</v>
      </c>
      <c r="U12" s="15">
        <v>43081</v>
      </c>
      <c r="V12" s="38">
        <f t="shared" ca="1" si="8"/>
        <v>42810</v>
      </c>
      <c r="W12" s="15"/>
      <c r="X12" s="42"/>
      <c r="Y12" s="62"/>
      <c r="Z12" s="6">
        <f t="shared" si="9"/>
        <v>0</v>
      </c>
      <c r="AA12" s="48"/>
      <c r="AB12" s="23" t="str">
        <f t="shared" si="10"/>
        <v/>
      </c>
      <c r="AC12" s="15"/>
      <c r="AD12" s="64"/>
      <c r="AE12" s="45"/>
      <c r="AF12" s="6">
        <f t="shared" si="11"/>
        <v>0</v>
      </c>
      <c r="AG12" s="48"/>
      <c r="AH12" s="23" t="str">
        <f t="shared" si="12"/>
        <v/>
      </c>
    </row>
    <row r="13" spans="1:34" ht="18" customHeight="1" x14ac:dyDescent="0.2">
      <c r="A13" s="125" t="s">
        <v>14</v>
      </c>
      <c r="B13" s="16">
        <v>42813</v>
      </c>
      <c r="C13" s="41">
        <v>42814</v>
      </c>
      <c r="D13" s="4">
        <f t="shared" si="1"/>
        <v>1</v>
      </c>
      <c r="E13" s="18" t="s">
        <v>36</v>
      </c>
      <c r="F13" s="23" t="str">
        <f t="shared" si="2"/>
        <v/>
      </c>
      <c r="G13" s="15">
        <v>43082</v>
      </c>
      <c r="H13" s="25"/>
      <c r="I13" s="4">
        <f t="shared" si="3"/>
        <v>0</v>
      </c>
      <c r="J13" s="27"/>
      <c r="K13" s="38" t="str">
        <f t="shared" si="4"/>
        <v/>
      </c>
      <c r="L13" s="34"/>
      <c r="M13" s="31"/>
      <c r="N13" s="1">
        <f t="shared" si="5"/>
        <v>0</v>
      </c>
      <c r="O13" s="27"/>
      <c r="P13" s="38" t="str">
        <f t="shared" si="6"/>
        <v/>
      </c>
      <c r="Q13" s="15"/>
      <c r="R13" s="16"/>
      <c r="S13" s="7">
        <f t="shared" si="7"/>
        <v>0</v>
      </c>
      <c r="T13" s="58">
        <f t="shared" si="0"/>
        <v>1</v>
      </c>
      <c r="U13" s="41"/>
      <c r="V13" s="38" t="str">
        <f t="shared" si="8"/>
        <v/>
      </c>
      <c r="W13" s="15"/>
      <c r="X13" s="42"/>
      <c r="Y13" s="62"/>
      <c r="Z13" s="6">
        <f t="shared" si="9"/>
        <v>0</v>
      </c>
      <c r="AA13" s="48"/>
      <c r="AB13" s="23" t="str">
        <f t="shared" si="10"/>
        <v/>
      </c>
      <c r="AC13" s="15"/>
      <c r="AD13" s="64"/>
      <c r="AE13" s="45"/>
      <c r="AF13" s="6">
        <f t="shared" si="11"/>
        <v>0</v>
      </c>
      <c r="AG13" s="48"/>
      <c r="AH13" s="23" t="str">
        <f t="shared" si="12"/>
        <v/>
      </c>
    </row>
    <row r="14" spans="1:34" ht="18" customHeight="1" x14ac:dyDescent="0.2">
      <c r="A14" s="125" t="s">
        <v>15</v>
      </c>
      <c r="B14" s="16">
        <v>42814</v>
      </c>
      <c r="C14" s="41">
        <v>42815</v>
      </c>
      <c r="D14" s="4">
        <f t="shared" si="1"/>
        <v>1</v>
      </c>
      <c r="E14" s="18" t="s">
        <v>36</v>
      </c>
      <c r="F14" s="23" t="str">
        <f t="shared" si="2"/>
        <v/>
      </c>
      <c r="G14" s="15">
        <v>43083</v>
      </c>
      <c r="H14" s="25"/>
      <c r="I14" s="4">
        <f t="shared" si="3"/>
        <v>0</v>
      </c>
      <c r="J14" s="27"/>
      <c r="K14" s="38" t="str">
        <f t="shared" si="4"/>
        <v/>
      </c>
      <c r="L14" s="34"/>
      <c r="M14" s="31"/>
      <c r="N14" s="1">
        <f t="shared" si="5"/>
        <v>0</v>
      </c>
      <c r="O14" s="27"/>
      <c r="P14" s="38" t="str">
        <f t="shared" si="6"/>
        <v/>
      </c>
      <c r="Q14" s="15"/>
      <c r="R14" s="16"/>
      <c r="S14" s="7">
        <f t="shared" si="7"/>
        <v>0</v>
      </c>
      <c r="T14" s="58">
        <f t="shared" si="0"/>
        <v>1</v>
      </c>
      <c r="U14" s="41"/>
      <c r="V14" s="38" t="str">
        <f t="shared" si="8"/>
        <v/>
      </c>
      <c r="W14" s="15"/>
      <c r="X14" s="42"/>
      <c r="Y14" s="62"/>
      <c r="Z14" s="6">
        <f t="shared" si="9"/>
        <v>0</v>
      </c>
      <c r="AA14" s="48"/>
      <c r="AB14" s="23" t="str">
        <f t="shared" si="10"/>
        <v/>
      </c>
      <c r="AC14" s="15"/>
      <c r="AD14" s="64"/>
      <c r="AE14" s="45"/>
      <c r="AF14" s="6">
        <f t="shared" si="11"/>
        <v>0</v>
      </c>
      <c r="AG14" s="48"/>
      <c r="AH14" s="23" t="str">
        <f t="shared" si="12"/>
        <v/>
      </c>
    </row>
    <row r="15" spans="1:34" ht="18" customHeight="1" x14ac:dyDescent="0.2">
      <c r="A15" s="125" t="s">
        <v>16</v>
      </c>
      <c r="B15" s="16">
        <v>42815</v>
      </c>
      <c r="C15" s="41">
        <v>42816</v>
      </c>
      <c r="D15" s="4">
        <f t="shared" si="1"/>
        <v>1</v>
      </c>
      <c r="E15" s="18" t="s">
        <v>37</v>
      </c>
      <c r="F15" s="23">
        <f t="shared" ca="1" si="2"/>
        <v>42810</v>
      </c>
      <c r="G15" s="15">
        <v>43084</v>
      </c>
      <c r="H15" s="25"/>
      <c r="I15" s="4">
        <f t="shared" si="3"/>
        <v>0</v>
      </c>
      <c r="J15" s="27"/>
      <c r="K15" s="38" t="str">
        <f t="shared" si="4"/>
        <v/>
      </c>
      <c r="L15" s="34"/>
      <c r="M15" s="31"/>
      <c r="N15" s="1">
        <f t="shared" si="5"/>
        <v>0</v>
      </c>
      <c r="O15" s="27"/>
      <c r="P15" s="38" t="str">
        <f t="shared" si="6"/>
        <v/>
      </c>
      <c r="Q15" s="15"/>
      <c r="R15" s="16"/>
      <c r="S15" s="7">
        <f t="shared" si="7"/>
        <v>0</v>
      </c>
      <c r="T15" s="58">
        <f t="shared" si="0"/>
        <v>1</v>
      </c>
      <c r="U15" s="41"/>
      <c r="V15" s="38" t="str">
        <f t="shared" si="8"/>
        <v/>
      </c>
      <c r="W15" s="15"/>
      <c r="X15" s="42"/>
      <c r="Y15" s="62"/>
      <c r="Z15" s="6">
        <f t="shared" si="9"/>
        <v>0</v>
      </c>
      <c r="AA15" s="48"/>
      <c r="AB15" s="23" t="str">
        <f t="shared" si="10"/>
        <v/>
      </c>
      <c r="AC15" s="15"/>
      <c r="AD15" s="64"/>
      <c r="AE15" s="45"/>
      <c r="AF15" s="6">
        <f t="shared" si="11"/>
        <v>0</v>
      </c>
      <c r="AG15" s="48"/>
      <c r="AH15" s="23" t="str">
        <f t="shared" si="12"/>
        <v/>
      </c>
    </row>
    <row r="16" spans="1:34" ht="18" customHeight="1" x14ac:dyDescent="0.2">
      <c r="A16" s="125" t="s">
        <v>17</v>
      </c>
      <c r="B16" s="16">
        <v>42816</v>
      </c>
      <c r="C16" s="41">
        <v>42817</v>
      </c>
      <c r="D16" s="4">
        <f t="shared" si="1"/>
        <v>1</v>
      </c>
      <c r="E16" s="18" t="s">
        <v>36</v>
      </c>
      <c r="F16" s="23" t="str">
        <f t="shared" si="2"/>
        <v/>
      </c>
      <c r="G16" s="15">
        <v>43085</v>
      </c>
      <c r="H16" s="25"/>
      <c r="I16" s="4">
        <f t="shared" si="3"/>
        <v>0</v>
      </c>
      <c r="J16" s="27"/>
      <c r="K16" s="38" t="str">
        <f t="shared" si="4"/>
        <v/>
      </c>
      <c r="L16" s="34"/>
      <c r="M16" s="31"/>
      <c r="N16" s="1">
        <f t="shared" si="5"/>
        <v>0</v>
      </c>
      <c r="O16" s="27"/>
      <c r="P16" s="38" t="str">
        <f t="shared" si="6"/>
        <v/>
      </c>
      <c r="Q16" s="15"/>
      <c r="R16" s="16"/>
      <c r="S16" s="7">
        <f t="shared" si="7"/>
        <v>0</v>
      </c>
      <c r="T16" s="58">
        <f t="shared" si="0"/>
        <v>1</v>
      </c>
      <c r="U16" s="41"/>
      <c r="V16" s="38" t="str">
        <f t="shared" si="8"/>
        <v/>
      </c>
      <c r="W16" s="15"/>
      <c r="X16" s="42"/>
      <c r="Y16" s="62"/>
      <c r="Z16" s="6">
        <f t="shared" si="9"/>
        <v>0</v>
      </c>
      <c r="AA16" s="48"/>
      <c r="AB16" s="23" t="str">
        <f t="shared" si="10"/>
        <v/>
      </c>
      <c r="AC16" s="15"/>
      <c r="AD16" s="64"/>
      <c r="AE16" s="45"/>
      <c r="AF16" s="6">
        <f t="shared" si="11"/>
        <v>0</v>
      </c>
      <c r="AG16" s="48"/>
      <c r="AH16" s="23" t="str">
        <f t="shared" si="12"/>
        <v/>
      </c>
    </row>
    <row r="17" spans="1:34" ht="18" customHeight="1" x14ac:dyDescent="0.2">
      <c r="A17" s="125" t="s">
        <v>18</v>
      </c>
      <c r="B17" s="16">
        <v>42817</v>
      </c>
      <c r="C17" s="41">
        <v>42818</v>
      </c>
      <c r="D17" s="4">
        <f t="shared" si="1"/>
        <v>1</v>
      </c>
      <c r="E17" s="18" t="s">
        <v>37</v>
      </c>
      <c r="F17" s="23">
        <f t="shared" ca="1" si="2"/>
        <v>42810</v>
      </c>
      <c r="G17" s="15">
        <v>43086</v>
      </c>
      <c r="H17" s="25"/>
      <c r="I17" s="4">
        <f t="shared" si="3"/>
        <v>0</v>
      </c>
      <c r="J17" s="27"/>
      <c r="K17" s="38" t="str">
        <f t="shared" si="4"/>
        <v/>
      </c>
      <c r="L17" s="34"/>
      <c r="M17" s="31"/>
      <c r="N17" s="1">
        <f t="shared" si="5"/>
        <v>0</v>
      </c>
      <c r="O17" s="27"/>
      <c r="P17" s="38" t="str">
        <f t="shared" si="6"/>
        <v/>
      </c>
      <c r="Q17" s="15"/>
      <c r="R17" s="16"/>
      <c r="S17" s="7">
        <f t="shared" si="7"/>
        <v>0</v>
      </c>
      <c r="T17" s="58">
        <f t="shared" si="0"/>
        <v>1</v>
      </c>
      <c r="U17" s="41"/>
      <c r="V17" s="38" t="str">
        <f t="shared" si="8"/>
        <v/>
      </c>
      <c r="W17" s="15"/>
      <c r="X17" s="42"/>
      <c r="Y17" s="62"/>
      <c r="Z17" s="6">
        <f t="shared" si="9"/>
        <v>0</v>
      </c>
      <c r="AA17" s="48"/>
      <c r="AB17" s="23" t="str">
        <f t="shared" si="10"/>
        <v/>
      </c>
      <c r="AC17" s="15"/>
      <c r="AD17" s="64"/>
      <c r="AE17" s="45"/>
      <c r="AF17" s="6">
        <f t="shared" si="11"/>
        <v>0</v>
      </c>
      <c r="AG17" s="48"/>
      <c r="AH17" s="23" t="str">
        <f t="shared" si="12"/>
        <v/>
      </c>
    </row>
    <row r="18" spans="1:34" ht="18" customHeight="1" x14ac:dyDescent="0.2">
      <c r="A18" s="125" t="s">
        <v>19</v>
      </c>
      <c r="B18" s="16">
        <v>42818</v>
      </c>
      <c r="C18" s="41">
        <v>42819</v>
      </c>
      <c r="D18" s="4">
        <f>COUNTIF(C18,"&lt;&gt;")</f>
        <v>1</v>
      </c>
      <c r="E18" s="18" t="s">
        <v>37</v>
      </c>
      <c r="F18" s="23">
        <f t="shared" ca="1" si="2"/>
        <v>42810</v>
      </c>
      <c r="G18" s="15">
        <v>43087</v>
      </c>
      <c r="H18" s="25"/>
      <c r="I18" s="4">
        <f>COUNTIF(H18,"&lt;&gt;")</f>
        <v>0</v>
      </c>
      <c r="J18" s="27"/>
      <c r="K18" s="38" t="str">
        <f t="shared" si="4"/>
        <v/>
      </c>
      <c r="L18" s="34"/>
      <c r="M18" s="31"/>
      <c r="N18" s="1">
        <f>COUNTIF(M18,"&lt;&gt;")</f>
        <v>0</v>
      </c>
      <c r="O18" s="27"/>
      <c r="P18" s="38" t="str">
        <f t="shared" si="6"/>
        <v/>
      </c>
      <c r="Q18" s="15"/>
      <c r="R18" s="16"/>
      <c r="S18" s="7">
        <f>COUNTIF(R18,"&lt;&gt;")</f>
        <v>0</v>
      </c>
      <c r="T18" s="58">
        <f t="shared" si="0"/>
        <v>1</v>
      </c>
      <c r="U18" s="41"/>
      <c r="V18" s="38" t="str">
        <f t="shared" si="8"/>
        <v/>
      </c>
      <c r="W18" s="15"/>
      <c r="X18" s="42"/>
      <c r="Y18" s="62"/>
      <c r="Z18" s="6">
        <f t="shared" si="9"/>
        <v>0</v>
      </c>
      <c r="AA18" s="48"/>
      <c r="AB18" s="23" t="str">
        <f t="shared" si="10"/>
        <v/>
      </c>
      <c r="AC18" s="15"/>
      <c r="AD18" s="64"/>
      <c r="AE18" s="45"/>
      <c r="AF18" s="6">
        <f t="shared" si="11"/>
        <v>0</v>
      </c>
      <c r="AG18" s="48"/>
      <c r="AH18" s="23" t="str">
        <f t="shared" si="12"/>
        <v/>
      </c>
    </row>
    <row r="19" spans="1:34" ht="18" customHeight="1" x14ac:dyDescent="0.2">
      <c r="A19" s="125" t="s">
        <v>20</v>
      </c>
      <c r="B19" s="16">
        <v>42819</v>
      </c>
      <c r="C19" s="41">
        <v>42820</v>
      </c>
      <c r="D19" s="4">
        <f t="shared" si="1"/>
        <v>1</v>
      </c>
      <c r="E19" s="18" t="s">
        <v>36</v>
      </c>
      <c r="F19" s="23" t="str">
        <f t="shared" si="2"/>
        <v/>
      </c>
      <c r="G19" s="15">
        <v>43088</v>
      </c>
      <c r="H19" s="25"/>
      <c r="I19" s="4">
        <f t="shared" ref="I19:I60" si="13">COUNTIF(H19,"&lt;&gt;")</f>
        <v>0</v>
      </c>
      <c r="J19" s="27"/>
      <c r="K19" s="38" t="str">
        <f t="shared" si="4"/>
        <v/>
      </c>
      <c r="L19" s="34"/>
      <c r="M19" s="31"/>
      <c r="N19" s="1">
        <f t="shared" ref="N19:N60" si="14">COUNTIF(M19,"&lt;&gt;")</f>
        <v>0</v>
      </c>
      <c r="O19" s="27"/>
      <c r="P19" s="38" t="str">
        <f t="shared" si="6"/>
        <v/>
      </c>
      <c r="Q19" s="15"/>
      <c r="R19" s="16"/>
      <c r="S19" s="7">
        <f t="shared" ref="S19:S60" si="15">COUNTIF(R19,"&lt;&gt;")</f>
        <v>0</v>
      </c>
      <c r="T19" s="58">
        <f t="shared" si="0"/>
        <v>1</v>
      </c>
      <c r="U19" s="41"/>
      <c r="V19" s="38" t="str">
        <f t="shared" si="8"/>
        <v/>
      </c>
      <c r="W19" s="15"/>
      <c r="X19" s="42"/>
      <c r="Y19" s="62"/>
      <c r="Z19" s="6">
        <f t="shared" si="9"/>
        <v>0</v>
      </c>
      <c r="AA19" s="48"/>
      <c r="AB19" s="23" t="str">
        <f t="shared" si="10"/>
        <v/>
      </c>
      <c r="AC19" s="15"/>
      <c r="AD19" s="64"/>
      <c r="AE19" s="45"/>
      <c r="AF19" s="6">
        <f t="shared" si="11"/>
        <v>0</v>
      </c>
      <c r="AG19" s="48"/>
      <c r="AH19" s="23" t="str">
        <f t="shared" si="12"/>
        <v/>
      </c>
    </row>
    <row r="20" spans="1:34" ht="18" customHeight="1" x14ac:dyDescent="0.2">
      <c r="A20" s="125" t="s">
        <v>21</v>
      </c>
      <c r="B20" s="16">
        <v>42820</v>
      </c>
      <c r="C20" s="41">
        <v>42821</v>
      </c>
      <c r="D20" s="4">
        <f t="shared" si="1"/>
        <v>1</v>
      </c>
      <c r="E20" s="18"/>
      <c r="F20" s="23" t="str">
        <f t="shared" si="2"/>
        <v/>
      </c>
      <c r="G20" s="15">
        <v>43089</v>
      </c>
      <c r="H20" s="25"/>
      <c r="I20" s="4">
        <f t="shared" si="13"/>
        <v>0</v>
      </c>
      <c r="J20" s="27"/>
      <c r="K20" s="38" t="str">
        <f t="shared" si="4"/>
        <v/>
      </c>
      <c r="L20" s="34"/>
      <c r="M20" s="31"/>
      <c r="N20" s="1">
        <f t="shared" si="14"/>
        <v>0</v>
      </c>
      <c r="O20" s="27"/>
      <c r="P20" s="38" t="str">
        <f t="shared" si="6"/>
        <v/>
      </c>
      <c r="Q20" s="15"/>
      <c r="R20" s="16"/>
      <c r="S20" s="7">
        <f t="shared" si="15"/>
        <v>0</v>
      </c>
      <c r="T20" s="58">
        <f t="shared" si="0"/>
        <v>1</v>
      </c>
      <c r="U20" s="41"/>
      <c r="V20" s="38" t="str">
        <f t="shared" si="8"/>
        <v/>
      </c>
      <c r="W20" s="15"/>
      <c r="X20" s="42"/>
      <c r="Y20" s="62"/>
      <c r="Z20" s="6">
        <f t="shared" si="9"/>
        <v>0</v>
      </c>
      <c r="AA20" s="48"/>
      <c r="AB20" s="23" t="str">
        <f t="shared" si="10"/>
        <v/>
      </c>
      <c r="AC20" s="15"/>
      <c r="AD20" s="64"/>
      <c r="AE20" s="45"/>
      <c r="AF20" s="6">
        <f t="shared" si="11"/>
        <v>0</v>
      </c>
      <c r="AG20" s="48"/>
      <c r="AH20" s="23" t="str">
        <f t="shared" si="12"/>
        <v/>
      </c>
    </row>
    <row r="21" spans="1:34" ht="18" customHeight="1" x14ac:dyDescent="0.2">
      <c r="A21" s="125" t="s">
        <v>22</v>
      </c>
      <c r="B21" s="16"/>
      <c r="C21" s="126"/>
      <c r="D21" s="4">
        <f t="shared" si="1"/>
        <v>0</v>
      </c>
      <c r="E21" s="18"/>
      <c r="F21" s="23" t="str">
        <f t="shared" si="2"/>
        <v/>
      </c>
      <c r="G21" s="15">
        <v>43090</v>
      </c>
      <c r="H21" s="25"/>
      <c r="I21" s="4">
        <f t="shared" si="13"/>
        <v>0</v>
      </c>
      <c r="J21" s="27"/>
      <c r="K21" s="38" t="str">
        <f t="shared" si="4"/>
        <v/>
      </c>
      <c r="L21" s="34"/>
      <c r="M21" s="31"/>
      <c r="N21" s="1">
        <f t="shared" si="14"/>
        <v>0</v>
      </c>
      <c r="O21" s="27"/>
      <c r="P21" s="38" t="str">
        <f t="shared" si="6"/>
        <v/>
      </c>
      <c r="Q21" s="15"/>
      <c r="R21" s="16"/>
      <c r="S21" s="7">
        <f t="shared" si="15"/>
        <v>0</v>
      </c>
      <c r="T21" s="58">
        <f t="shared" si="0"/>
        <v>0</v>
      </c>
      <c r="U21" s="41"/>
      <c r="V21" s="38" t="str">
        <f t="shared" si="8"/>
        <v/>
      </c>
      <c r="W21" s="15"/>
      <c r="X21" s="42"/>
      <c r="Y21" s="62"/>
      <c r="Z21" s="6">
        <f t="shared" si="9"/>
        <v>0</v>
      </c>
      <c r="AA21" s="48"/>
      <c r="AB21" s="23" t="str">
        <f t="shared" si="10"/>
        <v/>
      </c>
      <c r="AC21" s="15"/>
      <c r="AD21" s="64"/>
      <c r="AE21" s="45"/>
      <c r="AF21" s="6">
        <f t="shared" si="11"/>
        <v>0</v>
      </c>
      <c r="AG21" s="48"/>
      <c r="AH21" s="23" t="str">
        <f t="shared" si="12"/>
        <v/>
      </c>
    </row>
    <row r="22" spans="1:34" ht="18" customHeight="1" x14ac:dyDescent="0.2">
      <c r="A22" t="s">
        <v>23</v>
      </c>
      <c r="B22" s="15"/>
      <c r="C22" s="16"/>
      <c r="D22" s="4">
        <f t="shared" si="1"/>
        <v>0</v>
      </c>
      <c r="E22" s="18"/>
      <c r="F22" s="23" t="str">
        <f t="shared" si="2"/>
        <v/>
      </c>
      <c r="G22" s="15">
        <v>43091</v>
      </c>
      <c r="H22" s="25"/>
      <c r="I22" s="4">
        <f t="shared" si="13"/>
        <v>0</v>
      </c>
      <c r="J22" s="27"/>
      <c r="K22" s="38" t="str">
        <f t="shared" si="4"/>
        <v/>
      </c>
      <c r="L22" s="34"/>
      <c r="M22" s="31"/>
      <c r="N22" s="1">
        <f t="shared" si="14"/>
        <v>0</v>
      </c>
      <c r="O22" s="27"/>
      <c r="P22" s="38" t="str">
        <f t="shared" si="6"/>
        <v/>
      </c>
      <c r="Q22" s="15"/>
      <c r="R22" s="16"/>
      <c r="S22" s="7">
        <f t="shared" si="15"/>
        <v>0</v>
      </c>
      <c r="T22" s="58">
        <f t="shared" si="0"/>
        <v>0</v>
      </c>
      <c r="U22" s="41"/>
      <c r="V22" s="38" t="str">
        <f t="shared" si="8"/>
        <v/>
      </c>
      <c r="W22" s="15"/>
      <c r="X22" s="42"/>
      <c r="Y22" s="62"/>
      <c r="Z22" s="6">
        <f t="shared" si="9"/>
        <v>0</v>
      </c>
      <c r="AA22" s="48"/>
      <c r="AB22" s="23" t="str">
        <f t="shared" si="10"/>
        <v/>
      </c>
      <c r="AC22" s="15"/>
      <c r="AD22" s="64"/>
      <c r="AE22" s="45"/>
      <c r="AF22" s="6">
        <f t="shared" si="11"/>
        <v>0</v>
      </c>
      <c r="AG22" s="48"/>
      <c r="AH22" s="23" t="str">
        <f t="shared" si="12"/>
        <v/>
      </c>
    </row>
    <row r="23" spans="1:34" ht="18" customHeight="1" x14ac:dyDescent="0.2">
      <c r="A23" t="s">
        <v>24</v>
      </c>
      <c r="B23" s="15"/>
      <c r="C23" s="16"/>
      <c r="D23" s="4">
        <f t="shared" si="1"/>
        <v>0</v>
      </c>
      <c r="E23" s="18"/>
      <c r="F23" s="23" t="str">
        <f t="shared" si="2"/>
        <v/>
      </c>
      <c r="G23" s="15">
        <v>43092</v>
      </c>
      <c r="H23" s="25"/>
      <c r="I23" s="4">
        <f t="shared" si="13"/>
        <v>0</v>
      </c>
      <c r="J23" s="27"/>
      <c r="K23" s="38" t="str">
        <f t="shared" si="4"/>
        <v/>
      </c>
      <c r="L23" s="34"/>
      <c r="M23" s="31"/>
      <c r="N23" s="1">
        <f t="shared" si="14"/>
        <v>0</v>
      </c>
      <c r="O23" s="27"/>
      <c r="P23" s="38" t="str">
        <f t="shared" si="6"/>
        <v/>
      </c>
      <c r="Q23" s="15"/>
      <c r="R23" s="16"/>
      <c r="S23" s="7">
        <f t="shared" si="15"/>
        <v>0</v>
      </c>
      <c r="T23" s="58">
        <f t="shared" si="0"/>
        <v>0</v>
      </c>
      <c r="U23" s="41"/>
      <c r="V23" s="38" t="str">
        <f t="shared" si="8"/>
        <v/>
      </c>
      <c r="W23" s="15"/>
      <c r="X23" s="42"/>
      <c r="Y23" s="62"/>
      <c r="Z23" s="6">
        <f t="shared" si="9"/>
        <v>0</v>
      </c>
      <c r="AA23" s="48"/>
      <c r="AB23" s="23" t="str">
        <f t="shared" si="10"/>
        <v/>
      </c>
      <c r="AC23" s="15"/>
      <c r="AD23" s="64"/>
      <c r="AE23" s="45"/>
      <c r="AF23" s="6">
        <f t="shared" si="11"/>
        <v>0</v>
      </c>
      <c r="AG23" s="48"/>
      <c r="AH23" s="23" t="str">
        <f t="shared" si="12"/>
        <v/>
      </c>
    </row>
    <row r="24" spans="1:34" ht="18" customHeight="1" x14ac:dyDescent="0.2">
      <c r="A24" t="s">
        <v>25</v>
      </c>
      <c r="B24" s="15"/>
      <c r="C24" s="16"/>
      <c r="D24" s="4">
        <f t="shared" si="1"/>
        <v>0</v>
      </c>
      <c r="E24" s="18"/>
      <c r="F24" s="23" t="str">
        <f t="shared" si="2"/>
        <v/>
      </c>
      <c r="G24" s="15">
        <v>43093</v>
      </c>
      <c r="H24" s="25"/>
      <c r="I24" s="4">
        <f t="shared" si="13"/>
        <v>0</v>
      </c>
      <c r="J24" s="27"/>
      <c r="K24" s="38" t="str">
        <f t="shared" si="4"/>
        <v/>
      </c>
      <c r="L24" s="34"/>
      <c r="M24" s="31"/>
      <c r="N24" s="1">
        <f t="shared" si="14"/>
        <v>0</v>
      </c>
      <c r="O24" s="27"/>
      <c r="P24" s="38" t="str">
        <f t="shared" si="6"/>
        <v/>
      </c>
      <c r="Q24" s="15"/>
      <c r="R24" s="16"/>
      <c r="S24" s="7">
        <f t="shared" si="15"/>
        <v>0</v>
      </c>
      <c r="T24" s="58">
        <f t="shared" si="0"/>
        <v>0</v>
      </c>
      <c r="U24" s="41"/>
      <c r="V24" s="38" t="str">
        <f t="shared" si="8"/>
        <v/>
      </c>
      <c r="W24" s="15"/>
      <c r="X24" s="42"/>
      <c r="Y24" s="62"/>
      <c r="Z24" s="6">
        <f t="shared" si="9"/>
        <v>0</v>
      </c>
      <c r="AA24" s="48"/>
      <c r="AB24" s="23" t="str">
        <f t="shared" si="10"/>
        <v/>
      </c>
      <c r="AC24" s="15"/>
      <c r="AD24" s="64"/>
      <c r="AE24" s="45"/>
      <c r="AF24" s="6">
        <f t="shared" si="11"/>
        <v>0</v>
      </c>
      <c r="AG24" s="48"/>
      <c r="AH24" s="23" t="str">
        <f t="shared" si="12"/>
        <v/>
      </c>
    </row>
    <row r="25" spans="1:34" ht="18" customHeight="1" x14ac:dyDescent="0.2">
      <c r="A25" t="s">
        <v>26</v>
      </c>
      <c r="B25" s="15"/>
      <c r="C25" s="16"/>
      <c r="D25" s="4">
        <f t="shared" si="1"/>
        <v>0</v>
      </c>
      <c r="E25" s="18"/>
      <c r="F25" s="23" t="str">
        <f t="shared" si="2"/>
        <v/>
      </c>
      <c r="G25" s="15">
        <v>43094</v>
      </c>
      <c r="H25" s="25"/>
      <c r="I25" s="4">
        <f t="shared" si="13"/>
        <v>0</v>
      </c>
      <c r="J25" s="27"/>
      <c r="K25" s="38" t="str">
        <f t="shared" si="4"/>
        <v/>
      </c>
      <c r="L25" s="34"/>
      <c r="M25" s="31"/>
      <c r="N25" s="1">
        <f t="shared" si="14"/>
        <v>0</v>
      </c>
      <c r="O25" s="27"/>
      <c r="P25" s="38" t="str">
        <f t="shared" si="6"/>
        <v/>
      </c>
      <c r="Q25" s="15"/>
      <c r="R25" s="16"/>
      <c r="S25" s="7">
        <f t="shared" si="15"/>
        <v>0</v>
      </c>
      <c r="T25" s="58">
        <f t="shared" si="0"/>
        <v>0</v>
      </c>
      <c r="U25" s="41"/>
      <c r="V25" s="38" t="str">
        <f t="shared" si="8"/>
        <v/>
      </c>
      <c r="W25" s="15"/>
      <c r="X25" s="42"/>
      <c r="Y25" s="62"/>
      <c r="Z25" s="6">
        <f t="shared" si="9"/>
        <v>0</v>
      </c>
      <c r="AA25" s="48"/>
      <c r="AB25" s="23" t="str">
        <f t="shared" si="10"/>
        <v/>
      </c>
      <c r="AC25" s="15"/>
      <c r="AD25" s="64"/>
      <c r="AE25" s="45"/>
      <c r="AF25" s="6">
        <f t="shared" si="11"/>
        <v>0</v>
      </c>
      <c r="AG25" s="48"/>
      <c r="AH25" s="23" t="str">
        <f t="shared" si="12"/>
        <v/>
      </c>
    </row>
    <row r="26" spans="1:34" ht="18" customHeight="1" x14ac:dyDescent="0.2">
      <c r="A26" t="s">
        <v>27</v>
      </c>
      <c r="B26" s="15"/>
      <c r="C26" s="16"/>
      <c r="D26" s="4">
        <f t="shared" si="1"/>
        <v>0</v>
      </c>
      <c r="E26" s="18"/>
      <c r="F26" s="23" t="str">
        <f t="shared" si="2"/>
        <v/>
      </c>
      <c r="G26" s="24"/>
      <c r="H26" s="25"/>
      <c r="I26" s="4">
        <f t="shared" si="13"/>
        <v>0</v>
      </c>
      <c r="J26" s="27"/>
      <c r="K26" s="38" t="str">
        <f t="shared" si="4"/>
        <v/>
      </c>
      <c r="L26" s="34"/>
      <c r="M26" s="31"/>
      <c r="N26" s="1">
        <f t="shared" si="14"/>
        <v>0</v>
      </c>
      <c r="O26" s="27"/>
      <c r="P26" s="38" t="str">
        <f t="shared" si="6"/>
        <v/>
      </c>
      <c r="Q26" s="15"/>
      <c r="R26" s="16"/>
      <c r="S26" s="7">
        <f t="shared" si="15"/>
        <v>0</v>
      </c>
      <c r="T26" s="58">
        <f t="shared" si="0"/>
        <v>0</v>
      </c>
      <c r="U26" s="41"/>
      <c r="V26" s="38" t="str">
        <f t="shared" si="8"/>
        <v/>
      </c>
      <c r="W26" s="15"/>
      <c r="X26" s="42"/>
      <c r="Y26" s="62"/>
      <c r="Z26" s="6">
        <f t="shared" si="9"/>
        <v>0</v>
      </c>
      <c r="AA26" s="48"/>
      <c r="AB26" s="23" t="str">
        <f t="shared" si="10"/>
        <v/>
      </c>
      <c r="AC26" s="15"/>
      <c r="AD26" s="64"/>
      <c r="AE26" s="45"/>
      <c r="AF26" s="6">
        <f t="shared" si="11"/>
        <v>0</v>
      </c>
      <c r="AG26" s="48"/>
      <c r="AH26" s="23" t="str">
        <f t="shared" si="12"/>
        <v/>
      </c>
    </row>
    <row r="27" spans="1:34" ht="18" customHeight="1" x14ac:dyDescent="0.2">
      <c r="A27" t="s">
        <v>28</v>
      </c>
      <c r="B27" s="15"/>
      <c r="C27" s="16"/>
      <c r="D27" s="4">
        <f t="shared" si="1"/>
        <v>0</v>
      </c>
      <c r="E27" s="18"/>
      <c r="F27" s="23" t="str">
        <f t="shared" si="2"/>
        <v/>
      </c>
      <c r="G27" s="24"/>
      <c r="H27" s="25"/>
      <c r="I27" s="4">
        <f t="shared" si="13"/>
        <v>0</v>
      </c>
      <c r="J27" s="27"/>
      <c r="K27" s="38" t="str">
        <f t="shared" si="4"/>
        <v/>
      </c>
      <c r="L27" s="34"/>
      <c r="M27" s="31"/>
      <c r="N27" s="1">
        <f t="shared" si="14"/>
        <v>0</v>
      </c>
      <c r="O27" s="27"/>
      <c r="P27" s="38" t="str">
        <f t="shared" si="6"/>
        <v/>
      </c>
      <c r="Q27" s="15"/>
      <c r="R27" s="16"/>
      <c r="S27" s="7">
        <f t="shared" si="15"/>
        <v>0</v>
      </c>
      <c r="T27" s="58">
        <f t="shared" si="0"/>
        <v>0</v>
      </c>
      <c r="U27" s="41"/>
      <c r="V27" s="38" t="str">
        <f t="shared" si="8"/>
        <v/>
      </c>
      <c r="W27" s="15"/>
      <c r="X27" s="42"/>
      <c r="Y27" s="62"/>
      <c r="Z27" s="6">
        <f t="shared" si="9"/>
        <v>0</v>
      </c>
      <c r="AA27" s="48"/>
      <c r="AB27" s="23" t="str">
        <f t="shared" si="10"/>
        <v/>
      </c>
      <c r="AC27" s="15"/>
      <c r="AD27" s="64"/>
      <c r="AE27" s="45"/>
      <c r="AF27" s="6">
        <f t="shared" si="11"/>
        <v>0</v>
      </c>
      <c r="AG27" s="48"/>
      <c r="AH27" s="23" t="str">
        <f t="shared" si="12"/>
        <v/>
      </c>
    </row>
    <row r="28" spans="1:34" ht="18" customHeight="1" x14ac:dyDescent="0.2">
      <c r="A28" t="s">
        <v>29</v>
      </c>
      <c r="B28" s="15"/>
      <c r="C28" s="16"/>
      <c r="D28" s="4">
        <f t="shared" si="1"/>
        <v>0</v>
      </c>
      <c r="E28" s="18"/>
      <c r="F28" s="23" t="str">
        <f t="shared" si="2"/>
        <v/>
      </c>
      <c r="G28" s="24"/>
      <c r="H28" s="25"/>
      <c r="I28" s="4">
        <f t="shared" si="13"/>
        <v>0</v>
      </c>
      <c r="J28" s="27"/>
      <c r="K28" s="38" t="str">
        <f t="shared" si="4"/>
        <v/>
      </c>
      <c r="L28" s="34"/>
      <c r="M28" s="31"/>
      <c r="N28" s="1">
        <f t="shared" si="14"/>
        <v>0</v>
      </c>
      <c r="O28" s="27"/>
      <c r="P28" s="38" t="str">
        <f t="shared" si="6"/>
        <v/>
      </c>
      <c r="Q28" s="15"/>
      <c r="R28" s="16"/>
      <c r="S28" s="7">
        <f t="shared" si="15"/>
        <v>0</v>
      </c>
      <c r="T28" s="58">
        <f t="shared" si="0"/>
        <v>0</v>
      </c>
      <c r="U28" s="41"/>
      <c r="V28" s="38" t="str">
        <f t="shared" si="8"/>
        <v/>
      </c>
      <c r="W28" s="15"/>
      <c r="X28" s="42"/>
      <c r="Y28" s="62"/>
      <c r="Z28" s="6">
        <f t="shared" si="9"/>
        <v>0</v>
      </c>
      <c r="AA28" s="48"/>
      <c r="AB28" s="23" t="str">
        <f t="shared" si="10"/>
        <v/>
      </c>
      <c r="AC28" s="15"/>
      <c r="AD28" s="64"/>
      <c r="AE28" s="45"/>
      <c r="AF28" s="6">
        <f t="shared" si="11"/>
        <v>0</v>
      </c>
      <c r="AG28" s="48"/>
      <c r="AH28" s="23" t="str">
        <f t="shared" si="12"/>
        <v/>
      </c>
    </row>
    <row r="29" spans="1:34" ht="18" customHeight="1" x14ac:dyDescent="0.2">
      <c r="A29" t="s">
        <v>30</v>
      </c>
      <c r="B29" s="15"/>
      <c r="C29" s="16"/>
      <c r="D29" s="4">
        <f t="shared" si="1"/>
        <v>0</v>
      </c>
      <c r="E29" s="18"/>
      <c r="F29" s="23" t="str">
        <f t="shared" si="2"/>
        <v/>
      </c>
      <c r="G29" s="24"/>
      <c r="H29" s="25"/>
      <c r="I29" s="4">
        <f t="shared" si="13"/>
        <v>0</v>
      </c>
      <c r="J29" s="27"/>
      <c r="K29" s="38" t="str">
        <f t="shared" si="4"/>
        <v/>
      </c>
      <c r="L29" s="34"/>
      <c r="M29" s="31"/>
      <c r="N29" s="1">
        <f t="shared" si="14"/>
        <v>0</v>
      </c>
      <c r="O29" s="27"/>
      <c r="P29" s="38" t="str">
        <f t="shared" si="6"/>
        <v/>
      </c>
      <c r="Q29" s="15"/>
      <c r="R29" s="16"/>
      <c r="S29" s="7">
        <f t="shared" si="15"/>
        <v>0</v>
      </c>
      <c r="T29" s="58">
        <f t="shared" si="0"/>
        <v>0</v>
      </c>
      <c r="U29" s="41"/>
      <c r="V29" s="38" t="str">
        <f t="shared" si="8"/>
        <v/>
      </c>
      <c r="W29" s="15"/>
      <c r="X29" s="42"/>
      <c r="Y29" s="62"/>
      <c r="Z29" s="6">
        <f t="shared" si="9"/>
        <v>0</v>
      </c>
      <c r="AA29" s="48"/>
      <c r="AB29" s="23" t="str">
        <f t="shared" si="10"/>
        <v/>
      </c>
      <c r="AC29" s="15"/>
      <c r="AD29" s="64"/>
      <c r="AE29" s="45"/>
      <c r="AF29" s="6">
        <f t="shared" si="11"/>
        <v>0</v>
      </c>
      <c r="AG29" s="48"/>
      <c r="AH29" s="23" t="str">
        <f t="shared" si="12"/>
        <v/>
      </c>
    </row>
    <row r="30" spans="1:34" ht="18" customHeight="1" x14ac:dyDescent="0.2">
      <c r="A30" t="s">
        <v>31</v>
      </c>
      <c r="B30" s="15"/>
      <c r="C30" s="16"/>
      <c r="D30" s="4">
        <f t="shared" si="1"/>
        <v>0</v>
      </c>
      <c r="E30" s="18"/>
      <c r="F30" s="23" t="str">
        <f t="shared" si="2"/>
        <v/>
      </c>
      <c r="G30" s="24"/>
      <c r="H30" s="25"/>
      <c r="I30" s="4">
        <f t="shared" si="13"/>
        <v>0</v>
      </c>
      <c r="J30" s="27"/>
      <c r="K30" s="38" t="str">
        <f t="shared" si="4"/>
        <v/>
      </c>
      <c r="L30" s="34"/>
      <c r="M30" s="31"/>
      <c r="N30" s="1">
        <f t="shared" si="14"/>
        <v>0</v>
      </c>
      <c r="O30" s="27"/>
      <c r="P30" s="38" t="str">
        <f t="shared" si="6"/>
        <v/>
      </c>
      <c r="Q30" s="15"/>
      <c r="R30" s="16"/>
      <c r="S30" s="7">
        <f t="shared" si="15"/>
        <v>0</v>
      </c>
      <c r="T30" s="58">
        <f t="shared" si="0"/>
        <v>0</v>
      </c>
      <c r="U30" s="41"/>
      <c r="V30" s="38" t="str">
        <f t="shared" si="8"/>
        <v/>
      </c>
      <c r="W30" s="15"/>
      <c r="X30" s="42"/>
      <c r="Y30" s="62"/>
      <c r="Z30" s="6">
        <f t="shared" si="9"/>
        <v>0</v>
      </c>
      <c r="AA30" s="48"/>
      <c r="AB30" s="23" t="str">
        <f t="shared" si="10"/>
        <v/>
      </c>
      <c r="AC30" s="15"/>
      <c r="AD30" s="64"/>
      <c r="AE30" s="45"/>
      <c r="AF30" s="6">
        <f t="shared" si="11"/>
        <v>0</v>
      </c>
      <c r="AG30" s="48"/>
      <c r="AH30" s="23" t="str">
        <f t="shared" si="12"/>
        <v/>
      </c>
    </row>
    <row r="31" spans="1:34" ht="18" customHeight="1" x14ac:dyDescent="0.2">
      <c r="A31" t="s">
        <v>32</v>
      </c>
      <c r="B31" s="15"/>
      <c r="C31" s="16"/>
      <c r="D31" s="4">
        <f t="shared" si="1"/>
        <v>0</v>
      </c>
      <c r="E31" s="18"/>
      <c r="F31" s="23" t="str">
        <f t="shared" si="2"/>
        <v/>
      </c>
      <c r="G31" s="24"/>
      <c r="H31" s="25"/>
      <c r="I31" s="4">
        <f t="shared" si="13"/>
        <v>0</v>
      </c>
      <c r="J31" s="27"/>
      <c r="K31" s="38" t="str">
        <f t="shared" si="4"/>
        <v/>
      </c>
      <c r="L31" s="34"/>
      <c r="M31" s="31"/>
      <c r="N31" s="1">
        <f t="shared" si="14"/>
        <v>0</v>
      </c>
      <c r="O31" s="27"/>
      <c r="P31" s="38" t="str">
        <f t="shared" si="6"/>
        <v/>
      </c>
      <c r="Q31" s="15"/>
      <c r="R31" s="16"/>
      <c r="S31" s="7">
        <f t="shared" si="15"/>
        <v>0</v>
      </c>
      <c r="T31" s="58">
        <f t="shared" si="0"/>
        <v>0</v>
      </c>
      <c r="U31" s="41"/>
      <c r="V31" s="38" t="str">
        <f t="shared" si="8"/>
        <v/>
      </c>
      <c r="W31" s="15"/>
      <c r="X31" s="42"/>
      <c r="Y31" s="62"/>
      <c r="Z31" s="6">
        <f t="shared" si="9"/>
        <v>0</v>
      </c>
      <c r="AA31" s="48"/>
      <c r="AB31" s="23" t="str">
        <f t="shared" si="10"/>
        <v/>
      </c>
      <c r="AC31" s="15"/>
      <c r="AD31" s="64"/>
      <c r="AE31" s="45"/>
      <c r="AF31" s="6">
        <f t="shared" si="11"/>
        <v>0</v>
      </c>
      <c r="AG31" s="48"/>
      <c r="AH31" s="23" t="str">
        <f t="shared" si="12"/>
        <v/>
      </c>
    </row>
    <row r="32" spans="1:34" ht="18" customHeight="1" x14ac:dyDescent="0.2">
      <c r="A32" t="s">
        <v>33</v>
      </c>
      <c r="B32" s="15"/>
      <c r="C32" s="16"/>
      <c r="D32" s="4">
        <f t="shared" si="1"/>
        <v>0</v>
      </c>
      <c r="E32" s="18"/>
      <c r="F32" s="23" t="str">
        <f t="shared" si="2"/>
        <v/>
      </c>
      <c r="G32" s="24"/>
      <c r="H32" s="25"/>
      <c r="I32" s="4">
        <f t="shared" si="13"/>
        <v>0</v>
      </c>
      <c r="J32" s="27"/>
      <c r="K32" s="38" t="str">
        <f t="shared" si="4"/>
        <v/>
      </c>
      <c r="L32" s="34"/>
      <c r="M32" s="31"/>
      <c r="N32" s="1">
        <f t="shared" si="14"/>
        <v>0</v>
      </c>
      <c r="O32" s="27"/>
      <c r="P32" s="38" t="str">
        <f t="shared" si="6"/>
        <v/>
      </c>
      <c r="Q32" s="15"/>
      <c r="R32" s="16"/>
      <c r="S32" s="7">
        <f t="shared" si="15"/>
        <v>0</v>
      </c>
      <c r="T32" s="58">
        <f t="shared" si="0"/>
        <v>0</v>
      </c>
      <c r="U32" s="41"/>
      <c r="V32" s="38" t="str">
        <f t="shared" si="8"/>
        <v/>
      </c>
      <c r="W32" s="15"/>
      <c r="X32" s="42"/>
      <c r="Y32" s="62"/>
      <c r="Z32" s="6">
        <f t="shared" si="9"/>
        <v>0</v>
      </c>
      <c r="AA32" s="48"/>
      <c r="AB32" s="23" t="str">
        <f t="shared" si="10"/>
        <v/>
      </c>
      <c r="AC32" s="15"/>
      <c r="AD32" s="64"/>
      <c r="AE32" s="45"/>
      <c r="AF32" s="6">
        <f t="shared" si="11"/>
        <v>0</v>
      </c>
      <c r="AG32" s="48"/>
      <c r="AH32" s="23" t="str">
        <f t="shared" si="12"/>
        <v/>
      </c>
    </row>
    <row r="33" spans="1:34" ht="18" customHeight="1" x14ac:dyDescent="0.2">
      <c r="A33" t="s">
        <v>34</v>
      </c>
      <c r="B33" s="15"/>
      <c r="C33" s="16"/>
      <c r="D33" s="4">
        <f t="shared" si="1"/>
        <v>0</v>
      </c>
      <c r="E33" s="18"/>
      <c r="F33" s="23" t="str">
        <f t="shared" si="2"/>
        <v/>
      </c>
      <c r="G33" s="24"/>
      <c r="H33" s="25"/>
      <c r="I33" s="4">
        <f t="shared" si="13"/>
        <v>0</v>
      </c>
      <c r="J33" s="27"/>
      <c r="K33" s="38" t="str">
        <f t="shared" si="4"/>
        <v/>
      </c>
      <c r="L33" s="34"/>
      <c r="M33" s="31"/>
      <c r="N33" s="4">
        <f t="shared" si="14"/>
        <v>0</v>
      </c>
      <c r="O33" s="27"/>
      <c r="P33" s="38" t="str">
        <f t="shared" si="6"/>
        <v/>
      </c>
      <c r="Q33" s="15"/>
      <c r="R33" s="16"/>
      <c r="S33" s="7">
        <f t="shared" si="15"/>
        <v>0</v>
      </c>
      <c r="T33" s="58">
        <f t="shared" si="0"/>
        <v>0</v>
      </c>
      <c r="U33" s="41"/>
      <c r="V33" s="38" t="str">
        <f t="shared" si="8"/>
        <v/>
      </c>
      <c r="W33" s="15"/>
      <c r="X33" s="42"/>
      <c r="Y33" s="62"/>
      <c r="Z33" s="6">
        <f t="shared" si="9"/>
        <v>0</v>
      </c>
      <c r="AA33" s="48"/>
      <c r="AB33" s="23" t="str">
        <f t="shared" si="10"/>
        <v/>
      </c>
      <c r="AC33" s="15"/>
      <c r="AD33" s="64"/>
      <c r="AE33" s="45"/>
      <c r="AF33" s="6">
        <f t="shared" si="11"/>
        <v>0</v>
      </c>
      <c r="AG33" s="48"/>
      <c r="AH33" s="23" t="str">
        <f t="shared" si="12"/>
        <v/>
      </c>
    </row>
    <row r="34" spans="1:34" ht="18" customHeight="1" x14ac:dyDescent="0.2">
      <c r="A34" t="s">
        <v>35</v>
      </c>
      <c r="B34" s="15"/>
      <c r="C34" s="16"/>
      <c r="D34" s="4">
        <f t="shared" si="1"/>
        <v>0</v>
      </c>
      <c r="E34" s="18"/>
      <c r="F34" s="23" t="str">
        <f t="shared" si="2"/>
        <v/>
      </c>
      <c r="G34" s="24"/>
      <c r="H34" s="25"/>
      <c r="I34" s="4">
        <f t="shared" si="13"/>
        <v>0</v>
      </c>
      <c r="J34" s="27"/>
      <c r="K34" s="38" t="str">
        <f t="shared" si="4"/>
        <v/>
      </c>
      <c r="L34" s="34"/>
      <c r="M34" s="31"/>
      <c r="N34" s="4">
        <f t="shared" si="14"/>
        <v>0</v>
      </c>
      <c r="O34" s="27"/>
      <c r="P34" s="38" t="str">
        <f t="shared" si="6"/>
        <v/>
      </c>
      <c r="Q34" s="15"/>
      <c r="R34" s="16"/>
      <c r="S34" s="7">
        <f t="shared" si="15"/>
        <v>0</v>
      </c>
      <c r="T34" s="58">
        <f t="shared" si="0"/>
        <v>0</v>
      </c>
      <c r="U34" s="41"/>
      <c r="V34" s="38" t="str">
        <f t="shared" si="8"/>
        <v/>
      </c>
      <c r="W34" s="15"/>
      <c r="X34" s="42"/>
      <c r="Y34" s="62"/>
      <c r="Z34" s="6">
        <f t="shared" si="9"/>
        <v>0</v>
      </c>
      <c r="AA34" s="48"/>
      <c r="AB34" s="23" t="str">
        <f t="shared" si="10"/>
        <v/>
      </c>
      <c r="AC34" s="15"/>
      <c r="AD34" s="64"/>
      <c r="AE34" s="45"/>
      <c r="AF34" s="6">
        <f t="shared" si="11"/>
        <v>0</v>
      </c>
      <c r="AG34" s="48"/>
      <c r="AH34" s="23" t="str">
        <f t="shared" si="12"/>
        <v/>
      </c>
    </row>
    <row r="35" spans="1:34" ht="18" customHeight="1" x14ac:dyDescent="0.2">
      <c r="A35" t="s">
        <v>39</v>
      </c>
      <c r="B35" s="17"/>
      <c r="C35" s="18"/>
      <c r="D35" s="4">
        <f t="shared" si="1"/>
        <v>0</v>
      </c>
      <c r="E35" s="18" t="s">
        <v>37</v>
      </c>
      <c r="F35" s="23">
        <f t="shared" ca="1" si="2"/>
        <v>42810</v>
      </c>
      <c r="G35" s="26"/>
      <c r="H35" s="27"/>
      <c r="I35" s="4">
        <f t="shared" si="13"/>
        <v>0</v>
      </c>
      <c r="J35" s="27"/>
      <c r="K35" s="38" t="str">
        <f t="shared" si="4"/>
        <v/>
      </c>
      <c r="L35" s="35"/>
      <c r="M35" s="32"/>
      <c r="N35" s="4">
        <f t="shared" si="14"/>
        <v>0</v>
      </c>
      <c r="O35" s="27"/>
      <c r="P35" s="38" t="str">
        <f t="shared" si="6"/>
        <v/>
      </c>
      <c r="Q35" s="17"/>
      <c r="R35" s="18"/>
      <c r="S35" s="7">
        <f t="shared" si="15"/>
        <v>0</v>
      </c>
      <c r="T35" s="58">
        <f t="shared" si="0"/>
        <v>0</v>
      </c>
      <c r="U35" s="41"/>
      <c r="V35" s="38" t="str">
        <f t="shared" si="8"/>
        <v/>
      </c>
      <c r="W35" s="17"/>
      <c r="X35" s="43"/>
      <c r="Y35" s="62"/>
      <c r="Z35" s="6">
        <f t="shared" si="9"/>
        <v>0</v>
      </c>
      <c r="AA35" s="48"/>
      <c r="AB35" s="23" t="str">
        <f t="shared" si="10"/>
        <v/>
      </c>
      <c r="AC35" s="17"/>
      <c r="AD35" s="65"/>
      <c r="AE35" s="45"/>
      <c r="AF35" s="6">
        <f t="shared" si="11"/>
        <v>0</v>
      </c>
      <c r="AG35" s="48"/>
      <c r="AH35" s="23" t="str">
        <f t="shared" si="12"/>
        <v/>
      </c>
    </row>
    <row r="36" spans="1:34" ht="18" customHeight="1" x14ac:dyDescent="0.2">
      <c r="A36" t="s">
        <v>40</v>
      </c>
      <c r="B36" s="17"/>
      <c r="C36" s="18"/>
      <c r="D36" s="4">
        <f t="shared" si="1"/>
        <v>0</v>
      </c>
      <c r="E36" s="18"/>
      <c r="F36" s="23" t="str">
        <f t="shared" si="2"/>
        <v/>
      </c>
      <c r="G36" s="26"/>
      <c r="H36" s="27"/>
      <c r="I36" s="4">
        <f t="shared" si="13"/>
        <v>0</v>
      </c>
      <c r="J36" s="27"/>
      <c r="K36" s="38" t="str">
        <f t="shared" si="4"/>
        <v/>
      </c>
      <c r="L36" s="35"/>
      <c r="M36" s="32"/>
      <c r="N36" s="4">
        <f t="shared" si="14"/>
        <v>0</v>
      </c>
      <c r="O36" s="27"/>
      <c r="P36" s="38" t="str">
        <f t="shared" si="6"/>
        <v/>
      </c>
      <c r="Q36" s="17"/>
      <c r="R36" s="18"/>
      <c r="S36" s="7">
        <f t="shared" si="15"/>
        <v>0</v>
      </c>
      <c r="T36" s="58">
        <f t="shared" si="0"/>
        <v>0</v>
      </c>
      <c r="U36" s="41"/>
      <c r="V36" s="38" t="str">
        <f t="shared" si="8"/>
        <v/>
      </c>
      <c r="W36" s="17"/>
      <c r="X36" s="43"/>
      <c r="Y36" s="62"/>
      <c r="Z36" s="6">
        <f t="shared" si="9"/>
        <v>0</v>
      </c>
      <c r="AA36" s="48"/>
      <c r="AB36" s="23" t="str">
        <f t="shared" si="10"/>
        <v/>
      </c>
      <c r="AC36" s="17"/>
      <c r="AD36" s="65"/>
      <c r="AE36" s="45"/>
      <c r="AF36" s="6">
        <f t="shared" si="11"/>
        <v>0</v>
      </c>
      <c r="AG36" s="48"/>
      <c r="AH36" s="23" t="str">
        <f t="shared" si="12"/>
        <v/>
      </c>
    </row>
    <row r="37" spans="1:34" ht="18" customHeight="1" x14ac:dyDescent="0.2">
      <c r="A37" t="s">
        <v>41</v>
      </c>
      <c r="B37" s="17"/>
      <c r="C37" s="18"/>
      <c r="D37" s="4">
        <f t="shared" si="1"/>
        <v>0</v>
      </c>
      <c r="E37" s="18"/>
      <c r="F37" s="23" t="str">
        <f t="shared" si="2"/>
        <v/>
      </c>
      <c r="G37" s="26"/>
      <c r="H37" s="27"/>
      <c r="I37" s="4">
        <f t="shared" si="13"/>
        <v>0</v>
      </c>
      <c r="J37" s="27"/>
      <c r="K37" s="38" t="str">
        <f t="shared" si="4"/>
        <v/>
      </c>
      <c r="L37" s="35"/>
      <c r="M37" s="32"/>
      <c r="N37" s="4">
        <f t="shared" si="14"/>
        <v>0</v>
      </c>
      <c r="O37" s="27"/>
      <c r="P37" s="38" t="str">
        <f t="shared" si="6"/>
        <v/>
      </c>
      <c r="Q37" s="17"/>
      <c r="R37" s="18"/>
      <c r="S37" s="7">
        <f t="shared" si="15"/>
        <v>0</v>
      </c>
      <c r="T37" s="58">
        <f t="shared" si="0"/>
        <v>0</v>
      </c>
      <c r="U37" s="41"/>
      <c r="V37" s="38" t="str">
        <f t="shared" si="8"/>
        <v/>
      </c>
      <c r="W37" s="17"/>
      <c r="X37" s="43"/>
      <c r="Y37" s="62"/>
      <c r="Z37" s="6">
        <f t="shared" si="9"/>
        <v>0</v>
      </c>
      <c r="AA37" s="48"/>
      <c r="AB37" s="23" t="str">
        <f t="shared" si="10"/>
        <v/>
      </c>
      <c r="AC37" s="17"/>
      <c r="AD37" s="65"/>
      <c r="AE37" s="45"/>
      <c r="AF37" s="6">
        <f t="shared" si="11"/>
        <v>0</v>
      </c>
      <c r="AG37" s="48"/>
      <c r="AH37" s="23" t="str">
        <f t="shared" si="12"/>
        <v/>
      </c>
    </row>
    <row r="38" spans="1:34" ht="18" customHeight="1" x14ac:dyDescent="0.2">
      <c r="A38" t="s">
        <v>42</v>
      </c>
      <c r="B38" s="17"/>
      <c r="C38" s="18"/>
      <c r="D38" s="4">
        <f t="shared" si="1"/>
        <v>0</v>
      </c>
      <c r="E38" s="18"/>
      <c r="F38" s="23" t="str">
        <f t="shared" si="2"/>
        <v/>
      </c>
      <c r="G38" s="26"/>
      <c r="H38" s="27"/>
      <c r="I38" s="4">
        <f t="shared" si="13"/>
        <v>0</v>
      </c>
      <c r="J38" s="27"/>
      <c r="K38" s="38" t="str">
        <f t="shared" si="4"/>
        <v/>
      </c>
      <c r="L38" s="35"/>
      <c r="M38" s="32"/>
      <c r="N38" s="4">
        <f t="shared" si="14"/>
        <v>0</v>
      </c>
      <c r="O38" s="27"/>
      <c r="P38" s="38" t="str">
        <f t="shared" si="6"/>
        <v/>
      </c>
      <c r="Q38" s="17"/>
      <c r="R38" s="18"/>
      <c r="S38" s="7">
        <f t="shared" si="15"/>
        <v>0</v>
      </c>
      <c r="T38" s="58">
        <f t="shared" si="0"/>
        <v>0</v>
      </c>
      <c r="U38" s="41"/>
      <c r="V38" s="38" t="str">
        <f t="shared" si="8"/>
        <v/>
      </c>
      <c r="W38" s="17"/>
      <c r="X38" s="43"/>
      <c r="Y38" s="62"/>
      <c r="Z38" s="6">
        <f t="shared" si="9"/>
        <v>0</v>
      </c>
      <c r="AA38" s="48"/>
      <c r="AB38" s="23" t="str">
        <f t="shared" si="10"/>
        <v/>
      </c>
      <c r="AC38" s="17"/>
      <c r="AD38" s="65"/>
      <c r="AE38" s="45"/>
      <c r="AF38" s="6">
        <f t="shared" si="11"/>
        <v>0</v>
      </c>
      <c r="AG38" s="48"/>
      <c r="AH38" s="23" t="str">
        <f t="shared" si="12"/>
        <v/>
      </c>
    </row>
    <row r="39" spans="1:34" ht="18" customHeight="1" x14ac:dyDescent="0.2">
      <c r="A39" t="s">
        <v>43</v>
      </c>
      <c r="B39" s="17"/>
      <c r="C39" s="18"/>
      <c r="D39" s="4">
        <f t="shared" si="1"/>
        <v>0</v>
      </c>
      <c r="E39" s="18"/>
      <c r="F39" s="23" t="str">
        <f t="shared" si="2"/>
        <v/>
      </c>
      <c r="G39" s="26"/>
      <c r="H39" s="27"/>
      <c r="I39" s="4">
        <f t="shared" si="13"/>
        <v>0</v>
      </c>
      <c r="J39" s="27"/>
      <c r="K39" s="38" t="str">
        <f t="shared" si="4"/>
        <v/>
      </c>
      <c r="L39" s="35"/>
      <c r="M39" s="32"/>
      <c r="N39" s="4">
        <f t="shared" si="14"/>
        <v>0</v>
      </c>
      <c r="O39" s="27"/>
      <c r="P39" s="38" t="str">
        <f t="shared" si="6"/>
        <v/>
      </c>
      <c r="Q39" s="17"/>
      <c r="R39" s="18"/>
      <c r="S39" s="7">
        <f t="shared" si="15"/>
        <v>0</v>
      </c>
      <c r="T39" s="58">
        <f t="shared" si="0"/>
        <v>0</v>
      </c>
      <c r="U39" s="41"/>
      <c r="V39" s="38" t="str">
        <f t="shared" si="8"/>
        <v/>
      </c>
      <c r="W39" s="17"/>
      <c r="X39" s="43"/>
      <c r="Y39" s="62"/>
      <c r="Z39" s="6">
        <f t="shared" si="9"/>
        <v>0</v>
      </c>
      <c r="AA39" s="48"/>
      <c r="AB39" s="23" t="str">
        <f t="shared" si="10"/>
        <v/>
      </c>
      <c r="AC39" s="17"/>
      <c r="AD39" s="65"/>
      <c r="AE39" s="45"/>
      <c r="AF39" s="6">
        <f t="shared" si="11"/>
        <v>0</v>
      </c>
      <c r="AG39" s="48"/>
      <c r="AH39" s="23" t="str">
        <f t="shared" si="12"/>
        <v/>
      </c>
    </row>
    <row r="40" spans="1:34" ht="18" customHeight="1" x14ac:dyDescent="0.2">
      <c r="A40" t="s">
        <v>44</v>
      </c>
      <c r="B40" s="17"/>
      <c r="C40" s="18"/>
      <c r="D40" s="4">
        <f t="shared" si="1"/>
        <v>0</v>
      </c>
      <c r="E40" s="18"/>
      <c r="F40" s="23" t="str">
        <f t="shared" si="2"/>
        <v/>
      </c>
      <c r="G40" s="26"/>
      <c r="H40" s="27"/>
      <c r="I40" s="4">
        <f t="shared" si="13"/>
        <v>0</v>
      </c>
      <c r="J40" s="27"/>
      <c r="K40" s="38" t="str">
        <f t="shared" si="4"/>
        <v/>
      </c>
      <c r="L40" s="35"/>
      <c r="M40" s="32"/>
      <c r="N40" s="4">
        <f t="shared" si="14"/>
        <v>0</v>
      </c>
      <c r="O40" s="27"/>
      <c r="P40" s="38" t="str">
        <f t="shared" si="6"/>
        <v/>
      </c>
      <c r="Q40" s="17"/>
      <c r="R40" s="18"/>
      <c r="S40" s="7">
        <f t="shared" si="15"/>
        <v>0</v>
      </c>
      <c r="T40" s="58">
        <f t="shared" si="0"/>
        <v>0</v>
      </c>
      <c r="U40" s="41"/>
      <c r="V40" s="38" t="str">
        <f t="shared" si="8"/>
        <v/>
      </c>
      <c r="W40" s="17"/>
      <c r="X40" s="43"/>
      <c r="Y40" s="62"/>
      <c r="Z40" s="6">
        <f t="shared" si="9"/>
        <v>0</v>
      </c>
      <c r="AA40" s="48"/>
      <c r="AB40" s="23" t="str">
        <f t="shared" si="10"/>
        <v/>
      </c>
      <c r="AC40" s="17"/>
      <c r="AD40" s="65"/>
      <c r="AE40" s="45"/>
      <c r="AF40" s="6">
        <f t="shared" si="11"/>
        <v>0</v>
      </c>
      <c r="AG40" s="48"/>
      <c r="AH40" s="23" t="str">
        <f t="shared" si="12"/>
        <v/>
      </c>
    </row>
    <row r="41" spans="1:34" ht="18" customHeight="1" x14ac:dyDescent="0.2">
      <c r="A41" t="s">
        <v>45</v>
      </c>
      <c r="B41" s="17"/>
      <c r="C41" s="18"/>
      <c r="D41" s="4">
        <f t="shared" si="1"/>
        <v>0</v>
      </c>
      <c r="E41" s="18"/>
      <c r="F41" s="23" t="str">
        <f t="shared" si="2"/>
        <v/>
      </c>
      <c r="G41" s="26"/>
      <c r="H41" s="27"/>
      <c r="I41" s="4">
        <f t="shared" si="13"/>
        <v>0</v>
      </c>
      <c r="J41" s="27"/>
      <c r="K41" s="38" t="str">
        <f t="shared" si="4"/>
        <v/>
      </c>
      <c r="L41" s="35"/>
      <c r="M41" s="32"/>
      <c r="N41" s="4">
        <f t="shared" si="14"/>
        <v>0</v>
      </c>
      <c r="O41" s="27"/>
      <c r="P41" s="38" t="str">
        <f t="shared" si="6"/>
        <v/>
      </c>
      <c r="Q41" s="17"/>
      <c r="R41" s="18"/>
      <c r="S41" s="7">
        <f t="shared" si="15"/>
        <v>0</v>
      </c>
      <c r="T41" s="58">
        <f t="shared" si="0"/>
        <v>0</v>
      </c>
      <c r="U41" s="41"/>
      <c r="V41" s="38" t="str">
        <f t="shared" si="8"/>
        <v/>
      </c>
      <c r="W41" s="17"/>
      <c r="X41" s="43"/>
      <c r="Y41" s="62"/>
      <c r="Z41" s="6">
        <f t="shared" si="9"/>
        <v>0</v>
      </c>
      <c r="AA41" s="48"/>
      <c r="AB41" s="23" t="str">
        <f t="shared" si="10"/>
        <v/>
      </c>
      <c r="AC41" s="17"/>
      <c r="AD41" s="65"/>
      <c r="AE41" s="45"/>
      <c r="AF41" s="6">
        <f t="shared" si="11"/>
        <v>0</v>
      </c>
      <c r="AG41" s="48"/>
      <c r="AH41" s="23" t="str">
        <f t="shared" si="12"/>
        <v/>
      </c>
    </row>
    <row r="42" spans="1:34" ht="18" customHeight="1" x14ac:dyDescent="0.2">
      <c r="A42" t="s">
        <v>46</v>
      </c>
      <c r="B42" s="17"/>
      <c r="C42" s="18"/>
      <c r="D42" s="4">
        <f t="shared" si="1"/>
        <v>0</v>
      </c>
      <c r="E42" s="18"/>
      <c r="F42" s="23" t="str">
        <f t="shared" si="2"/>
        <v/>
      </c>
      <c r="G42" s="26"/>
      <c r="H42" s="27"/>
      <c r="I42" s="4">
        <f t="shared" si="13"/>
        <v>0</v>
      </c>
      <c r="J42" s="27"/>
      <c r="K42" s="38" t="str">
        <f t="shared" si="4"/>
        <v/>
      </c>
      <c r="L42" s="35"/>
      <c r="M42" s="32"/>
      <c r="N42" s="4">
        <f t="shared" si="14"/>
        <v>0</v>
      </c>
      <c r="O42" s="27"/>
      <c r="P42" s="38" t="str">
        <f t="shared" si="6"/>
        <v/>
      </c>
      <c r="Q42" s="17"/>
      <c r="R42" s="18"/>
      <c r="S42" s="7">
        <f t="shared" si="15"/>
        <v>0</v>
      </c>
      <c r="T42" s="58">
        <f t="shared" si="0"/>
        <v>0</v>
      </c>
      <c r="U42" s="41"/>
      <c r="V42" s="38" t="str">
        <f t="shared" si="8"/>
        <v/>
      </c>
      <c r="W42" s="17"/>
      <c r="X42" s="43"/>
      <c r="Y42" s="62"/>
      <c r="Z42" s="6">
        <f t="shared" si="9"/>
        <v>0</v>
      </c>
      <c r="AA42" s="48"/>
      <c r="AB42" s="23" t="str">
        <f t="shared" si="10"/>
        <v/>
      </c>
      <c r="AC42" s="17"/>
      <c r="AD42" s="65"/>
      <c r="AE42" s="45"/>
      <c r="AF42" s="6">
        <f t="shared" si="11"/>
        <v>0</v>
      </c>
      <c r="AG42" s="48"/>
      <c r="AH42" s="23" t="str">
        <f t="shared" si="12"/>
        <v/>
      </c>
    </row>
    <row r="43" spans="1:34" ht="18" customHeight="1" x14ac:dyDescent="0.2">
      <c r="A43" t="s">
        <v>47</v>
      </c>
      <c r="B43" s="17"/>
      <c r="C43" s="18"/>
      <c r="D43" s="4">
        <f t="shared" si="1"/>
        <v>0</v>
      </c>
      <c r="E43" s="18"/>
      <c r="F43" s="23" t="str">
        <f t="shared" si="2"/>
        <v/>
      </c>
      <c r="G43" s="26"/>
      <c r="H43" s="27"/>
      <c r="I43" s="4">
        <f t="shared" si="13"/>
        <v>0</v>
      </c>
      <c r="J43" s="27"/>
      <c r="K43" s="38" t="str">
        <f t="shared" si="4"/>
        <v/>
      </c>
      <c r="L43" s="35"/>
      <c r="M43" s="32"/>
      <c r="N43" s="4">
        <f t="shared" si="14"/>
        <v>0</v>
      </c>
      <c r="O43" s="27"/>
      <c r="P43" s="38" t="str">
        <f t="shared" si="6"/>
        <v/>
      </c>
      <c r="Q43" s="17"/>
      <c r="R43" s="18"/>
      <c r="S43" s="7">
        <f t="shared" si="15"/>
        <v>0</v>
      </c>
      <c r="T43" s="58">
        <f t="shared" si="0"/>
        <v>0</v>
      </c>
      <c r="U43" s="41"/>
      <c r="V43" s="38" t="str">
        <f t="shared" si="8"/>
        <v/>
      </c>
      <c r="W43" s="17"/>
      <c r="X43" s="43"/>
      <c r="Y43" s="62"/>
      <c r="Z43" s="6">
        <f t="shared" si="9"/>
        <v>0</v>
      </c>
      <c r="AA43" s="48"/>
      <c r="AB43" s="23" t="str">
        <f t="shared" si="10"/>
        <v/>
      </c>
      <c r="AC43" s="17"/>
      <c r="AD43" s="65"/>
      <c r="AE43" s="45"/>
      <c r="AF43" s="6">
        <f t="shared" si="11"/>
        <v>0</v>
      </c>
      <c r="AG43" s="48"/>
      <c r="AH43" s="23" t="str">
        <f t="shared" si="12"/>
        <v/>
      </c>
    </row>
    <row r="44" spans="1:34" ht="18" customHeight="1" x14ac:dyDescent="0.2">
      <c r="A44" t="s">
        <v>48</v>
      </c>
      <c r="B44" s="17"/>
      <c r="C44" s="18"/>
      <c r="D44" s="4">
        <f t="shared" si="1"/>
        <v>0</v>
      </c>
      <c r="E44" s="18" t="s">
        <v>37</v>
      </c>
      <c r="F44" s="23">
        <f t="shared" ca="1" si="2"/>
        <v>42810</v>
      </c>
      <c r="G44" s="26"/>
      <c r="H44" s="27"/>
      <c r="I44" s="4">
        <f t="shared" si="13"/>
        <v>0</v>
      </c>
      <c r="J44" s="27"/>
      <c r="K44" s="38" t="str">
        <f t="shared" si="4"/>
        <v/>
      </c>
      <c r="L44" s="35"/>
      <c r="M44" s="32"/>
      <c r="N44" s="4">
        <f t="shared" si="14"/>
        <v>0</v>
      </c>
      <c r="O44" s="27"/>
      <c r="P44" s="38" t="str">
        <f t="shared" si="6"/>
        <v/>
      </c>
      <c r="Q44" s="17"/>
      <c r="R44" s="18"/>
      <c r="S44" s="7">
        <f t="shared" si="15"/>
        <v>0</v>
      </c>
      <c r="T44" s="58">
        <f t="shared" si="0"/>
        <v>0</v>
      </c>
      <c r="U44" s="41"/>
      <c r="V44" s="38" t="str">
        <f t="shared" si="8"/>
        <v/>
      </c>
      <c r="W44" s="17"/>
      <c r="X44" s="43"/>
      <c r="Y44" s="62"/>
      <c r="Z44" s="6">
        <f t="shared" si="9"/>
        <v>0</v>
      </c>
      <c r="AA44" s="48"/>
      <c r="AB44" s="23" t="str">
        <f t="shared" si="10"/>
        <v/>
      </c>
      <c r="AC44" s="17"/>
      <c r="AD44" s="65"/>
      <c r="AE44" s="45"/>
      <c r="AF44" s="6">
        <f t="shared" si="11"/>
        <v>0</v>
      </c>
      <c r="AG44" s="48"/>
      <c r="AH44" s="23" t="str">
        <f t="shared" si="12"/>
        <v/>
      </c>
    </row>
    <row r="45" spans="1:34" ht="18" customHeight="1" x14ac:dyDescent="0.2">
      <c r="A45" t="s">
        <v>49</v>
      </c>
      <c r="B45" s="17"/>
      <c r="C45" s="18"/>
      <c r="D45" s="4">
        <f t="shared" si="1"/>
        <v>0</v>
      </c>
      <c r="E45" s="18"/>
      <c r="F45" s="23" t="str">
        <f t="shared" si="2"/>
        <v/>
      </c>
      <c r="G45" s="26"/>
      <c r="H45" s="27"/>
      <c r="I45" s="4">
        <f t="shared" si="13"/>
        <v>0</v>
      </c>
      <c r="J45" s="27"/>
      <c r="K45" s="38" t="str">
        <f t="shared" si="4"/>
        <v/>
      </c>
      <c r="L45" s="35"/>
      <c r="M45" s="32"/>
      <c r="N45" s="4">
        <f t="shared" si="14"/>
        <v>0</v>
      </c>
      <c r="O45" s="27"/>
      <c r="P45" s="38" t="str">
        <f t="shared" si="6"/>
        <v/>
      </c>
      <c r="Q45" s="17"/>
      <c r="R45" s="18"/>
      <c r="S45" s="7">
        <f t="shared" si="15"/>
        <v>0</v>
      </c>
      <c r="T45" s="58">
        <f t="shared" si="0"/>
        <v>0</v>
      </c>
      <c r="U45" s="41"/>
      <c r="V45" s="38" t="str">
        <f t="shared" si="8"/>
        <v/>
      </c>
      <c r="W45" s="17"/>
      <c r="X45" s="43"/>
      <c r="Y45" s="62"/>
      <c r="Z45" s="6">
        <f t="shared" si="9"/>
        <v>0</v>
      </c>
      <c r="AA45" s="48"/>
      <c r="AB45" s="23" t="str">
        <f t="shared" si="10"/>
        <v/>
      </c>
      <c r="AC45" s="17"/>
      <c r="AD45" s="65"/>
      <c r="AE45" s="45"/>
      <c r="AF45" s="6">
        <f t="shared" si="11"/>
        <v>0</v>
      </c>
      <c r="AG45" s="48"/>
      <c r="AH45" s="23" t="str">
        <f t="shared" si="12"/>
        <v/>
      </c>
    </row>
    <row r="46" spans="1:34" ht="18" customHeight="1" x14ac:dyDescent="0.2">
      <c r="A46" t="s">
        <v>50</v>
      </c>
      <c r="B46" s="17"/>
      <c r="C46" s="18"/>
      <c r="D46" s="4">
        <f t="shared" si="1"/>
        <v>0</v>
      </c>
      <c r="E46" s="18"/>
      <c r="F46" s="23" t="str">
        <f t="shared" si="2"/>
        <v/>
      </c>
      <c r="G46" s="26"/>
      <c r="H46" s="27"/>
      <c r="I46" s="4">
        <f t="shared" si="13"/>
        <v>0</v>
      </c>
      <c r="J46" s="27"/>
      <c r="K46" s="38" t="str">
        <f t="shared" si="4"/>
        <v/>
      </c>
      <c r="L46" s="35"/>
      <c r="M46" s="32"/>
      <c r="N46" s="4">
        <f t="shared" si="14"/>
        <v>0</v>
      </c>
      <c r="O46" s="27"/>
      <c r="P46" s="38" t="str">
        <f t="shared" si="6"/>
        <v/>
      </c>
      <c r="Q46" s="17"/>
      <c r="R46" s="18"/>
      <c r="S46" s="7">
        <f t="shared" si="15"/>
        <v>0</v>
      </c>
      <c r="T46" s="58">
        <f t="shared" si="0"/>
        <v>0</v>
      </c>
      <c r="U46" s="41"/>
      <c r="V46" s="38" t="str">
        <f t="shared" si="8"/>
        <v/>
      </c>
      <c r="W46" s="17"/>
      <c r="X46" s="43"/>
      <c r="Y46" s="62"/>
      <c r="Z46" s="6">
        <f t="shared" si="9"/>
        <v>0</v>
      </c>
      <c r="AA46" s="48"/>
      <c r="AB46" s="23" t="str">
        <f t="shared" si="10"/>
        <v/>
      </c>
      <c r="AC46" s="17"/>
      <c r="AD46" s="65"/>
      <c r="AE46" s="45"/>
      <c r="AF46" s="6">
        <f t="shared" si="11"/>
        <v>0</v>
      </c>
      <c r="AG46" s="48"/>
      <c r="AH46" s="23" t="str">
        <f t="shared" si="12"/>
        <v/>
      </c>
    </row>
    <row r="47" spans="1:34" ht="18" customHeight="1" x14ac:dyDescent="0.2">
      <c r="A47" t="s">
        <v>51</v>
      </c>
      <c r="B47" s="17"/>
      <c r="C47" s="18"/>
      <c r="D47" s="4">
        <f t="shared" si="1"/>
        <v>0</v>
      </c>
      <c r="E47" s="18" t="s">
        <v>36</v>
      </c>
      <c r="F47" s="23" t="str">
        <f t="shared" si="2"/>
        <v/>
      </c>
      <c r="G47" s="26"/>
      <c r="H47" s="27"/>
      <c r="I47" s="4">
        <f t="shared" si="13"/>
        <v>0</v>
      </c>
      <c r="J47" s="27"/>
      <c r="K47" s="38" t="str">
        <f t="shared" si="4"/>
        <v/>
      </c>
      <c r="L47" s="35"/>
      <c r="M47" s="32"/>
      <c r="N47" s="4">
        <f t="shared" si="14"/>
        <v>0</v>
      </c>
      <c r="O47" s="27"/>
      <c r="P47" s="38" t="str">
        <f t="shared" si="6"/>
        <v/>
      </c>
      <c r="Q47" s="17"/>
      <c r="R47" s="18"/>
      <c r="S47" s="7">
        <f t="shared" si="15"/>
        <v>0</v>
      </c>
      <c r="T47" s="58">
        <f t="shared" si="0"/>
        <v>0</v>
      </c>
      <c r="U47" s="41"/>
      <c r="V47" s="38" t="str">
        <f t="shared" si="8"/>
        <v/>
      </c>
      <c r="W47" s="17"/>
      <c r="X47" s="43"/>
      <c r="Y47" s="62"/>
      <c r="Z47" s="6">
        <f t="shared" si="9"/>
        <v>0</v>
      </c>
      <c r="AA47" s="48"/>
      <c r="AB47" s="23" t="str">
        <f t="shared" si="10"/>
        <v/>
      </c>
      <c r="AC47" s="17"/>
      <c r="AD47" s="65"/>
      <c r="AE47" s="45"/>
      <c r="AF47" s="6">
        <f t="shared" si="11"/>
        <v>0</v>
      </c>
      <c r="AG47" s="48"/>
      <c r="AH47" s="23" t="str">
        <f t="shared" si="12"/>
        <v/>
      </c>
    </row>
    <row r="48" spans="1:34" ht="18" customHeight="1" x14ac:dyDescent="0.2">
      <c r="A48" t="s">
        <v>52</v>
      </c>
      <c r="B48" s="17"/>
      <c r="C48" s="18"/>
      <c r="D48" s="4">
        <f t="shared" si="1"/>
        <v>0</v>
      </c>
      <c r="E48" s="18"/>
      <c r="F48" s="23" t="str">
        <f t="shared" si="2"/>
        <v/>
      </c>
      <c r="G48" s="26"/>
      <c r="H48" s="27"/>
      <c r="I48" s="4">
        <f t="shared" si="13"/>
        <v>0</v>
      </c>
      <c r="J48" s="27"/>
      <c r="K48" s="38" t="str">
        <f t="shared" si="4"/>
        <v/>
      </c>
      <c r="L48" s="35"/>
      <c r="M48" s="32"/>
      <c r="N48" s="4">
        <f t="shared" si="14"/>
        <v>0</v>
      </c>
      <c r="O48" s="27"/>
      <c r="P48" s="38" t="str">
        <f t="shared" si="6"/>
        <v/>
      </c>
      <c r="Q48" s="17"/>
      <c r="R48" s="18"/>
      <c r="S48" s="7">
        <f t="shared" si="15"/>
        <v>0</v>
      </c>
      <c r="T48" s="58">
        <f t="shared" si="0"/>
        <v>0</v>
      </c>
      <c r="U48" s="41"/>
      <c r="V48" s="38" t="str">
        <f t="shared" si="8"/>
        <v/>
      </c>
      <c r="W48" s="17"/>
      <c r="X48" s="43"/>
      <c r="Y48" s="62"/>
      <c r="Z48" s="6">
        <f t="shared" si="9"/>
        <v>0</v>
      </c>
      <c r="AA48" s="48"/>
      <c r="AB48" s="23" t="str">
        <f t="shared" si="10"/>
        <v/>
      </c>
      <c r="AC48" s="17"/>
      <c r="AD48" s="65"/>
      <c r="AE48" s="45"/>
      <c r="AF48" s="6">
        <f t="shared" si="11"/>
        <v>0</v>
      </c>
      <c r="AG48" s="48"/>
      <c r="AH48" s="23" t="str">
        <f t="shared" si="12"/>
        <v/>
      </c>
    </row>
    <row r="49" spans="1:34" ht="18" customHeight="1" x14ac:dyDescent="0.2">
      <c r="A49" t="s">
        <v>53</v>
      </c>
      <c r="B49" s="17"/>
      <c r="C49" s="18"/>
      <c r="D49" s="4">
        <f t="shared" si="1"/>
        <v>0</v>
      </c>
      <c r="E49" s="18"/>
      <c r="F49" s="23" t="str">
        <f t="shared" si="2"/>
        <v/>
      </c>
      <c r="G49" s="26"/>
      <c r="H49" s="27"/>
      <c r="I49" s="4">
        <f t="shared" si="13"/>
        <v>0</v>
      </c>
      <c r="J49" s="27"/>
      <c r="K49" s="38" t="str">
        <f t="shared" si="4"/>
        <v/>
      </c>
      <c r="L49" s="35"/>
      <c r="M49" s="32"/>
      <c r="N49" s="4">
        <f t="shared" si="14"/>
        <v>0</v>
      </c>
      <c r="O49" s="27"/>
      <c r="P49" s="38" t="str">
        <f t="shared" si="6"/>
        <v/>
      </c>
      <c r="Q49" s="17"/>
      <c r="R49" s="18"/>
      <c r="S49" s="7">
        <f t="shared" si="15"/>
        <v>0</v>
      </c>
      <c r="T49" s="58">
        <f t="shared" si="0"/>
        <v>0</v>
      </c>
      <c r="U49" s="41"/>
      <c r="V49" s="38" t="str">
        <f t="shared" si="8"/>
        <v/>
      </c>
      <c r="W49" s="17"/>
      <c r="X49" s="43"/>
      <c r="Y49" s="62"/>
      <c r="Z49" s="6">
        <f t="shared" si="9"/>
        <v>0</v>
      </c>
      <c r="AA49" s="48"/>
      <c r="AB49" s="23" t="str">
        <f t="shared" si="10"/>
        <v/>
      </c>
      <c r="AC49" s="17"/>
      <c r="AD49" s="65"/>
      <c r="AE49" s="45"/>
      <c r="AF49" s="6">
        <f t="shared" si="11"/>
        <v>0</v>
      </c>
      <c r="AG49" s="48"/>
      <c r="AH49" s="23" t="str">
        <f t="shared" si="12"/>
        <v/>
      </c>
    </row>
    <row r="50" spans="1:34" ht="18" customHeight="1" x14ac:dyDescent="0.2">
      <c r="A50" t="s">
        <v>54</v>
      </c>
      <c r="B50" s="17"/>
      <c r="C50" s="18"/>
      <c r="D50" s="4">
        <f t="shared" si="1"/>
        <v>0</v>
      </c>
      <c r="E50" s="18"/>
      <c r="F50" s="23" t="str">
        <f t="shared" si="2"/>
        <v/>
      </c>
      <c r="G50" s="26"/>
      <c r="H50" s="27"/>
      <c r="I50" s="4">
        <f t="shared" si="13"/>
        <v>0</v>
      </c>
      <c r="J50" s="27"/>
      <c r="K50" s="38" t="str">
        <f t="shared" si="4"/>
        <v/>
      </c>
      <c r="L50" s="35"/>
      <c r="M50" s="32"/>
      <c r="N50" s="4">
        <f t="shared" si="14"/>
        <v>0</v>
      </c>
      <c r="O50" s="27"/>
      <c r="P50" s="38" t="str">
        <f t="shared" si="6"/>
        <v/>
      </c>
      <c r="Q50" s="17"/>
      <c r="R50" s="18"/>
      <c r="S50" s="7">
        <f t="shared" si="15"/>
        <v>0</v>
      </c>
      <c r="T50" s="58">
        <f t="shared" si="0"/>
        <v>0</v>
      </c>
      <c r="U50" s="41"/>
      <c r="V50" s="38" t="str">
        <f t="shared" si="8"/>
        <v/>
      </c>
      <c r="W50" s="17"/>
      <c r="X50" s="43"/>
      <c r="Y50" s="62"/>
      <c r="Z50" s="6">
        <f t="shared" si="9"/>
        <v>0</v>
      </c>
      <c r="AA50" s="48"/>
      <c r="AB50" s="23" t="str">
        <f t="shared" si="10"/>
        <v/>
      </c>
      <c r="AC50" s="17"/>
      <c r="AD50" s="65"/>
      <c r="AE50" s="45"/>
      <c r="AF50" s="6">
        <f t="shared" si="11"/>
        <v>0</v>
      </c>
      <c r="AG50" s="48"/>
      <c r="AH50" s="23" t="str">
        <f t="shared" si="12"/>
        <v/>
      </c>
    </row>
    <row r="51" spans="1:34" ht="18" customHeight="1" x14ac:dyDescent="0.2">
      <c r="A51" t="s">
        <v>55</v>
      </c>
      <c r="B51" s="15">
        <v>42806</v>
      </c>
      <c r="C51" s="16">
        <v>42929</v>
      </c>
      <c r="D51" s="4">
        <f t="shared" si="1"/>
        <v>1</v>
      </c>
      <c r="E51" s="18" t="s">
        <v>37</v>
      </c>
      <c r="F51" s="23">
        <f t="shared" ca="1" si="2"/>
        <v>42810</v>
      </c>
      <c r="G51" s="26"/>
      <c r="H51" s="27"/>
      <c r="I51" s="4">
        <f t="shared" si="13"/>
        <v>0</v>
      </c>
      <c r="J51" s="27"/>
      <c r="K51" s="38" t="str">
        <f t="shared" si="4"/>
        <v/>
      </c>
      <c r="L51" s="35"/>
      <c r="M51" s="32"/>
      <c r="N51" s="4">
        <f t="shared" si="14"/>
        <v>0</v>
      </c>
      <c r="O51" s="27"/>
      <c r="P51" s="38" t="str">
        <f t="shared" si="6"/>
        <v/>
      </c>
      <c r="Q51" s="17"/>
      <c r="R51" s="18"/>
      <c r="S51" s="7">
        <f t="shared" si="15"/>
        <v>0</v>
      </c>
      <c r="T51" s="58">
        <f t="shared" si="0"/>
        <v>1</v>
      </c>
      <c r="U51" s="41"/>
      <c r="V51" s="38" t="str">
        <f t="shared" si="8"/>
        <v/>
      </c>
      <c r="W51" s="17"/>
      <c r="X51" s="43"/>
      <c r="Y51" s="62"/>
      <c r="Z51" s="6">
        <f t="shared" si="9"/>
        <v>0</v>
      </c>
      <c r="AA51" s="48"/>
      <c r="AB51" s="23" t="str">
        <f t="shared" si="10"/>
        <v/>
      </c>
      <c r="AC51" s="17"/>
      <c r="AD51" s="65"/>
      <c r="AE51" s="45"/>
      <c r="AF51" s="6">
        <f t="shared" si="11"/>
        <v>0</v>
      </c>
      <c r="AG51" s="48"/>
      <c r="AH51" s="23" t="str">
        <f t="shared" si="12"/>
        <v/>
      </c>
    </row>
    <row r="52" spans="1:34" ht="18" customHeight="1" x14ac:dyDescent="0.2">
      <c r="A52" t="s">
        <v>56</v>
      </c>
      <c r="B52" s="17"/>
      <c r="C52" s="18"/>
      <c r="D52" s="4">
        <f t="shared" si="1"/>
        <v>0</v>
      </c>
      <c r="E52" s="18"/>
      <c r="F52" s="23" t="str">
        <f t="shared" si="2"/>
        <v/>
      </c>
      <c r="G52" s="26"/>
      <c r="H52" s="27"/>
      <c r="I52" s="4">
        <f t="shared" si="13"/>
        <v>0</v>
      </c>
      <c r="J52" s="27"/>
      <c r="K52" s="38" t="str">
        <f t="shared" si="4"/>
        <v/>
      </c>
      <c r="L52" s="35"/>
      <c r="M52" s="32"/>
      <c r="N52" s="4">
        <f t="shared" si="14"/>
        <v>0</v>
      </c>
      <c r="O52" s="27"/>
      <c r="P52" s="38" t="str">
        <f t="shared" si="6"/>
        <v/>
      </c>
      <c r="Q52" s="17"/>
      <c r="R52" s="18"/>
      <c r="S52" s="7">
        <f t="shared" si="15"/>
        <v>0</v>
      </c>
      <c r="T52" s="58">
        <f t="shared" si="0"/>
        <v>0</v>
      </c>
      <c r="U52" s="41"/>
      <c r="V52" s="38" t="str">
        <f t="shared" si="8"/>
        <v/>
      </c>
      <c r="W52" s="17"/>
      <c r="X52" s="43"/>
      <c r="Y52" s="62"/>
      <c r="Z52" s="6">
        <f t="shared" si="9"/>
        <v>0</v>
      </c>
      <c r="AA52" s="48"/>
      <c r="AB52" s="23" t="str">
        <f t="shared" si="10"/>
        <v/>
      </c>
      <c r="AC52" s="17"/>
      <c r="AD52" s="65"/>
      <c r="AE52" s="45"/>
      <c r="AF52" s="6">
        <f t="shared" si="11"/>
        <v>0</v>
      </c>
      <c r="AG52" s="48"/>
      <c r="AH52" s="23" t="str">
        <f t="shared" si="12"/>
        <v/>
      </c>
    </row>
    <row r="53" spans="1:34" ht="18" customHeight="1" x14ac:dyDescent="0.2">
      <c r="A53" t="s">
        <v>57</v>
      </c>
      <c r="B53" s="17"/>
      <c r="C53" s="18"/>
      <c r="D53" s="4">
        <f t="shared" si="1"/>
        <v>0</v>
      </c>
      <c r="E53" s="18"/>
      <c r="F53" s="23" t="str">
        <f t="shared" si="2"/>
        <v/>
      </c>
      <c r="G53" s="26"/>
      <c r="H53" s="27"/>
      <c r="I53" s="4">
        <f t="shared" si="13"/>
        <v>0</v>
      </c>
      <c r="J53" s="27"/>
      <c r="K53" s="38" t="str">
        <f t="shared" si="4"/>
        <v/>
      </c>
      <c r="L53" s="35"/>
      <c r="M53" s="32"/>
      <c r="N53" s="4">
        <f t="shared" si="14"/>
        <v>0</v>
      </c>
      <c r="O53" s="27"/>
      <c r="P53" s="38" t="str">
        <f t="shared" si="6"/>
        <v/>
      </c>
      <c r="Q53" s="17"/>
      <c r="R53" s="18"/>
      <c r="S53" s="7">
        <f t="shared" si="15"/>
        <v>0</v>
      </c>
      <c r="T53" s="58">
        <f t="shared" si="0"/>
        <v>0</v>
      </c>
      <c r="U53" s="41"/>
      <c r="V53" s="38" t="str">
        <f t="shared" si="8"/>
        <v/>
      </c>
      <c r="W53" s="17"/>
      <c r="X53" s="43"/>
      <c r="Y53" s="62"/>
      <c r="Z53" s="6">
        <f t="shared" si="9"/>
        <v>0</v>
      </c>
      <c r="AA53" s="48"/>
      <c r="AB53" s="23" t="str">
        <f t="shared" si="10"/>
        <v/>
      </c>
      <c r="AC53" s="17"/>
      <c r="AD53" s="65"/>
      <c r="AE53" s="45"/>
      <c r="AF53" s="6">
        <f t="shared" si="11"/>
        <v>0</v>
      </c>
      <c r="AG53" s="48"/>
      <c r="AH53" s="23" t="str">
        <f t="shared" si="12"/>
        <v/>
      </c>
    </row>
    <row r="54" spans="1:34" ht="18" customHeight="1" x14ac:dyDescent="0.2">
      <c r="A54" t="s">
        <v>58</v>
      </c>
      <c r="B54" s="17"/>
      <c r="C54" s="18"/>
      <c r="D54" s="4">
        <f t="shared" si="1"/>
        <v>0</v>
      </c>
      <c r="E54" s="18"/>
      <c r="F54" s="23" t="str">
        <f t="shared" si="2"/>
        <v/>
      </c>
      <c r="G54" s="26"/>
      <c r="H54" s="27"/>
      <c r="I54" s="4">
        <f t="shared" si="13"/>
        <v>0</v>
      </c>
      <c r="J54" s="27"/>
      <c r="K54" s="38" t="str">
        <f t="shared" si="4"/>
        <v/>
      </c>
      <c r="L54" s="35"/>
      <c r="M54" s="32"/>
      <c r="N54" s="4">
        <f t="shared" si="14"/>
        <v>0</v>
      </c>
      <c r="O54" s="27"/>
      <c r="P54" s="38" t="str">
        <f t="shared" si="6"/>
        <v/>
      </c>
      <c r="Q54" s="17"/>
      <c r="R54" s="18"/>
      <c r="S54" s="7">
        <f t="shared" si="15"/>
        <v>0</v>
      </c>
      <c r="T54" s="58">
        <f t="shared" si="0"/>
        <v>0</v>
      </c>
      <c r="U54" s="41"/>
      <c r="V54" s="38" t="str">
        <f t="shared" si="8"/>
        <v/>
      </c>
      <c r="W54" s="17"/>
      <c r="X54" s="43"/>
      <c r="Y54" s="62"/>
      <c r="Z54" s="6">
        <f t="shared" si="9"/>
        <v>0</v>
      </c>
      <c r="AA54" s="48"/>
      <c r="AB54" s="23" t="str">
        <f t="shared" si="10"/>
        <v/>
      </c>
      <c r="AC54" s="17"/>
      <c r="AD54" s="65"/>
      <c r="AE54" s="45"/>
      <c r="AF54" s="6">
        <f t="shared" si="11"/>
        <v>0</v>
      </c>
      <c r="AG54" s="48"/>
      <c r="AH54" s="23" t="str">
        <f t="shared" si="12"/>
        <v/>
      </c>
    </row>
    <row r="55" spans="1:34" ht="18" customHeight="1" x14ac:dyDescent="0.2">
      <c r="A55" t="s">
        <v>59</v>
      </c>
      <c r="B55" s="17"/>
      <c r="C55" s="18"/>
      <c r="D55" s="4">
        <f t="shared" si="1"/>
        <v>0</v>
      </c>
      <c r="E55" s="18"/>
      <c r="F55" s="23" t="str">
        <f t="shared" si="2"/>
        <v/>
      </c>
      <c r="G55" s="26"/>
      <c r="H55" s="27"/>
      <c r="I55" s="4">
        <f t="shared" si="13"/>
        <v>0</v>
      </c>
      <c r="J55" s="27"/>
      <c r="K55" s="38" t="str">
        <f t="shared" si="4"/>
        <v/>
      </c>
      <c r="L55" s="35"/>
      <c r="M55" s="32"/>
      <c r="N55" s="4">
        <f t="shared" si="14"/>
        <v>0</v>
      </c>
      <c r="O55" s="27"/>
      <c r="P55" s="38" t="str">
        <f t="shared" si="6"/>
        <v/>
      </c>
      <c r="Q55" s="17"/>
      <c r="R55" s="18"/>
      <c r="S55" s="7">
        <f t="shared" si="15"/>
        <v>0</v>
      </c>
      <c r="T55" s="58">
        <f t="shared" si="0"/>
        <v>0</v>
      </c>
      <c r="U55" s="41"/>
      <c r="V55" s="38" t="str">
        <f t="shared" si="8"/>
        <v/>
      </c>
      <c r="W55" s="17"/>
      <c r="X55" s="43"/>
      <c r="Y55" s="62"/>
      <c r="Z55" s="6">
        <f t="shared" si="9"/>
        <v>0</v>
      </c>
      <c r="AA55" s="48"/>
      <c r="AB55" s="23" t="str">
        <f t="shared" si="10"/>
        <v/>
      </c>
      <c r="AC55" s="17"/>
      <c r="AD55" s="65"/>
      <c r="AE55" s="45"/>
      <c r="AF55" s="6">
        <f t="shared" si="11"/>
        <v>0</v>
      </c>
      <c r="AG55" s="48"/>
      <c r="AH55" s="23" t="str">
        <f t="shared" si="12"/>
        <v/>
      </c>
    </row>
    <row r="56" spans="1:34" ht="18" customHeight="1" x14ac:dyDescent="0.2">
      <c r="A56" t="s">
        <v>60</v>
      </c>
      <c r="B56" s="17"/>
      <c r="C56" s="18"/>
      <c r="D56" s="4">
        <f t="shared" si="1"/>
        <v>0</v>
      </c>
      <c r="E56" s="18"/>
      <c r="F56" s="23" t="str">
        <f t="shared" si="2"/>
        <v/>
      </c>
      <c r="G56" s="26"/>
      <c r="H56" s="27"/>
      <c r="I56" s="4">
        <f t="shared" si="13"/>
        <v>0</v>
      </c>
      <c r="J56" s="27"/>
      <c r="K56" s="38" t="str">
        <f t="shared" si="4"/>
        <v/>
      </c>
      <c r="L56" s="35"/>
      <c r="M56" s="32"/>
      <c r="N56" s="4">
        <f t="shared" si="14"/>
        <v>0</v>
      </c>
      <c r="O56" s="27"/>
      <c r="P56" s="38" t="str">
        <f t="shared" si="6"/>
        <v/>
      </c>
      <c r="Q56" s="17"/>
      <c r="R56" s="18"/>
      <c r="S56" s="7">
        <f t="shared" si="15"/>
        <v>0</v>
      </c>
      <c r="T56" s="58">
        <f t="shared" si="0"/>
        <v>0</v>
      </c>
      <c r="U56" s="41"/>
      <c r="V56" s="38" t="str">
        <f t="shared" si="8"/>
        <v/>
      </c>
      <c r="W56" s="17"/>
      <c r="X56" s="43"/>
      <c r="Y56" s="62"/>
      <c r="Z56" s="6">
        <f t="shared" si="9"/>
        <v>0</v>
      </c>
      <c r="AA56" s="48"/>
      <c r="AB56" s="23" t="str">
        <f t="shared" si="10"/>
        <v/>
      </c>
      <c r="AC56" s="17"/>
      <c r="AD56" s="65"/>
      <c r="AE56" s="45"/>
      <c r="AF56" s="6">
        <f t="shared" si="11"/>
        <v>0</v>
      </c>
      <c r="AG56" s="48"/>
      <c r="AH56" s="23" t="str">
        <f t="shared" si="12"/>
        <v/>
      </c>
    </row>
    <row r="57" spans="1:34" ht="18" customHeight="1" x14ac:dyDescent="0.2">
      <c r="A57" t="s">
        <v>61</v>
      </c>
      <c r="B57" s="17"/>
      <c r="C57" s="18"/>
      <c r="D57" s="4">
        <f t="shared" si="1"/>
        <v>0</v>
      </c>
      <c r="E57" s="18"/>
      <c r="F57" s="23" t="str">
        <f t="shared" si="2"/>
        <v/>
      </c>
      <c r="G57" s="26"/>
      <c r="H57" s="27"/>
      <c r="I57" s="4">
        <f t="shared" si="13"/>
        <v>0</v>
      </c>
      <c r="J57" s="27" t="s">
        <v>37</v>
      </c>
      <c r="K57" s="38">
        <f t="shared" ca="1" si="4"/>
        <v>42810</v>
      </c>
      <c r="L57" s="35"/>
      <c r="M57" s="32"/>
      <c r="N57" s="4">
        <f t="shared" si="14"/>
        <v>0</v>
      </c>
      <c r="O57" s="27"/>
      <c r="P57" s="38" t="str">
        <f t="shared" si="6"/>
        <v/>
      </c>
      <c r="Q57" s="17"/>
      <c r="R57" s="18"/>
      <c r="S57" s="7">
        <f t="shared" si="15"/>
        <v>0</v>
      </c>
      <c r="T57" s="58">
        <f t="shared" si="0"/>
        <v>0</v>
      </c>
      <c r="U57" s="41"/>
      <c r="V57" s="38" t="str">
        <f t="shared" si="8"/>
        <v/>
      </c>
      <c r="W57" s="17"/>
      <c r="X57" s="43"/>
      <c r="Y57" s="62"/>
      <c r="Z57" s="6">
        <f t="shared" si="9"/>
        <v>0</v>
      </c>
      <c r="AA57" s="48"/>
      <c r="AB57" s="23" t="str">
        <f t="shared" si="10"/>
        <v/>
      </c>
      <c r="AC57" s="17"/>
      <c r="AD57" s="65"/>
      <c r="AE57" s="45"/>
      <c r="AF57" s="6">
        <f t="shared" si="11"/>
        <v>0</v>
      </c>
      <c r="AG57" s="48"/>
      <c r="AH57" s="23" t="str">
        <f t="shared" si="12"/>
        <v/>
      </c>
    </row>
    <row r="58" spans="1:34" ht="18" customHeight="1" x14ac:dyDescent="0.2">
      <c r="A58" t="s">
        <v>62</v>
      </c>
      <c r="B58" s="15">
        <v>42806</v>
      </c>
      <c r="C58" s="16">
        <v>42814</v>
      </c>
      <c r="D58" s="4">
        <f t="shared" si="1"/>
        <v>1</v>
      </c>
      <c r="E58" s="18"/>
      <c r="F58" s="23" t="str">
        <f t="shared" si="2"/>
        <v/>
      </c>
      <c r="G58" s="26"/>
      <c r="H58" s="27"/>
      <c r="I58" s="4">
        <f t="shared" si="13"/>
        <v>0</v>
      </c>
      <c r="J58" s="27"/>
      <c r="K58" s="38" t="str">
        <f t="shared" si="4"/>
        <v/>
      </c>
      <c r="L58" s="35"/>
      <c r="M58" s="32"/>
      <c r="N58" s="4">
        <f t="shared" si="14"/>
        <v>0</v>
      </c>
      <c r="O58" s="27"/>
      <c r="P58" s="38" t="str">
        <f t="shared" si="6"/>
        <v/>
      </c>
      <c r="Q58" s="17"/>
      <c r="R58" s="18"/>
      <c r="S58" s="7">
        <f t="shared" si="15"/>
        <v>0</v>
      </c>
      <c r="T58" s="58">
        <f t="shared" si="0"/>
        <v>1</v>
      </c>
      <c r="U58" s="41"/>
      <c r="V58" s="38" t="str">
        <f t="shared" si="8"/>
        <v/>
      </c>
      <c r="W58" s="17"/>
      <c r="X58" s="43"/>
      <c r="Y58" s="62"/>
      <c r="Z58" s="6">
        <f t="shared" si="9"/>
        <v>0</v>
      </c>
      <c r="AA58" s="48"/>
      <c r="AB58" s="23" t="str">
        <f t="shared" si="10"/>
        <v/>
      </c>
      <c r="AC58" s="17"/>
      <c r="AD58" s="65"/>
      <c r="AE58" s="45"/>
      <c r="AF58" s="6">
        <f t="shared" si="11"/>
        <v>0</v>
      </c>
      <c r="AG58" s="48"/>
      <c r="AH58" s="23" t="str">
        <f t="shared" si="12"/>
        <v/>
      </c>
    </row>
    <row r="59" spans="1:34" ht="18" customHeight="1" x14ac:dyDescent="0.2">
      <c r="A59" t="s">
        <v>63</v>
      </c>
      <c r="B59" s="17"/>
      <c r="C59" s="18"/>
      <c r="D59" s="4">
        <f t="shared" si="1"/>
        <v>0</v>
      </c>
      <c r="E59" s="18"/>
      <c r="F59" s="23" t="str">
        <f t="shared" si="2"/>
        <v/>
      </c>
      <c r="G59" s="26"/>
      <c r="H59" s="27"/>
      <c r="I59" s="4">
        <f t="shared" si="13"/>
        <v>0</v>
      </c>
      <c r="J59" s="27"/>
      <c r="K59" s="38" t="str">
        <f t="shared" si="4"/>
        <v/>
      </c>
      <c r="L59" s="35"/>
      <c r="M59" s="32"/>
      <c r="N59" s="4">
        <f t="shared" si="14"/>
        <v>0</v>
      </c>
      <c r="O59" s="27"/>
      <c r="P59" s="38" t="str">
        <f t="shared" si="6"/>
        <v/>
      </c>
      <c r="Q59" s="17"/>
      <c r="R59" s="18"/>
      <c r="S59" s="7">
        <f t="shared" si="15"/>
        <v>0</v>
      </c>
      <c r="T59" s="58">
        <f t="shared" si="0"/>
        <v>0</v>
      </c>
      <c r="U59" s="41"/>
      <c r="V59" s="38" t="str">
        <f t="shared" si="8"/>
        <v/>
      </c>
      <c r="W59" s="17"/>
      <c r="X59" s="43"/>
      <c r="Y59" s="62"/>
      <c r="Z59" s="6">
        <f t="shared" si="9"/>
        <v>0</v>
      </c>
      <c r="AA59" s="48"/>
      <c r="AB59" s="23" t="str">
        <f t="shared" si="10"/>
        <v/>
      </c>
      <c r="AC59" s="17"/>
      <c r="AD59" s="65"/>
      <c r="AE59" s="45"/>
      <c r="AF59" s="6">
        <f t="shared" si="11"/>
        <v>0</v>
      </c>
      <c r="AG59" s="48"/>
      <c r="AH59" s="23" t="str">
        <f t="shared" si="12"/>
        <v/>
      </c>
    </row>
    <row r="60" spans="1:34" ht="18" customHeight="1" thickBot="1" x14ac:dyDescent="0.25">
      <c r="A60" t="s">
        <v>64</v>
      </c>
      <c r="B60" s="19"/>
      <c r="C60" s="20"/>
      <c r="D60" s="9">
        <f t="shared" si="1"/>
        <v>0</v>
      </c>
      <c r="E60" s="20"/>
      <c r="F60" s="23" t="str">
        <f t="shared" si="2"/>
        <v/>
      </c>
      <c r="G60" s="28"/>
      <c r="H60" s="29"/>
      <c r="I60" s="9">
        <f t="shared" si="13"/>
        <v>0</v>
      </c>
      <c r="J60" s="29"/>
      <c r="K60" s="39" t="str">
        <f t="shared" si="4"/>
        <v/>
      </c>
      <c r="L60" s="36"/>
      <c r="M60" s="33"/>
      <c r="N60" s="9">
        <f t="shared" si="14"/>
        <v>0</v>
      </c>
      <c r="O60" s="29"/>
      <c r="P60" s="39" t="str">
        <f t="shared" si="6"/>
        <v/>
      </c>
      <c r="Q60" s="19"/>
      <c r="R60" s="20"/>
      <c r="S60" s="10">
        <f t="shared" si="15"/>
        <v>0</v>
      </c>
      <c r="T60" s="59">
        <f t="shared" si="0"/>
        <v>0</v>
      </c>
      <c r="U60" s="60"/>
      <c r="V60" s="39" t="str">
        <f t="shared" si="8"/>
        <v/>
      </c>
      <c r="W60" s="19"/>
      <c r="X60" s="44"/>
      <c r="Y60" s="63"/>
      <c r="Z60" s="8">
        <f t="shared" si="9"/>
        <v>0</v>
      </c>
      <c r="AA60" s="49"/>
      <c r="AB60" s="40" t="str">
        <f t="shared" si="10"/>
        <v/>
      </c>
      <c r="AC60" s="19"/>
      <c r="AD60" s="66"/>
      <c r="AE60" s="68"/>
      <c r="AF60" s="8">
        <f t="shared" si="11"/>
        <v>0</v>
      </c>
      <c r="AG60" s="49"/>
      <c r="AH60" s="40" t="str">
        <f t="shared" si="12"/>
        <v/>
      </c>
    </row>
    <row r="62" spans="1:34" x14ac:dyDescent="0.2">
      <c r="A62" t="s">
        <v>44</v>
      </c>
    </row>
    <row r="63" spans="1:34" x14ac:dyDescent="0.2">
      <c r="A63" s="11" t="s">
        <v>36</v>
      </c>
    </row>
    <row r="64" spans="1:34" x14ac:dyDescent="0.2">
      <c r="A64" s="13" t="s">
        <v>37</v>
      </c>
    </row>
    <row r="66" spans="1:1" x14ac:dyDescent="0.2">
      <c r="A66" s="46">
        <f ca="1">TODAY()</f>
        <v>42810</v>
      </c>
    </row>
    <row r="68" spans="1:1" x14ac:dyDescent="0.2">
      <c r="A68" s="11" t="s">
        <v>66</v>
      </c>
    </row>
    <row r="69" spans="1:1" x14ac:dyDescent="0.2">
      <c r="A69" s="12" t="s">
        <v>65</v>
      </c>
    </row>
    <row r="70" spans="1:1" x14ac:dyDescent="0.2">
      <c r="A70" s="12" t="s">
        <v>67</v>
      </c>
    </row>
    <row r="71" spans="1:1" x14ac:dyDescent="0.2">
      <c r="A71" s="12" t="s">
        <v>84</v>
      </c>
    </row>
    <row r="72" spans="1:1" x14ac:dyDescent="0.2">
      <c r="A72" s="12"/>
    </row>
    <row r="73" spans="1:1" x14ac:dyDescent="0.2">
      <c r="A73" s="12"/>
    </row>
    <row r="74" spans="1:1" x14ac:dyDescent="0.2">
      <c r="A74" s="12"/>
    </row>
    <row r="75" spans="1:1" x14ac:dyDescent="0.2">
      <c r="A75" s="12"/>
    </row>
    <row r="76" spans="1:1" x14ac:dyDescent="0.2">
      <c r="A76" s="12"/>
    </row>
    <row r="77" spans="1:1" x14ac:dyDescent="0.2">
      <c r="A77" s="13"/>
    </row>
    <row r="79" spans="1:1" ht="32" x14ac:dyDescent="0.2">
      <c r="A79" s="47" t="s">
        <v>77</v>
      </c>
    </row>
    <row r="80" spans="1:1" ht="32" x14ac:dyDescent="0.2">
      <c r="A80" s="47" t="s">
        <v>78</v>
      </c>
    </row>
    <row r="81" spans="1:1" x14ac:dyDescent="0.2">
      <c r="A81" t="s">
        <v>71</v>
      </c>
    </row>
    <row r="82" spans="1:1" x14ac:dyDescent="0.2">
      <c r="A82" t="s">
        <v>72</v>
      </c>
    </row>
    <row r="83" spans="1:1" x14ac:dyDescent="0.2">
      <c r="A83" t="s">
        <v>73</v>
      </c>
    </row>
    <row r="84" spans="1:1" x14ac:dyDescent="0.2">
      <c r="A84" t="s">
        <v>74</v>
      </c>
    </row>
    <row r="85" spans="1:1" x14ac:dyDescent="0.2">
      <c r="A85" t="s">
        <v>75</v>
      </c>
    </row>
    <row r="86" spans="1:1" x14ac:dyDescent="0.2">
      <c r="A86" t="s">
        <v>76</v>
      </c>
    </row>
  </sheetData>
  <dataConsolidate/>
  <mergeCells count="12">
    <mergeCell ref="N3:O3"/>
    <mergeCell ref="Q3:S3"/>
    <mergeCell ref="W3:X3"/>
    <mergeCell ref="Z3:AA3"/>
    <mergeCell ref="AC3:AD3"/>
    <mergeCell ref="AF3:AG3"/>
    <mergeCell ref="F1:M1"/>
    <mergeCell ref="B3:C3"/>
    <mergeCell ref="D3:E3"/>
    <mergeCell ref="G3:H3"/>
    <mergeCell ref="I3:J3"/>
    <mergeCell ref="L3:M3"/>
  </mergeCells>
  <conditionalFormatting sqref="D5:D60">
    <cfRule type="containsText" dxfId="65" priority="22" operator="containsText" text="1">
      <formula>NOT(ISERROR(SEARCH("1",D5)))</formula>
    </cfRule>
  </conditionalFormatting>
  <conditionalFormatting sqref="I5:I60">
    <cfRule type="containsText" dxfId="64" priority="19" operator="containsText" text="1">
      <formula>NOT(ISERROR(SEARCH("1",I5)))</formula>
    </cfRule>
  </conditionalFormatting>
  <conditionalFormatting sqref="N5:N60">
    <cfRule type="containsText" dxfId="63" priority="16" operator="containsText" text="1">
      <formula>NOT(ISERROR(SEARCH("1",N5)))</formula>
    </cfRule>
  </conditionalFormatting>
  <conditionalFormatting sqref="T5:T60">
    <cfRule type="cellIs" dxfId="62" priority="14" operator="equal">
      <formula>4</formula>
    </cfRule>
    <cfRule type="cellIs" dxfId="61" priority="15" operator="between">
      <formula>0</formula>
      <formula>2</formula>
    </cfRule>
  </conditionalFormatting>
  <conditionalFormatting sqref="Z5:Z60">
    <cfRule type="containsText" dxfId="60" priority="13" operator="containsText" text="1">
      <formula>NOT(ISERROR(SEARCH("1",Z5)))</formula>
    </cfRule>
  </conditionalFormatting>
  <conditionalFormatting sqref="AA5:AB5 AA6:AA34 AB6:AB60">
    <cfRule type="containsText" dxfId="59" priority="11" operator="containsText" text="Effectué">
      <formula>NOT(ISERROR(SEARCH("Effectué",AA5)))</formula>
    </cfRule>
    <cfRule type="containsText" dxfId="58" priority="12" operator="containsText" text="A faire">
      <formula>NOT(ISERROR(SEARCH("A faire",AA5)))</formula>
    </cfRule>
  </conditionalFormatting>
  <conditionalFormatting sqref="S5:S60">
    <cfRule type="containsText" dxfId="57" priority="10" operator="containsText" text="1">
      <formula>NOT(ISERROR(SEARCH("1",S5)))</formula>
    </cfRule>
  </conditionalFormatting>
  <conditionalFormatting sqref="Y5:Y60">
    <cfRule type="cellIs" dxfId="56" priority="8" operator="equal">
      <formula>5</formula>
    </cfRule>
    <cfRule type="cellIs" dxfId="55" priority="9" operator="between">
      <formula>0</formula>
      <formula>3</formula>
    </cfRule>
  </conditionalFormatting>
  <conditionalFormatting sqref="AF5:AF60">
    <cfRule type="containsText" dxfId="54" priority="7" operator="containsText" text="1">
      <formula>NOT(ISERROR(SEARCH("1",AF5)))</formula>
    </cfRule>
  </conditionalFormatting>
  <conditionalFormatting sqref="AG5:AH5 AG6:AG34 AH6:AH60">
    <cfRule type="containsText" dxfId="53" priority="5" operator="containsText" text="Effectué">
      <formula>NOT(ISERROR(SEARCH("Effectué",AG5)))</formula>
    </cfRule>
    <cfRule type="containsText" dxfId="52" priority="6" operator="containsText" text="A faire">
      <formula>NOT(ISERROR(SEARCH("A faire",AG5)))</formula>
    </cfRule>
  </conditionalFormatting>
  <conditionalFormatting sqref="AE5:AE60">
    <cfRule type="cellIs" dxfId="51" priority="3" operator="equal">
      <formula>6</formula>
    </cfRule>
    <cfRule type="cellIs" dxfId="50" priority="4" operator="between">
      <formula>0</formula>
      <formula>3</formula>
    </cfRule>
  </conditionalFormatting>
  <conditionalFormatting sqref="E5:E60">
    <cfRule type="containsText" dxfId="49" priority="20" operator="containsText" text="Effectué">
      <formula>NOT(ISERROR(SEARCH("Effectué",E5)))</formula>
    </cfRule>
    <cfRule type="containsText" dxfId="48" priority="21" operator="containsText" text="A faire">
      <formula>NOT(ISERROR(SEARCH("A faire",E5)))</formula>
    </cfRule>
  </conditionalFormatting>
  <conditionalFormatting sqref="J5:J60">
    <cfRule type="containsText" dxfId="47" priority="17" operator="containsText" text="Effectué">
      <formula>NOT(ISERROR(SEARCH("Effectué",J5)))</formula>
    </cfRule>
    <cfRule type="containsText" dxfId="46" priority="18" operator="containsText" text="A faire">
      <formula>NOT(ISERROR(SEARCH("A faire",J5)))</formula>
    </cfRule>
  </conditionalFormatting>
  <conditionalFormatting sqref="O5:O60">
    <cfRule type="containsText" dxfId="45" priority="1" operator="containsText" text="Effectué">
      <formula>NOT(ISERROR(SEARCH("Effectué",O5)))</formula>
    </cfRule>
    <cfRule type="containsText" dxfId="44" priority="2" operator="containsText" text="A faire">
      <formula>NOT(ISERROR(SEARCH("A faire",O5)))</formula>
    </cfRule>
  </conditionalFormatting>
  <dataValidations count="8">
    <dataValidation type="date" allowBlank="1" showInputMessage="1" showErrorMessage="1" sqref="B5:C60">
      <formula1>42370</formula1>
      <formula2>43100</formula2>
    </dataValidation>
    <dataValidation type="list" showInputMessage="1" showErrorMessage="1" errorTitle="ABSENCE 5" error="L'entretien de la 5 eme ABSENCE doit se faire avec l'ICUS et un membre de l'équipe RH" sqref="AA5:AA60 AG5:AG60">
      <formula1>$A$79:$A$86</formula1>
    </dataValidation>
    <dataValidation type="list" showInputMessage="1" showErrorMessage="1" errorTitle="Entretien 3 eme ABSENCE" error="Vous devez renseigner la presence de l'ICD et/ou d'un membre des RH" promptTitle="Entretien absence N° 3 " sqref="U5:U11 U13:U60">
      <formula1>$A$68:$A$75</formula1>
    </dataValidation>
    <dataValidation type="list" showInputMessage="1" showErrorMessage="1" errorTitle="Postion entretien" error="Vous devez indiquer la positon de l'entretien s'il a été fait cohez Effectué sinon A faire s'il reste à réaliser" sqref="O5:O60">
      <formula1>$A$63:$A$64</formula1>
    </dataValidation>
    <dataValidation type="list" showInputMessage="1" showErrorMessage="1" errorTitle="Position entretien" error="Vous devez indiquer la positon de l'entretien s'il a été fait cohez Effectué sinon A faire s'il reste à réaliser" sqref="E5:E60 J5:J60">
      <formula1>$A$63:$A$64</formula1>
    </dataValidation>
    <dataValidation showInputMessage="1" showErrorMessage="1" sqref="P5:P60 K5:K60 T5:T60 AH5:AH60 AB5:AB60 F5:F60"/>
    <dataValidation type="date" allowBlank="1" showInputMessage="1" showErrorMessage="1" sqref="AD13 U12 H12:H13 AC5:AC34 M12:M13 R5 R12:R13 X13 X5 H5 Q5:Q34 W5:W34 M5 AD5 G5:G34 L5:L34">
      <formula1>42736</formula1>
      <formula2>43100</formula2>
    </dataValidation>
    <dataValidation type="date" allowBlank="1" showInputMessage="1" showErrorMessage="1" sqref="AD14:AD34 X6:X12 H6:H11 H14:H34 M6:M11 M14:M34 R6:R11 R14:R34 AD6:AD12 X14:X34">
      <formula1>42736</formula1>
      <formula2>75971</formula2>
    </dataValidation>
  </dataValidations>
  <printOptions horizontalCentered="1" verticalCentered="1"/>
  <pageMargins left="0" right="0" top="0.75000000000000011" bottom="0.15944881889763785" header="0.59055118110236227" footer="0.30000000000000004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86"/>
  <sheetViews>
    <sheetView topLeftCell="A12" zoomScale="130" zoomScaleNormal="130" zoomScalePageLayoutView="130" workbookViewId="0">
      <selection activeCell="K18" sqref="K18"/>
    </sheetView>
  </sheetViews>
  <sheetFormatPr baseColWidth="10" defaultRowHeight="16" x14ac:dyDescent="0.2"/>
  <cols>
    <col min="1" max="1" width="17.5" customWidth="1"/>
    <col min="2" max="3" width="9.1640625" bestFit="1" customWidth="1"/>
    <col min="4" max="4" width="2.1640625" bestFit="1" customWidth="1"/>
    <col min="5" max="5" width="6.6640625" bestFit="1" customWidth="1"/>
    <col min="6" max="6" width="9" customWidth="1"/>
    <col min="7" max="7" width="9.1640625" customWidth="1"/>
    <col min="8" max="8" width="9.1640625" bestFit="1" customWidth="1"/>
    <col min="9" max="9" width="2.1640625" bestFit="1" customWidth="1"/>
    <col min="10" max="10" width="6.6640625" bestFit="1" customWidth="1"/>
    <col min="11" max="13" width="9.1640625" bestFit="1" customWidth="1"/>
    <col min="14" max="14" width="2.1640625" bestFit="1" customWidth="1"/>
    <col min="15" max="15" width="6.6640625" bestFit="1" customWidth="1"/>
    <col min="16" max="16" width="10.83203125" customWidth="1"/>
    <col min="17" max="18" width="9.1640625" bestFit="1" customWidth="1"/>
    <col min="19" max="19" width="2.1640625" bestFit="1" customWidth="1"/>
    <col min="20" max="20" width="2" customWidth="1"/>
    <col min="21" max="21" width="10.83203125" customWidth="1"/>
    <col min="22" max="22" width="9.33203125" bestFit="1" customWidth="1"/>
    <col min="23" max="24" width="9.1640625" bestFit="1" customWidth="1"/>
    <col min="25" max="25" width="2.83203125" customWidth="1"/>
    <col min="26" max="26" width="2" customWidth="1"/>
    <col min="27" max="27" width="13.5" customWidth="1"/>
    <col min="28" max="28" width="9" customWidth="1"/>
    <col min="29" max="30" width="9.1640625" bestFit="1" customWidth="1"/>
    <col min="31" max="31" width="2.83203125" customWidth="1"/>
    <col min="32" max="32" width="2" customWidth="1"/>
    <col min="33" max="33" width="13.5" customWidth="1"/>
    <col min="34" max="34" width="9" customWidth="1"/>
  </cols>
  <sheetData>
    <row r="1" spans="1:34" ht="58" customHeight="1" x14ac:dyDescent="0.2">
      <c r="F1" s="105" t="s">
        <v>80</v>
      </c>
      <c r="G1" s="105"/>
      <c r="H1" s="105"/>
      <c r="I1" s="105"/>
      <c r="J1" s="105"/>
      <c r="K1" s="105"/>
      <c r="L1" s="105"/>
      <c r="M1" s="105"/>
    </row>
    <row r="2" spans="1:34" ht="12" customHeight="1" thickBot="1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</row>
    <row r="3" spans="1:34" ht="53" customHeight="1" thickBot="1" x14ac:dyDescent="0.25">
      <c r="A3" s="2"/>
      <c r="B3" s="114" t="s">
        <v>0</v>
      </c>
      <c r="C3" s="115"/>
      <c r="D3" s="116" t="s">
        <v>81</v>
      </c>
      <c r="E3" s="117"/>
      <c r="F3" s="50" t="s">
        <v>38</v>
      </c>
      <c r="G3" s="112" t="s">
        <v>1</v>
      </c>
      <c r="H3" s="113"/>
      <c r="I3" s="118" t="s">
        <v>82</v>
      </c>
      <c r="J3" s="119"/>
      <c r="K3" s="51" t="s">
        <v>38</v>
      </c>
      <c r="L3" s="106" t="s">
        <v>2</v>
      </c>
      <c r="M3" s="107"/>
      <c r="N3" s="108" t="s">
        <v>83</v>
      </c>
      <c r="O3" s="109"/>
      <c r="P3" s="52" t="s">
        <v>38</v>
      </c>
      <c r="Q3" s="102" t="s">
        <v>3</v>
      </c>
      <c r="R3" s="103"/>
      <c r="S3" s="104"/>
      <c r="T3" s="55"/>
      <c r="U3" s="56" t="s">
        <v>68</v>
      </c>
      <c r="V3" s="57" t="s">
        <v>69</v>
      </c>
      <c r="W3" s="110" t="s">
        <v>4</v>
      </c>
      <c r="X3" s="111"/>
      <c r="Y3" s="61"/>
      <c r="Z3" s="100" t="s">
        <v>70</v>
      </c>
      <c r="AA3" s="101"/>
      <c r="AB3" s="53" t="s">
        <v>79</v>
      </c>
      <c r="AC3" s="120" t="s">
        <v>5</v>
      </c>
      <c r="AD3" s="121"/>
      <c r="AE3" s="67"/>
      <c r="AF3" s="100" t="s">
        <v>70</v>
      </c>
      <c r="AG3" s="101"/>
      <c r="AH3" s="53" t="s">
        <v>79</v>
      </c>
    </row>
    <row r="4" spans="1:34" ht="21" customHeight="1" thickBot="1" x14ac:dyDescent="0.25">
      <c r="A4" s="4" t="s">
        <v>85</v>
      </c>
      <c r="B4" s="77" t="s">
        <v>86</v>
      </c>
      <c r="C4" s="78" t="s">
        <v>87</v>
      </c>
      <c r="D4" s="79">
        <v>1</v>
      </c>
      <c r="E4" s="80" t="s">
        <v>91</v>
      </c>
      <c r="F4" s="81" t="s">
        <v>92</v>
      </c>
      <c r="G4" s="82" t="s">
        <v>88</v>
      </c>
      <c r="H4" s="83" t="s">
        <v>89</v>
      </c>
      <c r="I4" s="75">
        <v>2</v>
      </c>
      <c r="J4" s="84" t="s">
        <v>90</v>
      </c>
      <c r="K4" s="85" t="s">
        <v>93</v>
      </c>
      <c r="L4" s="86" t="s">
        <v>94</v>
      </c>
      <c r="M4" s="86" t="s">
        <v>95</v>
      </c>
      <c r="N4" s="87">
        <v>3</v>
      </c>
      <c r="O4" s="88" t="s">
        <v>97</v>
      </c>
      <c r="P4" s="89" t="s">
        <v>96</v>
      </c>
      <c r="Q4" s="90" t="s">
        <v>98</v>
      </c>
      <c r="R4" s="91" t="s">
        <v>99</v>
      </c>
      <c r="S4" s="92">
        <v>4</v>
      </c>
      <c r="T4" s="76"/>
      <c r="U4" s="93" t="s">
        <v>100</v>
      </c>
      <c r="V4" s="94" t="s">
        <v>101</v>
      </c>
      <c r="W4" s="70" t="s">
        <v>102</v>
      </c>
      <c r="X4" s="95" t="s">
        <v>103</v>
      </c>
      <c r="Y4" s="96">
        <v>5</v>
      </c>
      <c r="Z4" s="71">
        <v>5</v>
      </c>
      <c r="AA4" s="72" t="s">
        <v>105</v>
      </c>
      <c r="AB4" s="73" t="s">
        <v>104</v>
      </c>
      <c r="AC4" s="74" t="s">
        <v>106</v>
      </c>
      <c r="AD4" s="97" t="s">
        <v>107</v>
      </c>
      <c r="AE4" s="98"/>
      <c r="AF4" s="71">
        <v>6</v>
      </c>
      <c r="AG4" s="72" t="s">
        <v>108</v>
      </c>
      <c r="AH4" s="73" t="s">
        <v>109</v>
      </c>
    </row>
    <row r="5" spans="1:34" ht="18" customHeight="1" x14ac:dyDescent="0.2">
      <c r="A5" s="125" t="s">
        <v>6</v>
      </c>
      <c r="B5" s="208">
        <v>42534</v>
      </c>
      <c r="C5" s="41">
        <v>42540</v>
      </c>
      <c r="D5" s="5">
        <f>COUNTIF(C5,"&lt;&gt;")</f>
        <v>1</v>
      </c>
      <c r="E5" s="21" t="s">
        <v>37</v>
      </c>
      <c r="F5" s="211">
        <v>42541</v>
      </c>
      <c r="G5" s="15">
        <v>42638</v>
      </c>
      <c r="H5" s="15">
        <v>42579</v>
      </c>
      <c r="I5" s="5">
        <f>COUNTIF(H5,"&lt;&gt;")</f>
        <v>1</v>
      </c>
      <c r="J5" s="30"/>
      <c r="K5" s="37" t="str">
        <f>IF(J5="Effectué",$A$66,"")</f>
        <v/>
      </c>
      <c r="L5" s="15">
        <v>42729</v>
      </c>
      <c r="M5" s="15">
        <v>42729</v>
      </c>
      <c r="N5" s="3">
        <f>COUNTIF(M5,"&lt;&gt;")</f>
        <v>1</v>
      </c>
      <c r="O5" s="30"/>
      <c r="P5" s="37" t="str">
        <f>IF(O5="Effectué",$A$66,"")</f>
        <v/>
      </c>
      <c r="Q5" s="15"/>
      <c r="R5" s="15"/>
      <c r="S5" s="54">
        <f>COUNTIF(R5,"&lt;&gt;")</f>
        <v>0</v>
      </c>
      <c r="T5" s="58">
        <f t="shared" ref="T5:T36" si="0">D5+I5+N5+S5</f>
        <v>3</v>
      </c>
      <c r="U5" s="41"/>
      <c r="V5" s="38" t="str">
        <f>IF(U5&lt;&gt;"",$A$66,"")</f>
        <v/>
      </c>
      <c r="W5" s="15"/>
      <c r="X5" s="15"/>
      <c r="Y5" s="62">
        <f>D5+I5+N5+S5+Z5</f>
        <v>3</v>
      </c>
      <c r="Z5" s="6">
        <f>COUNTIF(X5,"&lt;&gt;")</f>
        <v>0</v>
      </c>
      <c r="AA5" s="48"/>
      <c r="AB5" s="23" t="str">
        <f>IF(AA5&lt;&gt;"",$A$66,"")</f>
        <v/>
      </c>
      <c r="AC5" s="15"/>
      <c r="AD5" s="15"/>
      <c r="AE5" s="45">
        <f>D5+I5+N5+S5+Z5+AF5</f>
        <v>3</v>
      </c>
      <c r="AF5" s="6">
        <f>COUNTIF(AD5,"&lt;&gt;")</f>
        <v>0</v>
      </c>
      <c r="AG5" s="48"/>
      <c r="AH5" s="23" t="str">
        <f>IF(AG5&lt;&gt;"",$A$66,"")</f>
        <v/>
      </c>
    </row>
    <row r="6" spans="1:34" ht="18" customHeight="1" x14ac:dyDescent="0.2">
      <c r="A6" s="125" t="s">
        <v>7</v>
      </c>
      <c r="B6" s="208">
        <v>42573</v>
      </c>
      <c r="C6" s="41">
        <v>42573</v>
      </c>
      <c r="D6" s="4">
        <f t="shared" ref="D6:D60" si="1">COUNTIF(C6,"&lt;&gt;")</f>
        <v>1</v>
      </c>
      <c r="E6" s="18" t="s">
        <v>37</v>
      </c>
      <c r="F6" s="212">
        <v>42579</v>
      </c>
      <c r="G6" s="15">
        <v>42810</v>
      </c>
      <c r="H6" s="25">
        <v>42806</v>
      </c>
      <c r="I6" s="4">
        <f t="shared" ref="I6:I17" si="2">COUNTIF(H6,"&lt;&gt;")</f>
        <v>1</v>
      </c>
      <c r="J6" s="27" t="s">
        <v>37</v>
      </c>
      <c r="K6" s="38">
        <v>42643</v>
      </c>
      <c r="L6" s="34"/>
      <c r="M6" s="31"/>
      <c r="N6" s="1">
        <f t="shared" ref="N6:N17" si="3">COUNTIF(M6,"&lt;&gt;")</f>
        <v>0</v>
      </c>
      <c r="O6" s="27"/>
      <c r="P6" s="38" t="str">
        <f t="shared" ref="P6:P60" si="4">IF(O6="Effectué",$A$66,"")</f>
        <v/>
      </c>
      <c r="Q6" s="15"/>
      <c r="R6" s="16"/>
      <c r="S6" s="7">
        <f t="shared" ref="S6:S17" si="5">COUNTIF(R6,"&lt;&gt;")</f>
        <v>0</v>
      </c>
      <c r="T6" s="58">
        <f t="shared" si="0"/>
        <v>2</v>
      </c>
      <c r="U6" s="41"/>
      <c r="V6" s="38" t="str">
        <f t="shared" ref="V6:V60" si="6">IF(U6&lt;&gt;"",$A$66,"")</f>
        <v/>
      </c>
      <c r="W6" s="15"/>
      <c r="X6" s="42"/>
      <c r="Y6" s="62">
        <f t="shared" ref="Y6:Y60" si="7">D6+I6+N6+S6+Z6</f>
        <v>2</v>
      </c>
      <c r="Z6" s="6">
        <f t="shared" ref="Z6:Z17" si="8">COUNTIF(X6,"&lt;&gt;")</f>
        <v>0</v>
      </c>
      <c r="AA6" s="48"/>
      <c r="AB6" s="23" t="str">
        <f t="shared" ref="AB6:AB60" si="9">IF(AA6&lt;&gt;"",$A$66,"")</f>
        <v/>
      </c>
      <c r="AC6" s="15"/>
      <c r="AD6" s="64"/>
      <c r="AE6" s="45">
        <f t="shared" ref="AE6:AE60" si="10">D6+I6+N6+S6+Z6+AF6</f>
        <v>2</v>
      </c>
      <c r="AF6" s="6">
        <f t="shared" ref="AF6:AF17" si="11">COUNTIF(AD6,"&lt;&gt;")</f>
        <v>0</v>
      </c>
      <c r="AG6" s="48"/>
      <c r="AH6" s="23" t="str">
        <f t="shared" ref="AH6:AH60" si="12">IF(AG6&lt;&gt;"",$A$66,"")</f>
        <v/>
      </c>
    </row>
    <row r="7" spans="1:34" ht="18" customHeight="1" x14ac:dyDescent="0.2">
      <c r="A7" s="125" t="s">
        <v>8</v>
      </c>
      <c r="B7" s="208">
        <v>42482</v>
      </c>
      <c r="C7" s="41">
        <v>42453</v>
      </c>
      <c r="D7" s="4">
        <f t="shared" si="1"/>
        <v>1</v>
      </c>
      <c r="E7" s="18" t="s">
        <v>36</v>
      </c>
      <c r="F7" s="212" t="str">
        <f t="shared" ref="F6:F60" si="13">IF(E7="Effectué",$A$66,"")</f>
        <v/>
      </c>
      <c r="G7" s="15">
        <v>42662</v>
      </c>
      <c r="H7" s="25">
        <v>42662</v>
      </c>
      <c r="I7" s="4">
        <f t="shared" si="2"/>
        <v>1</v>
      </c>
      <c r="J7" s="27" t="s">
        <v>37</v>
      </c>
      <c r="K7" s="38">
        <v>42664</v>
      </c>
      <c r="L7" s="34">
        <v>42759</v>
      </c>
      <c r="M7" s="31">
        <v>42806</v>
      </c>
      <c r="N7" s="1">
        <f t="shared" si="3"/>
        <v>1</v>
      </c>
      <c r="O7" s="27" t="s">
        <v>36</v>
      </c>
      <c r="P7" s="38" t="str">
        <f t="shared" si="4"/>
        <v/>
      </c>
      <c r="Q7" s="15"/>
      <c r="R7" s="16"/>
      <c r="S7" s="7">
        <f t="shared" si="5"/>
        <v>0</v>
      </c>
      <c r="T7" s="58">
        <f t="shared" si="0"/>
        <v>3</v>
      </c>
      <c r="U7" s="41"/>
      <c r="V7" s="38" t="str">
        <f t="shared" si="6"/>
        <v/>
      </c>
      <c r="W7" s="15"/>
      <c r="X7" s="42"/>
      <c r="Y7" s="62">
        <f t="shared" si="7"/>
        <v>3</v>
      </c>
      <c r="Z7" s="6">
        <f t="shared" si="8"/>
        <v>0</v>
      </c>
      <c r="AA7" s="48"/>
      <c r="AB7" s="23" t="str">
        <f t="shared" si="9"/>
        <v/>
      </c>
      <c r="AC7" s="15"/>
      <c r="AD7" s="64"/>
      <c r="AE7" s="45">
        <f t="shared" si="10"/>
        <v>3</v>
      </c>
      <c r="AF7" s="6">
        <f t="shared" si="11"/>
        <v>0</v>
      </c>
      <c r="AG7" s="48"/>
      <c r="AH7" s="23" t="str">
        <f t="shared" si="12"/>
        <v/>
      </c>
    </row>
    <row r="8" spans="1:34" ht="18" customHeight="1" x14ac:dyDescent="0.2">
      <c r="A8" s="125" t="s">
        <v>9</v>
      </c>
      <c r="B8" s="208">
        <v>42507</v>
      </c>
      <c r="C8" s="41">
        <v>42509</v>
      </c>
      <c r="D8" s="4">
        <f t="shared" si="1"/>
        <v>1</v>
      </c>
      <c r="E8" s="18" t="s">
        <v>37</v>
      </c>
      <c r="F8" s="212">
        <v>42878</v>
      </c>
      <c r="G8" s="15">
        <v>42648</v>
      </c>
      <c r="H8" s="25">
        <v>42849</v>
      </c>
      <c r="I8" s="4">
        <f t="shared" si="2"/>
        <v>1</v>
      </c>
      <c r="J8" s="27" t="s">
        <v>36</v>
      </c>
      <c r="K8" s="38" t="str">
        <f t="shared" ref="K6:K60" si="14">IF(J8="Effectué",$A$66,"")</f>
        <v/>
      </c>
      <c r="L8" s="34"/>
      <c r="M8" s="31"/>
      <c r="N8" s="1">
        <f t="shared" si="3"/>
        <v>0</v>
      </c>
      <c r="O8" s="27"/>
      <c r="P8" s="38" t="str">
        <f t="shared" si="4"/>
        <v/>
      </c>
      <c r="Q8" s="15"/>
      <c r="R8" s="16"/>
      <c r="S8" s="7">
        <f t="shared" si="5"/>
        <v>0</v>
      </c>
      <c r="T8" s="58">
        <f t="shared" si="0"/>
        <v>2</v>
      </c>
      <c r="U8" s="41"/>
      <c r="V8" s="38" t="str">
        <f t="shared" si="6"/>
        <v/>
      </c>
      <c r="W8" s="15"/>
      <c r="X8" s="42"/>
      <c r="Y8" s="62">
        <f t="shared" si="7"/>
        <v>2</v>
      </c>
      <c r="Z8" s="6">
        <f t="shared" si="8"/>
        <v>0</v>
      </c>
      <c r="AA8" s="48"/>
      <c r="AB8" s="23" t="str">
        <f t="shared" si="9"/>
        <v/>
      </c>
      <c r="AC8" s="15"/>
      <c r="AD8" s="64"/>
      <c r="AE8" s="45">
        <f t="shared" si="10"/>
        <v>2</v>
      </c>
      <c r="AF8" s="6">
        <f t="shared" si="11"/>
        <v>0</v>
      </c>
      <c r="AG8" s="48"/>
      <c r="AH8" s="23" t="str">
        <f t="shared" si="12"/>
        <v/>
      </c>
    </row>
    <row r="9" spans="1:34" ht="18" customHeight="1" x14ac:dyDescent="0.2">
      <c r="A9" s="125" t="s">
        <v>10</v>
      </c>
      <c r="B9" s="208">
        <v>42544</v>
      </c>
      <c r="C9" s="41">
        <v>42544</v>
      </c>
      <c r="D9" s="4">
        <f t="shared" si="1"/>
        <v>1</v>
      </c>
      <c r="E9" s="18" t="s">
        <v>37</v>
      </c>
      <c r="F9" s="212">
        <v>42550</v>
      </c>
      <c r="G9" s="15"/>
      <c r="H9" s="25"/>
      <c r="I9" s="4">
        <f t="shared" si="2"/>
        <v>0</v>
      </c>
      <c r="J9" s="27"/>
      <c r="K9" s="38" t="str">
        <f t="shared" si="14"/>
        <v/>
      </c>
      <c r="L9" s="34"/>
      <c r="M9" s="31"/>
      <c r="N9" s="1">
        <f t="shared" si="3"/>
        <v>0</v>
      </c>
      <c r="O9" s="27"/>
      <c r="P9" s="38" t="str">
        <f t="shared" si="4"/>
        <v/>
      </c>
      <c r="Q9" s="15"/>
      <c r="R9" s="16"/>
      <c r="S9" s="7">
        <f t="shared" si="5"/>
        <v>0</v>
      </c>
      <c r="T9" s="58">
        <f t="shared" si="0"/>
        <v>1</v>
      </c>
      <c r="U9" s="41"/>
      <c r="V9" s="38" t="str">
        <f t="shared" si="6"/>
        <v/>
      </c>
      <c r="W9" s="15"/>
      <c r="X9" s="42"/>
      <c r="Y9" s="62">
        <f t="shared" si="7"/>
        <v>1</v>
      </c>
      <c r="Z9" s="6">
        <f t="shared" si="8"/>
        <v>0</v>
      </c>
      <c r="AA9" s="48"/>
      <c r="AB9" s="23" t="str">
        <f t="shared" si="9"/>
        <v/>
      </c>
      <c r="AC9" s="15"/>
      <c r="AD9" s="64"/>
      <c r="AE9" s="45">
        <f t="shared" si="10"/>
        <v>1</v>
      </c>
      <c r="AF9" s="6">
        <f t="shared" si="11"/>
        <v>0</v>
      </c>
      <c r="AG9" s="48"/>
      <c r="AH9" s="23" t="str">
        <f t="shared" si="12"/>
        <v/>
      </c>
    </row>
    <row r="10" spans="1:34" ht="18" customHeight="1" x14ac:dyDescent="0.2">
      <c r="A10" s="125" t="s">
        <v>11</v>
      </c>
      <c r="B10" s="208"/>
      <c r="C10" s="41"/>
      <c r="D10" s="4">
        <f t="shared" si="1"/>
        <v>0</v>
      </c>
      <c r="E10" s="18"/>
      <c r="F10" s="212"/>
      <c r="G10" s="15"/>
      <c r="H10" s="25"/>
      <c r="I10" s="4">
        <f t="shared" si="2"/>
        <v>0</v>
      </c>
      <c r="J10" s="27"/>
      <c r="K10" s="38" t="str">
        <f t="shared" si="14"/>
        <v/>
      </c>
      <c r="L10" s="34"/>
      <c r="M10" s="31"/>
      <c r="N10" s="1">
        <f t="shared" si="3"/>
        <v>0</v>
      </c>
      <c r="O10" s="27"/>
      <c r="P10" s="38" t="str">
        <f t="shared" si="4"/>
        <v/>
      </c>
      <c r="Q10" s="15"/>
      <c r="R10" s="16"/>
      <c r="S10" s="7">
        <f t="shared" si="5"/>
        <v>0</v>
      </c>
      <c r="T10" s="58">
        <f t="shared" si="0"/>
        <v>0</v>
      </c>
      <c r="U10" s="41"/>
      <c r="V10" s="38" t="str">
        <f t="shared" si="6"/>
        <v/>
      </c>
      <c r="W10" s="15"/>
      <c r="X10" s="42"/>
      <c r="Y10" s="62">
        <f t="shared" si="7"/>
        <v>0</v>
      </c>
      <c r="Z10" s="6">
        <f t="shared" si="8"/>
        <v>0</v>
      </c>
      <c r="AA10" s="48"/>
      <c r="AB10" s="23" t="str">
        <f t="shared" si="9"/>
        <v/>
      </c>
      <c r="AC10" s="15"/>
      <c r="AD10" s="64"/>
      <c r="AE10" s="45">
        <f t="shared" si="10"/>
        <v>0</v>
      </c>
      <c r="AF10" s="6">
        <f t="shared" si="11"/>
        <v>0</v>
      </c>
      <c r="AG10" s="48"/>
      <c r="AH10" s="23" t="str">
        <f t="shared" si="12"/>
        <v/>
      </c>
    </row>
    <row r="11" spans="1:34" ht="18" customHeight="1" x14ac:dyDescent="0.2">
      <c r="A11" s="125" t="s">
        <v>12</v>
      </c>
      <c r="B11" s="208"/>
      <c r="C11" s="41"/>
      <c r="D11" s="4">
        <f t="shared" si="1"/>
        <v>0</v>
      </c>
      <c r="E11" s="18"/>
      <c r="F11" s="212"/>
      <c r="G11" s="15"/>
      <c r="H11" s="25"/>
      <c r="I11" s="4">
        <f t="shared" si="2"/>
        <v>0</v>
      </c>
      <c r="J11" s="27"/>
      <c r="K11" s="38" t="str">
        <f t="shared" si="14"/>
        <v/>
      </c>
      <c r="L11" s="34"/>
      <c r="M11" s="31"/>
      <c r="N11" s="1">
        <f t="shared" si="3"/>
        <v>0</v>
      </c>
      <c r="O11" s="27"/>
      <c r="P11" s="38" t="str">
        <f t="shared" si="4"/>
        <v/>
      </c>
      <c r="Q11" s="15"/>
      <c r="R11" s="16"/>
      <c r="S11" s="7">
        <f t="shared" si="5"/>
        <v>0</v>
      </c>
      <c r="T11" s="58">
        <f t="shared" si="0"/>
        <v>0</v>
      </c>
      <c r="U11" s="41"/>
      <c r="V11" s="38" t="str">
        <f t="shared" si="6"/>
        <v/>
      </c>
      <c r="W11" s="15"/>
      <c r="X11" s="42"/>
      <c r="Y11" s="62">
        <f t="shared" si="7"/>
        <v>0</v>
      </c>
      <c r="Z11" s="6">
        <f t="shared" si="8"/>
        <v>0</v>
      </c>
      <c r="AA11" s="48"/>
      <c r="AB11" s="23" t="str">
        <f t="shared" si="9"/>
        <v/>
      </c>
      <c r="AC11" s="15"/>
      <c r="AD11" s="64"/>
      <c r="AE11" s="45">
        <f t="shared" si="10"/>
        <v>0</v>
      </c>
      <c r="AF11" s="6">
        <f t="shared" si="11"/>
        <v>0</v>
      </c>
      <c r="AG11" s="48"/>
      <c r="AH11" s="23" t="str">
        <f t="shared" si="12"/>
        <v/>
      </c>
    </row>
    <row r="12" spans="1:34" ht="18" customHeight="1" x14ac:dyDescent="0.2">
      <c r="A12" s="125" t="s">
        <v>13</v>
      </c>
      <c r="B12" s="208">
        <v>42534</v>
      </c>
      <c r="C12" s="41">
        <v>42538</v>
      </c>
      <c r="D12" s="4">
        <f t="shared" si="1"/>
        <v>1</v>
      </c>
      <c r="E12" s="18" t="s">
        <v>36</v>
      </c>
      <c r="F12" s="212"/>
      <c r="G12" s="15"/>
      <c r="H12" s="15"/>
      <c r="I12" s="4">
        <f t="shared" si="2"/>
        <v>0</v>
      </c>
      <c r="J12" s="27"/>
      <c r="K12" s="38" t="str">
        <f t="shared" si="14"/>
        <v/>
      </c>
      <c r="L12" s="15"/>
      <c r="M12" s="15"/>
      <c r="N12" s="1">
        <f t="shared" si="3"/>
        <v>0</v>
      </c>
      <c r="O12" s="27"/>
      <c r="P12" s="38"/>
      <c r="Q12" s="15"/>
      <c r="R12" s="15"/>
      <c r="S12" s="7">
        <f t="shared" si="5"/>
        <v>0</v>
      </c>
      <c r="T12" s="58">
        <f t="shared" si="0"/>
        <v>1</v>
      </c>
      <c r="U12" s="15"/>
      <c r="V12" s="38" t="str">
        <f t="shared" si="6"/>
        <v/>
      </c>
      <c r="W12" s="15"/>
      <c r="X12" s="42"/>
      <c r="Y12" s="62">
        <f t="shared" si="7"/>
        <v>1</v>
      </c>
      <c r="Z12" s="6">
        <f t="shared" si="8"/>
        <v>0</v>
      </c>
      <c r="AA12" s="48"/>
      <c r="AB12" s="23" t="str">
        <f t="shared" si="9"/>
        <v/>
      </c>
      <c r="AC12" s="15"/>
      <c r="AD12" s="64"/>
      <c r="AE12" s="45">
        <f t="shared" si="10"/>
        <v>1</v>
      </c>
      <c r="AF12" s="6">
        <f t="shared" si="11"/>
        <v>0</v>
      </c>
      <c r="AG12" s="48"/>
      <c r="AH12" s="23" t="str">
        <f t="shared" si="12"/>
        <v/>
      </c>
    </row>
    <row r="13" spans="1:34" ht="18" customHeight="1" x14ac:dyDescent="0.2">
      <c r="A13" s="125" t="s">
        <v>14</v>
      </c>
      <c r="B13" s="208">
        <v>42622</v>
      </c>
      <c r="C13" s="41">
        <v>42622</v>
      </c>
      <c r="D13" s="4">
        <f t="shared" si="1"/>
        <v>1</v>
      </c>
      <c r="E13" s="18" t="s">
        <v>37</v>
      </c>
      <c r="F13" s="212">
        <v>42632</v>
      </c>
      <c r="G13" s="15">
        <v>42776</v>
      </c>
      <c r="H13" s="25">
        <v>42776</v>
      </c>
      <c r="I13" s="4">
        <f t="shared" si="2"/>
        <v>1</v>
      </c>
      <c r="J13" s="27" t="s">
        <v>37</v>
      </c>
      <c r="K13" s="38">
        <v>42779</v>
      </c>
      <c r="L13" s="34"/>
      <c r="M13" s="31"/>
      <c r="N13" s="1">
        <f t="shared" si="3"/>
        <v>0</v>
      </c>
      <c r="O13" s="27"/>
      <c r="P13" s="38" t="str">
        <f t="shared" si="4"/>
        <v/>
      </c>
      <c r="Q13" s="15"/>
      <c r="R13" s="16"/>
      <c r="S13" s="7">
        <f t="shared" si="5"/>
        <v>0</v>
      </c>
      <c r="T13" s="58">
        <f t="shared" si="0"/>
        <v>2</v>
      </c>
      <c r="U13" s="41"/>
      <c r="V13" s="38" t="str">
        <f t="shared" si="6"/>
        <v/>
      </c>
      <c r="W13" s="15"/>
      <c r="X13" s="42"/>
      <c r="Y13" s="62">
        <f t="shared" si="7"/>
        <v>2</v>
      </c>
      <c r="Z13" s="6">
        <f t="shared" si="8"/>
        <v>0</v>
      </c>
      <c r="AA13" s="48"/>
      <c r="AB13" s="23" t="str">
        <f t="shared" si="9"/>
        <v/>
      </c>
      <c r="AC13" s="15"/>
      <c r="AD13" s="64"/>
      <c r="AE13" s="45">
        <f t="shared" si="10"/>
        <v>2</v>
      </c>
      <c r="AF13" s="6">
        <f t="shared" si="11"/>
        <v>0</v>
      </c>
      <c r="AG13" s="48"/>
      <c r="AH13" s="23" t="str">
        <f t="shared" si="12"/>
        <v/>
      </c>
    </row>
    <row r="14" spans="1:34" ht="18" customHeight="1" x14ac:dyDescent="0.2">
      <c r="A14" s="125" t="s">
        <v>15</v>
      </c>
      <c r="B14" s="208"/>
      <c r="C14" s="41"/>
      <c r="D14" s="4">
        <f t="shared" si="1"/>
        <v>0</v>
      </c>
      <c r="E14" s="18"/>
      <c r="F14" s="212"/>
      <c r="G14" s="15"/>
      <c r="H14" s="25"/>
      <c r="I14" s="4">
        <f t="shared" si="2"/>
        <v>0</v>
      </c>
      <c r="J14" s="27"/>
      <c r="K14" s="38" t="str">
        <f t="shared" si="14"/>
        <v/>
      </c>
      <c r="L14" s="34"/>
      <c r="M14" s="31"/>
      <c r="N14" s="1">
        <f t="shared" si="3"/>
        <v>0</v>
      </c>
      <c r="O14" s="27"/>
      <c r="P14" s="38" t="str">
        <f t="shared" si="4"/>
        <v/>
      </c>
      <c r="Q14" s="15"/>
      <c r="R14" s="16"/>
      <c r="S14" s="7">
        <f t="shared" si="5"/>
        <v>0</v>
      </c>
      <c r="T14" s="58">
        <f t="shared" si="0"/>
        <v>0</v>
      </c>
      <c r="U14" s="41"/>
      <c r="V14" s="38" t="str">
        <f t="shared" si="6"/>
        <v/>
      </c>
      <c r="W14" s="15"/>
      <c r="X14" s="42"/>
      <c r="Y14" s="62">
        <f t="shared" si="7"/>
        <v>0</v>
      </c>
      <c r="Z14" s="6">
        <f t="shared" si="8"/>
        <v>0</v>
      </c>
      <c r="AA14" s="48"/>
      <c r="AB14" s="23" t="str">
        <f t="shared" si="9"/>
        <v/>
      </c>
      <c r="AC14" s="15"/>
      <c r="AD14" s="64"/>
      <c r="AE14" s="45">
        <f t="shared" si="10"/>
        <v>0</v>
      </c>
      <c r="AF14" s="6">
        <f t="shared" si="11"/>
        <v>0</v>
      </c>
      <c r="AG14" s="48"/>
      <c r="AH14" s="23" t="str">
        <f t="shared" si="12"/>
        <v/>
      </c>
    </row>
    <row r="15" spans="1:34" ht="18" customHeight="1" x14ac:dyDescent="0.2">
      <c r="A15" s="125" t="s">
        <v>16</v>
      </c>
      <c r="B15" s="208">
        <v>42165</v>
      </c>
      <c r="C15" s="41">
        <v>42495</v>
      </c>
      <c r="D15" s="4">
        <f t="shared" si="1"/>
        <v>1</v>
      </c>
      <c r="E15" s="18" t="s">
        <v>37</v>
      </c>
      <c r="F15" s="212">
        <v>42522</v>
      </c>
      <c r="G15" s="15">
        <v>42729</v>
      </c>
      <c r="H15" s="25">
        <v>42729</v>
      </c>
      <c r="I15" s="4">
        <f t="shared" si="2"/>
        <v>1</v>
      </c>
      <c r="J15" s="27" t="s">
        <v>37</v>
      </c>
      <c r="K15" s="38">
        <v>42732</v>
      </c>
      <c r="L15" s="34">
        <v>42741</v>
      </c>
      <c r="M15" s="31">
        <v>42741</v>
      </c>
      <c r="N15" s="1">
        <f t="shared" si="3"/>
        <v>1</v>
      </c>
      <c r="O15" s="27" t="s">
        <v>37</v>
      </c>
      <c r="P15" s="38">
        <v>42748</v>
      </c>
      <c r="Q15" s="15"/>
      <c r="R15" s="16"/>
      <c r="S15" s="7">
        <f t="shared" si="5"/>
        <v>0</v>
      </c>
      <c r="T15" s="58">
        <f t="shared" si="0"/>
        <v>3</v>
      </c>
      <c r="U15" s="41"/>
      <c r="V15" s="38" t="str">
        <f t="shared" si="6"/>
        <v/>
      </c>
      <c r="W15" s="15"/>
      <c r="X15" s="42"/>
      <c r="Y15" s="62">
        <f t="shared" si="7"/>
        <v>3</v>
      </c>
      <c r="Z15" s="6">
        <f t="shared" si="8"/>
        <v>0</v>
      </c>
      <c r="AA15" s="48"/>
      <c r="AB15" s="23" t="str">
        <f t="shared" si="9"/>
        <v/>
      </c>
      <c r="AC15" s="15"/>
      <c r="AD15" s="64"/>
      <c r="AE15" s="45">
        <f t="shared" si="10"/>
        <v>3</v>
      </c>
      <c r="AF15" s="6">
        <f t="shared" si="11"/>
        <v>0</v>
      </c>
      <c r="AG15" s="48"/>
      <c r="AH15" s="23" t="str">
        <f t="shared" si="12"/>
        <v/>
      </c>
    </row>
    <row r="16" spans="1:34" ht="18" customHeight="1" x14ac:dyDescent="0.2">
      <c r="A16" s="125" t="s">
        <v>17</v>
      </c>
      <c r="B16" s="208">
        <v>42093</v>
      </c>
      <c r="C16" s="41">
        <v>42093</v>
      </c>
      <c r="D16" s="4">
        <f t="shared" si="1"/>
        <v>1</v>
      </c>
      <c r="E16" s="18" t="s">
        <v>36</v>
      </c>
      <c r="F16" s="212"/>
      <c r="G16" s="15">
        <v>42702</v>
      </c>
      <c r="H16" s="25">
        <v>42702</v>
      </c>
      <c r="I16" s="4">
        <f t="shared" si="2"/>
        <v>1</v>
      </c>
      <c r="J16" s="27" t="s">
        <v>37</v>
      </c>
      <c r="K16" s="38" t="s">
        <v>115</v>
      </c>
      <c r="L16" s="34"/>
      <c r="M16" s="31"/>
      <c r="N16" s="1">
        <f t="shared" si="3"/>
        <v>0</v>
      </c>
      <c r="O16" s="27"/>
      <c r="P16" s="38" t="str">
        <f t="shared" si="4"/>
        <v/>
      </c>
      <c r="Q16" s="15"/>
      <c r="R16" s="16"/>
      <c r="S16" s="7">
        <f t="shared" si="5"/>
        <v>0</v>
      </c>
      <c r="T16" s="58">
        <f t="shared" si="0"/>
        <v>2</v>
      </c>
      <c r="U16" s="41"/>
      <c r="V16" s="38" t="str">
        <f t="shared" si="6"/>
        <v/>
      </c>
      <c r="W16" s="15"/>
      <c r="X16" s="42"/>
      <c r="Y16" s="62">
        <f t="shared" si="7"/>
        <v>2</v>
      </c>
      <c r="Z16" s="6">
        <f t="shared" si="8"/>
        <v>0</v>
      </c>
      <c r="AA16" s="48"/>
      <c r="AB16" s="23" t="str">
        <f t="shared" si="9"/>
        <v/>
      </c>
      <c r="AC16" s="15"/>
      <c r="AD16" s="64"/>
      <c r="AE16" s="45">
        <f t="shared" si="10"/>
        <v>2</v>
      </c>
      <c r="AF16" s="6">
        <f t="shared" si="11"/>
        <v>0</v>
      </c>
      <c r="AG16" s="48"/>
      <c r="AH16" s="23" t="str">
        <f t="shared" si="12"/>
        <v/>
      </c>
    </row>
    <row r="17" spans="1:34" ht="18" customHeight="1" x14ac:dyDescent="0.2">
      <c r="A17" s="125" t="s">
        <v>18</v>
      </c>
      <c r="B17" s="208">
        <v>42791</v>
      </c>
      <c r="C17" s="41">
        <v>42791</v>
      </c>
      <c r="D17" s="4">
        <f t="shared" si="1"/>
        <v>1</v>
      </c>
      <c r="E17" s="18" t="s">
        <v>36</v>
      </c>
      <c r="F17" s="212"/>
      <c r="G17" s="15"/>
      <c r="H17" s="25"/>
      <c r="I17" s="4">
        <f t="shared" si="2"/>
        <v>0</v>
      </c>
      <c r="J17" s="27"/>
      <c r="K17" s="38" t="str">
        <f t="shared" si="14"/>
        <v/>
      </c>
      <c r="L17" s="34"/>
      <c r="M17" s="31"/>
      <c r="N17" s="1">
        <f t="shared" si="3"/>
        <v>0</v>
      </c>
      <c r="O17" s="27"/>
      <c r="P17" s="38" t="str">
        <f t="shared" si="4"/>
        <v/>
      </c>
      <c r="Q17" s="15"/>
      <c r="R17" s="16"/>
      <c r="S17" s="7">
        <f t="shared" si="5"/>
        <v>0</v>
      </c>
      <c r="T17" s="58">
        <f t="shared" si="0"/>
        <v>1</v>
      </c>
      <c r="U17" s="41"/>
      <c r="V17" s="38" t="str">
        <f t="shared" si="6"/>
        <v/>
      </c>
      <c r="W17" s="15"/>
      <c r="X17" s="42"/>
      <c r="Y17" s="62">
        <f t="shared" si="7"/>
        <v>1</v>
      </c>
      <c r="Z17" s="6">
        <f t="shared" si="8"/>
        <v>0</v>
      </c>
      <c r="AA17" s="48"/>
      <c r="AB17" s="23" t="str">
        <f t="shared" si="9"/>
        <v/>
      </c>
      <c r="AC17" s="15"/>
      <c r="AD17" s="64"/>
      <c r="AE17" s="45">
        <f t="shared" si="10"/>
        <v>1</v>
      </c>
      <c r="AF17" s="6">
        <f t="shared" si="11"/>
        <v>0</v>
      </c>
      <c r="AG17" s="48"/>
      <c r="AH17" s="23" t="str">
        <f t="shared" si="12"/>
        <v/>
      </c>
    </row>
    <row r="18" spans="1:34" ht="18" customHeight="1" x14ac:dyDescent="0.2">
      <c r="A18" s="125" t="s">
        <v>19</v>
      </c>
      <c r="B18" s="208">
        <v>42714</v>
      </c>
      <c r="C18" s="41">
        <v>42714</v>
      </c>
      <c r="D18" s="4">
        <f>COUNTIF(C18,"&lt;&gt;")</f>
        <v>1</v>
      </c>
      <c r="E18" s="18" t="s">
        <v>37</v>
      </c>
      <c r="F18" s="212">
        <v>42716</v>
      </c>
      <c r="G18" s="15"/>
      <c r="H18" s="25"/>
      <c r="I18" s="4">
        <f>COUNTIF(H18,"&lt;&gt;")</f>
        <v>0</v>
      </c>
      <c r="J18" s="27"/>
      <c r="K18" s="38" t="str">
        <f t="shared" si="14"/>
        <v/>
      </c>
      <c r="L18" s="34"/>
      <c r="M18" s="31"/>
      <c r="N18" s="1">
        <f>COUNTIF(M18,"&lt;&gt;")</f>
        <v>0</v>
      </c>
      <c r="O18" s="27"/>
      <c r="P18" s="38" t="str">
        <f t="shared" si="4"/>
        <v/>
      </c>
      <c r="Q18" s="15"/>
      <c r="R18" s="16"/>
      <c r="S18" s="7">
        <f>COUNTIF(R18,"&lt;&gt;")</f>
        <v>0</v>
      </c>
      <c r="T18" s="58">
        <f t="shared" si="0"/>
        <v>1</v>
      </c>
      <c r="U18" s="41"/>
      <c r="V18" s="38" t="str">
        <f t="shared" si="6"/>
        <v/>
      </c>
      <c r="W18" s="15"/>
      <c r="X18" s="42"/>
      <c r="Y18" s="62">
        <f t="shared" si="7"/>
        <v>1</v>
      </c>
      <c r="Z18" s="6">
        <f t="shared" ref="Z18:Z60" si="15">COUNTIF(X18,"&lt;&gt;")</f>
        <v>0</v>
      </c>
      <c r="AA18" s="48"/>
      <c r="AB18" s="23" t="str">
        <f t="shared" si="9"/>
        <v/>
      </c>
      <c r="AC18" s="15"/>
      <c r="AD18" s="64"/>
      <c r="AE18" s="45">
        <f t="shared" si="10"/>
        <v>1</v>
      </c>
      <c r="AF18" s="6">
        <f t="shared" ref="AF18:AF60" si="16">COUNTIF(AD18,"&lt;&gt;")</f>
        <v>0</v>
      </c>
      <c r="AG18" s="48"/>
      <c r="AH18" s="23" t="str">
        <f t="shared" si="12"/>
        <v/>
      </c>
    </row>
    <row r="19" spans="1:34" ht="18" customHeight="1" x14ac:dyDescent="0.2">
      <c r="A19" s="125" t="s">
        <v>20</v>
      </c>
      <c r="B19" s="208">
        <v>42399</v>
      </c>
      <c r="C19" s="41">
        <v>42402</v>
      </c>
      <c r="D19" s="4">
        <f t="shared" si="1"/>
        <v>1</v>
      </c>
      <c r="E19" s="18" t="s">
        <v>37</v>
      </c>
      <c r="F19" s="212">
        <v>42415</v>
      </c>
      <c r="G19" s="15"/>
      <c r="H19" s="25"/>
      <c r="I19" s="4">
        <f t="shared" ref="I19:I60" si="17">COUNTIF(H19,"&lt;&gt;")</f>
        <v>0</v>
      </c>
      <c r="J19" s="27"/>
      <c r="K19" s="38" t="str">
        <f t="shared" si="14"/>
        <v/>
      </c>
      <c r="L19" s="34"/>
      <c r="M19" s="31"/>
      <c r="N19" s="1">
        <f t="shared" ref="N19:N60" si="18">COUNTIF(M19,"&lt;&gt;")</f>
        <v>0</v>
      </c>
      <c r="O19" s="27"/>
      <c r="P19" s="38" t="str">
        <f t="shared" si="4"/>
        <v/>
      </c>
      <c r="Q19" s="15"/>
      <c r="R19" s="16"/>
      <c r="S19" s="7">
        <f t="shared" ref="S19:S60" si="19">COUNTIF(R19,"&lt;&gt;")</f>
        <v>0</v>
      </c>
      <c r="T19" s="58">
        <f t="shared" si="0"/>
        <v>1</v>
      </c>
      <c r="U19" s="41"/>
      <c r="V19" s="38" t="str">
        <f t="shared" si="6"/>
        <v/>
      </c>
      <c r="W19" s="15"/>
      <c r="X19" s="42"/>
      <c r="Y19" s="62">
        <f t="shared" si="7"/>
        <v>1</v>
      </c>
      <c r="Z19" s="6">
        <f t="shared" si="15"/>
        <v>0</v>
      </c>
      <c r="AA19" s="48"/>
      <c r="AB19" s="23" t="str">
        <f t="shared" si="9"/>
        <v/>
      </c>
      <c r="AC19" s="15"/>
      <c r="AD19" s="64"/>
      <c r="AE19" s="45">
        <f t="shared" si="10"/>
        <v>1</v>
      </c>
      <c r="AF19" s="6">
        <f t="shared" si="16"/>
        <v>0</v>
      </c>
      <c r="AG19" s="48"/>
      <c r="AH19" s="23" t="str">
        <f t="shared" si="12"/>
        <v/>
      </c>
    </row>
    <row r="20" spans="1:34" ht="18" customHeight="1" x14ac:dyDescent="0.2">
      <c r="A20" s="125" t="s">
        <v>21</v>
      </c>
      <c r="B20" s="208">
        <v>42424</v>
      </c>
      <c r="C20" s="41">
        <v>42449</v>
      </c>
      <c r="D20" s="4">
        <f t="shared" si="1"/>
        <v>1</v>
      </c>
      <c r="E20" s="18" t="s">
        <v>37</v>
      </c>
      <c r="F20" s="212">
        <v>42452</v>
      </c>
      <c r="G20" s="15"/>
      <c r="H20" s="25"/>
      <c r="I20" s="4">
        <f t="shared" si="17"/>
        <v>0</v>
      </c>
      <c r="J20" s="27"/>
      <c r="K20" s="38" t="str">
        <f t="shared" si="14"/>
        <v/>
      </c>
      <c r="L20" s="34"/>
      <c r="M20" s="31"/>
      <c r="N20" s="1">
        <f t="shared" si="18"/>
        <v>0</v>
      </c>
      <c r="O20" s="27"/>
      <c r="P20" s="38" t="str">
        <f t="shared" si="4"/>
        <v/>
      </c>
      <c r="Q20" s="15"/>
      <c r="R20" s="16"/>
      <c r="S20" s="7">
        <f t="shared" si="19"/>
        <v>0</v>
      </c>
      <c r="T20" s="58">
        <f t="shared" si="0"/>
        <v>1</v>
      </c>
      <c r="U20" s="41"/>
      <c r="V20" s="38" t="str">
        <f t="shared" si="6"/>
        <v/>
      </c>
      <c r="W20" s="15"/>
      <c r="X20" s="42"/>
      <c r="Y20" s="62">
        <f t="shared" si="7"/>
        <v>1</v>
      </c>
      <c r="Z20" s="6">
        <f t="shared" si="15"/>
        <v>0</v>
      </c>
      <c r="AA20" s="48"/>
      <c r="AB20" s="23" t="str">
        <f t="shared" si="9"/>
        <v/>
      </c>
      <c r="AC20" s="15"/>
      <c r="AD20" s="64"/>
      <c r="AE20" s="45">
        <f t="shared" si="10"/>
        <v>1</v>
      </c>
      <c r="AF20" s="6">
        <f t="shared" si="16"/>
        <v>0</v>
      </c>
      <c r="AG20" s="48"/>
      <c r="AH20" s="23" t="str">
        <f t="shared" si="12"/>
        <v/>
      </c>
    </row>
    <row r="21" spans="1:34" ht="18" customHeight="1" x14ac:dyDescent="0.2">
      <c r="A21" s="125" t="s">
        <v>22</v>
      </c>
      <c r="B21" s="208">
        <v>42498</v>
      </c>
      <c r="C21" s="126">
        <v>42498</v>
      </c>
      <c r="D21" s="4">
        <f t="shared" si="1"/>
        <v>1</v>
      </c>
      <c r="E21" s="18" t="s">
        <v>37</v>
      </c>
      <c r="F21" s="212">
        <v>42502</v>
      </c>
      <c r="G21" s="15">
        <v>42629</v>
      </c>
      <c r="H21" s="25">
        <v>42631</v>
      </c>
      <c r="I21" s="4">
        <f t="shared" si="17"/>
        <v>1</v>
      </c>
      <c r="J21" s="27" t="s">
        <v>37</v>
      </c>
      <c r="K21" s="38">
        <v>42634</v>
      </c>
      <c r="L21" s="34"/>
      <c r="M21" s="31"/>
      <c r="N21" s="1">
        <f t="shared" si="18"/>
        <v>0</v>
      </c>
      <c r="O21" s="27"/>
      <c r="P21" s="38" t="str">
        <f t="shared" si="4"/>
        <v/>
      </c>
      <c r="Q21" s="15"/>
      <c r="R21" s="16"/>
      <c r="S21" s="7">
        <f t="shared" si="19"/>
        <v>0</v>
      </c>
      <c r="T21" s="58">
        <f t="shared" si="0"/>
        <v>2</v>
      </c>
      <c r="U21" s="41"/>
      <c r="V21" s="38" t="str">
        <f t="shared" si="6"/>
        <v/>
      </c>
      <c r="W21" s="15"/>
      <c r="X21" s="42"/>
      <c r="Y21" s="62">
        <f t="shared" si="7"/>
        <v>2</v>
      </c>
      <c r="Z21" s="6">
        <f t="shared" si="15"/>
        <v>0</v>
      </c>
      <c r="AA21" s="48"/>
      <c r="AB21" s="23" t="str">
        <f t="shared" si="9"/>
        <v/>
      </c>
      <c r="AC21" s="15"/>
      <c r="AD21" s="64"/>
      <c r="AE21" s="45">
        <f t="shared" si="10"/>
        <v>2</v>
      </c>
      <c r="AF21" s="6">
        <f t="shared" si="16"/>
        <v>0</v>
      </c>
      <c r="AG21" s="48"/>
      <c r="AH21" s="23" t="str">
        <f t="shared" si="12"/>
        <v/>
      </c>
    </row>
    <row r="22" spans="1:34" ht="18" customHeight="1" x14ac:dyDescent="0.2">
      <c r="A22" t="s">
        <v>23</v>
      </c>
      <c r="B22" s="209">
        <v>42600</v>
      </c>
      <c r="C22" s="16">
        <v>42610</v>
      </c>
      <c r="D22" s="4">
        <f t="shared" si="1"/>
        <v>1</v>
      </c>
      <c r="E22" s="18" t="s">
        <v>37</v>
      </c>
      <c r="F22" s="212">
        <v>42612</v>
      </c>
      <c r="G22" s="15"/>
      <c r="H22" s="25"/>
      <c r="I22" s="4">
        <f t="shared" si="17"/>
        <v>0</v>
      </c>
      <c r="J22" s="27"/>
      <c r="K22" s="38" t="str">
        <f t="shared" si="14"/>
        <v/>
      </c>
      <c r="L22" s="34"/>
      <c r="M22" s="31"/>
      <c r="N22" s="1">
        <f t="shared" si="18"/>
        <v>0</v>
      </c>
      <c r="O22" s="27"/>
      <c r="P22" s="38" t="str">
        <f t="shared" si="4"/>
        <v/>
      </c>
      <c r="Q22" s="15"/>
      <c r="R22" s="16"/>
      <c r="S22" s="7">
        <f t="shared" si="19"/>
        <v>0</v>
      </c>
      <c r="T22" s="58">
        <f t="shared" si="0"/>
        <v>1</v>
      </c>
      <c r="U22" s="41"/>
      <c r="V22" s="38" t="str">
        <f t="shared" si="6"/>
        <v/>
      </c>
      <c r="W22" s="15"/>
      <c r="X22" s="42"/>
      <c r="Y22" s="62">
        <f t="shared" si="7"/>
        <v>1</v>
      </c>
      <c r="Z22" s="6">
        <f t="shared" si="15"/>
        <v>0</v>
      </c>
      <c r="AA22" s="48"/>
      <c r="AB22" s="23" t="str">
        <f t="shared" si="9"/>
        <v/>
      </c>
      <c r="AC22" s="15"/>
      <c r="AD22" s="64"/>
      <c r="AE22" s="45">
        <f t="shared" si="10"/>
        <v>1</v>
      </c>
      <c r="AF22" s="6">
        <f t="shared" si="16"/>
        <v>0</v>
      </c>
      <c r="AG22" s="48"/>
      <c r="AH22" s="23" t="str">
        <f t="shared" si="12"/>
        <v/>
      </c>
    </row>
    <row r="23" spans="1:34" ht="18" customHeight="1" x14ac:dyDescent="0.2">
      <c r="A23" t="s">
        <v>24</v>
      </c>
      <c r="B23" s="209"/>
      <c r="C23" s="16"/>
      <c r="D23" s="4">
        <f t="shared" si="1"/>
        <v>0</v>
      </c>
      <c r="E23" s="18"/>
      <c r="F23" s="212" t="str">
        <f t="shared" si="13"/>
        <v/>
      </c>
      <c r="G23" s="15"/>
      <c r="H23" s="25"/>
      <c r="I23" s="4">
        <f t="shared" si="17"/>
        <v>0</v>
      </c>
      <c r="J23" s="27"/>
      <c r="K23" s="38" t="str">
        <f t="shared" si="14"/>
        <v/>
      </c>
      <c r="L23" s="34"/>
      <c r="M23" s="31"/>
      <c r="N23" s="1">
        <f t="shared" si="18"/>
        <v>0</v>
      </c>
      <c r="O23" s="27"/>
      <c r="P23" s="38" t="str">
        <f t="shared" si="4"/>
        <v/>
      </c>
      <c r="Q23" s="15"/>
      <c r="R23" s="16"/>
      <c r="S23" s="7">
        <f t="shared" si="19"/>
        <v>0</v>
      </c>
      <c r="T23" s="58">
        <f t="shared" si="0"/>
        <v>0</v>
      </c>
      <c r="U23" s="41"/>
      <c r="V23" s="38" t="str">
        <f t="shared" si="6"/>
        <v/>
      </c>
      <c r="W23" s="15"/>
      <c r="X23" s="42"/>
      <c r="Y23" s="62">
        <f t="shared" si="7"/>
        <v>0</v>
      </c>
      <c r="Z23" s="6">
        <f t="shared" si="15"/>
        <v>0</v>
      </c>
      <c r="AA23" s="48"/>
      <c r="AB23" s="23" t="str">
        <f t="shared" si="9"/>
        <v/>
      </c>
      <c r="AC23" s="15"/>
      <c r="AD23" s="64"/>
      <c r="AE23" s="45">
        <f t="shared" si="10"/>
        <v>0</v>
      </c>
      <c r="AF23" s="6">
        <f t="shared" si="16"/>
        <v>0</v>
      </c>
      <c r="AG23" s="48"/>
      <c r="AH23" s="23" t="str">
        <f t="shared" si="12"/>
        <v/>
      </c>
    </row>
    <row r="24" spans="1:34" ht="18" customHeight="1" x14ac:dyDescent="0.2">
      <c r="A24" t="s">
        <v>25</v>
      </c>
      <c r="B24" s="209"/>
      <c r="C24" s="16"/>
      <c r="D24" s="4">
        <f t="shared" si="1"/>
        <v>0</v>
      </c>
      <c r="E24" s="18"/>
      <c r="F24" s="212" t="str">
        <f t="shared" si="13"/>
        <v/>
      </c>
      <c r="G24" s="15"/>
      <c r="H24" s="25"/>
      <c r="I24" s="4">
        <f t="shared" si="17"/>
        <v>0</v>
      </c>
      <c r="J24" s="27"/>
      <c r="K24" s="38" t="str">
        <f t="shared" si="14"/>
        <v/>
      </c>
      <c r="L24" s="34"/>
      <c r="M24" s="31"/>
      <c r="N24" s="1">
        <f t="shared" si="18"/>
        <v>0</v>
      </c>
      <c r="O24" s="27"/>
      <c r="P24" s="38" t="str">
        <f t="shared" si="4"/>
        <v/>
      </c>
      <c r="Q24" s="15"/>
      <c r="R24" s="16"/>
      <c r="S24" s="7">
        <f t="shared" si="19"/>
        <v>0</v>
      </c>
      <c r="T24" s="58">
        <f t="shared" si="0"/>
        <v>0</v>
      </c>
      <c r="U24" s="41"/>
      <c r="V24" s="38" t="str">
        <f t="shared" si="6"/>
        <v/>
      </c>
      <c r="W24" s="15"/>
      <c r="X24" s="42"/>
      <c r="Y24" s="62">
        <f t="shared" si="7"/>
        <v>0</v>
      </c>
      <c r="Z24" s="6">
        <f t="shared" si="15"/>
        <v>0</v>
      </c>
      <c r="AA24" s="48"/>
      <c r="AB24" s="23" t="str">
        <f t="shared" si="9"/>
        <v/>
      </c>
      <c r="AC24" s="15"/>
      <c r="AD24" s="64"/>
      <c r="AE24" s="45">
        <f t="shared" si="10"/>
        <v>0</v>
      </c>
      <c r="AF24" s="6">
        <f t="shared" si="16"/>
        <v>0</v>
      </c>
      <c r="AG24" s="48"/>
      <c r="AH24" s="23" t="str">
        <f t="shared" si="12"/>
        <v/>
      </c>
    </row>
    <row r="25" spans="1:34" ht="18" customHeight="1" x14ac:dyDescent="0.2">
      <c r="A25" t="s">
        <v>26</v>
      </c>
      <c r="B25" s="209">
        <v>42642</v>
      </c>
      <c r="C25" s="16">
        <v>42642</v>
      </c>
      <c r="D25" s="4">
        <f t="shared" si="1"/>
        <v>1</v>
      </c>
      <c r="E25" s="18" t="s">
        <v>36</v>
      </c>
      <c r="F25" s="212" t="str">
        <f t="shared" si="13"/>
        <v/>
      </c>
      <c r="G25" s="15"/>
      <c r="H25" s="25"/>
      <c r="I25" s="4">
        <f t="shared" si="17"/>
        <v>0</v>
      </c>
      <c r="J25" s="27"/>
      <c r="K25" s="38" t="str">
        <f t="shared" si="14"/>
        <v/>
      </c>
      <c r="L25" s="34"/>
      <c r="M25" s="31"/>
      <c r="N25" s="1">
        <f t="shared" si="18"/>
        <v>0</v>
      </c>
      <c r="O25" s="27"/>
      <c r="P25" s="38" t="str">
        <f t="shared" si="4"/>
        <v/>
      </c>
      <c r="Q25" s="15"/>
      <c r="R25" s="16"/>
      <c r="S25" s="7">
        <f t="shared" si="19"/>
        <v>0</v>
      </c>
      <c r="T25" s="58">
        <f t="shared" si="0"/>
        <v>1</v>
      </c>
      <c r="U25" s="41"/>
      <c r="V25" s="38" t="str">
        <f t="shared" si="6"/>
        <v/>
      </c>
      <c r="W25" s="15"/>
      <c r="X25" s="42"/>
      <c r="Y25" s="62">
        <f t="shared" si="7"/>
        <v>1</v>
      </c>
      <c r="Z25" s="6">
        <f t="shared" si="15"/>
        <v>0</v>
      </c>
      <c r="AA25" s="48"/>
      <c r="AB25" s="23" t="str">
        <f t="shared" si="9"/>
        <v/>
      </c>
      <c r="AC25" s="15"/>
      <c r="AD25" s="64"/>
      <c r="AE25" s="45">
        <f t="shared" si="10"/>
        <v>1</v>
      </c>
      <c r="AF25" s="6">
        <f t="shared" si="16"/>
        <v>0</v>
      </c>
      <c r="AG25" s="48"/>
      <c r="AH25" s="23" t="str">
        <f t="shared" si="12"/>
        <v/>
      </c>
    </row>
    <row r="26" spans="1:34" ht="18" customHeight="1" x14ac:dyDescent="0.2">
      <c r="A26" t="s">
        <v>27</v>
      </c>
      <c r="B26" s="209">
        <v>42611</v>
      </c>
      <c r="C26" s="16">
        <v>42611</v>
      </c>
      <c r="D26" s="4">
        <f t="shared" si="1"/>
        <v>1</v>
      </c>
      <c r="E26" s="18" t="s">
        <v>37</v>
      </c>
      <c r="F26" s="212">
        <v>42612</v>
      </c>
      <c r="G26" s="24">
        <v>42739</v>
      </c>
      <c r="H26" s="25">
        <v>42830</v>
      </c>
      <c r="I26" s="4">
        <f t="shared" si="17"/>
        <v>1</v>
      </c>
      <c r="J26" s="27" t="s">
        <v>37</v>
      </c>
      <c r="K26" s="38">
        <v>42834</v>
      </c>
      <c r="L26" s="34"/>
      <c r="M26" s="31"/>
      <c r="N26" s="1">
        <f t="shared" si="18"/>
        <v>0</v>
      </c>
      <c r="O26" s="27"/>
      <c r="P26" s="38" t="str">
        <f t="shared" si="4"/>
        <v/>
      </c>
      <c r="Q26" s="15"/>
      <c r="R26" s="16"/>
      <c r="S26" s="7">
        <f t="shared" si="19"/>
        <v>0</v>
      </c>
      <c r="T26" s="58">
        <f t="shared" si="0"/>
        <v>2</v>
      </c>
      <c r="U26" s="41"/>
      <c r="V26" s="38" t="str">
        <f t="shared" si="6"/>
        <v/>
      </c>
      <c r="W26" s="15"/>
      <c r="X26" s="42"/>
      <c r="Y26" s="62">
        <f t="shared" si="7"/>
        <v>2</v>
      </c>
      <c r="Z26" s="6">
        <f t="shared" si="15"/>
        <v>0</v>
      </c>
      <c r="AA26" s="48"/>
      <c r="AB26" s="23" t="str">
        <f t="shared" si="9"/>
        <v/>
      </c>
      <c r="AC26" s="15"/>
      <c r="AD26" s="64"/>
      <c r="AE26" s="45">
        <f t="shared" si="10"/>
        <v>2</v>
      </c>
      <c r="AF26" s="6">
        <f t="shared" si="16"/>
        <v>0</v>
      </c>
      <c r="AG26" s="48"/>
      <c r="AH26" s="23" t="str">
        <f t="shared" si="12"/>
        <v/>
      </c>
    </row>
    <row r="27" spans="1:34" ht="18" customHeight="1" x14ac:dyDescent="0.2">
      <c r="A27" t="s">
        <v>28</v>
      </c>
      <c r="B27" s="209">
        <v>42328</v>
      </c>
      <c r="C27" s="16">
        <v>42511</v>
      </c>
      <c r="D27" s="4">
        <f t="shared" si="1"/>
        <v>1</v>
      </c>
      <c r="E27" s="18" t="s">
        <v>36</v>
      </c>
      <c r="F27" s="212" t="str">
        <f t="shared" si="13"/>
        <v/>
      </c>
      <c r="G27" s="24"/>
      <c r="H27" s="25"/>
      <c r="I27" s="4">
        <f t="shared" si="17"/>
        <v>0</v>
      </c>
      <c r="J27" s="27"/>
      <c r="K27" s="38" t="str">
        <f t="shared" si="14"/>
        <v/>
      </c>
      <c r="L27" s="34"/>
      <c r="M27" s="31"/>
      <c r="N27" s="1">
        <f t="shared" si="18"/>
        <v>0</v>
      </c>
      <c r="O27" s="27"/>
      <c r="P27" s="38" t="str">
        <f t="shared" si="4"/>
        <v/>
      </c>
      <c r="Q27" s="15"/>
      <c r="R27" s="16"/>
      <c r="S27" s="7">
        <f t="shared" si="19"/>
        <v>0</v>
      </c>
      <c r="T27" s="58">
        <f t="shared" si="0"/>
        <v>1</v>
      </c>
      <c r="U27" s="41"/>
      <c r="V27" s="38" t="str">
        <f t="shared" si="6"/>
        <v/>
      </c>
      <c r="W27" s="15"/>
      <c r="X27" s="42"/>
      <c r="Y27" s="62">
        <f t="shared" si="7"/>
        <v>1</v>
      </c>
      <c r="Z27" s="6">
        <f t="shared" si="15"/>
        <v>0</v>
      </c>
      <c r="AA27" s="48"/>
      <c r="AB27" s="23" t="str">
        <f t="shared" si="9"/>
        <v/>
      </c>
      <c r="AC27" s="15"/>
      <c r="AD27" s="64"/>
      <c r="AE27" s="45">
        <f t="shared" si="10"/>
        <v>1</v>
      </c>
      <c r="AF27" s="6">
        <f t="shared" si="16"/>
        <v>0</v>
      </c>
      <c r="AG27" s="48"/>
      <c r="AH27" s="23" t="str">
        <f t="shared" si="12"/>
        <v/>
      </c>
    </row>
    <row r="28" spans="1:34" ht="18" customHeight="1" x14ac:dyDescent="0.2">
      <c r="A28" t="s">
        <v>29</v>
      </c>
      <c r="B28" s="209"/>
      <c r="C28" s="16"/>
      <c r="D28" s="4">
        <f t="shared" si="1"/>
        <v>0</v>
      </c>
      <c r="E28" s="18"/>
      <c r="F28" s="212" t="str">
        <f t="shared" si="13"/>
        <v/>
      </c>
      <c r="G28" s="24"/>
      <c r="H28" s="25"/>
      <c r="I28" s="4">
        <f t="shared" si="17"/>
        <v>0</v>
      </c>
      <c r="J28" s="27"/>
      <c r="K28" s="38" t="str">
        <f t="shared" si="14"/>
        <v/>
      </c>
      <c r="L28" s="34"/>
      <c r="M28" s="31"/>
      <c r="N28" s="1">
        <f t="shared" si="18"/>
        <v>0</v>
      </c>
      <c r="O28" s="27"/>
      <c r="P28" s="38" t="str">
        <f t="shared" si="4"/>
        <v/>
      </c>
      <c r="Q28" s="15"/>
      <c r="R28" s="16"/>
      <c r="S28" s="7">
        <f t="shared" si="19"/>
        <v>0</v>
      </c>
      <c r="T28" s="58">
        <f t="shared" si="0"/>
        <v>0</v>
      </c>
      <c r="U28" s="41"/>
      <c r="V28" s="38" t="str">
        <f t="shared" si="6"/>
        <v/>
      </c>
      <c r="W28" s="15"/>
      <c r="X28" s="42"/>
      <c r="Y28" s="62">
        <f t="shared" si="7"/>
        <v>0</v>
      </c>
      <c r="Z28" s="6">
        <f t="shared" si="15"/>
        <v>0</v>
      </c>
      <c r="AA28" s="48"/>
      <c r="AB28" s="23" t="str">
        <f t="shared" si="9"/>
        <v/>
      </c>
      <c r="AC28" s="15"/>
      <c r="AD28" s="64"/>
      <c r="AE28" s="45">
        <f t="shared" si="10"/>
        <v>0</v>
      </c>
      <c r="AF28" s="6">
        <f t="shared" si="16"/>
        <v>0</v>
      </c>
      <c r="AG28" s="48"/>
      <c r="AH28" s="23" t="str">
        <f t="shared" si="12"/>
        <v/>
      </c>
    </row>
    <row r="29" spans="1:34" ht="18" customHeight="1" x14ac:dyDescent="0.2">
      <c r="A29" t="s">
        <v>30</v>
      </c>
      <c r="B29" s="209">
        <v>42642</v>
      </c>
      <c r="C29" s="16">
        <v>42642</v>
      </c>
      <c r="D29" s="4">
        <f t="shared" si="1"/>
        <v>1</v>
      </c>
      <c r="E29" s="18" t="s">
        <v>37</v>
      </c>
      <c r="F29" s="212">
        <v>42643</v>
      </c>
      <c r="G29" s="24"/>
      <c r="H29" s="25"/>
      <c r="I29" s="4">
        <f t="shared" si="17"/>
        <v>0</v>
      </c>
      <c r="J29" s="27"/>
      <c r="K29" s="38" t="str">
        <f t="shared" si="14"/>
        <v/>
      </c>
      <c r="L29" s="34"/>
      <c r="M29" s="31"/>
      <c r="N29" s="1">
        <f t="shared" si="18"/>
        <v>0</v>
      </c>
      <c r="O29" s="27"/>
      <c r="P29" s="38" t="str">
        <f t="shared" si="4"/>
        <v/>
      </c>
      <c r="Q29" s="15"/>
      <c r="R29" s="16"/>
      <c r="S29" s="7">
        <f t="shared" si="19"/>
        <v>0</v>
      </c>
      <c r="T29" s="58">
        <f t="shared" si="0"/>
        <v>1</v>
      </c>
      <c r="U29" s="41"/>
      <c r="V29" s="38" t="str">
        <f t="shared" si="6"/>
        <v/>
      </c>
      <c r="W29" s="15"/>
      <c r="X29" s="42"/>
      <c r="Y29" s="62">
        <f t="shared" si="7"/>
        <v>1</v>
      </c>
      <c r="Z29" s="6">
        <f t="shared" si="15"/>
        <v>0</v>
      </c>
      <c r="AA29" s="48"/>
      <c r="AB29" s="23" t="str">
        <f t="shared" si="9"/>
        <v/>
      </c>
      <c r="AC29" s="15"/>
      <c r="AD29" s="64"/>
      <c r="AE29" s="45">
        <f t="shared" si="10"/>
        <v>1</v>
      </c>
      <c r="AF29" s="6">
        <f t="shared" si="16"/>
        <v>0</v>
      </c>
      <c r="AG29" s="48"/>
      <c r="AH29" s="23" t="str">
        <f t="shared" si="12"/>
        <v/>
      </c>
    </row>
    <row r="30" spans="1:34" ht="18" customHeight="1" x14ac:dyDescent="0.2">
      <c r="A30" t="s">
        <v>31</v>
      </c>
      <c r="B30" s="209">
        <v>42513</v>
      </c>
      <c r="C30" s="16">
        <v>42513</v>
      </c>
      <c r="D30" s="4">
        <f t="shared" si="1"/>
        <v>1</v>
      </c>
      <c r="E30" s="18" t="s">
        <v>37</v>
      </c>
      <c r="F30" s="212">
        <v>42517</v>
      </c>
      <c r="G30" s="24">
        <v>42644</v>
      </c>
      <c r="H30" s="25">
        <v>42644</v>
      </c>
      <c r="I30" s="4">
        <f t="shared" si="17"/>
        <v>1</v>
      </c>
      <c r="J30" s="27" t="s">
        <v>37</v>
      </c>
      <c r="K30" s="38">
        <v>42646</v>
      </c>
      <c r="L30" s="34"/>
      <c r="M30" s="31"/>
      <c r="N30" s="1">
        <f t="shared" si="18"/>
        <v>0</v>
      </c>
      <c r="O30" s="27"/>
      <c r="P30" s="38" t="str">
        <f t="shared" si="4"/>
        <v/>
      </c>
      <c r="Q30" s="15"/>
      <c r="R30" s="16"/>
      <c r="S30" s="7">
        <f t="shared" si="19"/>
        <v>0</v>
      </c>
      <c r="T30" s="58">
        <f t="shared" si="0"/>
        <v>2</v>
      </c>
      <c r="U30" s="41"/>
      <c r="V30" s="38" t="str">
        <f t="shared" si="6"/>
        <v/>
      </c>
      <c r="W30" s="15"/>
      <c r="X30" s="42"/>
      <c r="Y30" s="62">
        <f t="shared" si="7"/>
        <v>2</v>
      </c>
      <c r="Z30" s="6">
        <f t="shared" si="15"/>
        <v>0</v>
      </c>
      <c r="AA30" s="48"/>
      <c r="AB30" s="23" t="str">
        <f t="shared" si="9"/>
        <v/>
      </c>
      <c r="AC30" s="15"/>
      <c r="AD30" s="64"/>
      <c r="AE30" s="45">
        <f t="shared" si="10"/>
        <v>2</v>
      </c>
      <c r="AF30" s="6">
        <f t="shared" si="16"/>
        <v>0</v>
      </c>
      <c r="AG30" s="48"/>
      <c r="AH30" s="23" t="str">
        <f t="shared" si="12"/>
        <v/>
      </c>
    </row>
    <row r="31" spans="1:34" ht="18" customHeight="1" x14ac:dyDescent="0.2">
      <c r="A31" t="s">
        <v>32</v>
      </c>
      <c r="B31" s="209">
        <v>42590</v>
      </c>
      <c r="C31" s="16">
        <v>42590</v>
      </c>
      <c r="D31" s="4">
        <f t="shared" si="1"/>
        <v>1</v>
      </c>
      <c r="E31" s="18" t="s">
        <v>37</v>
      </c>
      <c r="F31" s="212">
        <v>42591</v>
      </c>
      <c r="G31" s="24">
        <v>42731</v>
      </c>
      <c r="H31" s="25">
        <v>42731</v>
      </c>
      <c r="I31" s="4">
        <f t="shared" si="17"/>
        <v>1</v>
      </c>
      <c r="J31" s="27" t="s">
        <v>37</v>
      </c>
      <c r="K31" s="38">
        <v>42732</v>
      </c>
      <c r="L31" s="34"/>
      <c r="M31" s="31"/>
      <c r="N31" s="1">
        <f t="shared" si="18"/>
        <v>0</v>
      </c>
      <c r="O31" s="27"/>
      <c r="P31" s="38" t="str">
        <f t="shared" si="4"/>
        <v/>
      </c>
      <c r="Q31" s="15"/>
      <c r="R31" s="16"/>
      <c r="S31" s="7">
        <f t="shared" si="19"/>
        <v>0</v>
      </c>
      <c r="T31" s="58">
        <f t="shared" si="0"/>
        <v>2</v>
      </c>
      <c r="U31" s="41"/>
      <c r="V31" s="38" t="str">
        <f t="shared" si="6"/>
        <v/>
      </c>
      <c r="W31" s="15"/>
      <c r="X31" s="42"/>
      <c r="Y31" s="62">
        <f t="shared" si="7"/>
        <v>2</v>
      </c>
      <c r="Z31" s="6">
        <f t="shared" si="15"/>
        <v>0</v>
      </c>
      <c r="AA31" s="48"/>
      <c r="AB31" s="23" t="str">
        <f t="shared" si="9"/>
        <v/>
      </c>
      <c r="AC31" s="15"/>
      <c r="AD31" s="64"/>
      <c r="AE31" s="45">
        <f t="shared" si="10"/>
        <v>2</v>
      </c>
      <c r="AF31" s="6">
        <f t="shared" si="16"/>
        <v>0</v>
      </c>
      <c r="AG31" s="48"/>
      <c r="AH31" s="23" t="str">
        <f t="shared" si="12"/>
        <v/>
      </c>
    </row>
    <row r="32" spans="1:34" ht="18" customHeight="1" x14ac:dyDescent="0.2">
      <c r="A32" t="s">
        <v>33</v>
      </c>
      <c r="B32" s="209">
        <v>42676</v>
      </c>
      <c r="C32" s="16">
        <v>42676</v>
      </c>
      <c r="D32" s="4">
        <f t="shared" si="1"/>
        <v>1</v>
      </c>
      <c r="E32" s="18" t="s">
        <v>37</v>
      </c>
      <c r="F32" s="212">
        <v>42684</v>
      </c>
      <c r="G32" s="24"/>
      <c r="H32" s="25"/>
      <c r="I32" s="4">
        <f t="shared" si="17"/>
        <v>0</v>
      </c>
      <c r="J32" s="27"/>
      <c r="K32" s="38" t="str">
        <f t="shared" si="14"/>
        <v/>
      </c>
      <c r="L32" s="34"/>
      <c r="M32" s="31"/>
      <c r="N32" s="1">
        <f t="shared" si="18"/>
        <v>0</v>
      </c>
      <c r="O32" s="27"/>
      <c r="P32" s="38" t="str">
        <f t="shared" si="4"/>
        <v/>
      </c>
      <c r="Q32" s="15"/>
      <c r="R32" s="16"/>
      <c r="S32" s="7">
        <f t="shared" si="19"/>
        <v>0</v>
      </c>
      <c r="T32" s="58">
        <f t="shared" si="0"/>
        <v>1</v>
      </c>
      <c r="U32" s="41"/>
      <c r="V32" s="38" t="str">
        <f t="shared" si="6"/>
        <v/>
      </c>
      <c r="W32" s="15"/>
      <c r="X32" s="42"/>
      <c r="Y32" s="62">
        <f t="shared" si="7"/>
        <v>1</v>
      </c>
      <c r="Z32" s="6">
        <f t="shared" si="15"/>
        <v>0</v>
      </c>
      <c r="AA32" s="48"/>
      <c r="AB32" s="23" t="str">
        <f t="shared" si="9"/>
        <v/>
      </c>
      <c r="AC32" s="15"/>
      <c r="AD32" s="64"/>
      <c r="AE32" s="45">
        <f t="shared" si="10"/>
        <v>1</v>
      </c>
      <c r="AF32" s="6">
        <f t="shared" si="16"/>
        <v>0</v>
      </c>
      <c r="AG32" s="48"/>
      <c r="AH32" s="23" t="str">
        <f t="shared" si="12"/>
        <v/>
      </c>
    </row>
    <row r="33" spans="1:34" ht="18" customHeight="1" x14ac:dyDescent="0.2">
      <c r="A33" t="s">
        <v>34</v>
      </c>
      <c r="B33" s="209"/>
      <c r="C33" s="16"/>
      <c r="D33" s="4">
        <f t="shared" si="1"/>
        <v>0</v>
      </c>
      <c r="E33" s="18"/>
      <c r="F33" s="212" t="str">
        <f t="shared" si="13"/>
        <v/>
      </c>
      <c r="G33" s="24"/>
      <c r="H33" s="25"/>
      <c r="I33" s="4">
        <f t="shared" si="17"/>
        <v>0</v>
      </c>
      <c r="J33" s="27"/>
      <c r="K33" s="38" t="str">
        <f t="shared" si="14"/>
        <v/>
      </c>
      <c r="L33" s="34"/>
      <c r="M33" s="31"/>
      <c r="N33" s="4">
        <f t="shared" si="18"/>
        <v>0</v>
      </c>
      <c r="O33" s="27"/>
      <c r="P33" s="38" t="str">
        <f t="shared" si="4"/>
        <v/>
      </c>
      <c r="Q33" s="15"/>
      <c r="R33" s="16"/>
      <c r="S33" s="7">
        <f t="shared" si="19"/>
        <v>0</v>
      </c>
      <c r="T33" s="58">
        <f t="shared" si="0"/>
        <v>0</v>
      </c>
      <c r="U33" s="41"/>
      <c r="V33" s="38" t="str">
        <f t="shared" si="6"/>
        <v/>
      </c>
      <c r="W33" s="15"/>
      <c r="X33" s="42"/>
      <c r="Y33" s="62">
        <f t="shared" si="7"/>
        <v>0</v>
      </c>
      <c r="Z33" s="6">
        <f t="shared" si="15"/>
        <v>0</v>
      </c>
      <c r="AA33" s="48"/>
      <c r="AB33" s="23" t="str">
        <f t="shared" si="9"/>
        <v/>
      </c>
      <c r="AC33" s="15"/>
      <c r="AD33" s="64"/>
      <c r="AE33" s="45">
        <f t="shared" si="10"/>
        <v>0</v>
      </c>
      <c r="AF33" s="6">
        <f t="shared" si="16"/>
        <v>0</v>
      </c>
      <c r="AG33" s="48"/>
      <c r="AH33" s="23" t="str">
        <f t="shared" si="12"/>
        <v/>
      </c>
    </row>
    <row r="34" spans="1:34" ht="18" customHeight="1" x14ac:dyDescent="0.2">
      <c r="A34" t="s">
        <v>35</v>
      </c>
      <c r="B34" s="209">
        <v>42460</v>
      </c>
      <c r="C34" s="16">
        <v>42460</v>
      </c>
      <c r="D34" s="4">
        <f t="shared" si="1"/>
        <v>1</v>
      </c>
      <c r="E34" s="18" t="s">
        <v>37</v>
      </c>
      <c r="F34" s="212">
        <v>42464</v>
      </c>
      <c r="G34" s="24">
        <v>42522</v>
      </c>
      <c r="H34" s="25">
        <v>42522</v>
      </c>
      <c r="I34" s="4">
        <f t="shared" si="17"/>
        <v>1</v>
      </c>
      <c r="J34" s="27" t="s">
        <v>37</v>
      </c>
      <c r="K34" s="38">
        <v>42528</v>
      </c>
      <c r="L34" s="34">
        <v>42605</v>
      </c>
      <c r="M34" s="31">
        <v>42722</v>
      </c>
      <c r="N34" s="4">
        <f t="shared" si="18"/>
        <v>1</v>
      </c>
      <c r="O34" s="27" t="s">
        <v>37</v>
      </c>
      <c r="P34" s="38">
        <v>42723</v>
      </c>
      <c r="Q34" s="15"/>
      <c r="R34" s="16"/>
      <c r="S34" s="7">
        <f t="shared" si="19"/>
        <v>0</v>
      </c>
      <c r="T34" s="58">
        <f t="shared" si="0"/>
        <v>3</v>
      </c>
      <c r="U34" s="41"/>
      <c r="V34" s="38" t="str">
        <f t="shared" si="6"/>
        <v/>
      </c>
      <c r="W34" s="15"/>
      <c r="X34" s="42"/>
      <c r="Y34" s="62">
        <f t="shared" si="7"/>
        <v>3</v>
      </c>
      <c r="Z34" s="6">
        <f t="shared" si="15"/>
        <v>0</v>
      </c>
      <c r="AA34" s="48"/>
      <c r="AB34" s="23" t="str">
        <f t="shared" si="9"/>
        <v/>
      </c>
      <c r="AC34" s="15"/>
      <c r="AD34" s="64"/>
      <c r="AE34" s="45">
        <f t="shared" si="10"/>
        <v>3</v>
      </c>
      <c r="AF34" s="6">
        <f t="shared" si="16"/>
        <v>0</v>
      </c>
      <c r="AG34" s="48"/>
      <c r="AH34" s="23" t="str">
        <f t="shared" si="12"/>
        <v/>
      </c>
    </row>
    <row r="35" spans="1:34" ht="18" customHeight="1" x14ac:dyDescent="0.2">
      <c r="A35" t="s">
        <v>39</v>
      </c>
      <c r="B35" s="209">
        <v>42492</v>
      </c>
      <c r="C35" s="15">
        <v>42492</v>
      </c>
      <c r="D35" s="4">
        <f t="shared" si="1"/>
        <v>1</v>
      </c>
      <c r="E35" s="18" t="s">
        <v>37</v>
      </c>
      <c r="F35" s="212">
        <v>42499</v>
      </c>
      <c r="G35" s="24">
        <v>42698</v>
      </c>
      <c r="H35" s="25">
        <v>42701</v>
      </c>
      <c r="I35" s="4">
        <f t="shared" si="17"/>
        <v>1</v>
      </c>
      <c r="J35" s="27" t="s">
        <v>37</v>
      </c>
      <c r="K35" s="38">
        <v>42703</v>
      </c>
      <c r="L35" s="34">
        <v>42776</v>
      </c>
      <c r="M35" s="31">
        <v>42776</v>
      </c>
      <c r="N35" s="4">
        <f t="shared" si="18"/>
        <v>1</v>
      </c>
      <c r="O35" s="27" t="s">
        <v>37</v>
      </c>
      <c r="P35" s="38">
        <v>42779</v>
      </c>
      <c r="Q35" s="17"/>
      <c r="R35" s="18"/>
      <c r="S35" s="7">
        <f t="shared" si="19"/>
        <v>0</v>
      </c>
      <c r="T35" s="58">
        <f t="shared" si="0"/>
        <v>3</v>
      </c>
      <c r="U35" s="41"/>
      <c r="V35" s="38" t="str">
        <f t="shared" si="6"/>
        <v/>
      </c>
      <c r="W35" s="17"/>
      <c r="X35" s="43"/>
      <c r="Y35" s="62">
        <f t="shared" si="7"/>
        <v>3</v>
      </c>
      <c r="Z35" s="6">
        <f t="shared" si="15"/>
        <v>0</v>
      </c>
      <c r="AA35" s="48"/>
      <c r="AB35" s="23" t="str">
        <f t="shared" si="9"/>
        <v/>
      </c>
      <c r="AC35" s="17"/>
      <c r="AD35" s="65"/>
      <c r="AE35" s="45">
        <f t="shared" si="10"/>
        <v>3</v>
      </c>
      <c r="AF35" s="6">
        <f t="shared" si="16"/>
        <v>0</v>
      </c>
      <c r="AG35" s="48"/>
      <c r="AH35" s="23" t="str">
        <f t="shared" si="12"/>
        <v/>
      </c>
    </row>
    <row r="36" spans="1:34" ht="18" customHeight="1" x14ac:dyDescent="0.2">
      <c r="A36" t="s">
        <v>40</v>
      </c>
      <c r="B36" s="209"/>
      <c r="C36" s="18"/>
      <c r="D36" s="4">
        <f t="shared" si="1"/>
        <v>0</v>
      </c>
      <c r="E36" s="18"/>
      <c r="F36" s="212" t="str">
        <f t="shared" si="13"/>
        <v/>
      </c>
      <c r="G36" s="26"/>
      <c r="H36" s="27"/>
      <c r="I36" s="4">
        <f t="shared" si="17"/>
        <v>0</v>
      </c>
      <c r="J36" s="27"/>
      <c r="K36" s="38" t="str">
        <f t="shared" si="14"/>
        <v/>
      </c>
      <c r="L36" s="35"/>
      <c r="M36" s="32"/>
      <c r="N36" s="4">
        <f t="shared" si="18"/>
        <v>0</v>
      </c>
      <c r="O36" s="27"/>
      <c r="P36" s="38" t="str">
        <f t="shared" si="4"/>
        <v/>
      </c>
      <c r="Q36" s="17"/>
      <c r="R36" s="18"/>
      <c r="S36" s="7">
        <f t="shared" si="19"/>
        <v>0</v>
      </c>
      <c r="T36" s="58">
        <f t="shared" si="0"/>
        <v>0</v>
      </c>
      <c r="U36" s="41"/>
      <c r="V36" s="38" t="str">
        <f t="shared" si="6"/>
        <v/>
      </c>
      <c r="W36" s="17"/>
      <c r="X36" s="43"/>
      <c r="Y36" s="62">
        <f t="shared" si="7"/>
        <v>0</v>
      </c>
      <c r="Z36" s="6">
        <f t="shared" si="15"/>
        <v>0</v>
      </c>
      <c r="AA36" s="48"/>
      <c r="AB36" s="23" t="str">
        <f t="shared" si="9"/>
        <v/>
      </c>
      <c r="AC36" s="17"/>
      <c r="AD36" s="65"/>
      <c r="AE36" s="45">
        <f t="shared" si="10"/>
        <v>0</v>
      </c>
      <c r="AF36" s="6">
        <f t="shared" si="16"/>
        <v>0</v>
      </c>
      <c r="AG36" s="48"/>
      <c r="AH36" s="23" t="str">
        <f t="shared" si="12"/>
        <v/>
      </c>
    </row>
    <row r="37" spans="1:34" ht="18" customHeight="1" x14ac:dyDescent="0.2">
      <c r="A37" t="s">
        <v>41</v>
      </c>
      <c r="B37" s="209">
        <v>42695</v>
      </c>
      <c r="C37" s="16">
        <v>42695</v>
      </c>
      <c r="D37" s="4">
        <f t="shared" si="1"/>
        <v>1</v>
      </c>
      <c r="E37" s="18" t="s">
        <v>37</v>
      </c>
      <c r="F37" s="212">
        <v>42696</v>
      </c>
      <c r="G37" s="26"/>
      <c r="H37" s="27"/>
      <c r="I37" s="4">
        <f t="shared" si="17"/>
        <v>0</v>
      </c>
      <c r="J37" s="27"/>
      <c r="K37" s="38" t="str">
        <f t="shared" si="14"/>
        <v/>
      </c>
      <c r="L37" s="35"/>
      <c r="M37" s="32"/>
      <c r="N37" s="4">
        <f t="shared" si="18"/>
        <v>0</v>
      </c>
      <c r="O37" s="27"/>
      <c r="P37" s="38" t="str">
        <f t="shared" si="4"/>
        <v/>
      </c>
      <c r="Q37" s="17"/>
      <c r="R37" s="18"/>
      <c r="S37" s="7">
        <f t="shared" si="19"/>
        <v>0</v>
      </c>
      <c r="T37" s="58">
        <f t="shared" ref="T37:T60" si="20">D37+I37+N37+S37</f>
        <v>1</v>
      </c>
      <c r="U37" s="41"/>
      <c r="V37" s="38" t="str">
        <f t="shared" si="6"/>
        <v/>
      </c>
      <c r="W37" s="17"/>
      <c r="X37" s="43"/>
      <c r="Y37" s="62">
        <f t="shared" si="7"/>
        <v>1</v>
      </c>
      <c r="Z37" s="6">
        <f t="shared" si="15"/>
        <v>0</v>
      </c>
      <c r="AA37" s="48"/>
      <c r="AB37" s="23" t="str">
        <f t="shared" si="9"/>
        <v/>
      </c>
      <c r="AC37" s="17"/>
      <c r="AD37" s="65"/>
      <c r="AE37" s="45">
        <f t="shared" si="10"/>
        <v>1</v>
      </c>
      <c r="AF37" s="6">
        <f t="shared" si="16"/>
        <v>0</v>
      </c>
      <c r="AG37" s="48"/>
      <c r="AH37" s="23" t="str">
        <f t="shared" si="12"/>
        <v/>
      </c>
    </row>
    <row r="38" spans="1:34" ht="18" customHeight="1" x14ac:dyDescent="0.2">
      <c r="A38" t="s">
        <v>42</v>
      </c>
      <c r="B38" s="209">
        <v>42555</v>
      </c>
      <c r="C38" s="16">
        <v>42555</v>
      </c>
      <c r="D38" s="4">
        <f t="shared" si="1"/>
        <v>1</v>
      </c>
      <c r="E38" s="18" t="s">
        <v>37</v>
      </c>
      <c r="F38" s="212">
        <v>42562</v>
      </c>
      <c r="G38" s="24">
        <v>42590</v>
      </c>
      <c r="H38" s="24">
        <v>42590</v>
      </c>
      <c r="I38" s="4">
        <f t="shared" si="17"/>
        <v>1</v>
      </c>
      <c r="J38" s="27" t="s">
        <v>37</v>
      </c>
      <c r="K38" s="38">
        <v>42644</v>
      </c>
      <c r="L38" s="34">
        <v>42646</v>
      </c>
      <c r="M38" s="31">
        <v>42646</v>
      </c>
      <c r="N38" s="4">
        <f t="shared" si="18"/>
        <v>1</v>
      </c>
      <c r="O38" s="27" t="s">
        <v>36</v>
      </c>
      <c r="P38" s="38" t="str">
        <f t="shared" si="4"/>
        <v/>
      </c>
      <c r="Q38" s="15">
        <v>42688</v>
      </c>
      <c r="R38" s="15">
        <v>42688</v>
      </c>
      <c r="S38" s="7">
        <f t="shared" si="19"/>
        <v>1</v>
      </c>
      <c r="T38" s="58">
        <f t="shared" si="20"/>
        <v>4</v>
      </c>
      <c r="U38" s="41" t="s">
        <v>84</v>
      </c>
      <c r="V38" s="38">
        <f t="shared" ca="1" si="6"/>
        <v>42810</v>
      </c>
      <c r="W38" s="15">
        <v>42773</v>
      </c>
      <c r="X38" s="42">
        <v>42773</v>
      </c>
      <c r="Y38" s="62">
        <f t="shared" si="7"/>
        <v>5</v>
      </c>
      <c r="Z38" s="6">
        <f t="shared" si="15"/>
        <v>1</v>
      </c>
      <c r="AA38" s="48" t="s">
        <v>71</v>
      </c>
      <c r="AB38" s="23">
        <v>42780</v>
      </c>
      <c r="AC38" s="15">
        <v>42796</v>
      </c>
      <c r="AD38" s="64">
        <v>42807</v>
      </c>
      <c r="AE38" s="45">
        <f t="shared" si="10"/>
        <v>6</v>
      </c>
      <c r="AF38" s="6">
        <f t="shared" si="16"/>
        <v>1</v>
      </c>
      <c r="AG38" s="48"/>
      <c r="AH38" s="23" t="str">
        <f t="shared" si="12"/>
        <v/>
      </c>
    </row>
    <row r="39" spans="1:34" ht="18" customHeight="1" x14ac:dyDescent="0.2">
      <c r="A39" t="s">
        <v>43</v>
      </c>
      <c r="B39" s="209">
        <v>42636</v>
      </c>
      <c r="C39" s="16">
        <v>42639</v>
      </c>
      <c r="D39" s="4">
        <f t="shared" si="1"/>
        <v>1</v>
      </c>
      <c r="E39" s="18" t="s">
        <v>37</v>
      </c>
      <c r="F39" s="212">
        <v>42643</v>
      </c>
      <c r="G39" s="24">
        <v>42689</v>
      </c>
      <c r="H39" s="25">
        <v>42689</v>
      </c>
      <c r="I39" s="4">
        <f t="shared" si="17"/>
        <v>1</v>
      </c>
      <c r="J39" s="27" t="s">
        <v>37</v>
      </c>
      <c r="K39" s="38">
        <v>42695</v>
      </c>
      <c r="L39" s="34">
        <v>42702</v>
      </c>
      <c r="M39" s="31">
        <v>42702</v>
      </c>
      <c r="N39" s="4">
        <f t="shared" si="18"/>
        <v>1</v>
      </c>
      <c r="O39" s="27" t="s">
        <v>37</v>
      </c>
      <c r="P39" s="38">
        <v>42705</v>
      </c>
      <c r="Q39" s="15">
        <v>42722</v>
      </c>
      <c r="R39" s="16">
        <v>42722</v>
      </c>
      <c r="S39" s="7">
        <f t="shared" si="19"/>
        <v>1</v>
      </c>
      <c r="T39" s="58">
        <f t="shared" si="20"/>
        <v>4</v>
      </c>
      <c r="U39" s="41"/>
      <c r="V39" s="38" t="str">
        <f t="shared" si="6"/>
        <v/>
      </c>
      <c r="W39" s="17"/>
      <c r="X39" s="43"/>
      <c r="Y39" s="62">
        <f t="shared" si="7"/>
        <v>4</v>
      </c>
      <c r="Z39" s="6">
        <f t="shared" si="15"/>
        <v>0</v>
      </c>
      <c r="AA39" s="48"/>
      <c r="AB39" s="23" t="str">
        <f t="shared" si="9"/>
        <v/>
      </c>
      <c r="AC39" s="17"/>
      <c r="AD39" s="65"/>
      <c r="AE39" s="45">
        <f t="shared" si="10"/>
        <v>4</v>
      </c>
      <c r="AF39" s="6">
        <f t="shared" si="16"/>
        <v>0</v>
      </c>
      <c r="AG39" s="48"/>
      <c r="AH39" s="23" t="str">
        <f t="shared" si="12"/>
        <v/>
      </c>
    </row>
    <row r="40" spans="1:34" ht="18" customHeight="1" x14ac:dyDescent="0.2">
      <c r="A40" t="s">
        <v>44</v>
      </c>
      <c r="B40" s="209">
        <v>42564</v>
      </c>
      <c r="C40" s="16">
        <v>42565</v>
      </c>
      <c r="D40" s="4">
        <f t="shared" si="1"/>
        <v>1</v>
      </c>
      <c r="E40" s="18" t="s">
        <v>36</v>
      </c>
      <c r="F40" s="212" t="str">
        <f t="shared" si="13"/>
        <v/>
      </c>
      <c r="G40" s="24">
        <v>42665</v>
      </c>
      <c r="H40" s="25">
        <v>42665</v>
      </c>
      <c r="I40" s="4">
        <f t="shared" si="17"/>
        <v>1</v>
      </c>
      <c r="J40" s="27" t="s">
        <v>37</v>
      </c>
      <c r="K40" s="38">
        <v>42667</v>
      </c>
      <c r="L40" s="35"/>
      <c r="M40" s="32"/>
      <c r="N40" s="4">
        <f t="shared" si="18"/>
        <v>0</v>
      </c>
      <c r="O40" s="27"/>
      <c r="P40" s="38" t="str">
        <f t="shared" si="4"/>
        <v/>
      </c>
      <c r="Q40" s="17"/>
      <c r="R40" s="18"/>
      <c r="S40" s="7">
        <f t="shared" si="19"/>
        <v>0</v>
      </c>
      <c r="T40" s="58">
        <f t="shared" si="20"/>
        <v>2</v>
      </c>
      <c r="U40" s="41"/>
      <c r="V40" s="38" t="str">
        <f t="shared" si="6"/>
        <v/>
      </c>
      <c r="W40" s="17"/>
      <c r="X40" s="43"/>
      <c r="Y40" s="62">
        <f t="shared" si="7"/>
        <v>2</v>
      </c>
      <c r="Z40" s="6">
        <f t="shared" si="15"/>
        <v>0</v>
      </c>
      <c r="AA40" s="48"/>
      <c r="AB40" s="23" t="str">
        <f t="shared" si="9"/>
        <v/>
      </c>
      <c r="AC40" s="17"/>
      <c r="AD40" s="65"/>
      <c r="AE40" s="45">
        <f t="shared" si="10"/>
        <v>2</v>
      </c>
      <c r="AF40" s="6">
        <f t="shared" si="16"/>
        <v>0</v>
      </c>
      <c r="AG40" s="48"/>
      <c r="AH40" s="23" t="str">
        <f t="shared" si="12"/>
        <v/>
      </c>
    </row>
    <row r="41" spans="1:34" ht="18" customHeight="1" x14ac:dyDescent="0.2">
      <c r="A41" t="s">
        <v>45</v>
      </c>
      <c r="B41" s="209">
        <v>42694</v>
      </c>
      <c r="C41" s="16">
        <v>42694</v>
      </c>
      <c r="D41" s="4">
        <f t="shared" si="1"/>
        <v>1</v>
      </c>
      <c r="E41" s="18" t="s">
        <v>37</v>
      </c>
      <c r="F41" s="212">
        <v>42698</v>
      </c>
      <c r="G41" s="26"/>
      <c r="H41" s="27"/>
      <c r="I41" s="4">
        <f t="shared" si="17"/>
        <v>0</v>
      </c>
      <c r="J41" s="27"/>
      <c r="K41" s="38" t="str">
        <f t="shared" si="14"/>
        <v/>
      </c>
      <c r="L41" s="35"/>
      <c r="M41" s="32"/>
      <c r="N41" s="4">
        <f t="shared" si="18"/>
        <v>0</v>
      </c>
      <c r="O41" s="27"/>
      <c r="P41" s="38" t="str">
        <f t="shared" si="4"/>
        <v/>
      </c>
      <c r="Q41" s="17"/>
      <c r="R41" s="18"/>
      <c r="S41" s="7">
        <f t="shared" si="19"/>
        <v>0</v>
      </c>
      <c r="T41" s="58">
        <f t="shared" si="20"/>
        <v>1</v>
      </c>
      <c r="U41" s="41"/>
      <c r="V41" s="38" t="str">
        <f t="shared" si="6"/>
        <v/>
      </c>
      <c r="W41" s="17"/>
      <c r="X41" s="43"/>
      <c r="Y41" s="62">
        <f t="shared" si="7"/>
        <v>1</v>
      </c>
      <c r="Z41" s="6">
        <f t="shared" si="15"/>
        <v>0</v>
      </c>
      <c r="AA41" s="48"/>
      <c r="AB41" s="23" t="str">
        <f t="shared" si="9"/>
        <v/>
      </c>
      <c r="AC41" s="17"/>
      <c r="AD41" s="65"/>
      <c r="AE41" s="45">
        <f t="shared" si="10"/>
        <v>1</v>
      </c>
      <c r="AF41" s="6">
        <f t="shared" si="16"/>
        <v>0</v>
      </c>
      <c r="AG41" s="48"/>
      <c r="AH41" s="23" t="str">
        <f t="shared" si="12"/>
        <v/>
      </c>
    </row>
    <row r="42" spans="1:34" ht="18" customHeight="1" x14ac:dyDescent="0.2">
      <c r="A42" t="s">
        <v>46</v>
      </c>
      <c r="B42" s="209">
        <v>42343</v>
      </c>
      <c r="C42" s="16">
        <v>42565</v>
      </c>
      <c r="D42" s="4">
        <f t="shared" si="1"/>
        <v>1</v>
      </c>
      <c r="E42" s="18" t="s">
        <v>37</v>
      </c>
      <c r="F42" s="212">
        <v>42625</v>
      </c>
      <c r="G42" s="24">
        <v>42714</v>
      </c>
      <c r="H42" s="25">
        <v>42714</v>
      </c>
      <c r="I42" s="4">
        <f t="shared" si="17"/>
        <v>1</v>
      </c>
      <c r="J42" s="27" t="s">
        <v>37</v>
      </c>
      <c r="K42" s="38">
        <v>42716</v>
      </c>
      <c r="L42" s="35"/>
      <c r="M42" s="32"/>
      <c r="N42" s="4">
        <f t="shared" si="18"/>
        <v>0</v>
      </c>
      <c r="O42" s="27"/>
      <c r="P42" s="38" t="str">
        <f t="shared" si="4"/>
        <v/>
      </c>
      <c r="Q42" s="17"/>
      <c r="R42" s="18"/>
      <c r="S42" s="7">
        <f t="shared" si="19"/>
        <v>0</v>
      </c>
      <c r="T42" s="58">
        <f t="shared" si="20"/>
        <v>2</v>
      </c>
      <c r="U42" s="41"/>
      <c r="V42" s="38" t="str">
        <f t="shared" si="6"/>
        <v/>
      </c>
      <c r="W42" s="17"/>
      <c r="X42" s="43"/>
      <c r="Y42" s="62">
        <f t="shared" si="7"/>
        <v>2</v>
      </c>
      <c r="Z42" s="6">
        <f t="shared" si="15"/>
        <v>0</v>
      </c>
      <c r="AA42" s="48"/>
      <c r="AB42" s="23" t="str">
        <f t="shared" si="9"/>
        <v/>
      </c>
      <c r="AC42" s="17"/>
      <c r="AD42" s="65"/>
      <c r="AE42" s="45">
        <f t="shared" si="10"/>
        <v>2</v>
      </c>
      <c r="AF42" s="6">
        <f t="shared" si="16"/>
        <v>0</v>
      </c>
      <c r="AG42" s="48"/>
      <c r="AH42" s="23" t="str">
        <f t="shared" si="12"/>
        <v/>
      </c>
    </row>
    <row r="43" spans="1:34" ht="18" customHeight="1" x14ac:dyDescent="0.2">
      <c r="A43" t="s">
        <v>47</v>
      </c>
      <c r="B43" s="209">
        <v>42466</v>
      </c>
      <c r="C43" s="16">
        <v>42466</v>
      </c>
      <c r="D43" s="4">
        <f t="shared" si="1"/>
        <v>1</v>
      </c>
      <c r="E43" s="18"/>
      <c r="F43" s="212">
        <v>42472</v>
      </c>
      <c r="G43" s="24">
        <v>42698</v>
      </c>
      <c r="H43" s="25">
        <v>42698</v>
      </c>
      <c r="I43" s="4">
        <f t="shared" si="17"/>
        <v>1</v>
      </c>
      <c r="J43" s="27" t="s">
        <v>37</v>
      </c>
      <c r="K43" s="38">
        <v>42699</v>
      </c>
      <c r="L43" s="35"/>
      <c r="M43" s="32"/>
      <c r="N43" s="4">
        <f t="shared" si="18"/>
        <v>0</v>
      </c>
      <c r="O43" s="27"/>
      <c r="P43" s="38" t="str">
        <f t="shared" si="4"/>
        <v/>
      </c>
      <c r="Q43" s="17"/>
      <c r="R43" s="18"/>
      <c r="S43" s="7">
        <f t="shared" si="19"/>
        <v>0</v>
      </c>
      <c r="T43" s="58">
        <f t="shared" si="20"/>
        <v>2</v>
      </c>
      <c r="U43" s="41"/>
      <c r="V43" s="38" t="str">
        <f t="shared" si="6"/>
        <v/>
      </c>
      <c r="W43" s="17"/>
      <c r="X43" s="43"/>
      <c r="Y43" s="62">
        <f t="shared" si="7"/>
        <v>2</v>
      </c>
      <c r="Z43" s="6">
        <f t="shared" si="15"/>
        <v>0</v>
      </c>
      <c r="AA43" s="48"/>
      <c r="AB43" s="23" t="str">
        <f t="shared" si="9"/>
        <v/>
      </c>
      <c r="AC43" s="17"/>
      <c r="AD43" s="65"/>
      <c r="AE43" s="45">
        <f t="shared" si="10"/>
        <v>2</v>
      </c>
      <c r="AF43" s="6">
        <f t="shared" si="16"/>
        <v>0</v>
      </c>
      <c r="AG43" s="48"/>
      <c r="AH43" s="23" t="str">
        <f t="shared" si="12"/>
        <v/>
      </c>
    </row>
    <row r="44" spans="1:34" ht="18" customHeight="1" x14ac:dyDescent="0.2">
      <c r="A44" t="s">
        <v>48</v>
      </c>
      <c r="B44" s="209">
        <v>42456</v>
      </c>
      <c r="C44" s="16">
        <v>42456</v>
      </c>
      <c r="D44" s="4">
        <f t="shared" si="1"/>
        <v>1</v>
      </c>
      <c r="E44" s="18" t="s">
        <v>37</v>
      </c>
      <c r="F44" s="212">
        <v>42438</v>
      </c>
      <c r="G44" s="26"/>
      <c r="H44" s="27"/>
      <c r="I44" s="4">
        <f t="shared" si="17"/>
        <v>0</v>
      </c>
      <c r="J44" s="27"/>
      <c r="K44" s="38" t="str">
        <f t="shared" si="14"/>
        <v/>
      </c>
      <c r="L44" s="35"/>
      <c r="M44" s="32"/>
      <c r="N44" s="4">
        <f t="shared" si="18"/>
        <v>0</v>
      </c>
      <c r="O44" s="27"/>
      <c r="P44" s="38" t="str">
        <f t="shared" si="4"/>
        <v/>
      </c>
      <c r="Q44" s="17"/>
      <c r="R44" s="18"/>
      <c r="S44" s="7">
        <f t="shared" si="19"/>
        <v>0</v>
      </c>
      <c r="T44" s="58">
        <f t="shared" si="20"/>
        <v>1</v>
      </c>
      <c r="U44" s="41"/>
      <c r="V44" s="38" t="str">
        <f t="shared" si="6"/>
        <v/>
      </c>
      <c r="W44" s="17"/>
      <c r="X44" s="43"/>
      <c r="Y44" s="62">
        <f t="shared" si="7"/>
        <v>1</v>
      </c>
      <c r="Z44" s="6">
        <f t="shared" si="15"/>
        <v>0</v>
      </c>
      <c r="AA44" s="48"/>
      <c r="AB44" s="23" t="str">
        <f t="shared" si="9"/>
        <v/>
      </c>
      <c r="AC44" s="17"/>
      <c r="AD44" s="65"/>
      <c r="AE44" s="45">
        <f t="shared" si="10"/>
        <v>1</v>
      </c>
      <c r="AF44" s="6">
        <f t="shared" si="16"/>
        <v>0</v>
      </c>
      <c r="AG44" s="48"/>
      <c r="AH44" s="23" t="str">
        <f t="shared" si="12"/>
        <v/>
      </c>
    </row>
    <row r="45" spans="1:34" ht="18" customHeight="1" x14ac:dyDescent="0.2">
      <c r="A45" t="s">
        <v>49</v>
      </c>
      <c r="B45" s="209">
        <v>42625</v>
      </c>
      <c r="C45" s="16">
        <v>42784</v>
      </c>
      <c r="D45" s="4">
        <f t="shared" si="1"/>
        <v>1</v>
      </c>
      <c r="E45" s="18" t="s">
        <v>36</v>
      </c>
      <c r="F45" s="212" t="str">
        <f t="shared" si="13"/>
        <v/>
      </c>
      <c r="G45" s="26"/>
      <c r="H45" s="27"/>
      <c r="I45" s="4">
        <f t="shared" si="17"/>
        <v>0</v>
      </c>
      <c r="J45" s="27"/>
      <c r="K45" s="38" t="str">
        <f t="shared" si="14"/>
        <v/>
      </c>
      <c r="L45" s="35"/>
      <c r="M45" s="32"/>
      <c r="N45" s="4">
        <f t="shared" si="18"/>
        <v>0</v>
      </c>
      <c r="O45" s="27"/>
      <c r="P45" s="38" t="str">
        <f t="shared" si="4"/>
        <v/>
      </c>
      <c r="Q45" s="17"/>
      <c r="R45" s="18"/>
      <c r="S45" s="7">
        <f t="shared" si="19"/>
        <v>0</v>
      </c>
      <c r="T45" s="58">
        <f t="shared" si="20"/>
        <v>1</v>
      </c>
      <c r="U45" s="41"/>
      <c r="V45" s="38" t="str">
        <f t="shared" si="6"/>
        <v/>
      </c>
      <c r="W45" s="17"/>
      <c r="X45" s="43"/>
      <c r="Y45" s="62">
        <f t="shared" si="7"/>
        <v>1</v>
      </c>
      <c r="Z45" s="6">
        <f t="shared" si="15"/>
        <v>0</v>
      </c>
      <c r="AA45" s="48"/>
      <c r="AB45" s="23" t="str">
        <f t="shared" si="9"/>
        <v/>
      </c>
      <c r="AC45" s="17"/>
      <c r="AD45" s="65"/>
      <c r="AE45" s="45">
        <f t="shared" si="10"/>
        <v>1</v>
      </c>
      <c r="AF45" s="6">
        <f t="shared" si="16"/>
        <v>0</v>
      </c>
      <c r="AG45" s="48"/>
      <c r="AH45" s="23" t="str">
        <f t="shared" si="12"/>
        <v/>
      </c>
    </row>
    <row r="46" spans="1:34" ht="18" customHeight="1" x14ac:dyDescent="0.2">
      <c r="A46" t="s">
        <v>50</v>
      </c>
      <c r="B46" s="209">
        <v>42309</v>
      </c>
      <c r="C46" s="16">
        <v>42465</v>
      </c>
      <c r="D46" s="4">
        <f t="shared" si="1"/>
        <v>1</v>
      </c>
      <c r="E46" s="18" t="s">
        <v>37</v>
      </c>
      <c r="F46" s="212">
        <v>42522</v>
      </c>
      <c r="G46" s="24">
        <v>42696</v>
      </c>
      <c r="H46" s="25">
        <v>42696</v>
      </c>
      <c r="I46" s="4">
        <f t="shared" si="17"/>
        <v>1</v>
      </c>
      <c r="J46" s="27" t="s">
        <v>37</v>
      </c>
      <c r="K46" s="38">
        <v>42697</v>
      </c>
      <c r="L46" s="35"/>
      <c r="M46" s="32"/>
      <c r="N46" s="4">
        <f t="shared" si="18"/>
        <v>0</v>
      </c>
      <c r="O46" s="27"/>
      <c r="P46" s="38" t="str">
        <f t="shared" si="4"/>
        <v/>
      </c>
      <c r="Q46" s="17"/>
      <c r="R46" s="18"/>
      <c r="S46" s="7">
        <f t="shared" si="19"/>
        <v>0</v>
      </c>
      <c r="T46" s="58">
        <f t="shared" si="20"/>
        <v>2</v>
      </c>
      <c r="U46" s="41"/>
      <c r="V46" s="38" t="str">
        <f t="shared" si="6"/>
        <v/>
      </c>
      <c r="W46" s="17"/>
      <c r="X46" s="43"/>
      <c r="Y46" s="62">
        <f t="shared" si="7"/>
        <v>2</v>
      </c>
      <c r="Z46" s="6">
        <f t="shared" si="15"/>
        <v>0</v>
      </c>
      <c r="AA46" s="48"/>
      <c r="AB46" s="23" t="str">
        <f t="shared" si="9"/>
        <v/>
      </c>
      <c r="AC46" s="17"/>
      <c r="AD46" s="65"/>
      <c r="AE46" s="45">
        <f t="shared" si="10"/>
        <v>2</v>
      </c>
      <c r="AF46" s="6">
        <f t="shared" si="16"/>
        <v>0</v>
      </c>
      <c r="AG46" s="48"/>
      <c r="AH46" s="23" t="str">
        <f t="shared" si="12"/>
        <v/>
      </c>
    </row>
    <row r="47" spans="1:34" ht="18" customHeight="1" x14ac:dyDescent="0.2">
      <c r="A47" t="s">
        <v>51</v>
      </c>
      <c r="B47" s="209">
        <v>42683</v>
      </c>
      <c r="C47" s="16">
        <v>42684</v>
      </c>
      <c r="D47" s="4">
        <f t="shared" si="1"/>
        <v>1</v>
      </c>
      <c r="E47" s="18" t="s">
        <v>37</v>
      </c>
      <c r="F47" s="212">
        <v>42689</v>
      </c>
      <c r="G47" s="24">
        <v>42719</v>
      </c>
      <c r="H47" s="25">
        <v>42750</v>
      </c>
      <c r="I47" s="4">
        <f t="shared" si="17"/>
        <v>1</v>
      </c>
      <c r="J47" s="27" t="s">
        <v>37</v>
      </c>
      <c r="K47" s="38">
        <v>42752</v>
      </c>
      <c r="L47" s="35"/>
      <c r="M47" s="32"/>
      <c r="N47" s="4">
        <f t="shared" si="18"/>
        <v>0</v>
      </c>
      <c r="O47" s="27"/>
      <c r="P47" s="38" t="str">
        <f t="shared" si="4"/>
        <v/>
      </c>
      <c r="Q47" s="17"/>
      <c r="R47" s="18"/>
      <c r="S47" s="7">
        <f t="shared" si="19"/>
        <v>0</v>
      </c>
      <c r="T47" s="58">
        <f t="shared" si="20"/>
        <v>2</v>
      </c>
      <c r="U47" s="41"/>
      <c r="V47" s="38" t="str">
        <f t="shared" si="6"/>
        <v/>
      </c>
      <c r="W47" s="17"/>
      <c r="X47" s="43"/>
      <c r="Y47" s="62">
        <f t="shared" si="7"/>
        <v>2</v>
      </c>
      <c r="Z47" s="6">
        <f t="shared" si="15"/>
        <v>0</v>
      </c>
      <c r="AA47" s="48"/>
      <c r="AB47" s="23" t="str">
        <f t="shared" si="9"/>
        <v/>
      </c>
      <c r="AC47" s="17"/>
      <c r="AD47" s="65"/>
      <c r="AE47" s="45">
        <f t="shared" si="10"/>
        <v>2</v>
      </c>
      <c r="AF47" s="6">
        <f t="shared" si="16"/>
        <v>0</v>
      </c>
      <c r="AG47" s="48"/>
      <c r="AH47" s="23" t="str">
        <f t="shared" si="12"/>
        <v/>
      </c>
    </row>
    <row r="48" spans="1:34" ht="18" customHeight="1" x14ac:dyDescent="0.2">
      <c r="A48" t="s">
        <v>52</v>
      </c>
      <c r="B48" s="209">
        <v>42725</v>
      </c>
      <c r="C48" s="16">
        <v>42726</v>
      </c>
      <c r="D48" s="4">
        <f t="shared" si="1"/>
        <v>1</v>
      </c>
      <c r="E48" s="18" t="s">
        <v>36</v>
      </c>
      <c r="F48" s="212" t="str">
        <f t="shared" si="13"/>
        <v/>
      </c>
      <c r="G48" s="26"/>
      <c r="H48" s="27"/>
      <c r="I48" s="4">
        <f t="shared" si="17"/>
        <v>0</v>
      </c>
      <c r="J48" s="27"/>
      <c r="K48" s="38" t="str">
        <f t="shared" si="14"/>
        <v/>
      </c>
      <c r="L48" s="35"/>
      <c r="M48" s="32"/>
      <c r="N48" s="4">
        <f t="shared" si="18"/>
        <v>0</v>
      </c>
      <c r="O48" s="27"/>
      <c r="P48" s="38" t="str">
        <f t="shared" si="4"/>
        <v/>
      </c>
      <c r="Q48" s="17"/>
      <c r="R48" s="18"/>
      <c r="S48" s="7">
        <f t="shared" si="19"/>
        <v>0</v>
      </c>
      <c r="T48" s="58">
        <f t="shared" si="20"/>
        <v>1</v>
      </c>
      <c r="U48" s="41"/>
      <c r="V48" s="38" t="str">
        <f t="shared" si="6"/>
        <v/>
      </c>
      <c r="W48" s="17"/>
      <c r="X48" s="43"/>
      <c r="Y48" s="62">
        <f t="shared" si="7"/>
        <v>1</v>
      </c>
      <c r="Z48" s="6">
        <f t="shared" si="15"/>
        <v>0</v>
      </c>
      <c r="AA48" s="48"/>
      <c r="AB48" s="23" t="str">
        <f t="shared" si="9"/>
        <v/>
      </c>
      <c r="AC48" s="17"/>
      <c r="AD48" s="65"/>
      <c r="AE48" s="45">
        <f t="shared" si="10"/>
        <v>1</v>
      </c>
      <c r="AF48" s="6">
        <f t="shared" si="16"/>
        <v>0</v>
      </c>
      <c r="AG48" s="48"/>
      <c r="AH48" s="23" t="str">
        <f t="shared" si="12"/>
        <v/>
      </c>
    </row>
    <row r="49" spans="1:34" ht="18" customHeight="1" x14ac:dyDescent="0.2">
      <c r="A49" t="s">
        <v>53</v>
      </c>
      <c r="B49" s="209">
        <v>42518</v>
      </c>
      <c r="C49" s="15">
        <v>42518</v>
      </c>
      <c r="D49" s="4">
        <f t="shared" si="1"/>
        <v>1</v>
      </c>
      <c r="E49" s="18" t="s">
        <v>37</v>
      </c>
      <c r="F49" s="212">
        <v>42559</v>
      </c>
      <c r="G49" s="24">
        <v>42586</v>
      </c>
      <c r="H49" s="25">
        <v>42586</v>
      </c>
      <c r="I49" s="4">
        <f t="shared" si="17"/>
        <v>1</v>
      </c>
      <c r="J49" s="27" t="s">
        <v>37</v>
      </c>
      <c r="K49" s="38">
        <v>42592</v>
      </c>
      <c r="L49" s="34">
        <v>42723</v>
      </c>
      <c r="M49" s="31">
        <v>42724</v>
      </c>
      <c r="N49" s="4">
        <f t="shared" si="18"/>
        <v>1</v>
      </c>
      <c r="O49" s="27" t="s">
        <v>36</v>
      </c>
      <c r="P49" s="38" t="str">
        <f t="shared" si="4"/>
        <v/>
      </c>
      <c r="Q49" s="17"/>
      <c r="R49" s="18"/>
      <c r="S49" s="7">
        <f t="shared" si="19"/>
        <v>0</v>
      </c>
      <c r="T49" s="58">
        <f t="shared" si="20"/>
        <v>3</v>
      </c>
      <c r="U49" s="41"/>
      <c r="V49" s="38" t="str">
        <f t="shared" si="6"/>
        <v/>
      </c>
      <c r="W49" s="17"/>
      <c r="X49" s="43"/>
      <c r="Y49" s="62">
        <f t="shared" si="7"/>
        <v>3</v>
      </c>
      <c r="Z49" s="6">
        <f t="shared" si="15"/>
        <v>0</v>
      </c>
      <c r="AA49" s="48"/>
      <c r="AB49" s="23" t="str">
        <f t="shared" si="9"/>
        <v/>
      </c>
      <c r="AC49" s="17"/>
      <c r="AD49" s="65"/>
      <c r="AE49" s="45">
        <f t="shared" si="10"/>
        <v>3</v>
      </c>
      <c r="AF49" s="6">
        <f t="shared" si="16"/>
        <v>0</v>
      </c>
      <c r="AG49" s="48"/>
      <c r="AH49" s="23" t="str">
        <f t="shared" si="12"/>
        <v/>
      </c>
    </row>
    <row r="50" spans="1:34" ht="18" customHeight="1" x14ac:dyDescent="0.2">
      <c r="A50" t="s">
        <v>54</v>
      </c>
      <c r="B50" s="209">
        <v>42654</v>
      </c>
      <c r="C50" s="16">
        <v>42654</v>
      </c>
      <c r="D50" s="4">
        <f t="shared" si="1"/>
        <v>1</v>
      </c>
      <c r="E50" s="18" t="s">
        <v>37</v>
      </c>
      <c r="F50" s="212">
        <v>42656</v>
      </c>
      <c r="G50" s="26"/>
      <c r="H50" s="27"/>
      <c r="I50" s="4">
        <f t="shared" si="17"/>
        <v>0</v>
      </c>
      <c r="J50" s="27"/>
      <c r="K50" s="38" t="str">
        <f t="shared" si="14"/>
        <v/>
      </c>
      <c r="L50" s="35"/>
      <c r="M50" s="32"/>
      <c r="N50" s="4">
        <f t="shared" si="18"/>
        <v>0</v>
      </c>
      <c r="O50" s="27"/>
      <c r="P50" s="38" t="str">
        <f t="shared" si="4"/>
        <v/>
      </c>
      <c r="Q50" s="17"/>
      <c r="R50" s="18"/>
      <c r="S50" s="7">
        <f t="shared" si="19"/>
        <v>0</v>
      </c>
      <c r="T50" s="58">
        <f t="shared" si="20"/>
        <v>1</v>
      </c>
      <c r="U50" s="41"/>
      <c r="V50" s="38" t="str">
        <f t="shared" si="6"/>
        <v/>
      </c>
      <c r="W50" s="17"/>
      <c r="X50" s="43"/>
      <c r="Y50" s="62">
        <f t="shared" si="7"/>
        <v>1</v>
      </c>
      <c r="Z50" s="6">
        <f t="shared" si="15"/>
        <v>0</v>
      </c>
      <c r="AA50" s="48"/>
      <c r="AB50" s="23" t="str">
        <f t="shared" si="9"/>
        <v/>
      </c>
      <c r="AC50" s="17"/>
      <c r="AD50" s="65"/>
      <c r="AE50" s="45">
        <f t="shared" si="10"/>
        <v>1</v>
      </c>
      <c r="AF50" s="6">
        <f t="shared" si="16"/>
        <v>0</v>
      </c>
      <c r="AG50" s="48"/>
      <c r="AH50" s="23" t="str">
        <f t="shared" si="12"/>
        <v/>
      </c>
    </row>
    <row r="51" spans="1:34" ht="18" customHeight="1" x14ac:dyDescent="0.2">
      <c r="A51" t="s">
        <v>55</v>
      </c>
      <c r="B51" s="209">
        <v>42518</v>
      </c>
      <c r="C51" s="16">
        <v>42526</v>
      </c>
      <c r="D51" s="4">
        <f t="shared" si="1"/>
        <v>1</v>
      </c>
      <c r="E51" s="18" t="s">
        <v>37</v>
      </c>
      <c r="F51" s="212">
        <v>42527</v>
      </c>
      <c r="G51" s="24">
        <v>42590</v>
      </c>
      <c r="H51" s="25">
        <v>42822</v>
      </c>
      <c r="I51" s="4">
        <f t="shared" si="17"/>
        <v>1</v>
      </c>
      <c r="J51" s="27" t="s">
        <v>36</v>
      </c>
      <c r="K51" s="38" t="str">
        <f t="shared" si="14"/>
        <v/>
      </c>
      <c r="L51" s="35"/>
      <c r="M51" s="32"/>
      <c r="N51" s="4">
        <f t="shared" si="18"/>
        <v>0</v>
      </c>
      <c r="O51" s="27"/>
      <c r="P51" s="38" t="str">
        <f t="shared" si="4"/>
        <v/>
      </c>
      <c r="Q51" s="17"/>
      <c r="R51" s="18"/>
      <c r="S51" s="7">
        <f t="shared" si="19"/>
        <v>0</v>
      </c>
      <c r="T51" s="58">
        <f t="shared" si="20"/>
        <v>2</v>
      </c>
      <c r="U51" s="41"/>
      <c r="V51" s="38" t="str">
        <f t="shared" si="6"/>
        <v/>
      </c>
      <c r="W51" s="17"/>
      <c r="X51" s="43"/>
      <c r="Y51" s="62">
        <f t="shared" si="7"/>
        <v>2</v>
      </c>
      <c r="Z51" s="6">
        <f t="shared" si="15"/>
        <v>0</v>
      </c>
      <c r="AA51" s="48"/>
      <c r="AB51" s="23" t="str">
        <f t="shared" si="9"/>
        <v/>
      </c>
      <c r="AC51" s="17"/>
      <c r="AD51" s="65"/>
      <c r="AE51" s="45">
        <f t="shared" si="10"/>
        <v>2</v>
      </c>
      <c r="AF51" s="6">
        <f t="shared" si="16"/>
        <v>0</v>
      </c>
      <c r="AG51" s="48"/>
      <c r="AH51" s="23" t="str">
        <f t="shared" si="12"/>
        <v/>
      </c>
    </row>
    <row r="52" spans="1:34" ht="18" customHeight="1" x14ac:dyDescent="0.2">
      <c r="A52" t="s">
        <v>56</v>
      </c>
      <c r="B52" s="209"/>
      <c r="C52" s="18"/>
      <c r="D52" s="4">
        <f t="shared" si="1"/>
        <v>0</v>
      </c>
      <c r="E52" s="18"/>
      <c r="F52" s="212" t="str">
        <f t="shared" si="13"/>
        <v/>
      </c>
      <c r="G52" s="26"/>
      <c r="H52" s="27"/>
      <c r="I52" s="4">
        <f t="shared" si="17"/>
        <v>0</v>
      </c>
      <c r="J52" s="27"/>
      <c r="K52" s="38" t="str">
        <f t="shared" si="14"/>
        <v/>
      </c>
      <c r="L52" s="35"/>
      <c r="M52" s="32"/>
      <c r="N52" s="4">
        <f t="shared" si="18"/>
        <v>0</v>
      </c>
      <c r="O52" s="27"/>
      <c r="P52" s="38" t="str">
        <f t="shared" si="4"/>
        <v/>
      </c>
      <c r="Q52" s="17"/>
      <c r="R52" s="18"/>
      <c r="S52" s="7">
        <f t="shared" si="19"/>
        <v>0</v>
      </c>
      <c r="T52" s="58">
        <f t="shared" si="20"/>
        <v>0</v>
      </c>
      <c r="U52" s="41"/>
      <c r="V52" s="38" t="str">
        <f t="shared" si="6"/>
        <v/>
      </c>
      <c r="W52" s="17"/>
      <c r="X52" s="43"/>
      <c r="Y52" s="62">
        <f t="shared" si="7"/>
        <v>0</v>
      </c>
      <c r="Z52" s="6">
        <f t="shared" si="15"/>
        <v>0</v>
      </c>
      <c r="AA52" s="48"/>
      <c r="AB52" s="23" t="str">
        <f t="shared" si="9"/>
        <v/>
      </c>
      <c r="AC52" s="17"/>
      <c r="AD52" s="65"/>
      <c r="AE52" s="45">
        <f t="shared" si="10"/>
        <v>0</v>
      </c>
      <c r="AF52" s="6">
        <f t="shared" si="16"/>
        <v>0</v>
      </c>
      <c r="AG52" s="48"/>
      <c r="AH52" s="23" t="str">
        <f t="shared" si="12"/>
        <v/>
      </c>
    </row>
    <row r="53" spans="1:34" ht="18" customHeight="1" x14ac:dyDescent="0.2">
      <c r="A53" t="s">
        <v>57</v>
      </c>
      <c r="B53" s="209">
        <v>42587</v>
      </c>
      <c r="C53" s="16">
        <v>42587</v>
      </c>
      <c r="D53" s="4">
        <f t="shared" si="1"/>
        <v>1</v>
      </c>
      <c r="E53" s="18"/>
      <c r="F53" s="212">
        <v>42591</v>
      </c>
      <c r="G53" s="24"/>
      <c r="H53" s="25">
        <v>42800</v>
      </c>
      <c r="I53" s="4">
        <f t="shared" si="17"/>
        <v>1</v>
      </c>
      <c r="J53" s="27" t="s">
        <v>37</v>
      </c>
      <c r="K53" s="38">
        <v>42801</v>
      </c>
      <c r="L53" s="35"/>
      <c r="M53" s="32"/>
      <c r="N53" s="4">
        <f t="shared" si="18"/>
        <v>0</v>
      </c>
      <c r="O53" s="27"/>
      <c r="P53" s="38" t="str">
        <f t="shared" si="4"/>
        <v/>
      </c>
      <c r="Q53" s="17"/>
      <c r="R53" s="18"/>
      <c r="S53" s="7">
        <f t="shared" si="19"/>
        <v>0</v>
      </c>
      <c r="T53" s="58">
        <f t="shared" si="20"/>
        <v>2</v>
      </c>
      <c r="U53" s="41"/>
      <c r="V53" s="38" t="str">
        <f t="shared" si="6"/>
        <v/>
      </c>
      <c r="W53" s="17"/>
      <c r="X53" s="43"/>
      <c r="Y53" s="62">
        <f t="shared" si="7"/>
        <v>2</v>
      </c>
      <c r="Z53" s="6">
        <f t="shared" si="15"/>
        <v>0</v>
      </c>
      <c r="AA53" s="48"/>
      <c r="AB53" s="23" t="str">
        <f t="shared" si="9"/>
        <v/>
      </c>
      <c r="AC53" s="17"/>
      <c r="AD53" s="65"/>
      <c r="AE53" s="45">
        <f t="shared" si="10"/>
        <v>2</v>
      </c>
      <c r="AF53" s="6">
        <f t="shared" si="16"/>
        <v>0</v>
      </c>
      <c r="AG53" s="48"/>
      <c r="AH53" s="23" t="str">
        <f t="shared" si="12"/>
        <v/>
      </c>
    </row>
    <row r="54" spans="1:34" ht="18" customHeight="1" x14ac:dyDescent="0.2">
      <c r="A54" t="s">
        <v>58</v>
      </c>
      <c r="B54" s="209">
        <v>42535</v>
      </c>
      <c r="C54" s="16">
        <v>42535</v>
      </c>
      <c r="D54" s="4">
        <f t="shared" si="1"/>
        <v>1</v>
      </c>
      <c r="E54" s="18" t="s">
        <v>37</v>
      </c>
      <c r="F54" s="212">
        <v>42901</v>
      </c>
      <c r="G54" s="24">
        <v>42565</v>
      </c>
      <c r="H54" s="25">
        <v>42565</v>
      </c>
      <c r="I54" s="4">
        <f t="shared" si="17"/>
        <v>1</v>
      </c>
      <c r="J54" s="27" t="s">
        <v>37</v>
      </c>
      <c r="K54" s="38">
        <v>42572</v>
      </c>
      <c r="L54" s="35"/>
      <c r="M54" s="32"/>
      <c r="N54" s="4">
        <f t="shared" si="18"/>
        <v>0</v>
      </c>
      <c r="O54" s="27"/>
      <c r="P54" s="38" t="str">
        <f t="shared" si="4"/>
        <v/>
      </c>
      <c r="Q54" s="17"/>
      <c r="R54" s="18"/>
      <c r="S54" s="7">
        <f t="shared" si="19"/>
        <v>0</v>
      </c>
      <c r="T54" s="58">
        <f t="shared" si="20"/>
        <v>2</v>
      </c>
      <c r="U54" s="41"/>
      <c r="V54" s="38" t="str">
        <f t="shared" si="6"/>
        <v/>
      </c>
      <c r="W54" s="17"/>
      <c r="X54" s="43"/>
      <c r="Y54" s="62">
        <f t="shared" si="7"/>
        <v>2</v>
      </c>
      <c r="Z54" s="6">
        <f t="shared" si="15"/>
        <v>0</v>
      </c>
      <c r="AA54" s="48"/>
      <c r="AB54" s="23" t="str">
        <f t="shared" si="9"/>
        <v/>
      </c>
      <c r="AC54" s="17"/>
      <c r="AD54" s="65"/>
      <c r="AE54" s="45">
        <f t="shared" si="10"/>
        <v>2</v>
      </c>
      <c r="AF54" s="6">
        <f t="shared" si="16"/>
        <v>0</v>
      </c>
      <c r="AG54" s="48"/>
      <c r="AH54" s="23" t="str">
        <f t="shared" si="12"/>
        <v/>
      </c>
    </row>
    <row r="55" spans="1:34" ht="18" customHeight="1" x14ac:dyDescent="0.2">
      <c r="A55" t="s">
        <v>59</v>
      </c>
      <c r="B55" s="209">
        <v>42645</v>
      </c>
      <c r="C55" s="16">
        <v>42645</v>
      </c>
      <c r="D55" s="4">
        <f t="shared" si="1"/>
        <v>1</v>
      </c>
      <c r="E55" s="18" t="s">
        <v>37</v>
      </c>
      <c r="F55" s="212">
        <v>42646</v>
      </c>
      <c r="G55" s="24">
        <v>42709</v>
      </c>
      <c r="H55" s="25">
        <v>42709</v>
      </c>
      <c r="I55" s="4">
        <f t="shared" si="17"/>
        <v>1</v>
      </c>
      <c r="J55" s="27" t="s">
        <v>37</v>
      </c>
      <c r="K55" s="38">
        <v>42710</v>
      </c>
      <c r="L55" s="35"/>
      <c r="M55" s="32"/>
      <c r="N55" s="4">
        <f t="shared" si="18"/>
        <v>0</v>
      </c>
      <c r="O55" s="27"/>
      <c r="P55" s="38" t="str">
        <f t="shared" si="4"/>
        <v/>
      </c>
      <c r="Q55" s="17"/>
      <c r="R55" s="18"/>
      <c r="S55" s="7">
        <f t="shared" si="19"/>
        <v>0</v>
      </c>
      <c r="T55" s="58">
        <f t="shared" si="20"/>
        <v>2</v>
      </c>
      <c r="U55" s="41"/>
      <c r="V55" s="38" t="str">
        <f t="shared" si="6"/>
        <v/>
      </c>
      <c r="W55" s="17"/>
      <c r="X55" s="43"/>
      <c r="Y55" s="62">
        <f t="shared" si="7"/>
        <v>2</v>
      </c>
      <c r="Z55" s="6">
        <f t="shared" si="15"/>
        <v>0</v>
      </c>
      <c r="AA55" s="48"/>
      <c r="AB55" s="23" t="str">
        <f t="shared" si="9"/>
        <v/>
      </c>
      <c r="AC55" s="17"/>
      <c r="AD55" s="65"/>
      <c r="AE55" s="45">
        <f t="shared" si="10"/>
        <v>2</v>
      </c>
      <c r="AF55" s="6">
        <f t="shared" si="16"/>
        <v>0</v>
      </c>
      <c r="AG55" s="48"/>
      <c r="AH55" s="23" t="str">
        <f t="shared" si="12"/>
        <v/>
      </c>
    </row>
    <row r="56" spans="1:34" ht="18" customHeight="1" x14ac:dyDescent="0.2">
      <c r="A56" t="s">
        <v>60</v>
      </c>
      <c r="B56" s="209"/>
      <c r="C56" s="18"/>
      <c r="D56" s="4">
        <f t="shared" si="1"/>
        <v>0</v>
      </c>
      <c r="E56" s="18"/>
      <c r="F56" s="212" t="str">
        <f t="shared" si="13"/>
        <v/>
      </c>
      <c r="G56" s="26"/>
      <c r="H56" s="27"/>
      <c r="I56" s="4">
        <f t="shared" si="17"/>
        <v>0</v>
      </c>
      <c r="J56" s="27"/>
      <c r="K56" s="38" t="str">
        <f t="shared" si="14"/>
        <v/>
      </c>
      <c r="L56" s="35"/>
      <c r="M56" s="32"/>
      <c r="N56" s="4">
        <f t="shared" si="18"/>
        <v>0</v>
      </c>
      <c r="O56" s="27"/>
      <c r="P56" s="38" t="str">
        <f t="shared" si="4"/>
        <v/>
      </c>
      <c r="Q56" s="17"/>
      <c r="R56" s="18"/>
      <c r="S56" s="7">
        <f t="shared" si="19"/>
        <v>0</v>
      </c>
      <c r="T56" s="58">
        <f t="shared" si="20"/>
        <v>0</v>
      </c>
      <c r="U56" s="41"/>
      <c r="V56" s="38" t="str">
        <f t="shared" si="6"/>
        <v/>
      </c>
      <c r="W56" s="17"/>
      <c r="X56" s="43"/>
      <c r="Y56" s="62">
        <f t="shared" si="7"/>
        <v>0</v>
      </c>
      <c r="Z56" s="6">
        <f t="shared" si="15"/>
        <v>0</v>
      </c>
      <c r="AA56" s="48"/>
      <c r="AB56" s="23" t="str">
        <f t="shared" si="9"/>
        <v/>
      </c>
      <c r="AC56" s="17"/>
      <c r="AD56" s="65"/>
      <c r="AE56" s="45">
        <f t="shared" si="10"/>
        <v>0</v>
      </c>
      <c r="AF56" s="6">
        <f t="shared" si="16"/>
        <v>0</v>
      </c>
      <c r="AG56" s="48"/>
      <c r="AH56" s="23" t="str">
        <f t="shared" si="12"/>
        <v/>
      </c>
    </row>
    <row r="57" spans="1:34" ht="18" customHeight="1" x14ac:dyDescent="0.2">
      <c r="A57" t="s">
        <v>61</v>
      </c>
      <c r="B57" s="209"/>
      <c r="C57" s="18"/>
      <c r="D57" s="4">
        <f t="shared" si="1"/>
        <v>0</v>
      </c>
      <c r="E57" s="18"/>
      <c r="F57" s="212" t="str">
        <f t="shared" si="13"/>
        <v/>
      </c>
      <c r="G57" s="26"/>
      <c r="H57" s="27"/>
      <c r="I57" s="4">
        <f t="shared" si="17"/>
        <v>0</v>
      </c>
      <c r="J57" s="27"/>
      <c r="K57" s="38"/>
      <c r="L57" s="35"/>
      <c r="M57" s="32"/>
      <c r="N57" s="4">
        <f t="shared" si="18"/>
        <v>0</v>
      </c>
      <c r="O57" s="27"/>
      <c r="P57" s="38" t="str">
        <f t="shared" si="4"/>
        <v/>
      </c>
      <c r="Q57" s="17"/>
      <c r="R57" s="18"/>
      <c r="S57" s="7">
        <f t="shared" si="19"/>
        <v>0</v>
      </c>
      <c r="T57" s="58">
        <f t="shared" si="20"/>
        <v>0</v>
      </c>
      <c r="U57" s="41"/>
      <c r="V57" s="38" t="str">
        <f t="shared" si="6"/>
        <v/>
      </c>
      <c r="W57" s="17"/>
      <c r="X57" s="43"/>
      <c r="Y57" s="62">
        <f t="shared" si="7"/>
        <v>0</v>
      </c>
      <c r="Z57" s="6">
        <f t="shared" si="15"/>
        <v>0</v>
      </c>
      <c r="AA57" s="48"/>
      <c r="AB57" s="23" t="str">
        <f t="shared" si="9"/>
        <v/>
      </c>
      <c r="AC57" s="17"/>
      <c r="AD57" s="65"/>
      <c r="AE57" s="45">
        <f t="shared" si="10"/>
        <v>0</v>
      </c>
      <c r="AF57" s="6">
        <f t="shared" si="16"/>
        <v>0</v>
      </c>
      <c r="AG57" s="48"/>
      <c r="AH57" s="23" t="str">
        <f t="shared" si="12"/>
        <v/>
      </c>
    </row>
    <row r="58" spans="1:34" ht="18" customHeight="1" x14ac:dyDescent="0.2">
      <c r="A58" t="s">
        <v>62</v>
      </c>
      <c r="B58" s="209">
        <v>42459</v>
      </c>
      <c r="C58" s="16">
        <v>42459</v>
      </c>
      <c r="D58" s="4">
        <f t="shared" si="1"/>
        <v>1</v>
      </c>
      <c r="E58" s="18" t="s">
        <v>36</v>
      </c>
      <c r="F58" s="212" t="str">
        <f t="shared" si="13"/>
        <v/>
      </c>
      <c r="G58" s="24">
        <v>42794</v>
      </c>
      <c r="H58" s="25">
        <v>42796</v>
      </c>
      <c r="I58" s="4">
        <f t="shared" si="17"/>
        <v>1</v>
      </c>
      <c r="J58" s="27" t="s">
        <v>36</v>
      </c>
      <c r="K58" s="38" t="str">
        <f t="shared" si="14"/>
        <v/>
      </c>
      <c r="L58" s="35"/>
      <c r="M58" s="32"/>
      <c r="N58" s="4">
        <f t="shared" si="18"/>
        <v>0</v>
      </c>
      <c r="O58" s="27"/>
      <c r="P58" s="38" t="str">
        <f t="shared" si="4"/>
        <v/>
      </c>
      <c r="Q58" s="17"/>
      <c r="R58" s="18"/>
      <c r="S58" s="7">
        <f t="shared" si="19"/>
        <v>0</v>
      </c>
      <c r="T58" s="58">
        <f t="shared" si="20"/>
        <v>2</v>
      </c>
      <c r="U58" s="41"/>
      <c r="V58" s="38" t="str">
        <f t="shared" si="6"/>
        <v/>
      </c>
      <c r="W58" s="17"/>
      <c r="X58" s="43"/>
      <c r="Y58" s="62">
        <f t="shared" si="7"/>
        <v>2</v>
      </c>
      <c r="Z58" s="6">
        <f t="shared" si="15"/>
        <v>0</v>
      </c>
      <c r="AA58" s="48"/>
      <c r="AB58" s="23" t="str">
        <f t="shared" si="9"/>
        <v/>
      </c>
      <c r="AC58" s="17"/>
      <c r="AD58" s="65"/>
      <c r="AE58" s="45">
        <f t="shared" si="10"/>
        <v>2</v>
      </c>
      <c r="AF58" s="6">
        <f t="shared" si="16"/>
        <v>0</v>
      </c>
      <c r="AG58" s="48"/>
      <c r="AH58" s="23" t="str">
        <f t="shared" si="12"/>
        <v/>
      </c>
    </row>
    <row r="59" spans="1:34" ht="18" customHeight="1" x14ac:dyDescent="0.2">
      <c r="A59" t="s">
        <v>63</v>
      </c>
      <c r="B59" s="209">
        <v>42607</v>
      </c>
      <c r="C59" s="16">
        <v>42624</v>
      </c>
      <c r="D59" s="4">
        <f t="shared" si="1"/>
        <v>1</v>
      </c>
      <c r="E59" s="18"/>
      <c r="F59" s="212">
        <v>42635</v>
      </c>
      <c r="G59" s="26"/>
      <c r="H59" s="27"/>
      <c r="I59" s="4">
        <f t="shared" si="17"/>
        <v>0</v>
      </c>
      <c r="J59" s="27"/>
      <c r="K59" s="38" t="str">
        <f t="shared" si="14"/>
        <v/>
      </c>
      <c r="L59" s="35"/>
      <c r="M59" s="32"/>
      <c r="N59" s="4">
        <f t="shared" si="18"/>
        <v>0</v>
      </c>
      <c r="O59" s="27"/>
      <c r="P59" s="38" t="str">
        <f t="shared" si="4"/>
        <v/>
      </c>
      <c r="Q59" s="17"/>
      <c r="R59" s="18"/>
      <c r="S59" s="7">
        <f t="shared" si="19"/>
        <v>0</v>
      </c>
      <c r="T59" s="58">
        <f t="shared" si="20"/>
        <v>1</v>
      </c>
      <c r="U59" s="41"/>
      <c r="V59" s="38" t="str">
        <f t="shared" si="6"/>
        <v/>
      </c>
      <c r="W59" s="17"/>
      <c r="X59" s="43"/>
      <c r="Y59" s="62">
        <f t="shared" si="7"/>
        <v>1</v>
      </c>
      <c r="Z59" s="6">
        <f t="shared" si="15"/>
        <v>0</v>
      </c>
      <c r="AA59" s="48"/>
      <c r="AB59" s="23" t="str">
        <f t="shared" si="9"/>
        <v/>
      </c>
      <c r="AC59" s="17"/>
      <c r="AD59" s="65"/>
      <c r="AE59" s="45">
        <f t="shared" si="10"/>
        <v>1</v>
      </c>
      <c r="AF59" s="6">
        <f t="shared" si="16"/>
        <v>0</v>
      </c>
      <c r="AG59" s="48"/>
      <c r="AH59" s="23" t="str">
        <f t="shared" si="12"/>
        <v/>
      </c>
    </row>
    <row r="60" spans="1:34" ht="18" customHeight="1" thickBot="1" x14ac:dyDescent="0.25">
      <c r="A60" t="s">
        <v>64</v>
      </c>
      <c r="B60" s="210"/>
      <c r="C60" s="20"/>
      <c r="D60" s="9">
        <f t="shared" si="1"/>
        <v>0</v>
      </c>
      <c r="E60" s="20"/>
      <c r="F60" s="213" t="str">
        <f t="shared" si="13"/>
        <v/>
      </c>
      <c r="G60" s="28"/>
      <c r="H60" s="29"/>
      <c r="I60" s="9">
        <f t="shared" si="17"/>
        <v>0</v>
      </c>
      <c r="J60" s="29"/>
      <c r="K60" s="39" t="str">
        <f t="shared" si="14"/>
        <v/>
      </c>
      <c r="L60" s="36"/>
      <c r="M60" s="33"/>
      <c r="N60" s="9">
        <f t="shared" si="18"/>
        <v>0</v>
      </c>
      <c r="O60" s="29"/>
      <c r="P60" s="39" t="str">
        <f t="shared" si="4"/>
        <v/>
      </c>
      <c r="Q60" s="19"/>
      <c r="R60" s="20"/>
      <c r="S60" s="10">
        <f t="shared" si="19"/>
        <v>0</v>
      </c>
      <c r="T60" s="59">
        <f t="shared" si="20"/>
        <v>0</v>
      </c>
      <c r="U60" s="60"/>
      <c r="V60" s="39" t="str">
        <f t="shared" si="6"/>
        <v/>
      </c>
      <c r="W60" s="19"/>
      <c r="X60" s="44"/>
      <c r="Y60" s="129">
        <f t="shared" si="7"/>
        <v>0</v>
      </c>
      <c r="Z60" s="8">
        <f t="shared" si="15"/>
        <v>0</v>
      </c>
      <c r="AA60" s="49"/>
      <c r="AB60" s="40" t="str">
        <f t="shared" si="9"/>
        <v/>
      </c>
      <c r="AC60" s="19"/>
      <c r="AD60" s="44"/>
      <c r="AE60" s="129">
        <f t="shared" si="10"/>
        <v>0</v>
      </c>
      <c r="AF60" s="8">
        <f t="shared" si="16"/>
        <v>0</v>
      </c>
      <c r="AG60" s="49"/>
      <c r="AH60" s="40" t="str">
        <f t="shared" si="12"/>
        <v/>
      </c>
    </row>
    <row r="62" spans="1:34" x14ac:dyDescent="0.2">
      <c r="A62" t="s">
        <v>44</v>
      </c>
    </row>
    <row r="63" spans="1:34" x14ac:dyDescent="0.2">
      <c r="A63" s="11" t="s">
        <v>36</v>
      </c>
    </row>
    <row r="64" spans="1:34" x14ac:dyDescent="0.2">
      <c r="A64" s="13" t="s">
        <v>37</v>
      </c>
    </row>
    <row r="66" spans="1:1" x14ac:dyDescent="0.2">
      <c r="A66" s="46">
        <f ca="1">TODAY()</f>
        <v>42810</v>
      </c>
    </row>
    <row r="68" spans="1:1" x14ac:dyDescent="0.2">
      <c r="A68" s="11" t="s">
        <v>66</v>
      </c>
    </row>
    <row r="69" spans="1:1" x14ac:dyDescent="0.2">
      <c r="A69" s="12" t="s">
        <v>65</v>
      </c>
    </row>
    <row r="70" spans="1:1" x14ac:dyDescent="0.2">
      <c r="A70" s="12" t="s">
        <v>67</v>
      </c>
    </row>
    <row r="71" spans="1:1" x14ac:dyDescent="0.2">
      <c r="A71" s="12" t="s">
        <v>84</v>
      </c>
    </row>
    <row r="72" spans="1:1" x14ac:dyDescent="0.2">
      <c r="A72" s="12"/>
    </row>
    <row r="73" spans="1:1" x14ac:dyDescent="0.2">
      <c r="A73" s="12"/>
    </row>
    <row r="74" spans="1:1" x14ac:dyDescent="0.2">
      <c r="A74" s="12"/>
    </row>
    <row r="75" spans="1:1" x14ac:dyDescent="0.2">
      <c r="A75" s="12"/>
    </row>
    <row r="76" spans="1:1" x14ac:dyDescent="0.2">
      <c r="A76" s="12"/>
    </row>
    <row r="77" spans="1:1" x14ac:dyDescent="0.2">
      <c r="A77" s="13"/>
    </row>
    <row r="79" spans="1:1" ht="32" x14ac:dyDescent="0.2">
      <c r="A79" s="47" t="s">
        <v>77</v>
      </c>
    </row>
    <row r="80" spans="1:1" ht="32" x14ac:dyDescent="0.2">
      <c r="A80" s="47" t="s">
        <v>78</v>
      </c>
    </row>
    <row r="81" spans="1:1" x14ac:dyDescent="0.2">
      <c r="A81" t="s">
        <v>71</v>
      </c>
    </row>
    <row r="82" spans="1:1" x14ac:dyDescent="0.2">
      <c r="A82" t="s">
        <v>72</v>
      </c>
    </row>
    <row r="83" spans="1:1" x14ac:dyDescent="0.2">
      <c r="A83" t="s">
        <v>73</v>
      </c>
    </row>
    <row r="84" spans="1:1" x14ac:dyDescent="0.2">
      <c r="A84" t="s">
        <v>74</v>
      </c>
    </row>
    <row r="85" spans="1:1" x14ac:dyDescent="0.2">
      <c r="A85" t="s">
        <v>75</v>
      </c>
    </row>
    <row r="86" spans="1:1" x14ac:dyDescent="0.2">
      <c r="A86" t="s">
        <v>76</v>
      </c>
    </row>
  </sheetData>
  <dataConsolidate/>
  <mergeCells count="12">
    <mergeCell ref="B3:C3"/>
    <mergeCell ref="D3:E3"/>
    <mergeCell ref="I3:J3"/>
    <mergeCell ref="Z3:AA3"/>
    <mergeCell ref="AC3:AD3"/>
    <mergeCell ref="AF3:AG3"/>
    <mergeCell ref="Q3:S3"/>
    <mergeCell ref="F1:M1"/>
    <mergeCell ref="L3:M3"/>
    <mergeCell ref="N3:O3"/>
    <mergeCell ref="W3:X3"/>
    <mergeCell ref="G3:H3"/>
  </mergeCells>
  <phoneticPr fontId="8" type="noConversion"/>
  <conditionalFormatting sqref="D5:D60">
    <cfRule type="containsText" dxfId="43" priority="51" operator="containsText" text="1">
      <formula>NOT(ISERROR(SEARCH("1",D5)))</formula>
    </cfRule>
  </conditionalFormatting>
  <conditionalFormatting sqref="I5:I60">
    <cfRule type="containsText" dxfId="42" priority="26" operator="containsText" text="1">
      <formula>NOT(ISERROR(SEARCH("1",I5)))</formula>
    </cfRule>
  </conditionalFormatting>
  <conditionalFormatting sqref="N5:N60">
    <cfRule type="containsText" dxfId="41" priority="23" operator="containsText" text="1">
      <formula>NOT(ISERROR(SEARCH("1",N5)))</formula>
    </cfRule>
  </conditionalFormatting>
  <conditionalFormatting sqref="T5:T60">
    <cfRule type="cellIs" dxfId="40" priority="19" operator="equal">
      <formula>4</formula>
    </cfRule>
    <cfRule type="cellIs" dxfId="39" priority="20" operator="between">
      <formula>0</formula>
      <formula>2</formula>
    </cfRule>
  </conditionalFormatting>
  <conditionalFormatting sqref="Z5:Z60">
    <cfRule type="containsText" dxfId="38" priority="18" operator="containsText" text="1">
      <formula>NOT(ISERROR(SEARCH("1",Z5)))</formula>
    </cfRule>
  </conditionalFormatting>
  <conditionalFormatting sqref="AA5:AB5 AA6:AA34 AB6:AB60">
    <cfRule type="containsText" dxfId="37" priority="16" operator="containsText" text="Effectué">
      <formula>NOT(ISERROR(SEARCH("Effectué",AA5)))</formula>
    </cfRule>
    <cfRule type="containsText" dxfId="36" priority="17" operator="containsText" text="A faire">
      <formula>NOT(ISERROR(SEARCH("A faire",AA5)))</formula>
    </cfRule>
  </conditionalFormatting>
  <conditionalFormatting sqref="S5:S60">
    <cfRule type="containsText" dxfId="35" priority="15" operator="containsText" text="1">
      <formula>NOT(ISERROR(SEARCH("1",S5)))</formula>
    </cfRule>
  </conditionalFormatting>
  <conditionalFormatting sqref="Y5:Y60">
    <cfRule type="cellIs" dxfId="34" priority="11" operator="equal">
      <formula>5</formula>
    </cfRule>
    <cfRule type="cellIs" dxfId="33" priority="12" operator="between">
      <formula>0</formula>
      <formula>3</formula>
    </cfRule>
  </conditionalFormatting>
  <conditionalFormatting sqref="AF5:AF60">
    <cfRule type="containsText" dxfId="32" priority="7" operator="containsText" text="1">
      <formula>NOT(ISERROR(SEARCH("1",AF5)))</formula>
    </cfRule>
  </conditionalFormatting>
  <conditionalFormatting sqref="AG5:AH5 AG6:AG34 AH6:AH60">
    <cfRule type="containsText" dxfId="31" priority="5" operator="containsText" text="Effectué">
      <formula>NOT(ISERROR(SEARCH("Effectué",AG5)))</formula>
    </cfRule>
    <cfRule type="containsText" dxfId="30" priority="6" operator="containsText" text="A faire">
      <formula>NOT(ISERROR(SEARCH("A faire",AG5)))</formula>
    </cfRule>
  </conditionalFormatting>
  <conditionalFormatting sqref="AE5:AE60">
    <cfRule type="cellIs" dxfId="29" priority="3" operator="equal">
      <formula>6</formula>
    </cfRule>
    <cfRule type="cellIs" dxfId="28" priority="4" operator="between">
      <formula>0</formula>
      <formula>3</formula>
    </cfRule>
  </conditionalFormatting>
  <conditionalFormatting sqref="E5:E60">
    <cfRule type="containsText" dxfId="27" priority="44" operator="containsText" text="Effectué">
      <formula>NOT(ISERROR(SEARCH("Effectué",E5)))</formula>
    </cfRule>
    <cfRule type="containsText" dxfId="26" priority="45" operator="containsText" text="A faire">
      <formula>NOT(ISERROR(SEARCH("A faire",E5)))</formula>
    </cfRule>
  </conditionalFormatting>
  <conditionalFormatting sqref="J5:J60">
    <cfRule type="containsText" dxfId="25" priority="24" operator="containsText" text="Effectué">
      <formula>NOT(ISERROR(SEARCH("Effectué",J5)))</formula>
    </cfRule>
    <cfRule type="containsText" dxfId="24" priority="25" operator="containsText" text="A faire">
      <formula>NOT(ISERROR(SEARCH("A faire",J5)))</formula>
    </cfRule>
  </conditionalFormatting>
  <conditionalFormatting sqref="O5:O60">
    <cfRule type="containsText" dxfId="23" priority="1" operator="containsText" text="Effectué">
      <formula>NOT(ISERROR(SEARCH("Effectué",O5)))</formula>
    </cfRule>
    <cfRule type="containsText" dxfId="22" priority="2" operator="containsText" text="A faire">
      <formula>NOT(ISERROR(SEARCH("A faire",O5)))</formula>
    </cfRule>
  </conditionalFormatting>
  <dataValidations count="9">
    <dataValidation type="date" allowBlank="1" showInputMessage="1" showErrorMessage="1" sqref="AD14:AD34 X6:X12 AD6:AD12 X14:X34 R6:R11 R14:R34">
      <formula1>42736</formula1>
      <formula2>75971</formula2>
    </dataValidation>
    <dataValidation type="date" allowBlank="1" showInputMessage="1" showErrorMessage="1" sqref="AD13 U12 AD5 AC5:AC34 Q5:Q34 R5 R12:R13 X13 X5 W5:W34">
      <formula1>42736</formula1>
      <formula2>43100</formula2>
    </dataValidation>
    <dataValidation showInputMessage="1" showErrorMessage="1" sqref="P5:P60 K5:K60 T5:T60 AH5:AH60 AB5:AB60 F5:F60"/>
    <dataValidation type="list" showInputMessage="1" showErrorMessage="1" errorTitle="Position entretien" error="Vous devez indiquer la positon de l'entretien s'il a été fait cohez Effectué sinon A faire s'il reste à réaliser" sqref="E5:E60 J5:J60">
      <formula1>$A$63:$A$64</formula1>
    </dataValidation>
    <dataValidation type="list" showInputMessage="1" showErrorMessage="1" errorTitle="Postion entretien" error="Vous devez indiquer la positon de l'entretien s'il a été fait cohez Effectué sinon A faire s'il reste à réaliser" sqref="O5:O60">
      <formula1>$A$63:$A$64</formula1>
    </dataValidation>
    <dataValidation type="list" showInputMessage="1" showErrorMessage="1" errorTitle="Entretien 3 eme ABSENCE" error="Vous devez renseigner la presence de l'ICD et/ou d'un membre des RH" promptTitle="Entretien absence N° 3 " sqref="U5:U11 U13:U60">
      <formula1>$A$68:$A$75</formula1>
    </dataValidation>
    <dataValidation type="list" showInputMessage="1" showErrorMessage="1" errorTitle="ABSENCE 5" error="L'entretien de la 5 eme ABSENCE doit se faire avec l'ICUS et un membre de l'équipe RH" sqref="AA5:AA60 AG5:AG60">
      <formula1>$A$79:$A$86</formula1>
    </dataValidation>
    <dataValidation type="date" allowBlank="1" showInputMessage="1" showErrorMessage="1" sqref="G5:H60 L5:M60 C5:C15 C17:C48 C50:C60">
      <formula1>42370</formula1>
      <formula2>43100</formula2>
    </dataValidation>
    <dataValidation type="date" allowBlank="1" showInputMessage="1" showErrorMessage="1" sqref="B5:B60 C16 C49">
      <formula1>42005</formula1>
      <formula2>43100</formula2>
    </dataValidation>
  </dataValidations>
  <printOptions horizontalCentered="1" verticalCentered="1"/>
  <pageMargins left="0" right="0" top="0.75000000000000011" bottom="0.15944881889763785" header="0.59055118110236227" footer="0.30000000000000004"/>
  <pageSetup paperSize="9" orientation="landscape" horizontalDpi="0" verticalDpi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6"/>
  <sheetViews>
    <sheetView zoomScale="130" zoomScaleNormal="130" zoomScalePageLayoutView="130" workbookViewId="0">
      <selection activeCell="C63" sqref="C63"/>
    </sheetView>
  </sheetViews>
  <sheetFormatPr baseColWidth="10" defaultRowHeight="16" x14ac:dyDescent="0.2"/>
  <cols>
    <col min="1" max="1" width="17.5" customWidth="1"/>
    <col min="2" max="2" width="6.6640625" customWidth="1"/>
    <col min="3" max="3" width="10.83203125" bestFit="1" customWidth="1"/>
    <col min="4" max="5" width="9.1640625" bestFit="1" customWidth="1"/>
    <col min="6" max="6" width="2.1640625" bestFit="1" customWidth="1"/>
    <col min="7" max="7" width="6.6640625" bestFit="1" customWidth="1"/>
    <col min="8" max="8" width="9" customWidth="1"/>
    <col min="9" max="9" width="9.1640625" customWidth="1"/>
    <col min="10" max="10" width="9.1640625" bestFit="1" customWidth="1"/>
    <col min="11" max="11" width="2.1640625" bestFit="1" customWidth="1"/>
    <col min="12" max="12" width="6.6640625" bestFit="1" customWidth="1"/>
    <col min="13" max="15" width="9.1640625" bestFit="1" customWidth="1"/>
    <col min="16" max="16" width="2.1640625" bestFit="1" customWidth="1"/>
    <col min="17" max="17" width="6.6640625" bestFit="1" customWidth="1"/>
    <col min="18" max="18" width="10.83203125" customWidth="1"/>
    <col min="19" max="20" width="9.1640625" bestFit="1" customWidth="1"/>
    <col min="21" max="21" width="2.1640625" bestFit="1" customWidth="1"/>
    <col min="22" max="22" width="2" customWidth="1"/>
    <col min="23" max="23" width="10.83203125" customWidth="1"/>
    <col min="24" max="24" width="9.33203125" bestFit="1" customWidth="1"/>
    <col min="25" max="26" width="9.1640625" bestFit="1" customWidth="1"/>
    <col min="27" max="27" width="2.83203125" customWidth="1"/>
    <col min="28" max="28" width="2" customWidth="1"/>
    <col min="29" max="29" width="13.5" customWidth="1"/>
    <col min="30" max="30" width="9" customWidth="1"/>
    <col min="31" max="32" width="9.1640625" bestFit="1" customWidth="1"/>
    <col min="33" max="33" width="2.83203125" customWidth="1"/>
    <col min="34" max="34" width="2" customWidth="1"/>
    <col min="35" max="35" width="13.5" customWidth="1"/>
    <col min="36" max="36" width="9" customWidth="1"/>
  </cols>
  <sheetData>
    <row r="1" spans="1:36" ht="58" customHeight="1" x14ac:dyDescent="0.2">
      <c r="H1" s="105" t="s">
        <v>80</v>
      </c>
      <c r="I1" s="105"/>
      <c r="J1" s="105"/>
      <c r="K1" s="105"/>
      <c r="L1" s="105"/>
      <c r="M1" s="105"/>
      <c r="N1" s="105"/>
      <c r="O1" s="105"/>
    </row>
    <row r="2" spans="1:36" ht="12" customHeight="1" thickBot="1" x14ac:dyDescent="0.25">
      <c r="A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  <c r="W2">
        <v>21</v>
      </c>
      <c r="X2">
        <v>22</v>
      </c>
      <c r="Y2">
        <v>23</v>
      </c>
      <c r="Z2">
        <v>24</v>
      </c>
      <c r="AA2">
        <v>25</v>
      </c>
      <c r="AB2">
        <v>26</v>
      </c>
      <c r="AC2">
        <v>27</v>
      </c>
      <c r="AD2">
        <v>28</v>
      </c>
      <c r="AE2">
        <v>29</v>
      </c>
      <c r="AF2">
        <v>30</v>
      </c>
      <c r="AG2">
        <v>31</v>
      </c>
      <c r="AH2">
        <v>32</v>
      </c>
      <c r="AI2">
        <v>33</v>
      </c>
      <c r="AJ2">
        <v>34</v>
      </c>
    </row>
    <row r="3" spans="1:36" ht="53" customHeight="1" thickBot="1" x14ac:dyDescent="0.25">
      <c r="A3" s="10"/>
      <c r="B3" s="204" t="s">
        <v>113</v>
      </c>
      <c r="C3" s="203" t="s">
        <v>114</v>
      </c>
      <c r="D3" s="149" t="s">
        <v>0</v>
      </c>
      <c r="E3" s="150"/>
      <c r="F3" s="151" t="s">
        <v>81</v>
      </c>
      <c r="G3" s="152"/>
      <c r="H3" s="153" t="s">
        <v>38</v>
      </c>
      <c r="I3" s="148" t="s">
        <v>1</v>
      </c>
      <c r="J3" s="146"/>
      <c r="K3" s="147" t="s">
        <v>82</v>
      </c>
      <c r="L3" s="148"/>
      <c r="M3" s="154" t="s">
        <v>38</v>
      </c>
      <c r="N3" s="155" t="s">
        <v>2</v>
      </c>
      <c r="O3" s="156"/>
      <c r="P3" s="157" t="s">
        <v>83</v>
      </c>
      <c r="Q3" s="158"/>
      <c r="R3" s="162" t="s">
        <v>38</v>
      </c>
      <c r="S3" s="163" t="s">
        <v>3</v>
      </c>
      <c r="T3" s="164"/>
      <c r="U3" s="164"/>
      <c r="V3" s="165"/>
      <c r="W3" s="56" t="s">
        <v>68</v>
      </c>
      <c r="X3" s="166" t="s">
        <v>69</v>
      </c>
      <c r="Y3" s="167" t="s">
        <v>4</v>
      </c>
      <c r="Z3" s="168"/>
      <c r="AA3" s="174"/>
      <c r="AB3" s="169" t="s">
        <v>70</v>
      </c>
      <c r="AC3" s="170"/>
      <c r="AD3" s="171" t="s">
        <v>79</v>
      </c>
      <c r="AE3" s="172" t="s">
        <v>5</v>
      </c>
      <c r="AF3" s="173"/>
      <c r="AG3" s="175"/>
      <c r="AH3" s="169" t="s">
        <v>70</v>
      </c>
      <c r="AI3" s="170"/>
      <c r="AJ3" s="53" t="s">
        <v>79</v>
      </c>
    </row>
    <row r="4" spans="1:36" ht="21" customHeight="1" thickBot="1" x14ac:dyDescent="0.25">
      <c r="A4" s="6" t="s">
        <v>85</v>
      </c>
      <c r="B4" s="205"/>
      <c r="C4" s="206"/>
      <c r="D4" s="140" t="s">
        <v>86</v>
      </c>
      <c r="E4" s="141" t="s">
        <v>87</v>
      </c>
      <c r="F4" s="142">
        <v>1</v>
      </c>
      <c r="G4" s="141" t="s">
        <v>91</v>
      </c>
      <c r="H4" s="143" t="s">
        <v>92</v>
      </c>
      <c r="I4" s="144" t="s">
        <v>88</v>
      </c>
      <c r="J4" s="144" t="s">
        <v>89</v>
      </c>
      <c r="K4" s="145">
        <v>2</v>
      </c>
      <c r="L4" s="144" t="s">
        <v>90</v>
      </c>
      <c r="M4" s="145" t="s">
        <v>93</v>
      </c>
      <c r="N4" s="159" t="s">
        <v>94</v>
      </c>
      <c r="O4" s="160" t="s">
        <v>95</v>
      </c>
      <c r="P4" s="161">
        <v>3</v>
      </c>
      <c r="Q4" s="160" t="s">
        <v>97</v>
      </c>
      <c r="R4" s="161" t="s">
        <v>96</v>
      </c>
      <c r="S4" s="177" t="s">
        <v>98</v>
      </c>
      <c r="T4" s="178" t="s">
        <v>99</v>
      </c>
      <c r="U4" s="178">
        <v>4</v>
      </c>
      <c r="V4" s="179"/>
      <c r="W4" s="180" t="s">
        <v>100</v>
      </c>
      <c r="X4" s="181" t="s">
        <v>101</v>
      </c>
      <c r="Y4" s="183" t="s">
        <v>102</v>
      </c>
      <c r="Z4" s="184" t="s">
        <v>103</v>
      </c>
      <c r="AA4" s="184">
        <v>5</v>
      </c>
      <c r="AB4" s="186">
        <v>5</v>
      </c>
      <c r="AC4" s="185" t="s">
        <v>105</v>
      </c>
      <c r="AD4" s="186" t="s">
        <v>104</v>
      </c>
      <c r="AE4" s="190" t="s">
        <v>106</v>
      </c>
      <c r="AF4" s="189" t="s">
        <v>107</v>
      </c>
      <c r="AG4" s="189"/>
      <c r="AH4" s="186">
        <v>6</v>
      </c>
      <c r="AI4" s="185" t="s">
        <v>108</v>
      </c>
      <c r="AJ4" s="191" t="s">
        <v>109</v>
      </c>
    </row>
    <row r="5" spans="1:36" ht="18" customHeight="1" x14ac:dyDescent="0.2">
      <c r="A5" s="6" t="s">
        <v>6</v>
      </c>
      <c r="B5" s="132">
        <f>SUM(' 2016-2017'!D5+' 2016-2017'!I5+' 2016-2017'!N5+' 2016-2017'!S5+' 2016-2017'!Z5+' 2016-2017'!AF5)</f>
        <v>3</v>
      </c>
      <c r="C5" s="69">
        <f>VLOOKUP(' 2016-2017'!B3:B60,' 2016-2017'!B5:C60,1,FALSE)</f>
        <v>42534</v>
      </c>
      <c r="D5" s="41"/>
      <c r="E5" s="42"/>
      <c r="F5" s="12"/>
      <c r="G5" s="18"/>
      <c r="H5" s="23"/>
      <c r="I5" s="201"/>
      <c r="J5" s="202"/>
      <c r="K5" s="4"/>
      <c r="L5" s="27"/>
      <c r="M5" s="38"/>
      <c r="N5" s="201"/>
      <c r="O5" s="41"/>
      <c r="P5" s="1">
        <f>COUNTIF(O5,"&lt;&gt;")</f>
        <v>0</v>
      </c>
      <c r="Q5" s="27"/>
      <c r="R5" s="31"/>
      <c r="S5" s="14"/>
      <c r="T5" s="192"/>
      <c r="U5" s="138">
        <f>COUNTIF(T5,"&lt;&gt;")</f>
        <v>0</v>
      </c>
      <c r="V5" s="198">
        <f t="shared" ref="V5:V60" si="0">F5+K5+P5+U5</f>
        <v>0</v>
      </c>
      <c r="W5" s="192"/>
      <c r="X5" s="37" t="str">
        <f>IF(W5&lt;&gt;"",$A$66,"")</f>
        <v/>
      </c>
      <c r="Y5" s="197"/>
      <c r="Z5" s="192"/>
      <c r="AA5" s="193">
        <f>F5+K5+P5+U5+AB5</f>
        <v>0</v>
      </c>
      <c r="AB5" s="138">
        <f>COUNTIF(Z5,"&lt;&gt;")</f>
        <v>0</v>
      </c>
      <c r="AC5" s="194"/>
      <c r="AD5" s="22" t="str">
        <f>IF(AC5&lt;&gt;"",$A$66,"")</f>
        <v/>
      </c>
      <c r="AE5" s="14"/>
      <c r="AF5" s="192"/>
      <c r="AG5" s="193">
        <f>F5+K5+P5+U5+AB5+AH5</f>
        <v>0</v>
      </c>
      <c r="AH5" s="138">
        <f>COUNTIF(AF5,"&lt;&gt;")</f>
        <v>0</v>
      </c>
      <c r="AI5" s="194"/>
      <c r="AJ5" s="22" t="str">
        <f>IF(AI5&lt;&gt;"",$A$66,"")</f>
        <v/>
      </c>
    </row>
    <row r="6" spans="1:36" ht="18" customHeight="1" x14ac:dyDescent="0.2">
      <c r="A6" s="6" t="s">
        <v>7</v>
      </c>
      <c r="B6" s="132">
        <f>SUM(' 2016-2017'!D6+' 2016-2017'!I6+' 2016-2017'!N6+' 2016-2017'!S6+' 2016-2017'!Z6+' 2016-2017'!AF6)</f>
        <v>2</v>
      </c>
      <c r="C6" s="69">
        <f>VLOOKUP(' 2016-2017'!B4:B61,' 2016-2017'!B6:C61,1,FALSE)</f>
        <v>42573</v>
      </c>
      <c r="D6" s="41"/>
      <c r="E6" s="42"/>
      <c r="F6" s="12"/>
      <c r="G6" s="18"/>
      <c r="H6" s="23"/>
      <c r="I6" s="15"/>
      <c r="J6" s="25"/>
      <c r="K6" s="4"/>
      <c r="L6" s="27"/>
      <c r="M6" s="38"/>
      <c r="N6" s="135"/>
      <c r="O6" s="31"/>
      <c r="P6" s="1">
        <f t="shared" ref="P6:P17" si="1">COUNTIF(O6,"&lt;&gt;")</f>
        <v>0</v>
      </c>
      <c r="Q6" s="27"/>
      <c r="R6" s="31"/>
      <c r="S6" s="15"/>
      <c r="T6" s="16"/>
      <c r="U6" s="12">
        <f t="shared" ref="U6:U17" si="2">COUNTIF(T6,"&lt;&gt;")</f>
        <v>0</v>
      </c>
      <c r="V6" s="182">
        <f t="shared" si="0"/>
        <v>0</v>
      </c>
      <c r="W6" s="16"/>
      <c r="X6" s="38" t="str">
        <f t="shared" ref="X6:X60" si="3">IF(W6&lt;&gt;"",$A$66,"")</f>
        <v/>
      </c>
      <c r="Y6" s="15"/>
      <c r="Z6" s="16"/>
      <c r="AA6" s="188">
        <f t="shared" ref="AA6:AA60" si="4">F6+K6+P6+U6+AB6</f>
        <v>0</v>
      </c>
      <c r="AB6" s="12">
        <f t="shared" ref="AB6:AB60" si="5">COUNTIF(Z6,"&lt;&gt;")</f>
        <v>0</v>
      </c>
      <c r="AC6" s="187"/>
      <c r="AD6" s="23" t="str">
        <f t="shared" ref="AD6:AD60" si="6">IF(AC6&lt;&gt;"",$A$66,"")</f>
        <v/>
      </c>
      <c r="AE6" s="15"/>
      <c r="AF6" s="16"/>
      <c r="AG6" s="188">
        <f t="shared" ref="AG6:AG60" si="7">F6+K6+P6+U6+AB6+AH6</f>
        <v>0</v>
      </c>
      <c r="AH6" s="12">
        <f t="shared" ref="AH6:AH60" si="8">COUNTIF(AF6,"&lt;&gt;")</f>
        <v>0</v>
      </c>
      <c r="AI6" s="187"/>
      <c r="AJ6" s="23" t="str">
        <f t="shared" ref="AJ6:AJ60" si="9">IF(AI6&lt;&gt;"",$A$66,"")</f>
        <v/>
      </c>
    </row>
    <row r="7" spans="1:36" ht="18" customHeight="1" x14ac:dyDescent="0.2">
      <c r="A7" s="6" t="s">
        <v>8</v>
      </c>
      <c r="B7" s="132">
        <f>SUM(' 2016-2017'!D7+' 2016-2017'!I7+' 2016-2017'!N7+' 2016-2017'!S7+' 2016-2017'!Z7+' 2016-2017'!AF7)</f>
        <v>3</v>
      </c>
      <c r="C7" s="69">
        <f>VLOOKUP(' 2016-2017'!B5:B62,' 2016-2017'!B7:C62,1,FALSE)</f>
        <v>42482</v>
      </c>
      <c r="D7" s="41"/>
      <c r="E7" s="42"/>
      <c r="F7" s="12"/>
      <c r="G7" s="18"/>
      <c r="H7" s="23"/>
      <c r="I7" s="15"/>
      <c r="J7" s="25"/>
      <c r="K7" s="4"/>
      <c r="L7" s="27"/>
      <c r="M7" s="38"/>
      <c r="N7" s="135"/>
      <c r="O7" s="31"/>
      <c r="P7" s="1">
        <f t="shared" si="1"/>
        <v>0</v>
      </c>
      <c r="Q7" s="27"/>
      <c r="R7" s="31"/>
      <c r="S7" s="15"/>
      <c r="T7" s="16"/>
      <c r="U7" s="12">
        <f t="shared" si="2"/>
        <v>0</v>
      </c>
      <c r="V7" s="182">
        <f t="shared" si="0"/>
        <v>0</v>
      </c>
      <c r="W7" s="16"/>
      <c r="X7" s="38" t="str">
        <f t="shared" si="3"/>
        <v/>
      </c>
      <c r="Y7" s="15"/>
      <c r="Z7" s="16"/>
      <c r="AA7" s="188">
        <f t="shared" si="4"/>
        <v>0</v>
      </c>
      <c r="AB7" s="12">
        <f t="shared" si="5"/>
        <v>0</v>
      </c>
      <c r="AC7" s="187"/>
      <c r="AD7" s="23" t="str">
        <f t="shared" si="6"/>
        <v/>
      </c>
      <c r="AE7" s="15"/>
      <c r="AF7" s="16"/>
      <c r="AG7" s="188">
        <f t="shared" si="7"/>
        <v>0</v>
      </c>
      <c r="AH7" s="12">
        <f t="shared" si="8"/>
        <v>0</v>
      </c>
      <c r="AI7" s="187"/>
      <c r="AJ7" s="23" t="str">
        <f t="shared" si="9"/>
        <v/>
      </c>
    </row>
    <row r="8" spans="1:36" ht="18" customHeight="1" x14ac:dyDescent="0.2">
      <c r="A8" s="6" t="s">
        <v>9</v>
      </c>
      <c r="B8" s="132">
        <f>SUM(' 2016-2017'!D8+' 2016-2017'!I8+' 2016-2017'!N8+' 2016-2017'!S8+' 2016-2017'!Z8+' 2016-2017'!AF8)</f>
        <v>2</v>
      </c>
      <c r="C8" s="69">
        <f>VLOOKUP(' 2016-2017'!B6:B63,' 2016-2017'!B8:C63,1,FALSE)</f>
        <v>42507</v>
      </c>
      <c r="D8" s="41"/>
      <c r="E8" s="42"/>
      <c r="F8" s="12"/>
      <c r="G8" s="18"/>
      <c r="H8" s="23"/>
      <c r="I8" s="15"/>
      <c r="J8" s="25"/>
      <c r="K8" s="4"/>
      <c r="L8" s="27"/>
      <c r="M8" s="38"/>
      <c r="N8" s="135"/>
      <c r="O8" s="31"/>
      <c r="P8" s="1">
        <f t="shared" si="1"/>
        <v>0</v>
      </c>
      <c r="Q8" s="27"/>
      <c r="R8" s="31"/>
      <c r="S8" s="15"/>
      <c r="T8" s="16"/>
      <c r="U8" s="12">
        <f t="shared" si="2"/>
        <v>0</v>
      </c>
      <c r="V8" s="182">
        <f t="shared" si="0"/>
        <v>0</v>
      </c>
      <c r="W8" s="16"/>
      <c r="X8" s="38" t="str">
        <f t="shared" si="3"/>
        <v/>
      </c>
      <c r="Y8" s="15"/>
      <c r="Z8" s="16"/>
      <c r="AA8" s="188">
        <f t="shared" si="4"/>
        <v>0</v>
      </c>
      <c r="AB8" s="12">
        <f t="shared" si="5"/>
        <v>0</v>
      </c>
      <c r="AC8" s="187"/>
      <c r="AD8" s="23" t="str">
        <f t="shared" si="6"/>
        <v/>
      </c>
      <c r="AE8" s="15"/>
      <c r="AF8" s="16"/>
      <c r="AG8" s="188">
        <f t="shared" si="7"/>
        <v>0</v>
      </c>
      <c r="AH8" s="12">
        <f t="shared" si="8"/>
        <v>0</v>
      </c>
      <c r="AI8" s="187"/>
      <c r="AJ8" s="23" t="str">
        <f t="shared" si="9"/>
        <v/>
      </c>
    </row>
    <row r="9" spans="1:36" ht="18" customHeight="1" x14ac:dyDescent="0.2">
      <c r="A9" s="6" t="s">
        <v>10</v>
      </c>
      <c r="B9" s="132">
        <f>SUM(' 2016-2017'!D9+' 2016-2017'!I9+' 2016-2017'!N9+' 2016-2017'!S9+' 2016-2017'!Z9+' 2016-2017'!AF9)</f>
        <v>1</v>
      </c>
      <c r="C9" s="69">
        <f>VLOOKUP(' 2016-2017'!B7:B64,' 2016-2017'!B9:C64,1,FALSE)</f>
        <v>42544</v>
      </c>
      <c r="D9" s="41"/>
      <c r="E9" s="42"/>
      <c r="F9" s="12"/>
      <c r="G9" s="18"/>
      <c r="H9" s="23"/>
      <c r="I9" s="15"/>
      <c r="J9" s="25"/>
      <c r="K9" s="4"/>
      <c r="L9" s="27"/>
      <c r="M9" s="38"/>
      <c r="N9" s="135"/>
      <c r="O9" s="31"/>
      <c r="P9" s="1">
        <f t="shared" si="1"/>
        <v>0</v>
      </c>
      <c r="Q9" s="27"/>
      <c r="R9" s="31"/>
      <c r="S9" s="15"/>
      <c r="T9" s="16"/>
      <c r="U9" s="12">
        <f t="shared" si="2"/>
        <v>0</v>
      </c>
      <c r="V9" s="182">
        <f t="shared" si="0"/>
        <v>0</v>
      </c>
      <c r="W9" s="16"/>
      <c r="X9" s="38" t="str">
        <f t="shared" si="3"/>
        <v/>
      </c>
      <c r="Y9" s="15"/>
      <c r="Z9" s="16"/>
      <c r="AA9" s="188">
        <f t="shared" si="4"/>
        <v>0</v>
      </c>
      <c r="AB9" s="12">
        <f t="shared" si="5"/>
        <v>0</v>
      </c>
      <c r="AC9" s="187"/>
      <c r="AD9" s="23" t="str">
        <f t="shared" si="6"/>
        <v/>
      </c>
      <c r="AE9" s="15"/>
      <c r="AF9" s="16"/>
      <c r="AG9" s="188">
        <f t="shared" si="7"/>
        <v>0</v>
      </c>
      <c r="AH9" s="12">
        <f t="shared" si="8"/>
        <v>0</v>
      </c>
      <c r="AI9" s="187"/>
      <c r="AJ9" s="23" t="str">
        <f t="shared" si="9"/>
        <v/>
      </c>
    </row>
    <row r="10" spans="1:36" ht="18" customHeight="1" x14ac:dyDescent="0.2">
      <c r="A10" s="6" t="s">
        <v>11</v>
      </c>
      <c r="B10" s="132">
        <f>SUM(' 2016-2017'!D10+' 2016-2017'!I10+' 2016-2017'!N10+' 2016-2017'!S10+' 2016-2017'!Z10+' 2016-2017'!AF10)</f>
        <v>0</v>
      </c>
      <c r="C10" s="69" t="e">
        <f>VLOOKUP(' 2016-2017'!B8:B65,' 2016-2017'!B10:C65,1,FALSE)</f>
        <v>#N/A</v>
      </c>
      <c r="D10" s="41"/>
      <c r="E10" s="42"/>
      <c r="F10" s="12"/>
      <c r="G10" s="18"/>
      <c r="H10" s="23"/>
      <c r="I10" s="15"/>
      <c r="J10" s="25"/>
      <c r="K10" s="4"/>
      <c r="L10" s="27"/>
      <c r="M10" s="38"/>
      <c r="N10" s="135"/>
      <c r="O10" s="31"/>
      <c r="P10" s="1">
        <f t="shared" si="1"/>
        <v>0</v>
      </c>
      <c r="Q10" s="27"/>
      <c r="R10" s="31"/>
      <c r="S10" s="15"/>
      <c r="T10" s="16"/>
      <c r="U10" s="12">
        <f t="shared" si="2"/>
        <v>0</v>
      </c>
      <c r="V10" s="182">
        <f t="shared" si="0"/>
        <v>0</v>
      </c>
      <c r="W10" s="16"/>
      <c r="X10" s="38" t="str">
        <f t="shared" si="3"/>
        <v/>
      </c>
      <c r="Y10" s="15"/>
      <c r="Z10" s="16"/>
      <c r="AA10" s="188">
        <f t="shared" si="4"/>
        <v>0</v>
      </c>
      <c r="AB10" s="12">
        <f t="shared" si="5"/>
        <v>0</v>
      </c>
      <c r="AC10" s="187"/>
      <c r="AD10" s="23" t="str">
        <f t="shared" si="6"/>
        <v/>
      </c>
      <c r="AE10" s="15"/>
      <c r="AF10" s="16"/>
      <c r="AG10" s="188">
        <f t="shared" si="7"/>
        <v>0</v>
      </c>
      <c r="AH10" s="12">
        <f t="shared" si="8"/>
        <v>0</v>
      </c>
      <c r="AI10" s="187"/>
      <c r="AJ10" s="23" t="str">
        <f t="shared" si="9"/>
        <v/>
      </c>
    </row>
    <row r="11" spans="1:36" ht="18" customHeight="1" x14ac:dyDescent="0.2">
      <c r="A11" s="6" t="s">
        <v>12</v>
      </c>
      <c r="B11" s="132">
        <f>SUM(' 2016-2017'!D11+' 2016-2017'!I11+' 2016-2017'!N11+' 2016-2017'!S11+' 2016-2017'!Z11+' 2016-2017'!AF11)</f>
        <v>0</v>
      </c>
      <c r="C11" s="69" t="e">
        <f>VLOOKUP(' 2016-2017'!B9:B66,' 2016-2017'!B11:C66,1,FALSE)</f>
        <v>#N/A</v>
      </c>
      <c r="D11" s="41"/>
      <c r="E11" s="42"/>
      <c r="F11" s="12"/>
      <c r="G11" s="18"/>
      <c r="H11" s="23"/>
      <c r="I11" s="15"/>
      <c r="J11" s="25"/>
      <c r="K11" s="4"/>
      <c r="L11" s="27"/>
      <c r="M11" s="38"/>
      <c r="N11" s="135"/>
      <c r="O11" s="31"/>
      <c r="P11" s="1">
        <f t="shared" si="1"/>
        <v>0</v>
      </c>
      <c r="Q11" s="27"/>
      <c r="R11" s="31"/>
      <c r="S11" s="15"/>
      <c r="T11" s="16"/>
      <c r="U11" s="12">
        <f t="shared" si="2"/>
        <v>0</v>
      </c>
      <c r="V11" s="182">
        <f t="shared" si="0"/>
        <v>0</v>
      </c>
      <c r="W11" s="16"/>
      <c r="X11" s="38" t="str">
        <f t="shared" si="3"/>
        <v/>
      </c>
      <c r="Y11" s="15"/>
      <c r="Z11" s="16"/>
      <c r="AA11" s="188">
        <f t="shared" si="4"/>
        <v>0</v>
      </c>
      <c r="AB11" s="12">
        <f t="shared" si="5"/>
        <v>0</v>
      </c>
      <c r="AC11" s="187"/>
      <c r="AD11" s="23" t="str">
        <f t="shared" si="6"/>
        <v/>
      </c>
      <c r="AE11" s="15"/>
      <c r="AF11" s="16"/>
      <c r="AG11" s="188">
        <f t="shared" si="7"/>
        <v>0</v>
      </c>
      <c r="AH11" s="12">
        <f t="shared" si="8"/>
        <v>0</v>
      </c>
      <c r="AI11" s="187"/>
      <c r="AJ11" s="23" t="str">
        <f t="shared" si="9"/>
        <v/>
      </c>
    </row>
    <row r="12" spans="1:36" ht="18" customHeight="1" x14ac:dyDescent="0.2">
      <c r="A12" s="6" t="s">
        <v>13</v>
      </c>
      <c r="B12" s="132">
        <f>SUM(' 2016-2017'!D12+' 2016-2017'!I12+' 2016-2017'!N12+' 2016-2017'!S12+' 2016-2017'!Z12+' 2016-2017'!AF12)</f>
        <v>1</v>
      </c>
      <c r="C12" s="69">
        <f>VLOOKUP(' 2016-2017'!B10:B67,' 2016-2017'!B12:C67,1,FALSE)</f>
        <v>42534</v>
      </c>
      <c r="D12" s="41"/>
      <c r="E12" s="42"/>
      <c r="F12" s="12"/>
      <c r="G12" s="18"/>
      <c r="H12" s="23"/>
      <c r="I12" s="134"/>
      <c r="J12" s="16"/>
      <c r="K12" s="4"/>
      <c r="L12" s="27"/>
      <c r="M12" s="38"/>
      <c r="N12" s="134"/>
      <c r="O12" s="41"/>
      <c r="P12" s="1">
        <f t="shared" si="1"/>
        <v>0</v>
      </c>
      <c r="Q12" s="27"/>
      <c r="R12" s="31"/>
      <c r="S12" s="15"/>
      <c r="T12" s="16"/>
      <c r="U12" s="12">
        <f t="shared" si="2"/>
        <v>0</v>
      </c>
      <c r="V12" s="182">
        <f t="shared" si="0"/>
        <v>0</v>
      </c>
      <c r="W12" s="16"/>
      <c r="X12" s="38" t="str">
        <f t="shared" si="3"/>
        <v/>
      </c>
      <c r="Y12" s="15"/>
      <c r="Z12" s="16"/>
      <c r="AA12" s="188">
        <f t="shared" si="4"/>
        <v>0</v>
      </c>
      <c r="AB12" s="12">
        <f t="shared" si="5"/>
        <v>0</v>
      </c>
      <c r="AC12" s="187"/>
      <c r="AD12" s="23" t="str">
        <f t="shared" si="6"/>
        <v/>
      </c>
      <c r="AE12" s="15"/>
      <c r="AF12" s="16"/>
      <c r="AG12" s="188">
        <f t="shared" si="7"/>
        <v>0</v>
      </c>
      <c r="AH12" s="12">
        <f t="shared" si="8"/>
        <v>0</v>
      </c>
      <c r="AI12" s="187"/>
      <c r="AJ12" s="23" t="str">
        <f t="shared" si="9"/>
        <v/>
      </c>
    </row>
    <row r="13" spans="1:36" ht="18" customHeight="1" x14ac:dyDescent="0.2">
      <c r="A13" s="6" t="s">
        <v>14</v>
      </c>
      <c r="B13" s="132">
        <f>SUM(' 2016-2017'!D13+' 2016-2017'!I13+' 2016-2017'!N13+' 2016-2017'!S13+' 2016-2017'!Z13+' 2016-2017'!AF13)</f>
        <v>2</v>
      </c>
      <c r="C13" s="69">
        <f>VLOOKUP(' 2016-2017'!B11:B68,' 2016-2017'!B13:C68,1,FALSE)</f>
        <v>42622</v>
      </c>
      <c r="D13" s="41"/>
      <c r="E13" s="42"/>
      <c r="F13" s="12"/>
      <c r="G13" s="18"/>
      <c r="H13" s="23"/>
      <c r="I13" s="15"/>
      <c r="J13" s="25"/>
      <c r="K13" s="4"/>
      <c r="L13" s="27"/>
      <c r="M13" s="38"/>
      <c r="N13" s="135"/>
      <c r="O13" s="31"/>
      <c r="P13" s="1">
        <f t="shared" si="1"/>
        <v>0</v>
      </c>
      <c r="Q13" s="27"/>
      <c r="R13" s="31"/>
      <c r="S13" s="15"/>
      <c r="T13" s="16"/>
      <c r="U13" s="12">
        <f t="shared" si="2"/>
        <v>0</v>
      </c>
      <c r="V13" s="182">
        <f t="shared" si="0"/>
        <v>0</v>
      </c>
      <c r="W13" s="16"/>
      <c r="X13" s="38" t="str">
        <f t="shared" si="3"/>
        <v/>
      </c>
      <c r="Y13" s="15"/>
      <c r="Z13" s="16"/>
      <c r="AA13" s="188">
        <f t="shared" si="4"/>
        <v>0</v>
      </c>
      <c r="AB13" s="12">
        <f t="shared" si="5"/>
        <v>0</v>
      </c>
      <c r="AC13" s="187"/>
      <c r="AD13" s="23" t="str">
        <f t="shared" si="6"/>
        <v/>
      </c>
      <c r="AE13" s="15"/>
      <c r="AF13" s="16"/>
      <c r="AG13" s="188">
        <f t="shared" si="7"/>
        <v>0</v>
      </c>
      <c r="AH13" s="12">
        <f t="shared" si="8"/>
        <v>0</v>
      </c>
      <c r="AI13" s="187"/>
      <c r="AJ13" s="23" t="str">
        <f t="shared" si="9"/>
        <v/>
      </c>
    </row>
    <row r="14" spans="1:36" ht="18" customHeight="1" x14ac:dyDescent="0.2">
      <c r="A14" s="6" t="s">
        <v>15</v>
      </c>
      <c r="B14" s="132">
        <f>SUM(' 2016-2017'!D14+' 2016-2017'!I14+' 2016-2017'!N14+' 2016-2017'!S14+' 2016-2017'!Z14+' 2016-2017'!AF14)</f>
        <v>0</v>
      </c>
      <c r="C14" s="69" t="e">
        <f>VLOOKUP(' 2016-2017'!B12:B69,' 2016-2017'!B14:C69,1,FALSE)</f>
        <v>#N/A</v>
      </c>
      <c r="D14" s="41"/>
      <c r="E14" s="42"/>
      <c r="F14" s="12"/>
      <c r="G14" s="18"/>
      <c r="H14" s="23"/>
      <c r="I14" s="15"/>
      <c r="J14" s="25"/>
      <c r="K14" s="4"/>
      <c r="L14" s="27"/>
      <c r="M14" s="38"/>
      <c r="N14" s="135"/>
      <c r="O14" s="31"/>
      <c r="P14" s="1">
        <f t="shared" si="1"/>
        <v>0</v>
      </c>
      <c r="Q14" s="27"/>
      <c r="R14" s="31"/>
      <c r="S14" s="15"/>
      <c r="T14" s="16"/>
      <c r="U14" s="12">
        <f t="shared" si="2"/>
        <v>0</v>
      </c>
      <c r="V14" s="182">
        <f t="shared" si="0"/>
        <v>0</v>
      </c>
      <c r="W14" s="16"/>
      <c r="X14" s="38" t="str">
        <f t="shared" si="3"/>
        <v/>
      </c>
      <c r="Y14" s="15"/>
      <c r="Z14" s="16"/>
      <c r="AA14" s="188">
        <f t="shared" si="4"/>
        <v>0</v>
      </c>
      <c r="AB14" s="12">
        <f t="shared" si="5"/>
        <v>0</v>
      </c>
      <c r="AC14" s="187"/>
      <c r="AD14" s="23" t="str">
        <f t="shared" si="6"/>
        <v/>
      </c>
      <c r="AE14" s="15"/>
      <c r="AF14" s="16"/>
      <c r="AG14" s="188">
        <f t="shared" si="7"/>
        <v>0</v>
      </c>
      <c r="AH14" s="12">
        <f t="shared" si="8"/>
        <v>0</v>
      </c>
      <c r="AI14" s="187"/>
      <c r="AJ14" s="23" t="str">
        <f t="shared" si="9"/>
        <v/>
      </c>
    </row>
    <row r="15" spans="1:36" ht="18" customHeight="1" x14ac:dyDescent="0.2">
      <c r="A15" s="6" t="s">
        <v>16</v>
      </c>
      <c r="B15" s="132">
        <f>SUM(' 2016-2017'!D15+' 2016-2017'!I15+' 2016-2017'!N15+' 2016-2017'!S15+' 2016-2017'!Z15+' 2016-2017'!AF15)</f>
        <v>3</v>
      </c>
      <c r="C15" s="69">
        <f>VLOOKUP(' 2016-2017'!B13:B70,' 2016-2017'!B15:C70,1,FALSE)</f>
        <v>42165</v>
      </c>
      <c r="D15" s="41"/>
      <c r="E15" s="42"/>
      <c r="F15" s="12"/>
      <c r="G15" s="18"/>
      <c r="H15" s="23"/>
      <c r="I15" s="15"/>
      <c r="J15" s="25"/>
      <c r="K15" s="4"/>
      <c r="L15" s="27"/>
      <c r="M15" s="38"/>
      <c r="N15" s="135"/>
      <c r="O15" s="31"/>
      <c r="P15" s="1">
        <f t="shared" si="1"/>
        <v>0</v>
      </c>
      <c r="Q15" s="27"/>
      <c r="R15" s="31"/>
      <c r="S15" s="15"/>
      <c r="T15" s="16"/>
      <c r="U15" s="12">
        <f t="shared" si="2"/>
        <v>0</v>
      </c>
      <c r="V15" s="182">
        <f t="shared" si="0"/>
        <v>0</v>
      </c>
      <c r="W15" s="16"/>
      <c r="X15" s="38" t="str">
        <f t="shared" si="3"/>
        <v/>
      </c>
      <c r="Y15" s="15"/>
      <c r="Z15" s="16"/>
      <c r="AA15" s="188">
        <f t="shared" si="4"/>
        <v>0</v>
      </c>
      <c r="AB15" s="12">
        <f t="shared" si="5"/>
        <v>0</v>
      </c>
      <c r="AC15" s="187"/>
      <c r="AD15" s="23" t="str">
        <f t="shared" si="6"/>
        <v/>
      </c>
      <c r="AE15" s="15"/>
      <c r="AF15" s="16"/>
      <c r="AG15" s="188">
        <f t="shared" si="7"/>
        <v>0</v>
      </c>
      <c r="AH15" s="12">
        <f t="shared" si="8"/>
        <v>0</v>
      </c>
      <c r="AI15" s="187"/>
      <c r="AJ15" s="23" t="str">
        <f t="shared" si="9"/>
        <v/>
      </c>
    </row>
    <row r="16" spans="1:36" ht="18" customHeight="1" x14ac:dyDescent="0.2">
      <c r="A16" s="6" t="s">
        <v>17</v>
      </c>
      <c r="B16" s="132">
        <f>SUM(' 2016-2017'!D16+' 2016-2017'!I16+' 2016-2017'!N16+' 2016-2017'!S16+' 2016-2017'!Z16+' 2016-2017'!AF16)</f>
        <v>2</v>
      </c>
      <c r="C16" s="69">
        <f>VLOOKUP(' 2016-2017'!B14:B71,' 2016-2017'!B16:C71,1,FALSE)</f>
        <v>42093</v>
      </c>
      <c r="D16" s="41"/>
      <c r="E16" s="42"/>
      <c r="F16" s="12"/>
      <c r="G16" s="18"/>
      <c r="H16" s="23"/>
      <c r="I16" s="15"/>
      <c r="J16" s="25"/>
      <c r="K16" s="4"/>
      <c r="L16" s="27"/>
      <c r="M16" s="38"/>
      <c r="N16" s="135"/>
      <c r="O16" s="31"/>
      <c r="P16" s="1">
        <f t="shared" si="1"/>
        <v>0</v>
      </c>
      <c r="Q16" s="27"/>
      <c r="R16" s="31"/>
      <c r="S16" s="15"/>
      <c r="T16" s="16"/>
      <c r="U16" s="12">
        <f t="shared" si="2"/>
        <v>0</v>
      </c>
      <c r="V16" s="182">
        <f t="shared" si="0"/>
        <v>0</v>
      </c>
      <c r="W16" s="16"/>
      <c r="X16" s="38" t="str">
        <f t="shared" si="3"/>
        <v/>
      </c>
      <c r="Y16" s="15"/>
      <c r="Z16" s="16"/>
      <c r="AA16" s="188">
        <f t="shared" si="4"/>
        <v>0</v>
      </c>
      <c r="AB16" s="12">
        <f t="shared" si="5"/>
        <v>0</v>
      </c>
      <c r="AC16" s="187"/>
      <c r="AD16" s="23" t="str">
        <f t="shared" si="6"/>
        <v/>
      </c>
      <c r="AE16" s="15"/>
      <c r="AF16" s="16"/>
      <c r="AG16" s="188">
        <f t="shared" si="7"/>
        <v>0</v>
      </c>
      <c r="AH16" s="12">
        <f t="shared" si="8"/>
        <v>0</v>
      </c>
      <c r="AI16" s="187"/>
      <c r="AJ16" s="23" t="str">
        <f t="shared" si="9"/>
        <v/>
      </c>
    </row>
    <row r="17" spans="1:36" ht="18" customHeight="1" x14ac:dyDescent="0.2">
      <c r="A17" s="6" t="s">
        <v>18</v>
      </c>
      <c r="B17" s="132">
        <f>SUM(' 2016-2017'!D17+' 2016-2017'!I17+' 2016-2017'!N17+' 2016-2017'!S17+' 2016-2017'!Z17+' 2016-2017'!AF17)</f>
        <v>1</v>
      </c>
      <c r="C17" s="69">
        <f>VLOOKUP(' 2016-2017'!B15:B72,' 2016-2017'!B17:C72,1,FALSE)</f>
        <v>42791</v>
      </c>
      <c r="D17" s="41"/>
      <c r="E17" s="42"/>
      <c r="F17" s="12"/>
      <c r="G17" s="18"/>
      <c r="H17" s="23"/>
      <c r="I17" s="15"/>
      <c r="J17" s="25"/>
      <c r="K17" s="4"/>
      <c r="L17" s="27"/>
      <c r="M17" s="38"/>
      <c r="N17" s="135"/>
      <c r="O17" s="31"/>
      <c r="P17" s="1">
        <f t="shared" si="1"/>
        <v>0</v>
      </c>
      <c r="Q17" s="27"/>
      <c r="R17" s="31"/>
      <c r="S17" s="15"/>
      <c r="T17" s="16"/>
      <c r="U17" s="12">
        <f t="shared" si="2"/>
        <v>0</v>
      </c>
      <c r="V17" s="182">
        <f t="shared" si="0"/>
        <v>0</v>
      </c>
      <c r="W17" s="16"/>
      <c r="X17" s="38" t="str">
        <f t="shared" si="3"/>
        <v/>
      </c>
      <c r="Y17" s="15"/>
      <c r="Z17" s="16"/>
      <c r="AA17" s="188">
        <f t="shared" si="4"/>
        <v>0</v>
      </c>
      <c r="AB17" s="12">
        <f t="shared" si="5"/>
        <v>0</v>
      </c>
      <c r="AC17" s="187"/>
      <c r="AD17" s="23" t="str">
        <f t="shared" si="6"/>
        <v/>
      </c>
      <c r="AE17" s="15"/>
      <c r="AF17" s="16"/>
      <c r="AG17" s="188">
        <f t="shared" si="7"/>
        <v>0</v>
      </c>
      <c r="AH17" s="12">
        <f t="shared" si="8"/>
        <v>0</v>
      </c>
      <c r="AI17" s="187"/>
      <c r="AJ17" s="23" t="str">
        <f t="shared" si="9"/>
        <v/>
      </c>
    </row>
    <row r="18" spans="1:36" ht="18" customHeight="1" x14ac:dyDescent="0.2">
      <c r="A18" s="6" t="s">
        <v>19</v>
      </c>
      <c r="B18" s="132">
        <f>SUM(' 2016-2017'!D18+' 2016-2017'!I18+' 2016-2017'!N18+' 2016-2017'!S18+' 2016-2017'!Z18+' 2016-2017'!AF18)</f>
        <v>1</v>
      </c>
      <c r="C18" s="69">
        <f>VLOOKUP(' 2016-2017'!B16:B73,' 2016-2017'!B18:C73,1,FALSE)</f>
        <v>42714</v>
      </c>
      <c r="D18" s="41"/>
      <c r="E18" s="42"/>
      <c r="F18" s="12"/>
      <c r="G18" s="18"/>
      <c r="H18" s="23"/>
      <c r="I18" s="15"/>
      <c r="J18" s="25"/>
      <c r="K18" s="4"/>
      <c r="L18" s="27"/>
      <c r="M18" s="38"/>
      <c r="N18" s="135"/>
      <c r="O18" s="31"/>
      <c r="P18" s="1">
        <f>COUNTIF(O18,"&lt;&gt;")</f>
        <v>0</v>
      </c>
      <c r="Q18" s="27"/>
      <c r="R18" s="31"/>
      <c r="S18" s="15"/>
      <c r="T18" s="16"/>
      <c r="U18" s="12">
        <f>COUNTIF(T18,"&lt;&gt;")</f>
        <v>0</v>
      </c>
      <c r="V18" s="182">
        <f t="shared" si="0"/>
        <v>0</v>
      </c>
      <c r="W18" s="16"/>
      <c r="X18" s="38" t="str">
        <f t="shared" si="3"/>
        <v/>
      </c>
      <c r="Y18" s="15"/>
      <c r="Z18" s="16"/>
      <c r="AA18" s="188">
        <f t="shared" si="4"/>
        <v>0</v>
      </c>
      <c r="AB18" s="12">
        <f t="shared" si="5"/>
        <v>0</v>
      </c>
      <c r="AC18" s="187"/>
      <c r="AD18" s="23" t="str">
        <f t="shared" si="6"/>
        <v/>
      </c>
      <c r="AE18" s="15"/>
      <c r="AF18" s="16"/>
      <c r="AG18" s="188">
        <f t="shared" si="7"/>
        <v>0</v>
      </c>
      <c r="AH18" s="12">
        <f t="shared" si="8"/>
        <v>0</v>
      </c>
      <c r="AI18" s="187"/>
      <c r="AJ18" s="23" t="str">
        <f t="shared" si="9"/>
        <v/>
      </c>
    </row>
    <row r="19" spans="1:36" ht="18" customHeight="1" x14ac:dyDescent="0.2">
      <c r="A19" s="6" t="s">
        <v>20</v>
      </c>
      <c r="B19" s="132">
        <f>SUM(' 2016-2017'!D19+' 2016-2017'!I19+' 2016-2017'!N19+' 2016-2017'!S19+' 2016-2017'!Z19+' 2016-2017'!AF19)</f>
        <v>1</v>
      </c>
      <c r="C19" s="69">
        <f>VLOOKUP(' 2016-2017'!B17:B74,' 2016-2017'!B19:C74,1,FALSE)</f>
        <v>42399</v>
      </c>
      <c r="D19" s="41"/>
      <c r="E19" s="42"/>
      <c r="F19" s="12"/>
      <c r="G19" s="18"/>
      <c r="H19" s="23"/>
      <c r="I19" s="15"/>
      <c r="J19" s="25"/>
      <c r="K19" s="4"/>
      <c r="L19" s="27"/>
      <c r="M19" s="38"/>
      <c r="N19" s="135"/>
      <c r="O19" s="31"/>
      <c r="P19" s="1">
        <f t="shared" ref="P19:P60" si="10">COUNTIF(O19,"&lt;&gt;")</f>
        <v>0</v>
      </c>
      <c r="Q19" s="27"/>
      <c r="R19" s="31"/>
      <c r="S19" s="15"/>
      <c r="T19" s="16"/>
      <c r="U19" s="12">
        <f t="shared" ref="U19:U60" si="11">COUNTIF(T19,"&lt;&gt;")</f>
        <v>0</v>
      </c>
      <c r="V19" s="182">
        <f t="shared" si="0"/>
        <v>0</v>
      </c>
      <c r="W19" s="16"/>
      <c r="X19" s="38" t="str">
        <f t="shared" si="3"/>
        <v/>
      </c>
      <c r="Y19" s="15"/>
      <c r="Z19" s="16"/>
      <c r="AA19" s="188">
        <f t="shared" si="4"/>
        <v>0</v>
      </c>
      <c r="AB19" s="12">
        <f t="shared" si="5"/>
        <v>0</v>
      </c>
      <c r="AC19" s="187"/>
      <c r="AD19" s="23" t="str">
        <f t="shared" si="6"/>
        <v/>
      </c>
      <c r="AE19" s="15"/>
      <c r="AF19" s="16"/>
      <c r="AG19" s="188">
        <f t="shared" si="7"/>
        <v>0</v>
      </c>
      <c r="AH19" s="12">
        <f t="shared" si="8"/>
        <v>0</v>
      </c>
      <c r="AI19" s="187"/>
      <c r="AJ19" s="23" t="str">
        <f t="shared" si="9"/>
        <v/>
      </c>
    </row>
    <row r="20" spans="1:36" ht="18" customHeight="1" x14ac:dyDescent="0.2">
      <c r="A20" s="6" t="s">
        <v>21</v>
      </c>
      <c r="B20" s="132">
        <f>SUM(' 2016-2017'!D20+' 2016-2017'!I20+' 2016-2017'!N20+' 2016-2017'!S20+' 2016-2017'!Z20+' 2016-2017'!AF20)</f>
        <v>1</v>
      </c>
      <c r="C20" s="69">
        <f>VLOOKUP(' 2016-2017'!B18:B75,' 2016-2017'!B20:C75,1,FALSE)</f>
        <v>42424</v>
      </c>
      <c r="D20" s="41"/>
      <c r="E20" s="42"/>
      <c r="F20" s="12"/>
      <c r="G20" s="18"/>
      <c r="H20" s="23"/>
      <c r="I20" s="15"/>
      <c r="J20" s="25"/>
      <c r="K20" s="4"/>
      <c r="L20" s="27"/>
      <c r="M20" s="38"/>
      <c r="N20" s="135"/>
      <c r="O20" s="31"/>
      <c r="P20" s="1">
        <f t="shared" si="10"/>
        <v>0</v>
      </c>
      <c r="Q20" s="27"/>
      <c r="R20" s="31"/>
      <c r="S20" s="15"/>
      <c r="T20" s="16"/>
      <c r="U20" s="12">
        <f t="shared" si="11"/>
        <v>0</v>
      </c>
      <c r="V20" s="182">
        <f t="shared" si="0"/>
        <v>0</v>
      </c>
      <c r="W20" s="16"/>
      <c r="X20" s="38" t="str">
        <f t="shared" si="3"/>
        <v/>
      </c>
      <c r="Y20" s="15"/>
      <c r="Z20" s="16"/>
      <c r="AA20" s="188">
        <f t="shared" si="4"/>
        <v>0</v>
      </c>
      <c r="AB20" s="12">
        <f t="shared" si="5"/>
        <v>0</v>
      </c>
      <c r="AC20" s="187"/>
      <c r="AD20" s="23" t="str">
        <f t="shared" si="6"/>
        <v/>
      </c>
      <c r="AE20" s="15"/>
      <c r="AF20" s="16"/>
      <c r="AG20" s="188">
        <f t="shared" si="7"/>
        <v>0</v>
      </c>
      <c r="AH20" s="12">
        <f t="shared" si="8"/>
        <v>0</v>
      </c>
      <c r="AI20" s="187"/>
      <c r="AJ20" s="23" t="str">
        <f t="shared" si="9"/>
        <v/>
      </c>
    </row>
    <row r="21" spans="1:36" ht="18" customHeight="1" x14ac:dyDescent="0.2">
      <c r="A21" s="6" t="s">
        <v>22</v>
      </c>
      <c r="B21" s="132">
        <f>SUM(' 2016-2017'!D21+' 2016-2017'!I21+' 2016-2017'!N21+' 2016-2017'!S21+' 2016-2017'!Z21+' 2016-2017'!AF21)</f>
        <v>2</v>
      </c>
      <c r="C21" s="69">
        <f>VLOOKUP(' 2016-2017'!B19:B76,' 2016-2017'!B21:C76,1,FALSE)</f>
        <v>42498</v>
      </c>
      <c r="D21" s="41"/>
      <c r="E21" s="42"/>
      <c r="F21" s="12"/>
      <c r="G21" s="18"/>
      <c r="H21" s="23"/>
      <c r="I21" s="15"/>
      <c r="J21" s="25"/>
      <c r="K21" s="4"/>
      <c r="L21" s="27"/>
      <c r="M21" s="38"/>
      <c r="N21" s="135"/>
      <c r="O21" s="31"/>
      <c r="P21" s="1">
        <f t="shared" si="10"/>
        <v>0</v>
      </c>
      <c r="Q21" s="27"/>
      <c r="R21" s="31"/>
      <c r="S21" s="15"/>
      <c r="T21" s="16"/>
      <c r="U21" s="12">
        <f t="shared" si="11"/>
        <v>0</v>
      </c>
      <c r="V21" s="182">
        <f t="shared" si="0"/>
        <v>0</v>
      </c>
      <c r="W21" s="16"/>
      <c r="X21" s="38" t="str">
        <f t="shared" si="3"/>
        <v/>
      </c>
      <c r="Y21" s="15"/>
      <c r="Z21" s="16"/>
      <c r="AA21" s="188">
        <f t="shared" si="4"/>
        <v>0</v>
      </c>
      <c r="AB21" s="12">
        <f t="shared" si="5"/>
        <v>0</v>
      </c>
      <c r="AC21" s="187"/>
      <c r="AD21" s="23" t="str">
        <f t="shared" si="6"/>
        <v/>
      </c>
      <c r="AE21" s="15"/>
      <c r="AF21" s="16"/>
      <c r="AG21" s="188">
        <f t="shared" si="7"/>
        <v>0</v>
      </c>
      <c r="AH21" s="12">
        <f t="shared" si="8"/>
        <v>0</v>
      </c>
      <c r="AI21" s="187"/>
      <c r="AJ21" s="23" t="str">
        <f t="shared" si="9"/>
        <v/>
      </c>
    </row>
    <row r="22" spans="1:36" ht="18" customHeight="1" x14ac:dyDescent="0.2">
      <c r="A22" s="6" t="s">
        <v>23</v>
      </c>
      <c r="B22" s="132">
        <f>SUM(' 2016-2017'!D22+' 2016-2017'!I22+' 2016-2017'!N22+' 2016-2017'!S22+' 2016-2017'!Z22+' 2016-2017'!AF22)</f>
        <v>1</v>
      </c>
      <c r="C22" s="69">
        <f>VLOOKUP(' 2016-2017'!B20:B77,' 2016-2017'!B22:C77,1,FALSE)</f>
        <v>42600</v>
      </c>
      <c r="D22" s="41"/>
      <c r="E22" s="42"/>
      <c r="F22" s="12"/>
      <c r="G22" s="18"/>
      <c r="H22" s="23"/>
      <c r="I22" s="15"/>
      <c r="J22" s="25"/>
      <c r="K22" s="4"/>
      <c r="L22" s="27"/>
      <c r="M22" s="38"/>
      <c r="N22" s="135"/>
      <c r="O22" s="31"/>
      <c r="P22" s="1">
        <f t="shared" si="10"/>
        <v>0</v>
      </c>
      <c r="Q22" s="27"/>
      <c r="R22" s="31"/>
      <c r="S22" s="15"/>
      <c r="T22" s="16"/>
      <c r="U22" s="12">
        <f t="shared" si="11"/>
        <v>0</v>
      </c>
      <c r="V22" s="182">
        <f t="shared" si="0"/>
        <v>0</v>
      </c>
      <c r="W22" s="16"/>
      <c r="X22" s="38" t="str">
        <f t="shared" si="3"/>
        <v/>
      </c>
      <c r="Y22" s="15"/>
      <c r="Z22" s="16"/>
      <c r="AA22" s="188">
        <f t="shared" si="4"/>
        <v>0</v>
      </c>
      <c r="AB22" s="12">
        <f t="shared" si="5"/>
        <v>0</v>
      </c>
      <c r="AC22" s="187"/>
      <c r="AD22" s="23" t="str">
        <f t="shared" si="6"/>
        <v/>
      </c>
      <c r="AE22" s="15"/>
      <c r="AF22" s="16"/>
      <c r="AG22" s="188">
        <f t="shared" si="7"/>
        <v>0</v>
      </c>
      <c r="AH22" s="12">
        <f t="shared" si="8"/>
        <v>0</v>
      </c>
      <c r="AI22" s="187"/>
      <c r="AJ22" s="23" t="str">
        <f t="shared" si="9"/>
        <v/>
      </c>
    </row>
    <row r="23" spans="1:36" ht="18" customHeight="1" x14ac:dyDescent="0.2">
      <c r="A23" s="6" t="s">
        <v>24</v>
      </c>
      <c r="B23" s="132">
        <f>SUM(' 2016-2017'!D23+' 2016-2017'!I23+' 2016-2017'!N23+' 2016-2017'!S23+' 2016-2017'!Z23+' 2016-2017'!AF23)</f>
        <v>0</v>
      </c>
      <c r="C23" s="69" t="e">
        <f>VLOOKUP(' 2016-2017'!B21:B78,' 2016-2017'!B23:C78,1,FALSE)</f>
        <v>#N/A</v>
      </c>
      <c r="D23" s="41"/>
      <c r="E23" s="16"/>
      <c r="F23" s="4"/>
      <c r="G23" s="18"/>
      <c r="H23" s="23"/>
      <c r="I23" s="15"/>
      <c r="J23" s="25"/>
      <c r="K23" s="4"/>
      <c r="L23" s="27"/>
      <c r="M23" s="38"/>
      <c r="N23" s="135"/>
      <c r="O23" s="31"/>
      <c r="P23" s="1">
        <f t="shared" si="10"/>
        <v>0</v>
      </c>
      <c r="Q23" s="27"/>
      <c r="R23" s="31"/>
      <c r="S23" s="15"/>
      <c r="T23" s="16"/>
      <c r="U23" s="12">
        <f t="shared" si="11"/>
        <v>0</v>
      </c>
      <c r="V23" s="182">
        <f t="shared" si="0"/>
        <v>0</v>
      </c>
      <c r="W23" s="16"/>
      <c r="X23" s="38" t="str">
        <f t="shared" si="3"/>
        <v/>
      </c>
      <c r="Y23" s="15"/>
      <c r="Z23" s="16"/>
      <c r="AA23" s="188">
        <f t="shared" si="4"/>
        <v>0</v>
      </c>
      <c r="AB23" s="12">
        <f t="shared" si="5"/>
        <v>0</v>
      </c>
      <c r="AC23" s="187"/>
      <c r="AD23" s="23" t="str">
        <f t="shared" si="6"/>
        <v/>
      </c>
      <c r="AE23" s="15"/>
      <c r="AF23" s="16"/>
      <c r="AG23" s="188">
        <f t="shared" si="7"/>
        <v>0</v>
      </c>
      <c r="AH23" s="12">
        <f t="shared" si="8"/>
        <v>0</v>
      </c>
      <c r="AI23" s="187"/>
      <c r="AJ23" s="23" t="str">
        <f t="shared" si="9"/>
        <v/>
      </c>
    </row>
    <row r="24" spans="1:36" ht="18" customHeight="1" x14ac:dyDescent="0.2">
      <c r="A24" s="6" t="s">
        <v>25</v>
      </c>
      <c r="B24" s="132">
        <f>SUM(' 2016-2017'!D24+' 2016-2017'!I24+' 2016-2017'!N24+' 2016-2017'!S24+' 2016-2017'!Z24+' 2016-2017'!AF24)</f>
        <v>0</v>
      </c>
      <c r="C24" s="69" t="e">
        <f>VLOOKUP(' 2016-2017'!B22:B79,' 2016-2017'!B24:C79,1,FALSE)</f>
        <v>#N/A</v>
      </c>
      <c r="D24" s="41"/>
      <c r="E24" s="16"/>
      <c r="F24" s="4"/>
      <c r="G24" s="18"/>
      <c r="H24" s="23"/>
      <c r="I24" s="15"/>
      <c r="J24" s="25"/>
      <c r="K24" s="4"/>
      <c r="L24" s="27"/>
      <c r="M24" s="38"/>
      <c r="N24" s="135"/>
      <c r="O24" s="31"/>
      <c r="P24" s="1">
        <f t="shared" si="10"/>
        <v>0</v>
      </c>
      <c r="Q24" s="27"/>
      <c r="R24" s="31"/>
      <c r="S24" s="15"/>
      <c r="T24" s="16"/>
      <c r="U24" s="12">
        <f t="shared" si="11"/>
        <v>0</v>
      </c>
      <c r="V24" s="182">
        <f t="shared" si="0"/>
        <v>0</v>
      </c>
      <c r="W24" s="16"/>
      <c r="X24" s="38" t="str">
        <f t="shared" si="3"/>
        <v/>
      </c>
      <c r="Y24" s="15"/>
      <c r="Z24" s="16"/>
      <c r="AA24" s="188">
        <f t="shared" si="4"/>
        <v>0</v>
      </c>
      <c r="AB24" s="12">
        <f t="shared" si="5"/>
        <v>0</v>
      </c>
      <c r="AC24" s="187"/>
      <c r="AD24" s="23" t="str">
        <f t="shared" si="6"/>
        <v/>
      </c>
      <c r="AE24" s="15"/>
      <c r="AF24" s="16"/>
      <c r="AG24" s="188">
        <f t="shared" si="7"/>
        <v>0</v>
      </c>
      <c r="AH24" s="12">
        <f t="shared" si="8"/>
        <v>0</v>
      </c>
      <c r="AI24" s="187"/>
      <c r="AJ24" s="23" t="str">
        <f t="shared" si="9"/>
        <v/>
      </c>
    </row>
    <row r="25" spans="1:36" ht="18" customHeight="1" x14ac:dyDescent="0.2">
      <c r="A25" s="6" t="s">
        <v>26</v>
      </c>
      <c r="B25" s="132">
        <f>SUM(' 2016-2017'!D25+' 2016-2017'!I25+' 2016-2017'!N25+' 2016-2017'!S25+' 2016-2017'!Z25+' 2016-2017'!AF25)</f>
        <v>1</v>
      </c>
      <c r="C25" s="69">
        <f>VLOOKUP(' 2016-2017'!B23:B80,' 2016-2017'!B25:C80,1,FALSE)</f>
        <v>42642</v>
      </c>
      <c r="D25" s="41"/>
      <c r="E25" s="16"/>
      <c r="F25" s="4"/>
      <c r="G25" s="18"/>
      <c r="H25" s="23"/>
      <c r="I25" s="15"/>
      <c r="J25" s="25"/>
      <c r="K25" s="4"/>
      <c r="L25" s="27"/>
      <c r="M25" s="38"/>
      <c r="N25" s="135"/>
      <c r="O25" s="31"/>
      <c r="P25" s="1">
        <f t="shared" si="10"/>
        <v>0</v>
      </c>
      <c r="Q25" s="27"/>
      <c r="R25" s="31"/>
      <c r="S25" s="15"/>
      <c r="T25" s="16"/>
      <c r="U25" s="12">
        <f t="shared" si="11"/>
        <v>0</v>
      </c>
      <c r="V25" s="182">
        <f t="shared" si="0"/>
        <v>0</v>
      </c>
      <c r="W25" s="16"/>
      <c r="X25" s="38" t="str">
        <f t="shared" si="3"/>
        <v/>
      </c>
      <c r="Y25" s="15"/>
      <c r="Z25" s="16"/>
      <c r="AA25" s="188">
        <f t="shared" si="4"/>
        <v>0</v>
      </c>
      <c r="AB25" s="12">
        <f t="shared" si="5"/>
        <v>0</v>
      </c>
      <c r="AC25" s="187"/>
      <c r="AD25" s="23" t="str">
        <f t="shared" si="6"/>
        <v/>
      </c>
      <c r="AE25" s="15"/>
      <c r="AF25" s="16"/>
      <c r="AG25" s="188">
        <f t="shared" si="7"/>
        <v>0</v>
      </c>
      <c r="AH25" s="12">
        <f t="shared" si="8"/>
        <v>0</v>
      </c>
      <c r="AI25" s="187"/>
      <c r="AJ25" s="23" t="str">
        <f t="shared" si="9"/>
        <v/>
      </c>
    </row>
    <row r="26" spans="1:36" ht="18" customHeight="1" x14ac:dyDescent="0.2">
      <c r="A26" s="6" t="s">
        <v>27</v>
      </c>
      <c r="B26" s="132">
        <f>SUM(' 2016-2017'!D26+' 2016-2017'!I26+' 2016-2017'!N26+' 2016-2017'!S26+' 2016-2017'!Z26+' 2016-2017'!AF26)</f>
        <v>2</v>
      </c>
      <c r="C26" s="69">
        <f>VLOOKUP(' 2016-2017'!B24:B81,' 2016-2017'!B26:C81,1,FALSE)</f>
        <v>42611</v>
      </c>
      <c r="D26" s="41"/>
      <c r="E26" s="16"/>
      <c r="F26" s="4"/>
      <c r="G26" s="18"/>
      <c r="H26" s="23"/>
      <c r="I26" s="24"/>
      <c r="J26" s="25"/>
      <c r="K26" s="4"/>
      <c r="L26" s="27"/>
      <c r="M26" s="38"/>
      <c r="N26" s="135"/>
      <c r="O26" s="31"/>
      <c r="P26" s="1">
        <f t="shared" si="10"/>
        <v>0</v>
      </c>
      <c r="Q26" s="27"/>
      <c r="R26" s="31" t="str">
        <f t="shared" ref="R26:R60" si="12">IF(Q26="Effectué",$A$66,"")</f>
        <v/>
      </c>
      <c r="S26" s="15"/>
      <c r="T26" s="16"/>
      <c r="U26" s="12">
        <f t="shared" si="11"/>
        <v>0</v>
      </c>
      <c r="V26" s="182">
        <f t="shared" si="0"/>
        <v>0</v>
      </c>
      <c r="W26" s="16"/>
      <c r="X26" s="38" t="str">
        <f t="shared" si="3"/>
        <v/>
      </c>
      <c r="Y26" s="15"/>
      <c r="Z26" s="16"/>
      <c r="AA26" s="188">
        <f t="shared" si="4"/>
        <v>0</v>
      </c>
      <c r="AB26" s="12">
        <f t="shared" si="5"/>
        <v>0</v>
      </c>
      <c r="AC26" s="187"/>
      <c r="AD26" s="23" t="str">
        <f t="shared" si="6"/>
        <v/>
      </c>
      <c r="AE26" s="15"/>
      <c r="AF26" s="16"/>
      <c r="AG26" s="188">
        <f t="shared" si="7"/>
        <v>0</v>
      </c>
      <c r="AH26" s="12">
        <f t="shared" si="8"/>
        <v>0</v>
      </c>
      <c r="AI26" s="187"/>
      <c r="AJ26" s="23" t="str">
        <f t="shared" si="9"/>
        <v/>
      </c>
    </row>
    <row r="27" spans="1:36" ht="18" customHeight="1" x14ac:dyDescent="0.2">
      <c r="A27" s="6" t="s">
        <v>28</v>
      </c>
      <c r="B27" s="132">
        <f>SUM(' 2016-2017'!D27+' 2016-2017'!I27+' 2016-2017'!N27+' 2016-2017'!S27+' 2016-2017'!Z27+' 2016-2017'!AF27)</f>
        <v>1</v>
      </c>
      <c r="C27" s="69">
        <f>VLOOKUP(' 2016-2017'!B25:B82,' 2016-2017'!B27:C82,1,FALSE)</f>
        <v>42328</v>
      </c>
      <c r="D27" s="41"/>
      <c r="E27" s="16"/>
      <c r="F27" s="4"/>
      <c r="G27" s="18"/>
      <c r="H27" s="23"/>
      <c r="I27" s="24"/>
      <c r="J27" s="25"/>
      <c r="K27" s="4"/>
      <c r="L27" s="27"/>
      <c r="M27" s="38"/>
      <c r="N27" s="135"/>
      <c r="O27" s="31"/>
      <c r="P27" s="1">
        <f t="shared" si="10"/>
        <v>0</v>
      </c>
      <c r="Q27" s="27"/>
      <c r="R27" s="31" t="str">
        <f t="shared" si="12"/>
        <v/>
      </c>
      <c r="S27" s="15"/>
      <c r="T27" s="16"/>
      <c r="U27" s="12">
        <f t="shared" si="11"/>
        <v>0</v>
      </c>
      <c r="V27" s="182">
        <f t="shared" si="0"/>
        <v>0</v>
      </c>
      <c r="W27" s="16"/>
      <c r="X27" s="38" t="str">
        <f t="shared" si="3"/>
        <v/>
      </c>
      <c r="Y27" s="15"/>
      <c r="Z27" s="16"/>
      <c r="AA27" s="188">
        <f t="shared" si="4"/>
        <v>0</v>
      </c>
      <c r="AB27" s="12">
        <f t="shared" si="5"/>
        <v>0</v>
      </c>
      <c r="AC27" s="187"/>
      <c r="AD27" s="23" t="str">
        <f t="shared" si="6"/>
        <v/>
      </c>
      <c r="AE27" s="15"/>
      <c r="AF27" s="16"/>
      <c r="AG27" s="188">
        <f t="shared" si="7"/>
        <v>0</v>
      </c>
      <c r="AH27" s="12">
        <f t="shared" si="8"/>
        <v>0</v>
      </c>
      <c r="AI27" s="187"/>
      <c r="AJ27" s="23" t="str">
        <f t="shared" si="9"/>
        <v/>
      </c>
    </row>
    <row r="28" spans="1:36" ht="18" customHeight="1" x14ac:dyDescent="0.2">
      <c r="A28" s="6" t="s">
        <v>29</v>
      </c>
      <c r="B28" s="132">
        <f>SUM(' 2016-2017'!D28+' 2016-2017'!I28+' 2016-2017'!N28+' 2016-2017'!S28+' 2016-2017'!Z28+' 2016-2017'!AF28)</f>
        <v>0</v>
      </c>
      <c r="C28" s="69" t="e">
        <f>VLOOKUP(' 2016-2017'!B26:B83,' 2016-2017'!B28:C83,1,FALSE)</f>
        <v>#N/A</v>
      </c>
      <c r="D28" s="41"/>
      <c r="E28" s="16"/>
      <c r="F28" s="4"/>
      <c r="G28" s="18"/>
      <c r="H28" s="23"/>
      <c r="I28" s="24"/>
      <c r="J28" s="25"/>
      <c r="K28" s="4"/>
      <c r="L28" s="27"/>
      <c r="M28" s="38"/>
      <c r="N28" s="135"/>
      <c r="O28" s="31"/>
      <c r="P28" s="1">
        <f t="shared" si="10"/>
        <v>0</v>
      </c>
      <c r="Q28" s="27"/>
      <c r="R28" s="31" t="str">
        <f t="shared" si="12"/>
        <v/>
      </c>
      <c r="S28" s="15"/>
      <c r="T28" s="16"/>
      <c r="U28" s="12">
        <f t="shared" si="11"/>
        <v>0</v>
      </c>
      <c r="V28" s="182">
        <f t="shared" si="0"/>
        <v>0</v>
      </c>
      <c r="W28" s="16"/>
      <c r="X28" s="38" t="str">
        <f t="shared" si="3"/>
        <v/>
      </c>
      <c r="Y28" s="15"/>
      <c r="Z28" s="16"/>
      <c r="AA28" s="188">
        <f t="shared" si="4"/>
        <v>0</v>
      </c>
      <c r="AB28" s="12">
        <f t="shared" si="5"/>
        <v>0</v>
      </c>
      <c r="AC28" s="187"/>
      <c r="AD28" s="23" t="str">
        <f t="shared" si="6"/>
        <v/>
      </c>
      <c r="AE28" s="15"/>
      <c r="AF28" s="16"/>
      <c r="AG28" s="188">
        <f t="shared" si="7"/>
        <v>0</v>
      </c>
      <c r="AH28" s="12">
        <f t="shared" si="8"/>
        <v>0</v>
      </c>
      <c r="AI28" s="187"/>
      <c r="AJ28" s="23" t="str">
        <f t="shared" si="9"/>
        <v/>
      </c>
    </row>
    <row r="29" spans="1:36" ht="18" customHeight="1" x14ac:dyDescent="0.2">
      <c r="A29" s="6" t="s">
        <v>30</v>
      </c>
      <c r="B29" s="132">
        <f>SUM(' 2016-2017'!D29+' 2016-2017'!I29+' 2016-2017'!N29+' 2016-2017'!S29+' 2016-2017'!Z29+' 2016-2017'!AF29)</f>
        <v>1</v>
      </c>
      <c r="C29" s="69">
        <f>VLOOKUP(' 2016-2017'!B27:B84,' 2016-2017'!B29:C84,1,FALSE)</f>
        <v>42642</v>
      </c>
      <c r="D29" s="41"/>
      <c r="E29" s="16"/>
      <c r="F29" s="4"/>
      <c r="G29" s="18"/>
      <c r="H29" s="23"/>
      <c r="I29" s="24"/>
      <c r="J29" s="25"/>
      <c r="K29" s="4"/>
      <c r="L29" s="27"/>
      <c r="M29" s="38"/>
      <c r="N29" s="135"/>
      <c r="O29" s="31"/>
      <c r="P29" s="1">
        <f t="shared" si="10"/>
        <v>0</v>
      </c>
      <c r="Q29" s="27"/>
      <c r="R29" s="31" t="str">
        <f t="shared" si="12"/>
        <v/>
      </c>
      <c r="S29" s="15"/>
      <c r="T29" s="16"/>
      <c r="U29" s="12">
        <f t="shared" si="11"/>
        <v>0</v>
      </c>
      <c r="V29" s="182">
        <f t="shared" si="0"/>
        <v>0</v>
      </c>
      <c r="W29" s="16"/>
      <c r="X29" s="38" t="str">
        <f t="shared" si="3"/>
        <v/>
      </c>
      <c r="Y29" s="15"/>
      <c r="Z29" s="16"/>
      <c r="AA29" s="188">
        <f t="shared" si="4"/>
        <v>0</v>
      </c>
      <c r="AB29" s="12">
        <f t="shared" si="5"/>
        <v>0</v>
      </c>
      <c r="AC29" s="187"/>
      <c r="AD29" s="23" t="str">
        <f t="shared" si="6"/>
        <v/>
      </c>
      <c r="AE29" s="15"/>
      <c r="AF29" s="16"/>
      <c r="AG29" s="188">
        <f t="shared" si="7"/>
        <v>0</v>
      </c>
      <c r="AH29" s="12">
        <f t="shared" si="8"/>
        <v>0</v>
      </c>
      <c r="AI29" s="187"/>
      <c r="AJ29" s="23" t="str">
        <f t="shared" si="9"/>
        <v/>
      </c>
    </row>
    <row r="30" spans="1:36" ht="18" customHeight="1" x14ac:dyDescent="0.2">
      <c r="A30" s="6" t="s">
        <v>31</v>
      </c>
      <c r="B30" s="132">
        <f>SUM(' 2016-2017'!D30+' 2016-2017'!I30+' 2016-2017'!N30+' 2016-2017'!S30+' 2016-2017'!Z30+' 2016-2017'!AF30)</f>
        <v>2</v>
      </c>
      <c r="C30" s="69">
        <f>VLOOKUP(' 2016-2017'!B28:B85,' 2016-2017'!B30:C85,1,FALSE)</f>
        <v>42513</v>
      </c>
      <c r="D30" s="41"/>
      <c r="E30" s="16"/>
      <c r="F30" s="4"/>
      <c r="G30" s="18"/>
      <c r="H30" s="23"/>
      <c r="I30" s="24"/>
      <c r="J30" s="25"/>
      <c r="K30" s="4"/>
      <c r="L30" s="27"/>
      <c r="M30" s="38"/>
      <c r="N30" s="135"/>
      <c r="O30" s="31"/>
      <c r="P30" s="1">
        <f t="shared" si="10"/>
        <v>0</v>
      </c>
      <c r="Q30" s="27"/>
      <c r="R30" s="31" t="str">
        <f t="shared" si="12"/>
        <v/>
      </c>
      <c r="S30" s="15"/>
      <c r="T30" s="16"/>
      <c r="U30" s="12">
        <f t="shared" si="11"/>
        <v>0</v>
      </c>
      <c r="V30" s="182">
        <f t="shared" si="0"/>
        <v>0</v>
      </c>
      <c r="W30" s="16"/>
      <c r="X30" s="38" t="str">
        <f t="shared" si="3"/>
        <v/>
      </c>
      <c r="Y30" s="15"/>
      <c r="Z30" s="16"/>
      <c r="AA30" s="188">
        <f t="shared" si="4"/>
        <v>0</v>
      </c>
      <c r="AB30" s="12">
        <f t="shared" si="5"/>
        <v>0</v>
      </c>
      <c r="AC30" s="187"/>
      <c r="AD30" s="23" t="str">
        <f t="shared" si="6"/>
        <v/>
      </c>
      <c r="AE30" s="15"/>
      <c r="AF30" s="16"/>
      <c r="AG30" s="188">
        <f t="shared" si="7"/>
        <v>0</v>
      </c>
      <c r="AH30" s="12">
        <f t="shared" si="8"/>
        <v>0</v>
      </c>
      <c r="AI30" s="187"/>
      <c r="AJ30" s="23" t="str">
        <f t="shared" si="9"/>
        <v/>
      </c>
    </row>
    <row r="31" spans="1:36" ht="18" customHeight="1" x14ac:dyDescent="0.2">
      <c r="A31" s="6" t="s">
        <v>32</v>
      </c>
      <c r="B31" s="132">
        <f>SUM(' 2016-2017'!D31+' 2016-2017'!I31+' 2016-2017'!N31+' 2016-2017'!S31+' 2016-2017'!Z31+' 2016-2017'!AF31)</f>
        <v>2</v>
      </c>
      <c r="C31" s="69">
        <f>VLOOKUP(' 2016-2017'!B29:B86,' 2016-2017'!B31:C86,1,FALSE)</f>
        <v>42590</v>
      </c>
      <c r="D31" s="41"/>
      <c r="E31" s="16"/>
      <c r="F31" s="4"/>
      <c r="G31" s="18"/>
      <c r="H31" s="23"/>
      <c r="I31" s="24"/>
      <c r="J31" s="25"/>
      <c r="K31" s="4"/>
      <c r="L31" s="27"/>
      <c r="M31" s="38"/>
      <c r="N31" s="135"/>
      <c r="O31" s="31"/>
      <c r="P31" s="1">
        <f t="shared" si="10"/>
        <v>0</v>
      </c>
      <c r="Q31" s="27"/>
      <c r="R31" s="31"/>
      <c r="S31" s="15"/>
      <c r="T31" s="16"/>
      <c r="U31" s="12">
        <f t="shared" si="11"/>
        <v>0</v>
      </c>
      <c r="V31" s="182">
        <f t="shared" si="0"/>
        <v>0</v>
      </c>
      <c r="W31" s="16"/>
      <c r="X31" s="38" t="str">
        <f t="shared" si="3"/>
        <v/>
      </c>
      <c r="Y31" s="15"/>
      <c r="Z31" s="16"/>
      <c r="AA31" s="188">
        <f t="shared" si="4"/>
        <v>0</v>
      </c>
      <c r="AB31" s="12">
        <f t="shared" si="5"/>
        <v>0</v>
      </c>
      <c r="AC31" s="187"/>
      <c r="AD31" s="23" t="str">
        <f t="shared" si="6"/>
        <v/>
      </c>
      <c r="AE31" s="15"/>
      <c r="AF31" s="16"/>
      <c r="AG31" s="188">
        <f t="shared" si="7"/>
        <v>0</v>
      </c>
      <c r="AH31" s="12">
        <f t="shared" si="8"/>
        <v>0</v>
      </c>
      <c r="AI31" s="187"/>
      <c r="AJ31" s="23" t="str">
        <f t="shared" si="9"/>
        <v/>
      </c>
    </row>
    <row r="32" spans="1:36" ht="18" customHeight="1" x14ac:dyDescent="0.2">
      <c r="A32" s="6" t="s">
        <v>33</v>
      </c>
      <c r="B32" s="132">
        <f>SUM(' 2016-2017'!D32+' 2016-2017'!I32+' 2016-2017'!N32+' 2016-2017'!S32+' 2016-2017'!Z32+' 2016-2017'!AF32)</f>
        <v>1</v>
      </c>
      <c r="C32" s="69">
        <f>VLOOKUP(' 2016-2017'!B30:B87,' 2016-2017'!B32:C87,1,FALSE)</f>
        <v>42676</v>
      </c>
      <c r="D32" s="41"/>
      <c r="E32" s="16"/>
      <c r="F32" s="4"/>
      <c r="G32" s="18"/>
      <c r="H32" s="23"/>
      <c r="I32" s="24"/>
      <c r="J32" s="25"/>
      <c r="K32" s="4"/>
      <c r="L32" s="27"/>
      <c r="M32" s="38"/>
      <c r="N32" s="135"/>
      <c r="O32" s="31"/>
      <c r="P32" s="1">
        <f t="shared" si="10"/>
        <v>0</v>
      </c>
      <c r="Q32" s="27"/>
      <c r="R32" s="31"/>
      <c r="S32" s="15"/>
      <c r="T32" s="16"/>
      <c r="U32" s="12">
        <f t="shared" si="11"/>
        <v>0</v>
      </c>
      <c r="V32" s="182">
        <f t="shared" si="0"/>
        <v>0</v>
      </c>
      <c r="W32" s="16"/>
      <c r="X32" s="38" t="str">
        <f t="shared" si="3"/>
        <v/>
      </c>
      <c r="Y32" s="15"/>
      <c r="Z32" s="16"/>
      <c r="AA32" s="188">
        <f t="shared" si="4"/>
        <v>0</v>
      </c>
      <c r="AB32" s="12">
        <f t="shared" si="5"/>
        <v>0</v>
      </c>
      <c r="AC32" s="187"/>
      <c r="AD32" s="23" t="str">
        <f t="shared" si="6"/>
        <v/>
      </c>
      <c r="AE32" s="15"/>
      <c r="AF32" s="16"/>
      <c r="AG32" s="188">
        <f t="shared" si="7"/>
        <v>0</v>
      </c>
      <c r="AH32" s="12">
        <f t="shared" si="8"/>
        <v>0</v>
      </c>
      <c r="AI32" s="187"/>
      <c r="AJ32" s="23" t="str">
        <f t="shared" si="9"/>
        <v/>
      </c>
    </row>
    <row r="33" spans="1:36" ht="18" customHeight="1" x14ac:dyDescent="0.2">
      <c r="A33" s="6" t="s">
        <v>34</v>
      </c>
      <c r="B33" s="132">
        <f>SUM(' 2016-2017'!D33+' 2016-2017'!I33+' 2016-2017'!N33+' 2016-2017'!S33+' 2016-2017'!Z33+' 2016-2017'!AF33)</f>
        <v>0</v>
      </c>
      <c r="C33" s="69" t="e">
        <f>VLOOKUP(' 2016-2017'!B31:B88,' 2016-2017'!B33:C88,1,FALSE)</f>
        <v>#N/A</v>
      </c>
      <c r="D33" s="41"/>
      <c r="E33" s="16"/>
      <c r="F33" s="4"/>
      <c r="G33" s="18"/>
      <c r="H33" s="23"/>
      <c r="I33" s="24"/>
      <c r="J33" s="25"/>
      <c r="K33" s="4"/>
      <c r="L33" s="27"/>
      <c r="M33" s="38"/>
      <c r="N33" s="135"/>
      <c r="O33" s="25"/>
      <c r="P33" s="4">
        <f t="shared" si="10"/>
        <v>0</v>
      </c>
      <c r="Q33" s="27"/>
      <c r="R33" s="31"/>
      <c r="S33" s="15"/>
      <c r="T33" s="16"/>
      <c r="U33" s="12">
        <f t="shared" si="11"/>
        <v>0</v>
      </c>
      <c r="V33" s="182">
        <f t="shared" si="0"/>
        <v>0</v>
      </c>
      <c r="W33" s="16"/>
      <c r="X33" s="38"/>
      <c r="Y33" s="15"/>
      <c r="Z33" s="16"/>
      <c r="AA33" s="188">
        <f t="shared" si="4"/>
        <v>0</v>
      </c>
      <c r="AB33" s="12">
        <f t="shared" si="5"/>
        <v>0</v>
      </c>
      <c r="AC33" s="187"/>
      <c r="AD33" s="23"/>
      <c r="AE33" s="15"/>
      <c r="AF33" s="16"/>
      <c r="AG33" s="188">
        <f t="shared" si="7"/>
        <v>0</v>
      </c>
      <c r="AH33" s="12">
        <f t="shared" si="8"/>
        <v>0</v>
      </c>
      <c r="AI33" s="187"/>
      <c r="AJ33" s="23"/>
    </row>
    <row r="34" spans="1:36" ht="18" customHeight="1" x14ac:dyDescent="0.2">
      <c r="A34" s="6" t="s">
        <v>35</v>
      </c>
      <c r="B34" s="132">
        <f>SUM(' 2016-2017'!D34+' 2016-2017'!I34+' 2016-2017'!N34+' 2016-2017'!S34+' 2016-2017'!Z34+' 2016-2017'!AF34)</f>
        <v>3</v>
      </c>
      <c r="C34" s="69">
        <f>VLOOKUP(' 2016-2017'!B32:B89,' 2016-2017'!B34:C89,1,FALSE)</f>
        <v>42460</v>
      </c>
      <c r="D34" s="41"/>
      <c r="E34" s="16"/>
      <c r="F34" s="4"/>
      <c r="G34" s="18"/>
      <c r="H34" s="23"/>
      <c r="I34" s="24"/>
      <c r="J34" s="25"/>
      <c r="K34" s="4"/>
      <c r="L34" s="27"/>
      <c r="M34" s="38"/>
      <c r="N34" s="135"/>
      <c r="O34" s="25"/>
      <c r="P34" s="4">
        <f t="shared" si="10"/>
        <v>0</v>
      </c>
      <c r="Q34" s="27"/>
      <c r="R34" s="31"/>
      <c r="S34" s="15"/>
      <c r="T34" s="16"/>
      <c r="U34" s="12">
        <f t="shared" si="11"/>
        <v>0</v>
      </c>
      <c r="V34" s="182">
        <f t="shared" si="0"/>
        <v>0</v>
      </c>
      <c r="W34" s="16"/>
      <c r="X34" s="38"/>
      <c r="Y34" s="15"/>
      <c r="Z34" s="16"/>
      <c r="AA34" s="188">
        <f t="shared" si="4"/>
        <v>0</v>
      </c>
      <c r="AB34" s="12">
        <f t="shared" si="5"/>
        <v>0</v>
      </c>
      <c r="AC34" s="187"/>
      <c r="AD34" s="23"/>
      <c r="AE34" s="15"/>
      <c r="AF34" s="16"/>
      <c r="AG34" s="188">
        <f t="shared" si="7"/>
        <v>0</v>
      </c>
      <c r="AH34" s="12">
        <f t="shared" si="8"/>
        <v>0</v>
      </c>
      <c r="AI34" s="187"/>
      <c r="AJ34" s="23"/>
    </row>
    <row r="35" spans="1:36" ht="18" customHeight="1" x14ac:dyDescent="0.2">
      <c r="A35" s="6" t="s">
        <v>39</v>
      </c>
      <c r="B35" s="132">
        <f>SUM(' 2016-2017'!D35+' 2016-2017'!I35+' 2016-2017'!N35+' 2016-2017'!S35+' 2016-2017'!Z35+' 2016-2017'!AF35)</f>
        <v>3</v>
      </c>
      <c r="C35" s="69">
        <f>VLOOKUP(' 2016-2017'!B33:B90,' 2016-2017'!B35:C90,1,FALSE)</f>
        <v>42492</v>
      </c>
      <c r="D35" s="41"/>
      <c r="E35" s="42"/>
      <c r="F35" s="12"/>
      <c r="G35" s="18"/>
      <c r="H35" s="23"/>
      <c r="I35" s="24"/>
      <c r="J35" s="25"/>
      <c r="K35" s="4"/>
      <c r="L35" s="27"/>
      <c r="M35" s="38"/>
      <c r="N35" s="135"/>
      <c r="O35" s="25"/>
      <c r="P35" s="4">
        <f t="shared" si="10"/>
        <v>0</v>
      </c>
      <c r="Q35" s="27"/>
      <c r="R35" s="31"/>
      <c r="S35" s="17"/>
      <c r="T35" s="18"/>
      <c r="U35" s="12">
        <f t="shared" si="11"/>
        <v>0</v>
      </c>
      <c r="V35" s="182">
        <f t="shared" si="0"/>
        <v>0</v>
      </c>
      <c r="W35" s="16"/>
      <c r="X35" s="38"/>
      <c r="Y35" s="17"/>
      <c r="Z35" s="18"/>
      <c r="AA35" s="188">
        <f t="shared" si="4"/>
        <v>0</v>
      </c>
      <c r="AB35" s="12">
        <f t="shared" si="5"/>
        <v>0</v>
      </c>
      <c r="AC35" s="187"/>
      <c r="AD35" s="23"/>
      <c r="AE35" s="17"/>
      <c r="AF35" s="18"/>
      <c r="AG35" s="188">
        <f t="shared" si="7"/>
        <v>0</v>
      </c>
      <c r="AH35" s="12">
        <f t="shared" si="8"/>
        <v>0</v>
      </c>
      <c r="AI35" s="187"/>
      <c r="AJ35" s="23"/>
    </row>
    <row r="36" spans="1:36" ht="18" customHeight="1" x14ac:dyDescent="0.2">
      <c r="A36" s="6" t="s">
        <v>40</v>
      </c>
      <c r="B36" s="132">
        <f>SUM(' 2016-2017'!D36+' 2016-2017'!I36+' 2016-2017'!N36+' 2016-2017'!S36+' 2016-2017'!Z36+' 2016-2017'!AF36)</f>
        <v>0</v>
      </c>
      <c r="C36" s="69" t="e">
        <f>VLOOKUP(' 2016-2017'!B34:B91,' 2016-2017'!B36:C91,1,FALSE)</f>
        <v>#N/A</v>
      </c>
      <c r="D36" s="130"/>
      <c r="E36" s="18"/>
      <c r="F36" s="4"/>
      <c r="G36" s="18"/>
      <c r="H36" s="23"/>
      <c r="I36" s="26"/>
      <c r="J36" s="27"/>
      <c r="K36" s="4"/>
      <c r="L36" s="27"/>
      <c r="M36" s="38"/>
      <c r="N36" s="136"/>
      <c r="O36" s="27"/>
      <c r="P36" s="4">
        <f t="shared" si="10"/>
        <v>0</v>
      </c>
      <c r="Q36" s="27"/>
      <c r="R36" s="31"/>
      <c r="S36" s="17"/>
      <c r="T36" s="18"/>
      <c r="U36" s="12">
        <f t="shared" si="11"/>
        <v>0</v>
      </c>
      <c r="V36" s="182">
        <f t="shared" si="0"/>
        <v>0</v>
      </c>
      <c r="W36" s="16"/>
      <c r="X36" s="38"/>
      <c r="Y36" s="17"/>
      <c r="Z36" s="18"/>
      <c r="AA36" s="188">
        <f t="shared" si="4"/>
        <v>0</v>
      </c>
      <c r="AB36" s="12">
        <f t="shared" si="5"/>
        <v>0</v>
      </c>
      <c r="AC36" s="187"/>
      <c r="AD36" s="23"/>
      <c r="AE36" s="17"/>
      <c r="AF36" s="18"/>
      <c r="AG36" s="188">
        <f t="shared" si="7"/>
        <v>0</v>
      </c>
      <c r="AH36" s="12">
        <f t="shared" si="8"/>
        <v>0</v>
      </c>
      <c r="AI36" s="187"/>
      <c r="AJ36" s="23"/>
    </row>
    <row r="37" spans="1:36" ht="18" customHeight="1" x14ac:dyDescent="0.2">
      <c r="A37" s="6" t="s">
        <v>41</v>
      </c>
      <c r="B37" s="132">
        <f>SUM(' 2016-2017'!D37+' 2016-2017'!I37+' 2016-2017'!N37+' 2016-2017'!S37+' 2016-2017'!Z37+' 2016-2017'!AF37)</f>
        <v>1</v>
      </c>
      <c r="C37" s="69">
        <f>VLOOKUP(' 2016-2017'!B35:B92,' 2016-2017'!B37:C92,1,FALSE)</f>
        <v>42695</v>
      </c>
      <c r="D37" s="41"/>
      <c r="E37" s="16"/>
      <c r="F37" s="4"/>
      <c r="G37" s="18"/>
      <c r="H37" s="23"/>
      <c r="I37" s="26"/>
      <c r="J37" s="27"/>
      <c r="K37" s="4"/>
      <c r="L37" s="27"/>
      <c r="M37" s="38"/>
      <c r="N37" s="136"/>
      <c r="O37" s="27"/>
      <c r="P37" s="4">
        <f t="shared" si="10"/>
        <v>0</v>
      </c>
      <c r="Q37" s="27"/>
      <c r="R37" s="31"/>
      <c r="S37" s="17"/>
      <c r="T37" s="18"/>
      <c r="U37" s="12">
        <f t="shared" si="11"/>
        <v>0</v>
      </c>
      <c r="V37" s="182">
        <f t="shared" si="0"/>
        <v>0</v>
      </c>
      <c r="W37" s="16"/>
      <c r="X37" s="38"/>
      <c r="Y37" s="17"/>
      <c r="Z37" s="18"/>
      <c r="AA37" s="188">
        <f t="shared" si="4"/>
        <v>0</v>
      </c>
      <c r="AB37" s="12">
        <f t="shared" si="5"/>
        <v>0</v>
      </c>
      <c r="AC37" s="187"/>
      <c r="AD37" s="23"/>
      <c r="AE37" s="17"/>
      <c r="AF37" s="18"/>
      <c r="AG37" s="188">
        <f t="shared" si="7"/>
        <v>0</v>
      </c>
      <c r="AH37" s="12">
        <f t="shared" si="8"/>
        <v>0</v>
      </c>
      <c r="AI37" s="187"/>
      <c r="AJ37" s="23"/>
    </row>
    <row r="38" spans="1:36" ht="18" customHeight="1" x14ac:dyDescent="0.2">
      <c r="A38" s="6" t="s">
        <v>42</v>
      </c>
      <c r="B38" s="132">
        <f>SUM(' 2016-2017'!D38+' 2016-2017'!I38+' 2016-2017'!N38+' 2016-2017'!S38+' 2016-2017'!Z38+' 2016-2017'!AF38)</f>
        <v>6</v>
      </c>
      <c r="C38" s="69">
        <f>VLOOKUP(' 2016-2017'!B36:B93,' 2016-2017'!B38:C93,1,FALSE)</f>
        <v>42555</v>
      </c>
      <c r="D38" s="41"/>
      <c r="E38" s="16"/>
      <c r="F38" s="4"/>
      <c r="G38" s="18"/>
      <c r="H38" s="23"/>
      <c r="I38" s="135"/>
      <c r="J38" s="25"/>
      <c r="K38" s="4"/>
      <c r="L38" s="27"/>
      <c r="M38" s="38"/>
      <c r="N38" s="135"/>
      <c r="O38" s="25"/>
      <c r="P38" s="4">
        <f t="shared" si="10"/>
        <v>0</v>
      </c>
      <c r="Q38" s="27"/>
      <c r="R38" s="31"/>
      <c r="S38" s="15"/>
      <c r="T38" s="16"/>
      <c r="U38" s="12">
        <f t="shared" si="11"/>
        <v>0</v>
      </c>
      <c r="V38" s="182">
        <f t="shared" si="0"/>
        <v>0</v>
      </c>
      <c r="W38" s="16"/>
      <c r="X38" s="38"/>
      <c r="Y38" s="15"/>
      <c r="Z38" s="16"/>
      <c r="AA38" s="188">
        <f t="shared" si="4"/>
        <v>0</v>
      </c>
      <c r="AB38" s="12">
        <f t="shared" si="5"/>
        <v>0</v>
      </c>
      <c r="AC38" s="187"/>
      <c r="AD38" s="23"/>
      <c r="AE38" s="15"/>
      <c r="AF38" s="16"/>
      <c r="AG38" s="188">
        <f t="shared" si="7"/>
        <v>0</v>
      </c>
      <c r="AH38" s="12">
        <f t="shared" si="8"/>
        <v>0</v>
      </c>
      <c r="AI38" s="187"/>
      <c r="AJ38" s="23"/>
    </row>
    <row r="39" spans="1:36" ht="18" customHeight="1" x14ac:dyDescent="0.2">
      <c r="A39" s="6" t="s">
        <v>43</v>
      </c>
      <c r="B39" s="132">
        <f>SUM(' 2016-2017'!D39+' 2016-2017'!I39+' 2016-2017'!N39+' 2016-2017'!S39+' 2016-2017'!Z39+' 2016-2017'!AF39)</f>
        <v>4</v>
      </c>
      <c r="C39" s="69">
        <f>VLOOKUP(' 2016-2017'!B37:B94,' 2016-2017'!B39:C94,1,FALSE)</f>
        <v>42636</v>
      </c>
      <c r="D39" s="41"/>
      <c r="E39" s="16"/>
      <c r="F39" s="4"/>
      <c r="G39" s="18"/>
      <c r="H39" s="23"/>
      <c r="I39" s="24"/>
      <c r="J39" s="25"/>
      <c r="K39" s="4"/>
      <c r="L39" s="27"/>
      <c r="M39" s="38"/>
      <c r="N39" s="135"/>
      <c r="O39" s="25"/>
      <c r="P39" s="4">
        <f t="shared" si="10"/>
        <v>0</v>
      </c>
      <c r="Q39" s="27"/>
      <c r="R39" s="31"/>
      <c r="S39" s="15"/>
      <c r="T39" s="16"/>
      <c r="U39" s="12">
        <f t="shared" si="11"/>
        <v>0</v>
      </c>
      <c r="V39" s="182">
        <f t="shared" si="0"/>
        <v>0</v>
      </c>
      <c r="W39" s="16"/>
      <c r="X39" s="38"/>
      <c r="Y39" s="17"/>
      <c r="Z39" s="18"/>
      <c r="AA39" s="188">
        <f t="shared" si="4"/>
        <v>0</v>
      </c>
      <c r="AB39" s="12">
        <f t="shared" si="5"/>
        <v>0</v>
      </c>
      <c r="AC39" s="187"/>
      <c r="AD39" s="23"/>
      <c r="AE39" s="17"/>
      <c r="AF39" s="18"/>
      <c r="AG39" s="188">
        <f t="shared" si="7"/>
        <v>0</v>
      </c>
      <c r="AH39" s="12">
        <f t="shared" si="8"/>
        <v>0</v>
      </c>
      <c r="AI39" s="187"/>
      <c r="AJ39" s="23"/>
    </row>
    <row r="40" spans="1:36" ht="18" customHeight="1" x14ac:dyDescent="0.2">
      <c r="A40" s="6" t="s">
        <v>44</v>
      </c>
      <c r="B40" s="132">
        <f>SUM(' 2016-2017'!D40+' 2016-2017'!I40+' 2016-2017'!N40+' 2016-2017'!S40+' 2016-2017'!Z40+' 2016-2017'!AF40)</f>
        <v>2</v>
      </c>
      <c r="C40" s="69">
        <f>VLOOKUP(' 2016-2017'!B38:B95,' 2016-2017'!B40:C95,1,FALSE)</f>
        <v>42564</v>
      </c>
      <c r="D40" s="41"/>
      <c r="E40" s="16"/>
      <c r="F40" s="4"/>
      <c r="G40" s="18"/>
      <c r="H40" s="23"/>
      <c r="I40" s="24"/>
      <c r="J40" s="25"/>
      <c r="K40" s="4"/>
      <c r="L40" s="27"/>
      <c r="M40" s="38"/>
      <c r="N40" s="136"/>
      <c r="O40" s="27"/>
      <c r="P40" s="4">
        <f t="shared" si="10"/>
        <v>0</v>
      </c>
      <c r="Q40" s="27"/>
      <c r="R40" s="31"/>
      <c r="S40" s="17"/>
      <c r="T40" s="18"/>
      <c r="U40" s="12">
        <f t="shared" si="11"/>
        <v>0</v>
      </c>
      <c r="V40" s="182">
        <f t="shared" si="0"/>
        <v>0</v>
      </c>
      <c r="W40" s="16"/>
      <c r="X40" s="38"/>
      <c r="Y40" s="17"/>
      <c r="Z40" s="18"/>
      <c r="AA40" s="188">
        <f t="shared" si="4"/>
        <v>0</v>
      </c>
      <c r="AB40" s="12">
        <f t="shared" si="5"/>
        <v>0</v>
      </c>
      <c r="AC40" s="187"/>
      <c r="AD40" s="23"/>
      <c r="AE40" s="17"/>
      <c r="AF40" s="18"/>
      <c r="AG40" s="188">
        <f t="shared" si="7"/>
        <v>0</v>
      </c>
      <c r="AH40" s="12">
        <f t="shared" si="8"/>
        <v>0</v>
      </c>
      <c r="AI40" s="187"/>
      <c r="AJ40" s="23"/>
    </row>
    <row r="41" spans="1:36" ht="18" customHeight="1" x14ac:dyDescent="0.2">
      <c r="A41" s="6" t="s">
        <v>45</v>
      </c>
      <c r="B41" s="132">
        <f>SUM(' 2016-2017'!D41+' 2016-2017'!I41+' 2016-2017'!N41+' 2016-2017'!S41+' 2016-2017'!Z41+' 2016-2017'!AF41)</f>
        <v>1</v>
      </c>
      <c r="C41" s="69">
        <f>VLOOKUP(' 2016-2017'!B39:B96,' 2016-2017'!B41:C96,1,FALSE)</f>
        <v>42694</v>
      </c>
      <c r="D41" s="41"/>
      <c r="E41" s="16"/>
      <c r="F41" s="4"/>
      <c r="G41" s="18"/>
      <c r="H41" s="23"/>
      <c r="I41" s="26"/>
      <c r="J41" s="27"/>
      <c r="K41" s="4"/>
      <c r="L41" s="27"/>
      <c r="M41" s="38"/>
      <c r="N41" s="136"/>
      <c r="O41" s="27"/>
      <c r="P41" s="4">
        <f t="shared" si="10"/>
        <v>0</v>
      </c>
      <c r="Q41" s="27"/>
      <c r="R41" s="31"/>
      <c r="S41" s="17"/>
      <c r="T41" s="18"/>
      <c r="U41" s="12">
        <f t="shared" si="11"/>
        <v>0</v>
      </c>
      <c r="V41" s="182">
        <f t="shared" si="0"/>
        <v>0</v>
      </c>
      <c r="W41" s="16"/>
      <c r="X41" s="38"/>
      <c r="Y41" s="17"/>
      <c r="Z41" s="18"/>
      <c r="AA41" s="188">
        <f t="shared" si="4"/>
        <v>0</v>
      </c>
      <c r="AB41" s="12">
        <f t="shared" si="5"/>
        <v>0</v>
      </c>
      <c r="AC41" s="187"/>
      <c r="AD41" s="23"/>
      <c r="AE41" s="17"/>
      <c r="AF41" s="18"/>
      <c r="AG41" s="188">
        <f t="shared" si="7"/>
        <v>0</v>
      </c>
      <c r="AH41" s="12">
        <f t="shared" si="8"/>
        <v>0</v>
      </c>
      <c r="AI41" s="187"/>
      <c r="AJ41" s="23"/>
    </row>
    <row r="42" spans="1:36" ht="18" customHeight="1" x14ac:dyDescent="0.2">
      <c r="A42" s="6" t="s">
        <v>46</v>
      </c>
      <c r="B42" s="132">
        <f>SUM(' 2016-2017'!D42+' 2016-2017'!I42+' 2016-2017'!N42+' 2016-2017'!S42+' 2016-2017'!Z42+' 2016-2017'!AF42)</f>
        <v>2</v>
      </c>
      <c r="C42" s="69">
        <f>VLOOKUP(' 2016-2017'!B40:B97,' 2016-2017'!B42:C97,1,FALSE)</f>
        <v>42343</v>
      </c>
      <c r="D42" s="41"/>
      <c r="E42" s="16"/>
      <c r="F42" s="4"/>
      <c r="G42" s="18"/>
      <c r="H42" s="23"/>
      <c r="I42" s="24"/>
      <c r="J42" s="25"/>
      <c r="K42" s="4"/>
      <c r="L42" s="27"/>
      <c r="M42" s="38"/>
      <c r="N42" s="136"/>
      <c r="O42" s="27"/>
      <c r="P42" s="4">
        <f t="shared" si="10"/>
        <v>0</v>
      </c>
      <c r="Q42" s="27"/>
      <c r="R42" s="31"/>
      <c r="S42" s="17"/>
      <c r="T42" s="18"/>
      <c r="U42" s="12">
        <f t="shared" si="11"/>
        <v>0</v>
      </c>
      <c r="V42" s="182">
        <f t="shared" si="0"/>
        <v>0</v>
      </c>
      <c r="W42" s="16"/>
      <c r="X42" s="38"/>
      <c r="Y42" s="17"/>
      <c r="Z42" s="18"/>
      <c r="AA42" s="188">
        <f t="shared" si="4"/>
        <v>0</v>
      </c>
      <c r="AB42" s="12">
        <f t="shared" si="5"/>
        <v>0</v>
      </c>
      <c r="AC42" s="187"/>
      <c r="AD42" s="23"/>
      <c r="AE42" s="17"/>
      <c r="AF42" s="18"/>
      <c r="AG42" s="188">
        <f t="shared" si="7"/>
        <v>0</v>
      </c>
      <c r="AH42" s="12">
        <f t="shared" si="8"/>
        <v>0</v>
      </c>
      <c r="AI42" s="187"/>
      <c r="AJ42" s="23"/>
    </row>
    <row r="43" spans="1:36" ht="18" customHeight="1" x14ac:dyDescent="0.2">
      <c r="A43" s="6" t="s">
        <v>47</v>
      </c>
      <c r="B43" s="132">
        <f>SUM(' 2016-2017'!D43+' 2016-2017'!I43+' 2016-2017'!N43+' 2016-2017'!S43+' 2016-2017'!Z43+' 2016-2017'!AF43)</f>
        <v>2</v>
      </c>
      <c r="C43" s="69">
        <f>VLOOKUP(' 2016-2017'!B41:B98,' 2016-2017'!B43:C98,1,FALSE)</f>
        <v>42466</v>
      </c>
      <c r="D43" s="41"/>
      <c r="E43" s="16"/>
      <c r="F43" s="4"/>
      <c r="G43" s="18"/>
      <c r="H43" s="23"/>
      <c r="I43" s="24"/>
      <c r="J43" s="25"/>
      <c r="K43" s="4"/>
      <c r="L43" s="27"/>
      <c r="M43" s="38"/>
      <c r="N43" s="136"/>
      <c r="O43" s="27"/>
      <c r="P43" s="4">
        <f t="shared" si="10"/>
        <v>0</v>
      </c>
      <c r="Q43" s="27"/>
      <c r="R43" s="31"/>
      <c r="S43" s="17"/>
      <c r="T43" s="18"/>
      <c r="U43" s="12">
        <f t="shared" si="11"/>
        <v>0</v>
      </c>
      <c r="V43" s="182">
        <f t="shared" si="0"/>
        <v>0</v>
      </c>
      <c r="W43" s="16"/>
      <c r="X43" s="38" t="str">
        <f t="shared" si="3"/>
        <v/>
      </c>
      <c r="Y43" s="17"/>
      <c r="Z43" s="18"/>
      <c r="AA43" s="188">
        <f t="shared" si="4"/>
        <v>0</v>
      </c>
      <c r="AB43" s="12">
        <f t="shared" si="5"/>
        <v>0</v>
      </c>
      <c r="AC43" s="187"/>
      <c r="AD43" s="23" t="str">
        <f t="shared" si="6"/>
        <v/>
      </c>
      <c r="AE43" s="17"/>
      <c r="AF43" s="18"/>
      <c r="AG43" s="188">
        <f t="shared" si="7"/>
        <v>0</v>
      </c>
      <c r="AH43" s="12">
        <f t="shared" si="8"/>
        <v>0</v>
      </c>
      <c r="AI43" s="187"/>
      <c r="AJ43" s="23" t="str">
        <f t="shared" si="9"/>
        <v/>
      </c>
    </row>
    <row r="44" spans="1:36" ht="18" customHeight="1" x14ac:dyDescent="0.2">
      <c r="A44" s="6" t="s">
        <v>48</v>
      </c>
      <c r="B44" s="132">
        <f>SUM(' 2016-2017'!D44+' 2016-2017'!I44+' 2016-2017'!N44+' 2016-2017'!S44+' 2016-2017'!Z44+' 2016-2017'!AF44)</f>
        <v>1</v>
      </c>
      <c r="C44" s="69">
        <f>VLOOKUP(' 2016-2017'!B42:B99,' 2016-2017'!B44:C99,1,FALSE)</f>
        <v>42456</v>
      </c>
      <c r="D44" s="41"/>
      <c r="E44" s="16"/>
      <c r="F44" s="4"/>
      <c r="G44" s="18"/>
      <c r="H44" s="23"/>
      <c r="I44" s="26"/>
      <c r="J44" s="27"/>
      <c r="K44" s="4"/>
      <c r="L44" s="27"/>
      <c r="M44" s="38"/>
      <c r="N44" s="136"/>
      <c r="O44" s="27"/>
      <c r="P44" s="4">
        <f t="shared" si="10"/>
        <v>0</v>
      </c>
      <c r="Q44" s="27"/>
      <c r="R44" s="31"/>
      <c r="S44" s="17"/>
      <c r="T44" s="18"/>
      <c r="U44" s="12">
        <f t="shared" si="11"/>
        <v>0</v>
      </c>
      <c r="V44" s="182">
        <f t="shared" si="0"/>
        <v>0</v>
      </c>
      <c r="W44" s="16"/>
      <c r="X44" s="38" t="str">
        <f t="shared" si="3"/>
        <v/>
      </c>
      <c r="Y44" s="17"/>
      <c r="Z44" s="18"/>
      <c r="AA44" s="188">
        <f t="shared" si="4"/>
        <v>0</v>
      </c>
      <c r="AB44" s="12">
        <f t="shared" si="5"/>
        <v>0</v>
      </c>
      <c r="AC44" s="187"/>
      <c r="AD44" s="23" t="str">
        <f t="shared" si="6"/>
        <v/>
      </c>
      <c r="AE44" s="17"/>
      <c r="AF44" s="18"/>
      <c r="AG44" s="188">
        <f t="shared" si="7"/>
        <v>0</v>
      </c>
      <c r="AH44" s="12">
        <f t="shared" si="8"/>
        <v>0</v>
      </c>
      <c r="AI44" s="187"/>
      <c r="AJ44" s="23" t="str">
        <f t="shared" si="9"/>
        <v/>
      </c>
    </row>
    <row r="45" spans="1:36" ht="18" customHeight="1" x14ac:dyDescent="0.2">
      <c r="A45" s="6" t="s">
        <v>49</v>
      </c>
      <c r="B45" s="132">
        <f>SUM(' 2016-2017'!D45+' 2016-2017'!I45+' 2016-2017'!N45+' 2016-2017'!S45+' 2016-2017'!Z45+' 2016-2017'!AF45)</f>
        <v>1</v>
      </c>
      <c r="C45" s="69">
        <f>VLOOKUP(' 2016-2017'!B43:B100,' 2016-2017'!B45:C100,1,FALSE)</f>
        <v>42625</v>
      </c>
      <c r="D45" s="41"/>
      <c r="E45" s="16"/>
      <c r="F45" s="4"/>
      <c r="G45" s="18"/>
      <c r="H45" s="23"/>
      <c r="I45" s="26"/>
      <c r="J45" s="27"/>
      <c r="K45" s="4"/>
      <c r="L45" s="27"/>
      <c r="M45" s="38"/>
      <c r="N45" s="136"/>
      <c r="O45" s="27"/>
      <c r="P45" s="4">
        <f t="shared" si="10"/>
        <v>0</v>
      </c>
      <c r="Q45" s="27"/>
      <c r="R45" s="31"/>
      <c r="S45" s="17"/>
      <c r="T45" s="18"/>
      <c r="U45" s="12">
        <f t="shared" si="11"/>
        <v>0</v>
      </c>
      <c r="V45" s="182">
        <f t="shared" si="0"/>
        <v>0</v>
      </c>
      <c r="W45" s="16"/>
      <c r="X45" s="38" t="str">
        <f t="shared" si="3"/>
        <v/>
      </c>
      <c r="Y45" s="17"/>
      <c r="Z45" s="18"/>
      <c r="AA45" s="188">
        <f t="shared" si="4"/>
        <v>0</v>
      </c>
      <c r="AB45" s="12">
        <f t="shared" si="5"/>
        <v>0</v>
      </c>
      <c r="AC45" s="187"/>
      <c r="AD45" s="23" t="str">
        <f t="shared" si="6"/>
        <v/>
      </c>
      <c r="AE45" s="17"/>
      <c r="AF45" s="18"/>
      <c r="AG45" s="188">
        <f t="shared" si="7"/>
        <v>0</v>
      </c>
      <c r="AH45" s="12">
        <f t="shared" si="8"/>
        <v>0</v>
      </c>
      <c r="AI45" s="187"/>
      <c r="AJ45" s="23" t="str">
        <f t="shared" si="9"/>
        <v/>
      </c>
    </row>
    <row r="46" spans="1:36" ht="18" customHeight="1" x14ac:dyDescent="0.2">
      <c r="A46" s="6" t="s">
        <v>50</v>
      </c>
      <c r="B46" s="132">
        <f>SUM(' 2016-2017'!D46+' 2016-2017'!I46+' 2016-2017'!N46+' 2016-2017'!S46+' 2016-2017'!Z46+' 2016-2017'!AF46)</f>
        <v>2</v>
      </c>
      <c r="C46" s="69">
        <f>VLOOKUP(' 2016-2017'!B44:B101,' 2016-2017'!B46:C101,1,FALSE)</f>
        <v>42309</v>
      </c>
      <c r="D46" s="41"/>
      <c r="E46" s="16"/>
      <c r="F46" s="4"/>
      <c r="G46" s="18"/>
      <c r="H46" s="23"/>
      <c r="I46" s="24"/>
      <c r="J46" s="25"/>
      <c r="K46" s="4"/>
      <c r="L46" s="27"/>
      <c r="M46" s="38"/>
      <c r="N46" s="136"/>
      <c r="O46" s="27"/>
      <c r="P46" s="4">
        <f t="shared" si="10"/>
        <v>0</v>
      </c>
      <c r="Q46" s="27"/>
      <c r="R46" s="31"/>
      <c r="S46" s="17"/>
      <c r="T46" s="18"/>
      <c r="U46" s="12">
        <f t="shared" si="11"/>
        <v>0</v>
      </c>
      <c r="V46" s="182">
        <f t="shared" si="0"/>
        <v>0</v>
      </c>
      <c r="W46" s="16"/>
      <c r="X46" s="38" t="str">
        <f t="shared" si="3"/>
        <v/>
      </c>
      <c r="Y46" s="17"/>
      <c r="Z46" s="18"/>
      <c r="AA46" s="188">
        <f t="shared" si="4"/>
        <v>0</v>
      </c>
      <c r="AB46" s="12">
        <f t="shared" si="5"/>
        <v>0</v>
      </c>
      <c r="AC46" s="187"/>
      <c r="AD46" s="23" t="str">
        <f t="shared" si="6"/>
        <v/>
      </c>
      <c r="AE46" s="17"/>
      <c r="AF46" s="18"/>
      <c r="AG46" s="188">
        <f t="shared" si="7"/>
        <v>0</v>
      </c>
      <c r="AH46" s="12">
        <f t="shared" si="8"/>
        <v>0</v>
      </c>
      <c r="AI46" s="187"/>
      <c r="AJ46" s="23" t="str">
        <f t="shared" si="9"/>
        <v/>
      </c>
    </row>
    <row r="47" spans="1:36" ht="18" customHeight="1" x14ac:dyDescent="0.2">
      <c r="A47" s="6" t="s">
        <v>51</v>
      </c>
      <c r="B47" s="132">
        <f>SUM(' 2016-2017'!D47+' 2016-2017'!I47+' 2016-2017'!N47+' 2016-2017'!S47+' 2016-2017'!Z47+' 2016-2017'!AF47)</f>
        <v>2</v>
      </c>
      <c r="C47" s="69">
        <f>VLOOKUP(' 2016-2017'!B45:B102,' 2016-2017'!B47:C102,1,FALSE)</f>
        <v>42683</v>
      </c>
      <c r="D47" s="41"/>
      <c r="E47" s="16"/>
      <c r="F47" s="4"/>
      <c r="G47" s="18"/>
      <c r="H47" s="23"/>
      <c r="I47" s="24"/>
      <c r="J47" s="25"/>
      <c r="K47" s="4"/>
      <c r="L47" s="27"/>
      <c r="M47" s="38"/>
      <c r="N47" s="136"/>
      <c r="O47" s="27"/>
      <c r="P47" s="4">
        <f t="shared" si="10"/>
        <v>0</v>
      </c>
      <c r="Q47" s="27"/>
      <c r="R47" s="31"/>
      <c r="S47" s="17"/>
      <c r="T47" s="18"/>
      <c r="U47" s="12">
        <f t="shared" si="11"/>
        <v>0</v>
      </c>
      <c r="V47" s="182">
        <f t="shared" si="0"/>
        <v>0</v>
      </c>
      <c r="W47" s="16"/>
      <c r="X47" s="38" t="str">
        <f t="shared" si="3"/>
        <v/>
      </c>
      <c r="Y47" s="17"/>
      <c r="Z47" s="18"/>
      <c r="AA47" s="188">
        <f t="shared" si="4"/>
        <v>0</v>
      </c>
      <c r="AB47" s="12">
        <f t="shared" si="5"/>
        <v>0</v>
      </c>
      <c r="AC47" s="187"/>
      <c r="AD47" s="23" t="str">
        <f t="shared" si="6"/>
        <v/>
      </c>
      <c r="AE47" s="17"/>
      <c r="AF47" s="18"/>
      <c r="AG47" s="188">
        <f t="shared" si="7"/>
        <v>0</v>
      </c>
      <c r="AH47" s="12">
        <f t="shared" si="8"/>
        <v>0</v>
      </c>
      <c r="AI47" s="187"/>
      <c r="AJ47" s="23" t="str">
        <f t="shared" si="9"/>
        <v/>
      </c>
    </row>
    <row r="48" spans="1:36" ht="18" customHeight="1" x14ac:dyDescent="0.2">
      <c r="A48" s="6" t="s">
        <v>52</v>
      </c>
      <c r="B48" s="132">
        <f>SUM(' 2016-2017'!D48+' 2016-2017'!I48+' 2016-2017'!N48+' 2016-2017'!S48+' 2016-2017'!Z48+' 2016-2017'!AF48)</f>
        <v>1</v>
      </c>
      <c r="C48" s="69">
        <f>VLOOKUP(' 2016-2017'!B46:B103,' 2016-2017'!B48:C103,1,FALSE)</f>
        <v>42725</v>
      </c>
      <c r="D48" s="41"/>
      <c r="E48" s="16"/>
      <c r="F48" s="4"/>
      <c r="G48" s="18"/>
      <c r="H48" s="23"/>
      <c r="I48" s="26"/>
      <c r="J48" s="27"/>
      <c r="K48" s="4"/>
      <c r="L48" s="27"/>
      <c r="M48" s="38"/>
      <c r="N48" s="136"/>
      <c r="O48" s="27"/>
      <c r="P48" s="4">
        <f t="shared" si="10"/>
        <v>0</v>
      </c>
      <c r="Q48" s="27"/>
      <c r="R48" s="31" t="str">
        <f t="shared" si="12"/>
        <v/>
      </c>
      <c r="S48" s="17"/>
      <c r="T48" s="18"/>
      <c r="U48" s="12">
        <f t="shared" si="11"/>
        <v>0</v>
      </c>
      <c r="V48" s="182">
        <f t="shared" si="0"/>
        <v>0</v>
      </c>
      <c r="W48" s="16"/>
      <c r="X48" s="38" t="str">
        <f t="shared" si="3"/>
        <v/>
      </c>
      <c r="Y48" s="17"/>
      <c r="Z48" s="18"/>
      <c r="AA48" s="188">
        <f t="shared" si="4"/>
        <v>0</v>
      </c>
      <c r="AB48" s="12">
        <f t="shared" si="5"/>
        <v>0</v>
      </c>
      <c r="AC48" s="187"/>
      <c r="AD48" s="23" t="str">
        <f t="shared" si="6"/>
        <v/>
      </c>
      <c r="AE48" s="17"/>
      <c r="AF48" s="18"/>
      <c r="AG48" s="188">
        <f t="shared" si="7"/>
        <v>0</v>
      </c>
      <c r="AH48" s="12">
        <f t="shared" si="8"/>
        <v>0</v>
      </c>
      <c r="AI48" s="187"/>
      <c r="AJ48" s="23" t="str">
        <f t="shared" si="9"/>
        <v/>
      </c>
    </row>
    <row r="49" spans="1:36" ht="18" customHeight="1" x14ac:dyDescent="0.2">
      <c r="A49" s="6" t="s">
        <v>53</v>
      </c>
      <c r="B49" s="132">
        <f>SUM(' 2016-2017'!D49+' 2016-2017'!I49+' 2016-2017'!N49+' 2016-2017'!S49+' 2016-2017'!Z49+' 2016-2017'!AF49)</f>
        <v>3</v>
      </c>
      <c r="C49" s="69">
        <f>VLOOKUP(' 2016-2017'!B47:B104,' 2016-2017'!B49:C104,1,FALSE)</f>
        <v>42518</v>
      </c>
      <c r="D49" s="41"/>
      <c r="E49" s="42"/>
      <c r="F49" s="12"/>
      <c r="G49" s="18"/>
      <c r="H49" s="23"/>
      <c r="I49" s="24"/>
      <c r="J49" s="25"/>
      <c r="K49" s="4"/>
      <c r="L49" s="27"/>
      <c r="M49" s="38"/>
      <c r="N49" s="135"/>
      <c r="O49" s="25"/>
      <c r="P49" s="4">
        <f t="shared" si="10"/>
        <v>0</v>
      </c>
      <c r="Q49" s="27"/>
      <c r="R49" s="31" t="str">
        <f t="shared" si="12"/>
        <v/>
      </c>
      <c r="S49" s="17"/>
      <c r="T49" s="18"/>
      <c r="U49" s="12">
        <f t="shared" si="11"/>
        <v>0</v>
      </c>
      <c r="V49" s="182">
        <f t="shared" si="0"/>
        <v>0</v>
      </c>
      <c r="W49" s="16"/>
      <c r="X49" s="38" t="str">
        <f t="shared" si="3"/>
        <v/>
      </c>
      <c r="Y49" s="17"/>
      <c r="Z49" s="18"/>
      <c r="AA49" s="188">
        <f t="shared" si="4"/>
        <v>0</v>
      </c>
      <c r="AB49" s="12">
        <f t="shared" si="5"/>
        <v>0</v>
      </c>
      <c r="AC49" s="187"/>
      <c r="AD49" s="23" t="str">
        <f t="shared" si="6"/>
        <v/>
      </c>
      <c r="AE49" s="17"/>
      <c r="AF49" s="18"/>
      <c r="AG49" s="188">
        <f t="shared" si="7"/>
        <v>0</v>
      </c>
      <c r="AH49" s="12">
        <f t="shared" si="8"/>
        <v>0</v>
      </c>
      <c r="AI49" s="187"/>
      <c r="AJ49" s="23" t="str">
        <f t="shared" si="9"/>
        <v/>
      </c>
    </row>
    <row r="50" spans="1:36" ht="18" customHeight="1" x14ac:dyDescent="0.2">
      <c r="A50" s="6" t="s">
        <v>54</v>
      </c>
      <c r="B50" s="132">
        <f>SUM(' 2016-2017'!D50+' 2016-2017'!I50+' 2016-2017'!N50+' 2016-2017'!S50+' 2016-2017'!Z50+' 2016-2017'!AF50)</f>
        <v>1</v>
      </c>
      <c r="C50" s="69">
        <f>VLOOKUP(' 2016-2017'!B48:B105,' 2016-2017'!B50:C105,1,FALSE)</f>
        <v>42654</v>
      </c>
      <c r="D50" s="41"/>
      <c r="E50" s="16"/>
      <c r="F50" s="4"/>
      <c r="G50" s="18"/>
      <c r="H50" s="23"/>
      <c r="I50" s="26"/>
      <c r="J50" s="27"/>
      <c r="K50" s="4"/>
      <c r="L50" s="27"/>
      <c r="M50" s="38"/>
      <c r="N50" s="136"/>
      <c r="O50" s="27"/>
      <c r="P50" s="4">
        <f t="shared" si="10"/>
        <v>0</v>
      </c>
      <c r="Q50" s="27"/>
      <c r="R50" s="31" t="str">
        <f t="shared" si="12"/>
        <v/>
      </c>
      <c r="S50" s="17"/>
      <c r="T50" s="18"/>
      <c r="U50" s="12">
        <f t="shared" si="11"/>
        <v>0</v>
      </c>
      <c r="V50" s="182">
        <f t="shared" si="0"/>
        <v>0</v>
      </c>
      <c r="W50" s="16"/>
      <c r="X50" s="38" t="str">
        <f t="shared" si="3"/>
        <v/>
      </c>
      <c r="Y50" s="17"/>
      <c r="Z50" s="18"/>
      <c r="AA50" s="188">
        <f t="shared" si="4"/>
        <v>0</v>
      </c>
      <c r="AB50" s="12">
        <f t="shared" si="5"/>
        <v>0</v>
      </c>
      <c r="AC50" s="187"/>
      <c r="AD50" s="23" t="str">
        <f t="shared" si="6"/>
        <v/>
      </c>
      <c r="AE50" s="17"/>
      <c r="AF50" s="18"/>
      <c r="AG50" s="188">
        <f t="shared" si="7"/>
        <v>0</v>
      </c>
      <c r="AH50" s="12">
        <f t="shared" si="8"/>
        <v>0</v>
      </c>
      <c r="AI50" s="187"/>
      <c r="AJ50" s="23" t="str">
        <f t="shared" si="9"/>
        <v/>
      </c>
    </row>
    <row r="51" spans="1:36" ht="18" customHeight="1" x14ac:dyDescent="0.2">
      <c r="A51" s="6" t="s">
        <v>55</v>
      </c>
      <c r="B51" s="132">
        <f>SUM(' 2016-2017'!D51+' 2016-2017'!I51+' 2016-2017'!N51+' 2016-2017'!S51+' 2016-2017'!Z51+' 2016-2017'!AF51)</f>
        <v>2</v>
      </c>
      <c r="C51" s="69">
        <f>VLOOKUP(' 2016-2017'!B49:B106,' 2016-2017'!B51:C106,1,FALSE)</f>
        <v>42518</v>
      </c>
      <c r="D51" s="41"/>
      <c r="E51" s="16"/>
      <c r="F51" s="4"/>
      <c r="G51" s="18"/>
      <c r="H51" s="23"/>
      <c r="I51" s="24"/>
      <c r="J51" s="25"/>
      <c r="K51" s="4"/>
      <c r="L51" s="27"/>
      <c r="M51" s="38"/>
      <c r="N51" s="136"/>
      <c r="O51" s="27"/>
      <c r="P51" s="4">
        <f t="shared" si="10"/>
        <v>0</v>
      </c>
      <c r="Q51" s="27"/>
      <c r="R51" s="31" t="str">
        <f t="shared" si="12"/>
        <v/>
      </c>
      <c r="S51" s="17"/>
      <c r="T51" s="18"/>
      <c r="U51" s="12">
        <f t="shared" si="11"/>
        <v>0</v>
      </c>
      <c r="V51" s="182">
        <f t="shared" si="0"/>
        <v>0</v>
      </c>
      <c r="W51" s="16"/>
      <c r="X51" s="38" t="str">
        <f t="shared" si="3"/>
        <v/>
      </c>
      <c r="Y51" s="17"/>
      <c r="Z51" s="18"/>
      <c r="AA51" s="188">
        <f t="shared" si="4"/>
        <v>0</v>
      </c>
      <c r="AB51" s="12">
        <f t="shared" si="5"/>
        <v>0</v>
      </c>
      <c r="AC51" s="187"/>
      <c r="AD51" s="23" t="str">
        <f t="shared" si="6"/>
        <v/>
      </c>
      <c r="AE51" s="17"/>
      <c r="AF51" s="18"/>
      <c r="AG51" s="188">
        <f t="shared" si="7"/>
        <v>0</v>
      </c>
      <c r="AH51" s="12">
        <f t="shared" si="8"/>
        <v>0</v>
      </c>
      <c r="AI51" s="187"/>
      <c r="AJ51" s="23" t="str">
        <f t="shared" si="9"/>
        <v/>
      </c>
    </row>
    <row r="52" spans="1:36" ht="18" customHeight="1" x14ac:dyDescent="0.2">
      <c r="A52" s="6" t="s">
        <v>56</v>
      </c>
      <c r="B52" s="132">
        <f>SUM(' 2016-2017'!D52+' 2016-2017'!I52+' 2016-2017'!N52+' 2016-2017'!S52+' 2016-2017'!Z52+' 2016-2017'!AF52)</f>
        <v>0</v>
      </c>
      <c r="C52" s="69" t="e">
        <f>VLOOKUP(' 2016-2017'!B50:B107,' 2016-2017'!B52:C107,1,FALSE)</f>
        <v>#N/A</v>
      </c>
      <c r="D52" s="130"/>
      <c r="E52" s="18"/>
      <c r="F52" s="4"/>
      <c r="G52" s="18"/>
      <c r="H52" s="23"/>
      <c r="I52" s="26"/>
      <c r="J52" s="27"/>
      <c r="K52" s="4"/>
      <c r="L52" s="27"/>
      <c r="M52" s="38"/>
      <c r="N52" s="136"/>
      <c r="O52" s="27"/>
      <c r="P52" s="4">
        <f t="shared" si="10"/>
        <v>0</v>
      </c>
      <c r="Q52" s="27"/>
      <c r="R52" s="31" t="str">
        <f t="shared" si="12"/>
        <v/>
      </c>
      <c r="S52" s="17"/>
      <c r="T52" s="18"/>
      <c r="U52" s="12">
        <f t="shared" si="11"/>
        <v>0</v>
      </c>
      <c r="V52" s="182">
        <f t="shared" si="0"/>
        <v>0</v>
      </c>
      <c r="W52" s="16"/>
      <c r="X52" s="38" t="str">
        <f t="shared" si="3"/>
        <v/>
      </c>
      <c r="Y52" s="17"/>
      <c r="Z52" s="18"/>
      <c r="AA52" s="188">
        <f t="shared" si="4"/>
        <v>0</v>
      </c>
      <c r="AB52" s="12">
        <f t="shared" si="5"/>
        <v>0</v>
      </c>
      <c r="AC52" s="187"/>
      <c r="AD52" s="23" t="str">
        <f t="shared" si="6"/>
        <v/>
      </c>
      <c r="AE52" s="17"/>
      <c r="AF52" s="18"/>
      <c r="AG52" s="188">
        <f t="shared" si="7"/>
        <v>0</v>
      </c>
      <c r="AH52" s="12">
        <f t="shared" si="8"/>
        <v>0</v>
      </c>
      <c r="AI52" s="187"/>
      <c r="AJ52" s="23" t="str">
        <f t="shared" si="9"/>
        <v/>
      </c>
    </row>
    <row r="53" spans="1:36" ht="18" customHeight="1" x14ac:dyDescent="0.2">
      <c r="A53" s="6" t="s">
        <v>57</v>
      </c>
      <c r="B53" s="132">
        <f>SUM(' 2016-2017'!D53+' 2016-2017'!I53+' 2016-2017'!N53+' 2016-2017'!S53+' 2016-2017'!Z53+' 2016-2017'!AF53)</f>
        <v>2</v>
      </c>
      <c r="C53" s="69">
        <f>VLOOKUP(' 2016-2017'!B51:B108,' 2016-2017'!B53:C108,1,FALSE)</f>
        <v>42587</v>
      </c>
      <c r="D53" s="41"/>
      <c r="E53" s="16"/>
      <c r="F53" s="4"/>
      <c r="G53" s="18"/>
      <c r="H53" s="23"/>
      <c r="I53" s="24"/>
      <c r="J53" s="25"/>
      <c r="K53" s="4"/>
      <c r="L53" s="27"/>
      <c r="M53" s="38"/>
      <c r="N53" s="136"/>
      <c r="O53" s="27"/>
      <c r="P53" s="4">
        <f t="shared" si="10"/>
        <v>0</v>
      </c>
      <c r="Q53" s="27"/>
      <c r="R53" s="31" t="str">
        <f t="shared" si="12"/>
        <v/>
      </c>
      <c r="S53" s="17"/>
      <c r="T53" s="18"/>
      <c r="U53" s="12">
        <f t="shared" si="11"/>
        <v>0</v>
      </c>
      <c r="V53" s="182">
        <f t="shared" si="0"/>
        <v>0</v>
      </c>
      <c r="W53" s="16"/>
      <c r="X53" s="38" t="str">
        <f t="shared" si="3"/>
        <v/>
      </c>
      <c r="Y53" s="17"/>
      <c r="Z53" s="18"/>
      <c r="AA53" s="188">
        <f t="shared" si="4"/>
        <v>0</v>
      </c>
      <c r="AB53" s="12">
        <f t="shared" si="5"/>
        <v>0</v>
      </c>
      <c r="AC53" s="187"/>
      <c r="AD53" s="23" t="str">
        <f t="shared" si="6"/>
        <v/>
      </c>
      <c r="AE53" s="17"/>
      <c r="AF53" s="18"/>
      <c r="AG53" s="188">
        <f t="shared" si="7"/>
        <v>0</v>
      </c>
      <c r="AH53" s="12">
        <f t="shared" si="8"/>
        <v>0</v>
      </c>
      <c r="AI53" s="187"/>
      <c r="AJ53" s="23" t="str">
        <f t="shared" si="9"/>
        <v/>
      </c>
    </row>
    <row r="54" spans="1:36" ht="18" customHeight="1" x14ac:dyDescent="0.2">
      <c r="A54" s="6" t="s">
        <v>58</v>
      </c>
      <c r="B54" s="132">
        <f>SUM(' 2016-2017'!D54+' 2016-2017'!I54+' 2016-2017'!N54+' 2016-2017'!S54+' 2016-2017'!Z54+' 2016-2017'!AF54)</f>
        <v>2</v>
      </c>
      <c r="C54" s="69">
        <f>VLOOKUP(' 2016-2017'!B52:B109,' 2016-2017'!B54:C109,1,FALSE)</f>
        <v>42535</v>
      </c>
      <c r="D54" s="41"/>
      <c r="E54" s="16"/>
      <c r="F54" s="4"/>
      <c r="G54" s="18"/>
      <c r="H54" s="23"/>
      <c r="I54" s="24"/>
      <c r="J54" s="25"/>
      <c r="K54" s="4"/>
      <c r="L54" s="27"/>
      <c r="M54" s="38"/>
      <c r="N54" s="136"/>
      <c r="O54" s="27"/>
      <c r="P54" s="4">
        <f t="shared" si="10"/>
        <v>0</v>
      </c>
      <c r="Q54" s="27"/>
      <c r="R54" s="31" t="str">
        <f t="shared" si="12"/>
        <v/>
      </c>
      <c r="S54" s="17"/>
      <c r="T54" s="18"/>
      <c r="U54" s="12">
        <f t="shared" si="11"/>
        <v>0</v>
      </c>
      <c r="V54" s="182">
        <f t="shared" si="0"/>
        <v>0</v>
      </c>
      <c r="W54" s="16"/>
      <c r="X54" s="38" t="str">
        <f t="shared" si="3"/>
        <v/>
      </c>
      <c r="Y54" s="17"/>
      <c r="Z54" s="18"/>
      <c r="AA54" s="188">
        <f t="shared" si="4"/>
        <v>0</v>
      </c>
      <c r="AB54" s="12">
        <f t="shared" si="5"/>
        <v>0</v>
      </c>
      <c r="AC54" s="187"/>
      <c r="AD54" s="23" t="str">
        <f t="shared" si="6"/>
        <v/>
      </c>
      <c r="AE54" s="17"/>
      <c r="AF54" s="18"/>
      <c r="AG54" s="188">
        <f t="shared" si="7"/>
        <v>0</v>
      </c>
      <c r="AH54" s="12">
        <f t="shared" si="8"/>
        <v>0</v>
      </c>
      <c r="AI54" s="187"/>
      <c r="AJ54" s="23" t="str">
        <f t="shared" si="9"/>
        <v/>
      </c>
    </row>
    <row r="55" spans="1:36" ht="18" customHeight="1" x14ac:dyDescent="0.2">
      <c r="A55" s="6" t="s">
        <v>59</v>
      </c>
      <c r="B55" s="132">
        <f>SUM(' 2016-2017'!D55+' 2016-2017'!I55+' 2016-2017'!N55+' 2016-2017'!S55+' 2016-2017'!Z55+' 2016-2017'!AF55)</f>
        <v>2</v>
      </c>
      <c r="C55" s="69">
        <f>VLOOKUP(' 2016-2017'!B53:B110,' 2016-2017'!B55:C110,1,FALSE)</f>
        <v>42645</v>
      </c>
      <c r="D55" s="41"/>
      <c r="E55" s="16"/>
      <c r="F55" s="4"/>
      <c r="G55" s="18"/>
      <c r="H55" s="23"/>
      <c r="I55" s="24"/>
      <c r="J55" s="25"/>
      <c r="K55" s="4"/>
      <c r="L55" s="27"/>
      <c r="M55" s="38"/>
      <c r="N55" s="136"/>
      <c r="O55" s="27"/>
      <c r="P55" s="4">
        <f t="shared" si="10"/>
        <v>0</v>
      </c>
      <c r="Q55" s="27"/>
      <c r="R55" s="31" t="str">
        <f t="shared" si="12"/>
        <v/>
      </c>
      <c r="S55" s="17"/>
      <c r="T55" s="18"/>
      <c r="U55" s="12">
        <f t="shared" si="11"/>
        <v>0</v>
      </c>
      <c r="V55" s="182">
        <f t="shared" si="0"/>
        <v>0</v>
      </c>
      <c r="W55" s="16"/>
      <c r="X55" s="38" t="str">
        <f t="shared" si="3"/>
        <v/>
      </c>
      <c r="Y55" s="17"/>
      <c r="Z55" s="18"/>
      <c r="AA55" s="188">
        <f t="shared" si="4"/>
        <v>0</v>
      </c>
      <c r="AB55" s="12">
        <f t="shared" si="5"/>
        <v>0</v>
      </c>
      <c r="AC55" s="187"/>
      <c r="AD55" s="23" t="str">
        <f t="shared" si="6"/>
        <v/>
      </c>
      <c r="AE55" s="17"/>
      <c r="AF55" s="18"/>
      <c r="AG55" s="188">
        <f t="shared" si="7"/>
        <v>0</v>
      </c>
      <c r="AH55" s="12">
        <f t="shared" si="8"/>
        <v>0</v>
      </c>
      <c r="AI55" s="187"/>
      <c r="AJ55" s="23" t="str">
        <f t="shared" si="9"/>
        <v/>
      </c>
    </row>
    <row r="56" spans="1:36" ht="18" customHeight="1" x14ac:dyDescent="0.2">
      <c r="A56" s="6" t="s">
        <v>60</v>
      </c>
      <c r="B56" s="132">
        <f>SUM(' 2016-2017'!D56+' 2016-2017'!I56+' 2016-2017'!N56+' 2016-2017'!S56+' 2016-2017'!Z56+' 2016-2017'!AF56)</f>
        <v>0</v>
      </c>
      <c r="C56" s="69" t="e">
        <f>VLOOKUP(' 2016-2017'!B54:B111,' 2016-2017'!B56:C111,1,FALSE)</f>
        <v>#N/A</v>
      </c>
      <c r="D56" s="130"/>
      <c r="E56" s="18"/>
      <c r="F56" s="4"/>
      <c r="G56" s="18"/>
      <c r="H56" s="23"/>
      <c r="I56" s="26"/>
      <c r="J56" s="27"/>
      <c r="K56" s="4"/>
      <c r="L56" s="27"/>
      <c r="M56" s="38"/>
      <c r="N56" s="136"/>
      <c r="O56" s="27"/>
      <c r="P56" s="4">
        <f t="shared" si="10"/>
        <v>0</v>
      </c>
      <c r="Q56" s="27"/>
      <c r="R56" s="31" t="str">
        <f t="shared" si="12"/>
        <v/>
      </c>
      <c r="S56" s="17"/>
      <c r="T56" s="18"/>
      <c r="U56" s="12">
        <f t="shared" si="11"/>
        <v>0</v>
      </c>
      <c r="V56" s="182">
        <f t="shared" si="0"/>
        <v>0</v>
      </c>
      <c r="W56" s="16"/>
      <c r="X56" s="38" t="str">
        <f t="shared" si="3"/>
        <v/>
      </c>
      <c r="Y56" s="17"/>
      <c r="Z56" s="18"/>
      <c r="AA56" s="188">
        <f t="shared" si="4"/>
        <v>0</v>
      </c>
      <c r="AB56" s="12">
        <f t="shared" si="5"/>
        <v>0</v>
      </c>
      <c r="AC56" s="187"/>
      <c r="AD56" s="23" t="str">
        <f t="shared" si="6"/>
        <v/>
      </c>
      <c r="AE56" s="17"/>
      <c r="AF56" s="18"/>
      <c r="AG56" s="188">
        <f t="shared" si="7"/>
        <v>0</v>
      </c>
      <c r="AH56" s="12">
        <f t="shared" si="8"/>
        <v>0</v>
      </c>
      <c r="AI56" s="187"/>
      <c r="AJ56" s="23" t="str">
        <f t="shared" si="9"/>
        <v/>
      </c>
    </row>
    <row r="57" spans="1:36" ht="18" customHeight="1" x14ac:dyDescent="0.2">
      <c r="A57" s="6" t="s">
        <v>61</v>
      </c>
      <c r="B57" s="132">
        <f>SUM(' 2016-2017'!D57+' 2016-2017'!I57+' 2016-2017'!N57+' 2016-2017'!S57+' 2016-2017'!Z57+' 2016-2017'!AF57)</f>
        <v>0</v>
      </c>
      <c r="C57" s="69" t="e">
        <f>VLOOKUP(' 2016-2017'!B55:B112,' 2016-2017'!B57:C112,1,FALSE)</f>
        <v>#N/A</v>
      </c>
      <c r="D57" s="130"/>
      <c r="E57" s="18"/>
      <c r="F57" s="4"/>
      <c r="G57" s="18"/>
      <c r="H57" s="23"/>
      <c r="I57" s="26"/>
      <c r="J57" s="27"/>
      <c r="K57" s="4"/>
      <c r="L57" s="27"/>
      <c r="M57" s="38"/>
      <c r="N57" s="136"/>
      <c r="O57" s="27"/>
      <c r="P57" s="4">
        <f t="shared" si="10"/>
        <v>0</v>
      </c>
      <c r="Q57" s="27"/>
      <c r="R57" s="31" t="str">
        <f t="shared" si="12"/>
        <v/>
      </c>
      <c r="S57" s="17"/>
      <c r="T57" s="18"/>
      <c r="U57" s="12">
        <f t="shared" si="11"/>
        <v>0</v>
      </c>
      <c r="V57" s="182">
        <f t="shared" si="0"/>
        <v>0</v>
      </c>
      <c r="W57" s="16"/>
      <c r="X57" s="38" t="str">
        <f t="shared" si="3"/>
        <v/>
      </c>
      <c r="Y57" s="17"/>
      <c r="Z57" s="18"/>
      <c r="AA57" s="188">
        <f t="shared" si="4"/>
        <v>0</v>
      </c>
      <c r="AB57" s="12">
        <f t="shared" si="5"/>
        <v>0</v>
      </c>
      <c r="AC57" s="187"/>
      <c r="AD57" s="23" t="str">
        <f t="shared" si="6"/>
        <v/>
      </c>
      <c r="AE57" s="17"/>
      <c r="AF57" s="18"/>
      <c r="AG57" s="188">
        <f t="shared" si="7"/>
        <v>0</v>
      </c>
      <c r="AH57" s="12">
        <f t="shared" si="8"/>
        <v>0</v>
      </c>
      <c r="AI57" s="187"/>
      <c r="AJ57" s="23" t="str">
        <f t="shared" si="9"/>
        <v/>
      </c>
    </row>
    <row r="58" spans="1:36" ht="18" customHeight="1" x14ac:dyDescent="0.2">
      <c r="A58" s="6" t="s">
        <v>62</v>
      </c>
      <c r="B58" s="132">
        <f>SUM(' 2016-2017'!D58+' 2016-2017'!I58+' 2016-2017'!N58+' 2016-2017'!S58+' 2016-2017'!Z58+' 2016-2017'!AF58)</f>
        <v>2</v>
      </c>
      <c r="C58" s="69">
        <f>VLOOKUP(' 2016-2017'!B56:B113,' 2016-2017'!B58:C113,1,FALSE)</f>
        <v>42459</v>
      </c>
      <c r="D58" s="41"/>
      <c r="E58" s="16"/>
      <c r="F58" s="4"/>
      <c r="G58" s="18"/>
      <c r="H58" s="23"/>
      <c r="I58" s="24"/>
      <c r="J58" s="25"/>
      <c r="K58" s="4"/>
      <c r="L58" s="27"/>
      <c r="M58" s="38"/>
      <c r="N58" s="136"/>
      <c r="O58" s="27"/>
      <c r="P58" s="4">
        <f t="shared" si="10"/>
        <v>0</v>
      </c>
      <c r="Q58" s="27"/>
      <c r="R58" s="31" t="str">
        <f t="shared" si="12"/>
        <v/>
      </c>
      <c r="S58" s="17"/>
      <c r="T58" s="18"/>
      <c r="U58" s="12">
        <f t="shared" si="11"/>
        <v>0</v>
      </c>
      <c r="V58" s="182">
        <f t="shared" si="0"/>
        <v>0</v>
      </c>
      <c r="W58" s="16"/>
      <c r="X58" s="38" t="str">
        <f t="shared" si="3"/>
        <v/>
      </c>
      <c r="Y58" s="17"/>
      <c r="Z58" s="18"/>
      <c r="AA58" s="188">
        <f t="shared" si="4"/>
        <v>0</v>
      </c>
      <c r="AB58" s="12">
        <f t="shared" si="5"/>
        <v>0</v>
      </c>
      <c r="AC58" s="187"/>
      <c r="AD58" s="23" t="str">
        <f t="shared" si="6"/>
        <v/>
      </c>
      <c r="AE58" s="17"/>
      <c r="AF58" s="18"/>
      <c r="AG58" s="188">
        <f t="shared" si="7"/>
        <v>0</v>
      </c>
      <c r="AH58" s="12">
        <f t="shared" si="8"/>
        <v>0</v>
      </c>
      <c r="AI58" s="187"/>
      <c r="AJ58" s="23" t="str">
        <f t="shared" si="9"/>
        <v/>
      </c>
    </row>
    <row r="59" spans="1:36" ht="18" customHeight="1" x14ac:dyDescent="0.2">
      <c r="A59" s="6" t="s">
        <v>63</v>
      </c>
      <c r="B59" s="132">
        <f>SUM(' 2016-2017'!D59+' 2016-2017'!I59+' 2016-2017'!N59+' 2016-2017'!S59+' 2016-2017'!Z59+' 2016-2017'!AF59)</f>
        <v>1</v>
      </c>
      <c r="C59" s="69">
        <f>VLOOKUP(' 2016-2017'!B57:B114,' 2016-2017'!B59:C114,1,FALSE)</f>
        <v>42607</v>
      </c>
      <c r="D59" s="41"/>
      <c r="E59" s="16"/>
      <c r="F59" s="4"/>
      <c r="G59" s="18"/>
      <c r="H59" s="23"/>
      <c r="I59" s="26"/>
      <c r="J59" s="27"/>
      <c r="K59" s="4"/>
      <c r="L59" s="27"/>
      <c r="M59" s="38"/>
      <c r="N59" s="136"/>
      <c r="O59" s="27"/>
      <c r="P59" s="4">
        <f t="shared" si="10"/>
        <v>0</v>
      </c>
      <c r="Q59" s="27"/>
      <c r="R59" s="31" t="str">
        <f t="shared" si="12"/>
        <v/>
      </c>
      <c r="S59" s="17"/>
      <c r="T59" s="18"/>
      <c r="U59" s="12">
        <f t="shared" si="11"/>
        <v>0</v>
      </c>
      <c r="V59" s="182">
        <f t="shared" si="0"/>
        <v>0</v>
      </c>
      <c r="W59" s="16"/>
      <c r="X59" s="38" t="str">
        <f t="shared" si="3"/>
        <v/>
      </c>
      <c r="Y59" s="17"/>
      <c r="Z59" s="18"/>
      <c r="AA59" s="188">
        <f t="shared" si="4"/>
        <v>0</v>
      </c>
      <c r="AB59" s="12">
        <f t="shared" si="5"/>
        <v>0</v>
      </c>
      <c r="AC59" s="187"/>
      <c r="AD59" s="23" t="str">
        <f t="shared" si="6"/>
        <v/>
      </c>
      <c r="AE59" s="17"/>
      <c r="AF59" s="18"/>
      <c r="AG59" s="188">
        <f t="shared" si="7"/>
        <v>0</v>
      </c>
      <c r="AH59" s="12">
        <f t="shared" si="8"/>
        <v>0</v>
      </c>
      <c r="AI59" s="187"/>
      <c r="AJ59" s="23" t="str">
        <f t="shared" si="9"/>
        <v/>
      </c>
    </row>
    <row r="60" spans="1:36" ht="18" customHeight="1" thickBot="1" x14ac:dyDescent="0.25">
      <c r="A60" s="8" t="s">
        <v>64</v>
      </c>
      <c r="B60" s="133">
        <f>SUM(' 2016-2017'!D60+' 2016-2017'!I60+' 2016-2017'!N60+' 2016-2017'!S60+' 2016-2017'!Z60+' 2016-2017'!AF60)</f>
        <v>0</v>
      </c>
      <c r="C60" s="207" t="e">
        <f>VLOOKUP(' 2016-2017'!B58:B115,' 2016-2017'!B60:C115,1,FALSE)</f>
        <v>#N/A</v>
      </c>
      <c r="D60" s="131"/>
      <c r="E60" s="20"/>
      <c r="F60" s="9"/>
      <c r="G60" s="20"/>
      <c r="H60" s="128"/>
      <c r="I60" s="28"/>
      <c r="J60" s="29"/>
      <c r="K60" s="9"/>
      <c r="L60" s="29"/>
      <c r="M60" s="39"/>
      <c r="N60" s="137"/>
      <c r="O60" s="29"/>
      <c r="P60" s="9">
        <f t="shared" si="10"/>
        <v>0</v>
      </c>
      <c r="Q60" s="29"/>
      <c r="R60" s="176" t="str">
        <f t="shared" si="12"/>
        <v/>
      </c>
      <c r="S60" s="19"/>
      <c r="T60" s="20"/>
      <c r="U60" s="139">
        <f t="shared" si="11"/>
        <v>0</v>
      </c>
      <c r="V60" s="199">
        <f t="shared" si="0"/>
        <v>0</v>
      </c>
      <c r="W60" s="200"/>
      <c r="X60" s="39" t="str">
        <f t="shared" si="3"/>
        <v/>
      </c>
      <c r="Y60" s="19"/>
      <c r="Z60" s="20"/>
      <c r="AA60" s="195">
        <f t="shared" si="4"/>
        <v>0</v>
      </c>
      <c r="AB60" s="139">
        <f t="shared" si="5"/>
        <v>0</v>
      </c>
      <c r="AC60" s="196"/>
      <c r="AD60" s="40" t="str">
        <f t="shared" si="6"/>
        <v/>
      </c>
      <c r="AE60" s="19"/>
      <c r="AF60" s="20"/>
      <c r="AG60" s="195">
        <f t="shared" si="7"/>
        <v>0</v>
      </c>
      <c r="AH60" s="139">
        <f t="shared" si="8"/>
        <v>0</v>
      </c>
      <c r="AI60" s="196"/>
      <c r="AJ60" s="40" t="str">
        <f t="shared" si="9"/>
        <v/>
      </c>
    </row>
    <row r="62" spans="1:36" x14ac:dyDescent="0.2">
      <c r="A62" t="s">
        <v>44</v>
      </c>
    </row>
    <row r="63" spans="1:36" x14ac:dyDescent="0.2">
      <c r="A63" s="11" t="s">
        <v>36</v>
      </c>
      <c r="B63" s="4"/>
      <c r="C63" s="4"/>
    </row>
    <row r="64" spans="1:36" x14ac:dyDescent="0.2">
      <c r="A64" s="13" t="s">
        <v>37</v>
      </c>
      <c r="B64" s="4"/>
      <c r="C64" s="4"/>
    </row>
    <row r="66" spans="1:3" x14ac:dyDescent="0.2">
      <c r="A66" s="46">
        <f ca="1">TODAY()</f>
        <v>42810</v>
      </c>
      <c r="B66" s="69"/>
      <c r="C66" s="69"/>
    </row>
    <row r="68" spans="1:3" x14ac:dyDescent="0.2">
      <c r="A68" s="11" t="s">
        <v>66</v>
      </c>
      <c r="B68" s="4"/>
      <c r="C68" s="4"/>
    </row>
    <row r="69" spans="1:3" x14ac:dyDescent="0.2">
      <c r="A69" s="12" t="s">
        <v>65</v>
      </c>
      <c r="B69" s="4"/>
      <c r="C69" s="4"/>
    </row>
    <row r="70" spans="1:3" x14ac:dyDescent="0.2">
      <c r="A70" s="12" t="s">
        <v>67</v>
      </c>
      <c r="B70" s="4"/>
      <c r="C70" s="4"/>
    </row>
    <row r="71" spans="1:3" x14ac:dyDescent="0.2">
      <c r="A71" s="12" t="s">
        <v>84</v>
      </c>
      <c r="B71" s="4"/>
      <c r="C71" s="4"/>
    </row>
    <row r="72" spans="1:3" x14ac:dyDescent="0.2">
      <c r="A72" s="12"/>
      <c r="B72" s="4"/>
      <c r="C72" s="4"/>
    </row>
    <row r="73" spans="1:3" x14ac:dyDescent="0.2">
      <c r="A73" s="12"/>
      <c r="B73" s="4"/>
      <c r="C73" s="4"/>
    </row>
    <row r="74" spans="1:3" x14ac:dyDescent="0.2">
      <c r="A74" s="12"/>
      <c r="B74" s="4"/>
      <c r="C74" s="4"/>
    </row>
    <row r="75" spans="1:3" x14ac:dyDescent="0.2">
      <c r="A75" s="12"/>
      <c r="B75" s="4"/>
      <c r="C75" s="4"/>
    </row>
    <row r="76" spans="1:3" x14ac:dyDescent="0.2">
      <c r="A76" s="12"/>
      <c r="B76" s="4"/>
      <c r="C76" s="4"/>
    </row>
    <row r="77" spans="1:3" x14ac:dyDescent="0.2">
      <c r="A77" s="13"/>
      <c r="B77" s="4"/>
      <c r="C77" s="4"/>
    </row>
    <row r="79" spans="1:3" ht="32" x14ac:dyDescent="0.2">
      <c r="A79" s="47" t="s">
        <v>77</v>
      </c>
      <c r="B79" s="47"/>
      <c r="C79" s="47"/>
    </row>
    <row r="80" spans="1:3" ht="32" x14ac:dyDescent="0.2">
      <c r="A80" s="47" t="s">
        <v>78</v>
      </c>
      <c r="B80" s="47"/>
      <c r="C80" s="47"/>
    </row>
    <row r="81" spans="1:1" x14ac:dyDescent="0.2">
      <c r="A81" t="s">
        <v>71</v>
      </c>
    </row>
    <row r="82" spans="1:1" x14ac:dyDescent="0.2">
      <c r="A82" t="s">
        <v>72</v>
      </c>
    </row>
    <row r="83" spans="1:1" x14ac:dyDescent="0.2">
      <c r="A83" t="s">
        <v>73</v>
      </c>
    </row>
    <row r="84" spans="1:1" x14ac:dyDescent="0.2">
      <c r="A84" t="s">
        <v>74</v>
      </c>
    </row>
    <row r="85" spans="1:1" x14ac:dyDescent="0.2">
      <c r="A85" t="s">
        <v>75</v>
      </c>
    </row>
    <row r="86" spans="1:1" x14ac:dyDescent="0.2">
      <c r="A86" t="s">
        <v>76</v>
      </c>
    </row>
  </sheetData>
  <dataConsolidate/>
  <mergeCells count="12">
    <mergeCell ref="P3:Q3"/>
    <mergeCell ref="S3:U3"/>
    <mergeCell ref="Y3:Z3"/>
    <mergeCell ref="AB3:AC3"/>
    <mergeCell ref="AE3:AF3"/>
    <mergeCell ref="AH3:AI3"/>
    <mergeCell ref="H1:O1"/>
    <mergeCell ref="D3:E3"/>
    <mergeCell ref="F3:G3"/>
    <mergeCell ref="I3:J3"/>
    <mergeCell ref="K3:L3"/>
    <mergeCell ref="N3:O3"/>
  </mergeCells>
  <conditionalFormatting sqref="F5:F60">
    <cfRule type="containsText" dxfId="21" priority="22" operator="containsText" text="1">
      <formula>NOT(ISERROR(SEARCH("1",F5)))</formula>
    </cfRule>
  </conditionalFormatting>
  <conditionalFormatting sqref="K5:K60">
    <cfRule type="containsText" dxfId="20" priority="19" operator="containsText" text="1">
      <formula>NOT(ISERROR(SEARCH("1",K5)))</formula>
    </cfRule>
  </conditionalFormatting>
  <conditionalFormatting sqref="P5:P60">
    <cfRule type="containsText" dxfId="19" priority="16" operator="containsText" text="1">
      <formula>NOT(ISERROR(SEARCH("1",P5)))</formula>
    </cfRule>
  </conditionalFormatting>
  <conditionalFormatting sqref="V5:V60">
    <cfRule type="cellIs" dxfId="18" priority="14" operator="equal">
      <formula>4</formula>
    </cfRule>
    <cfRule type="cellIs" dxfId="17" priority="15" operator="between">
      <formula>0</formula>
      <formula>2</formula>
    </cfRule>
  </conditionalFormatting>
  <conditionalFormatting sqref="AB5:AB60">
    <cfRule type="containsText" dxfId="16" priority="13" operator="containsText" text="1">
      <formula>NOT(ISERROR(SEARCH("1",AB5)))</formula>
    </cfRule>
  </conditionalFormatting>
  <conditionalFormatting sqref="AC5:AD5 AC6:AC34 AD6:AD60">
    <cfRule type="containsText" dxfId="15" priority="11" operator="containsText" text="Effectué">
      <formula>NOT(ISERROR(SEARCH("Effectué",AC5)))</formula>
    </cfRule>
    <cfRule type="containsText" dxfId="14" priority="12" operator="containsText" text="A faire">
      <formula>NOT(ISERROR(SEARCH("A faire",AC5)))</formula>
    </cfRule>
  </conditionalFormatting>
  <conditionalFormatting sqref="U5:U60">
    <cfRule type="containsText" dxfId="13" priority="10" operator="containsText" text="1">
      <formula>NOT(ISERROR(SEARCH("1",U5)))</formula>
    </cfRule>
  </conditionalFormatting>
  <conditionalFormatting sqref="AA5:AA60">
    <cfRule type="cellIs" dxfId="12" priority="8" operator="equal">
      <formula>5</formula>
    </cfRule>
    <cfRule type="cellIs" dxfId="11" priority="9" operator="between">
      <formula>0</formula>
      <formula>3</formula>
    </cfRule>
  </conditionalFormatting>
  <conditionalFormatting sqref="AH5:AH60">
    <cfRule type="containsText" dxfId="10" priority="7" operator="containsText" text="1">
      <formula>NOT(ISERROR(SEARCH("1",AH5)))</formula>
    </cfRule>
  </conditionalFormatting>
  <conditionalFormatting sqref="AI5:AJ5 AI6:AI34 AJ6:AJ60">
    <cfRule type="containsText" dxfId="9" priority="5" operator="containsText" text="Effectué">
      <formula>NOT(ISERROR(SEARCH("Effectué",AI5)))</formula>
    </cfRule>
    <cfRule type="containsText" dxfId="8" priority="6" operator="containsText" text="A faire">
      <formula>NOT(ISERROR(SEARCH("A faire",AI5)))</formula>
    </cfRule>
  </conditionalFormatting>
  <conditionalFormatting sqref="AG5:AG60">
    <cfRule type="cellIs" dxfId="7" priority="3" operator="equal">
      <formula>6</formula>
    </cfRule>
    <cfRule type="cellIs" dxfId="6" priority="4" operator="between">
      <formula>0</formula>
      <formula>3</formula>
    </cfRule>
  </conditionalFormatting>
  <conditionalFormatting sqref="G5:G60">
    <cfRule type="containsText" dxfId="5" priority="20" operator="containsText" text="Effectué">
      <formula>NOT(ISERROR(SEARCH("Effectué",G5)))</formula>
    </cfRule>
    <cfRule type="containsText" dxfId="4" priority="21" operator="containsText" text="A faire">
      <formula>NOT(ISERROR(SEARCH("A faire",G5)))</formula>
    </cfRule>
  </conditionalFormatting>
  <conditionalFormatting sqref="L5:L60">
    <cfRule type="containsText" dxfId="3" priority="17" operator="containsText" text="Effectué">
      <formula>NOT(ISERROR(SEARCH("Effectué",L5)))</formula>
    </cfRule>
    <cfRule type="containsText" dxfId="2" priority="18" operator="containsText" text="A faire">
      <formula>NOT(ISERROR(SEARCH("A faire",L5)))</formula>
    </cfRule>
  </conditionalFormatting>
  <conditionalFormatting sqref="Q5:Q60">
    <cfRule type="containsText" dxfId="1" priority="1" operator="containsText" text="Effectué">
      <formula>NOT(ISERROR(SEARCH("Effectué",Q5)))</formula>
    </cfRule>
    <cfRule type="containsText" dxfId="0" priority="2" operator="containsText" text="A faire">
      <formula>NOT(ISERROR(SEARCH("A faire",Q5)))</formula>
    </cfRule>
  </conditionalFormatting>
  <dataValidations count="9">
    <dataValidation type="date" allowBlank="1" showInputMessage="1" showErrorMessage="1" sqref="D5:D60 E16 E49">
      <formula1>42005</formula1>
      <formula2>43100</formula2>
    </dataValidation>
    <dataValidation type="date" allowBlank="1" showInputMessage="1" showErrorMessage="1" sqref="I5:J60 N5:O60 E5:E15 E17:E48 E50:E60">
      <formula1>42370</formula1>
      <formula2>43100</formula2>
    </dataValidation>
    <dataValidation type="list" showInputMessage="1" showErrorMessage="1" errorTitle="ABSENCE 5" error="L'entretien de la 5 eme ABSENCE doit se faire avec l'ICUS et un membre de l'équipe RH" sqref="AC5:AC60 AI5:AI60">
      <formula1>$A$79:$A$86</formula1>
    </dataValidation>
    <dataValidation type="list" showInputMessage="1" showErrorMessage="1" errorTitle="Entretien 3 eme ABSENCE" error="Vous devez renseigner la presence de l'ICD et/ou d'un membre des RH" promptTitle="Entretien absence N° 3 " sqref="W5:W11 W13:W60">
      <formula1>$A$68:$A$75</formula1>
    </dataValidation>
    <dataValidation type="list" showInputMessage="1" showErrorMessage="1" errorTitle="Postion entretien" error="Vous devez indiquer la positon de l'entretien s'il a été fait cohez Effectué sinon A faire s'il reste à réaliser" sqref="Q5:Q60">
      <formula1>$A$63:$A$64</formula1>
    </dataValidation>
    <dataValidation type="list" showInputMessage="1" showErrorMessage="1" errorTitle="Position entretien" error="Vous devez indiquer la positon de l'entretien s'il a été fait cohez Effectué sinon A faire s'il reste à réaliser" sqref="G5:G60 L5:L60">
      <formula1>$A$63:$A$64</formula1>
    </dataValidation>
    <dataValidation showInputMessage="1" showErrorMessage="1" sqref="R5:R60 M5:M60 H5:H60 AJ5:AJ60 AD5:AD60 V5:V60"/>
    <dataValidation type="date" allowBlank="1" showInputMessage="1" showErrorMessage="1" sqref="AF13 W12 AF5 AE5:AE34 S5:S34 T5 T12:T13 Z13 Z5 Y5:Y34">
      <formula1>42736</formula1>
      <formula2>43100</formula2>
    </dataValidation>
    <dataValidation type="date" allowBlank="1" showInputMessage="1" showErrorMessage="1" sqref="AF14:AF34 Z6:Z12 AF6:AF12 Z14:Z34 T6:T11 T14:T34">
      <formula1>42736</formula1>
      <formula2>75971</formula2>
    </dataValidation>
  </dataValidations>
  <printOptions horizontalCentered="1" verticalCentered="1"/>
  <pageMargins left="0" right="0" top="0.75000000000000011" bottom="0.15944881889763785" header="0.59055118110236227" footer="0.30000000000000004"/>
  <pageSetup paperSize="9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topLeftCell="A2" workbookViewId="0">
      <selection activeCell="D4" sqref="D4"/>
    </sheetView>
  </sheetViews>
  <sheetFormatPr baseColWidth="10" defaultRowHeight="16" x14ac:dyDescent="0.2"/>
  <cols>
    <col min="1" max="1" width="38.33203125" customWidth="1"/>
    <col min="2" max="2" width="3" customWidth="1"/>
    <col min="4" max="4" width="12.33203125" bestFit="1" customWidth="1"/>
    <col min="6" max="6" width="12.33203125" bestFit="1" customWidth="1"/>
    <col min="8" max="8" width="12.33203125" bestFit="1" customWidth="1"/>
  </cols>
  <sheetData>
    <row r="1" spans="1:11" ht="41" customHeight="1" x14ac:dyDescent="0.2">
      <c r="E1" s="99" t="s">
        <v>110</v>
      </c>
      <c r="F1" s="99"/>
    </row>
    <row r="3" spans="1:11" ht="41" customHeight="1" x14ac:dyDescent="0.2">
      <c r="A3" s="122" t="str">
        <f>VLOOKUP(' 2016-2017'!A4,' 2016-2017'!A4:AH60,1,FALSE)</f>
        <v>NOM /Prénom</v>
      </c>
      <c r="B3" s="122"/>
      <c r="C3" s="122" t="s">
        <v>0</v>
      </c>
      <c r="D3" s="127" t="str">
        <f>VLOOKUP(' 2016-2017'!A4,' 2016-2017'!A4:AH60,6,FALSE)</f>
        <v>Date1</v>
      </c>
      <c r="E3" s="122" t="s">
        <v>1</v>
      </c>
      <c r="F3" s="122" t="str">
        <f>VLOOKUP(' 2016-2017'!A4,' 2016-2017'!A4:AH60,11,FALSE)</f>
        <v>Date2</v>
      </c>
      <c r="G3" s="122" t="s">
        <v>2</v>
      </c>
      <c r="H3" s="127" t="str">
        <f>VLOOKUP(' 2016-2017'!A4,' 2016-2017'!A4:AH60,16,FALSE)</f>
        <v>Date3</v>
      </c>
      <c r="I3" s="122" t="s">
        <v>3</v>
      </c>
      <c r="J3" s="122" t="s">
        <v>4</v>
      </c>
      <c r="K3" s="122" t="s">
        <v>5</v>
      </c>
    </row>
    <row r="4" spans="1:11" ht="21" x14ac:dyDescent="0.25">
      <c r="A4" s="123" t="str">
        <f>VLOOKUP(' 2016-2017'!A5,' 2016-2017'!A5:AH61,1,FALSE)</f>
        <v>Collaborateur  001</v>
      </c>
      <c r="B4" s="123">
        <v>1</v>
      </c>
      <c r="C4" s="122">
        <f>VLOOKUP(' 2016-2017'!A5,' 2016-2017'!A5:AH61,4,FALSE)</f>
        <v>1</v>
      </c>
      <c r="D4" s="127">
        <f>VLOOKUP(' 2016-2017'!A5,' 2016-2017'!A5:AH61,6,FALSE)</f>
        <v>42541</v>
      </c>
      <c r="E4" s="122">
        <f>VLOOKUP(' 2016-2017'!A5,' 2016-2017'!A5:AH61, 9,FALSE)</f>
        <v>1</v>
      </c>
      <c r="F4" s="127" t="str">
        <f>VLOOKUP(' 2016-2017'!A5,' 2016-2017'!A5:AH61,11,FALSE)</f>
        <v/>
      </c>
      <c r="G4" s="122">
        <f>VLOOKUP(' 2016-2017'!A5,' 2016-2017'!A5:AH61,14,FALSE)</f>
        <v>1</v>
      </c>
      <c r="H4" s="127" t="str">
        <f>VLOOKUP(' 2016-2017'!A5,' 2016-2017'!A5:AH61,16,FALSE)</f>
        <v/>
      </c>
      <c r="I4" s="122">
        <f>VLOOKUP(' 2016-2017'!A5,' 2016-2017'!A5:AH61,19,FALSE)</f>
        <v>0</v>
      </c>
      <c r="J4" s="122">
        <f>VLOOKUP(' 2016-2017'!A5,' 2016-2017'!A5:AH61,26,FALSE)</f>
        <v>0</v>
      </c>
      <c r="K4" s="122">
        <f>VLOOKUP(' 2016-2017'!A5,' 2016-2017'!A5:AH61,32,FALSE)</f>
        <v>0</v>
      </c>
    </row>
    <row r="5" spans="1:11" ht="21" x14ac:dyDescent="0.25">
      <c r="A5" s="123" t="str">
        <f>VLOOKUP(' 2016-2017'!A6,' 2016-2017'!A6:AH62,1,FALSE)</f>
        <v>Collaborateur  002</v>
      </c>
      <c r="B5" s="123">
        <v>1</v>
      </c>
      <c r="C5" s="122">
        <f>VLOOKUP(' 2016-2017'!A6,' 2016-2017'!A6:AH62,4,FALSE)</f>
        <v>1</v>
      </c>
      <c r="D5" s="127">
        <f>VLOOKUP(' 2016-2017'!A6,' 2016-2017'!A6:AH62,6,FALSE)</f>
        <v>42579</v>
      </c>
      <c r="E5" s="122">
        <f>VLOOKUP(' 2016-2017'!A6,' 2016-2017'!A6:AH62, 9,FALSE)</f>
        <v>1</v>
      </c>
      <c r="F5" s="127">
        <f>VLOOKUP(' 2016-2017'!A6,' 2016-2017'!A6:AH62,11,FALSE)</f>
        <v>42643</v>
      </c>
      <c r="G5" s="122">
        <f>VLOOKUP(' 2016-2017'!A6,' 2016-2017'!A6:AH62,14,FALSE)</f>
        <v>0</v>
      </c>
      <c r="H5" s="127" t="str">
        <f>VLOOKUP(' 2016-2017'!A6,' 2016-2017'!A6:AH62,16,FALSE)</f>
        <v/>
      </c>
      <c r="I5" s="122">
        <f>VLOOKUP(' 2016-2017'!A6,' 2016-2017'!A6:AH62,19,FALSE)</f>
        <v>0</v>
      </c>
      <c r="J5" s="122">
        <f>VLOOKUP(' 2016-2017'!A6,' 2016-2017'!A6:AH62,26,FALSE)</f>
        <v>0</v>
      </c>
      <c r="K5" s="122">
        <f>VLOOKUP(' 2016-2017'!A6,' 2016-2017'!A6:AH62,32,FALSE)</f>
        <v>0</v>
      </c>
    </row>
    <row r="6" spans="1:11" ht="21" x14ac:dyDescent="0.25">
      <c r="A6" s="123" t="str">
        <f>VLOOKUP(' 2016-2017'!A7,' 2016-2017'!A7:AH63,1,FALSE)</f>
        <v>Collaborateur  003</v>
      </c>
      <c r="B6" s="123">
        <v>1</v>
      </c>
      <c r="C6" s="122">
        <f>VLOOKUP(' 2016-2017'!A7,' 2016-2017'!A7:AH63,4,FALSE)</f>
        <v>1</v>
      </c>
      <c r="D6" s="127" t="str">
        <f>VLOOKUP(' 2016-2017'!A7,' 2016-2017'!A7:AH63,6,FALSE)</f>
        <v/>
      </c>
      <c r="E6" s="122">
        <f>VLOOKUP(' 2016-2017'!A7,' 2016-2017'!A7:AH63, 9,FALSE)</f>
        <v>1</v>
      </c>
      <c r="F6" s="127">
        <f>VLOOKUP(' 2016-2017'!A7,' 2016-2017'!A7:AH63,11,FALSE)</f>
        <v>42664</v>
      </c>
      <c r="G6" s="122">
        <f>VLOOKUP(' 2016-2017'!A7,' 2016-2017'!A7:AH63,14,FALSE)</f>
        <v>1</v>
      </c>
      <c r="H6" s="127" t="str">
        <f>VLOOKUP(' 2016-2017'!A7,' 2016-2017'!A7:AH63,16,FALSE)</f>
        <v/>
      </c>
      <c r="I6" s="122">
        <f>VLOOKUP(' 2016-2017'!A7,' 2016-2017'!A7:AH63,19,FALSE)</f>
        <v>0</v>
      </c>
      <c r="J6" s="122">
        <f>VLOOKUP(' 2016-2017'!A7,' 2016-2017'!A7:AH63,26,FALSE)</f>
        <v>0</v>
      </c>
      <c r="K6" s="122">
        <f>VLOOKUP(' 2016-2017'!A7,' 2016-2017'!A7:AH63,32,FALSE)</f>
        <v>0</v>
      </c>
    </row>
    <row r="7" spans="1:11" ht="21" x14ac:dyDescent="0.25">
      <c r="A7" s="123" t="str">
        <f>VLOOKUP(' 2016-2017'!A8,' 2016-2017'!A8:AH64,1,FALSE)</f>
        <v>Collaborateur  004</v>
      </c>
      <c r="B7" s="123">
        <v>1</v>
      </c>
      <c r="C7" s="122">
        <f>VLOOKUP(' 2016-2017'!A8,' 2016-2017'!A8:AH64,4,FALSE)</f>
        <v>1</v>
      </c>
      <c r="D7" s="127">
        <f>VLOOKUP(' 2016-2017'!A8,' 2016-2017'!A8:AH64,6,FALSE)</f>
        <v>42878</v>
      </c>
      <c r="E7" s="122">
        <f>VLOOKUP(' 2016-2017'!A8,' 2016-2017'!A8:AH64, 9,FALSE)</f>
        <v>1</v>
      </c>
      <c r="F7" s="127" t="str">
        <f>VLOOKUP(' 2016-2017'!A8,' 2016-2017'!A8:AH64,11,FALSE)</f>
        <v/>
      </c>
      <c r="G7" s="122">
        <f>VLOOKUP(' 2016-2017'!A8,' 2016-2017'!A8:AH64,14,FALSE)</f>
        <v>0</v>
      </c>
      <c r="H7" s="127" t="str">
        <f>VLOOKUP(' 2016-2017'!A8,' 2016-2017'!A8:AH64,16,FALSE)</f>
        <v/>
      </c>
      <c r="I7" s="122">
        <f>VLOOKUP(' 2016-2017'!A8,' 2016-2017'!A8:AH64,19,FALSE)</f>
        <v>0</v>
      </c>
      <c r="J7" s="122">
        <f>VLOOKUP(' 2016-2017'!A8,' 2016-2017'!A8:AH64,26,FALSE)</f>
        <v>0</v>
      </c>
      <c r="K7" s="122">
        <f>VLOOKUP(' 2016-2017'!A8,' 2016-2017'!A8:AH64,32,FALSE)</f>
        <v>0</v>
      </c>
    </row>
    <row r="8" spans="1:11" ht="21" x14ac:dyDescent="0.25">
      <c r="A8" s="123" t="str">
        <f>VLOOKUP(' 2016-2017'!A9,' 2016-2017'!A9:AH65,1,FALSE)</f>
        <v>Collaborateur  005</v>
      </c>
      <c r="B8" s="123">
        <v>1</v>
      </c>
      <c r="C8" s="122">
        <f>VLOOKUP(' 2016-2017'!A9,' 2016-2017'!A9:AH65,4,FALSE)</f>
        <v>1</v>
      </c>
      <c r="D8" s="127">
        <f>VLOOKUP(' 2016-2017'!A9,' 2016-2017'!A9:AH65,6,FALSE)</f>
        <v>42550</v>
      </c>
      <c r="E8" s="122">
        <f>VLOOKUP(' 2016-2017'!A9,' 2016-2017'!A9:AH65, 9,FALSE)</f>
        <v>0</v>
      </c>
      <c r="F8" s="127" t="str">
        <f>VLOOKUP(' 2016-2017'!A9,' 2016-2017'!A9:AH65,11,FALSE)</f>
        <v/>
      </c>
      <c r="G8" s="122">
        <f>VLOOKUP(' 2016-2017'!A9,' 2016-2017'!A9:AH65,14,FALSE)</f>
        <v>0</v>
      </c>
      <c r="H8" s="127" t="str">
        <f>VLOOKUP(' 2016-2017'!A9,' 2016-2017'!A9:AH65,16,FALSE)</f>
        <v/>
      </c>
      <c r="I8" s="122">
        <f>VLOOKUP(' 2016-2017'!A9,' 2016-2017'!A9:AH65,19,FALSE)</f>
        <v>0</v>
      </c>
      <c r="J8" s="122">
        <f>VLOOKUP(' 2016-2017'!A9,' 2016-2017'!A9:AH65,26,FALSE)</f>
        <v>0</v>
      </c>
      <c r="K8" s="122">
        <f>VLOOKUP(' 2016-2017'!A9,' 2016-2017'!A9:AH65,32,FALSE)</f>
        <v>0</v>
      </c>
    </row>
    <row r="9" spans="1:11" ht="21" x14ac:dyDescent="0.25">
      <c r="A9" s="123" t="str">
        <f>VLOOKUP(' 2016-2017'!A10,' 2016-2017'!A10:AH66,1,FALSE)</f>
        <v>Collaborateur  006</v>
      </c>
      <c r="B9" s="123">
        <v>1</v>
      </c>
      <c r="C9" s="122">
        <f>VLOOKUP(' 2016-2017'!A10,' 2016-2017'!A10:AH66,4,FALSE)</f>
        <v>0</v>
      </c>
      <c r="D9" s="127">
        <f>VLOOKUP(' 2016-2017'!A10,' 2016-2017'!A10:AH66,6,FALSE)</f>
        <v>0</v>
      </c>
      <c r="E9" s="122">
        <f>VLOOKUP(' 2016-2017'!A10,' 2016-2017'!A10:AH66, 9,FALSE)</f>
        <v>0</v>
      </c>
      <c r="F9" s="127" t="str">
        <f>VLOOKUP(' 2016-2017'!A10,' 2016-2017'!A10:AH66,11,FALSE)</f>
        <v/>
      </c>
      <c r="G9" s="122">
        <f>VLOOKUP(' 2016-2017'!A10,' 2016-2017'!A10:AH66,14,FALSE)</f>
        <v>0</v>
      </c>
      <c r="H9" s="127" t="str">
        <f>VLOOKUP(' 2016-2017'!A10,' 2016-2017'!A10:AH66,16,FALSE)</f>
        <v/>
      </c>
      <c r="I9" s="122">
        <f>VLOOKUP(' 2016-2017'!A10,' 2016-2017'!A10:AH66,19,FALSE)</f>
        <v>0</v>
      </c>
      <c r="J9" s="122">
        <f>VLOOKUP(' 2016-2017'!A10,' 2016-2017'!A10:AH66,26,FALSE)</f>
        <v>0</v>
      </c>
      <c r="K9" s="122">
        <f>VLOOKUP(' 2016-2017'!A10,' 2016-2017'!A10:AH66,32,FALSE)</f>
        <v>0</v>
      </c>
    </row>
    <row r="10" spans="1:11" ht="21" x14ac:dyDescent="0.25">
      <c r="A10" s="123" t="str">
        <f>VLOOKUP(' 2016-2017'!A11,' 2016-2017'!A11:AH67,1,FALSE)</f>
        <v>Collaborateur  007</v>
      </c>
      <c r="B10" s="123">
        <v>1</v>
      </c>
      <c r="C10" s="122">
        <f>VLOOKUP(' 2016-2017'!A11,' 2016-2017'!A11:AH67,4,FALSE)</f>
        <v>0</v>
      </c>
      <c r="D10" s="127">
        <f>VLOOKUP(' 2016-2017'!A11,' 2016-2017'!A11:AH67,6,FALSE)</f>
        <v>0</v>
      </c>
      <c r="E10" s="122">
        <f>VLOOKUP(' 2016-2017'!A11,' 2016-2017'!A11:AH67, 9,FALSE)</f>
        <v>0</v>
      </c>
      <c r="F10" s="127" t="str">
        <f>VLOOKUP(' 2016-2017'!A11,' 2016-2017'!A11:AH67,11,FALSE)</f>
        <v/>
      </c>
      <c r="G10" s="122">
        <f>VLOOKUP(' 2016-2017'!A11,' 2016-2017'!A11:AH67,14,FALSE)</f>
        <v>0</v>
      </c>
      <c r="H10" s="127" t="str">
        <f>VLOOKUP(' 2016-2017'!A11,' 2016-2017'!A11:AH67,16,FALSE)</f>
        <v/>
      </c>
      <c r="I10" s="122">
        <f>VLOOKUP(' 2016-2017'!A11,' 2016-2017'!A11:AH67,19,FALSE)</f>
        <v>0</v>
      </c>
      <c r="J10" s="122">
        <f>VLOOKUP(' 2016-2017'!A11,' 2016-2017'!A11:AH67,26,FALSE)</f>
        <v>0</v>
      </c>
      <c r="K10" s="122">
        <f>VLOOKUP(' 2016-2017'!A11,' 2016-2017'!A11:AH67,32,FALSE)</f>
        <v>0</v>
      </c>
    </row>
    <row r="11" spans="1:11" ht="21" x14ac:dyDescent="0.25">
      <c r="A11" s="123" t="str">
        <f>VLOOKUP(' 2016-2017'!A12,' 2016-2017'!A12:AH68,1,FALSE)</f>
        <v>Collaborateur  008</v>
      </c>
      <c r="B11" s="123">
        <v>1</v>
      </c>
      <c r="C11" s="122">
        <f>VLOOKUP(' 2016-2017'!A12,' 2016-2017'!A12:AH68,4,FALSE)</f>
        <v>1</v>
      </c>
      <c r="D11" s="127">
        <f>VLOOKUP(' 2016-2017'!A12,' 2016-2017'!A12:AH68,6,FALSE)</f>
        <v>0</v>
      </c>
      <c r="E11" s="122">
        <f>VLOOKUP(' 2016-2017'!A12,' 2016-2017'!A12:AH68, 9,FALSE)</f>
        <v>0</v>
      </c>
      <c r="F11" s="127" t="str">
        <f>VLOOKUP(' 2016-2017'!A12,' 2016-2017'!A12:AH68,11,FALSE)</f>
        <v/>
      </c>
      <c r="G11" s="122">
        <f>VLOOKUP(' 2016-2017'!A12,' 2016-2017'!A12:AH68,14,FALSE)</f>
        <v>0</v>
      </c>
      <c r="H11" s="127">
        <f>VLOOKUP(' 2016-2017'!A12,' 2016-2017'!A12:AH68,16,FALSE)</f>
        <v>0</v>
      </c>
      <c r="I11" s="122">
        <f>VLOOKUP(' 2016-2017'!A12,' 2016-2017'!A12:AH68,19,FALSE)</f>
        <v>0</v>
      </c>
      <c r="J11" s="122">
        <f>VLOOKUP(' 2016-2017'!A12,' 2016-2017'!A12:AH68,26,FALSE)</f>
        <v>0</v>
      </c>
      <c r="K11" s="122">
        <f>VLOOKUP(' 2016-2017'!A12,' 2016-2017'!A12:AH68,32,FALSE)</f>
        <v>0</v>
      </c>
    </row>
    <row r="12" spans="1:11" ht="21" x14ac:dyDescent="0.25">
      <c r="A12" s="123" t="str">
        <f>VLOOKUP(' 2016-2017'!A13,' 2016-2017'!A13:AH69,1,FALSE)</f>
        <v>Collaborateur  009</v>
      </c>
      <c r="B12" s="123">
        <v>1</v>
      </c>
      <c r="C12" s="122">
        <f>VLOOKUP(' 2016-2017'!A13,' 2016-2017'!A13:AH69,4,FALSE)</f>
        <v>1</v>
      </c>
      <c r="D12" s="127">
        <f>VLOOKUP(' 2016-2017'!A13,' 2016-2017'!A13:AH69,6,FALSE)</f>
        <v>42632</v>
      </c>
      <c r="E12" s="122">
        <f>VLOOKUP(' 2016-2017'!A13,' 2016-2017'!A13:AH69, 9,FALSE)</f>
        <v>1</v>
      </c>
      <c r="F12" s="127">
        <f>VLOOKUP(' 2016-2017'!A13,' 2016-2017'!A13:AH69,11,FALSE)</f>
        <v>42779</v>
      </c>
      <c r="G12" s="122">
        <f>VLOOKUP(' 2016-2017'!A13,' 2016-2017'!A13:AH69,14,FALSE)</f>
        <v>0</v>
      </c>
      <c r="H12" s="127" t="str">
        <f>VLOOKUP(' 2016-2017'!A13,' 2016-2017'!A13:AH69,16,FALSE)</f>
        <v/>
      </c>
      <c r="I12" s="122">
        <f>VLOOKUP(' 2016-2017'!A13,' 2016-2017'!A13:AH69,19,FALSE)</f>
        <v>0</v>
      </c>
      <c r="J12" s="122">
        <f>VLOOKUP(' 2016-2017'!A13,' 2016-2017'!A13:AH69,26,FALSE)</f>
        <v>0</v>
      </c>
      <c r="K12" s="122">
        <f>VLOOKUP(' 2016-2017'!A13,' 2016-2017'!A13:AH69,32,FALSE)</f>
        <v>0</v>
      </c>
    </row>
    <row r="13" spans="1:11" ht="21" x14ac:dyDescent="0.25">
      <c r="A13" s="123" t="str">
        <f>VLOOKUP(' 2016-2017'!A14,' 2016-2017'!A14:AH70,1,FALSE)</f>
        <v>Collaborateur  010</v>
      </c>
      <c r="B13" s="123">
        <v>1</v>
      </c>
      <c r="C13" s="122">
        <f>VLOOKUP(' 2016-2017'!A14,' 2016-2017'!A14:AH70,4,FALSE)</f>
        <v>0</v>
      </c>
      <c r="D13" s="127">
        <f>VLOOKUP(' 2016-2017'!A14,' 2016-2017'!A14:AH70,6,FALSE)</f>
        <v>0</v>
      </c>
      <c r="E13" s="122">
        <f>VLOOKUP(' 2016-2017'!A14,' 2016-2017'!A14:AH70, 9,FALSE)</f>
        <v>0</v>
      </c>
      <c r="F13" s="127" t="str">
        <f>VLOOKUP(' 2016-2017'!A14,' 2016-2017'!A14:AH70,11,FALSE)</f>
        <v/>
      </c>
      <c r="G13" s="122">
        <f>VLOOKUP(' 2016-2017'!A14,' 2016-2017'!A14:AH70,14,FALSE)</f>
        <v>0</v>
      </c>
      <c r="H13" s="127" t="str">
        <f>VLOOKUP(' 2016-2017'!A14,' 2016-2017'!A14:AH70,16,FALSE)</f>
        <v/>
      </c>
      <c r="I13" s="122">
        <f>VLOOKUP(' 2016-2017'!A14,' 2016-2017'!A14:AH70,19,FALSE)</f>
        <v>0</v>
      </c>
      <c r="J13" s="122">
        <f>VLOOKUP(' 2016-2017'!A14,' 2016-2017'!A14:AH70,26,FALSE)</f>
        <v>0</v>
      </c>
      <c r="K13" s="122">
        <f>VLOOKUP(' 2016-2017'!A14,' 2016-2017'!A14:AH70,32,FALSE)</f>
        <v>0</v>
      </c>
    </row>
    <row r="14" spans="1:11" ht="21" x14ac:dyDescent="0.25">
      <c r="A14" s="123" t="str">
        <f>VLOOKUP(' 2016-2017'!A15,' 2016-2017'!A15:AH71,1,FALSE)</f>
        <v>Collaborateur  011</v>
      </c>
      <c r="B14" s="123">
        <v>1</v>
      </c>
      <c r="C14" s="122">
        <f>VLOOKUP(' 2016-2017'!A15,' 2016-2017'!A15:AH71,4,FALSE)</f>
        <v>1</v>
      </c>
      <c r="D14" s="127">
        <f>VLOOKUP(' 2016-2017'!A15,' 2016-2017'!A15:AH71,6,FALSE)</f>
        <v>42522</v>
      </c>
      <c r="E14" s="122">
        <f>VLOOKUP(' 2016-2017'!A15,' 2016-2017'!A15:AH71, 9,FALSE)</f>
        <v>1</v>
      </c>
      <c r="F14" s="127">
        <f>VLOOKUP(' 2016-2017'!A15,' 2016-2017'!A15:AH71,11,FALSE)</f>
        <v>42732</v>
      </c>
      <c r="G14" s="122">
        <f>VLOOKUP(' 2016-2017'!A15,' 2016-2017'!A15:AH71,14,FALSE)</f>
        <v>1</v>
      </c>
      <c r="H14" s="127">
        <f>VLOOKUP(' 2016-2017'!A15,' 2016-2017'!A15:AH71,16,FALSE)</f>
        <v>42748</v>
      </c>
      <c r="I14" s="122">
        <f>VLOOKUP(' 2016-2017'!A15,' 2016-2017'!A15:AH71,19,FALSE)</f>
        <v>0</v>
      </c>
      <c r="J14" s="122">
        <f>VLOOKUP(' 2016-2017'!A15,' 2016-2017'!A15:AH71,26,FALSE)</f>
        <v>0</v>
      </c>
      <c r="K14" s="122">
        <f>VLOOKUP(' 2016-2017'!A15,' 2016-2017'!A15:AH71,32,FALSE)</f>
        <v>0</v>
      </c>
    </row>
    <row r="15" spans="1:11" ht="21" x14ac:dyDescent="0.25">
      <c r="A15" s="123" t="str">
        <f>VLOOKUP(' 2016-2017'!A16,' 2016-2017'!A16:AH72,1,FALSE)</f>
        <v>Collaborateur  012</v>
      </c>
      <c r="B15" s="123">
        <v>1</v>
      </c>
      <c r="C15" s="122">
        <f>VLOOKUP(' 2016-2017'!A16,' 2016-2017'!A16:AH72,4,FALSE)</f>
        <v>1</v>
      </c>
      <c r="D15" s="127">
        <f>VLOOKUP(' 2016-2017'!A16,' 2016-2017'!A16:AH72,6,FALSE)</f>
        <v>0</v>
      </c>
      <c r="E15" s="122">
        <f>VLOOKUP(' 2016-2017'!A16,' 2016-2017'!A16:AH72, 9,FALSE)</f>
        <v>1</v>
      </c>
      <c r="F15" s="127" t="str">
        <f>VLOOKUP(' 2016-2017'!A16,' 2016-2017'!A16:AH72,11,FALSE)</f>
        <v>291/11/2016</v>
      </c>
      <c r="G15" s="122">
        <f>VLOOKUP(' 2016-2017'!A16,' 2016-2017'!A16:AH72,14,FALSE)</f>
        <v>0</v>
      </c>
      <c r="H15" s="127" t="str">
        <f>VLOOKUP(' 2016-2017'!A16,' 2016-2017'!A16:AH72,16,FALSE)</f>
        <v/>
      </c>
      <c r="I15" s="122">
        <f>VLOOKUP(' 2016-2017'!A16,' 2016-2017'!A16:AH72,19,FALSE)</f>
        <v>0</v>
      </c>
      <c r="J15" s="122">
        <f>VLOOKUP(' 2016-2017'!A16,' 2016-2017'!A16:AH72,26,FALSE)</f>
        <v>0</v>
      </c>
      <c r="K15" s="122">
        <f>VLOOKUP(' 2016-2017'!A16,' 2016-2017'!A16:AH72,32,FALSE)</f>
        <v>0</v>
      </c>
    </row>
    <row r="16" spans="1:11" ht="21" x14ac:dyDescent="0.25">
      <c r="A16" s="123" t="str">
        <f>VLOOKUP(' 2016-2017'!A17,' 2016-2017'!A17:AH73,1,FALSE)</f>
        <v>Collaborateur  013</v>
      </c>
      <c r="B16" s="123">
        <v>1</v>
      </c>
      <c r="C16" s="122">
        <f>VLOOKUP(' 2016-2017'!A17,' 2016-2017'!A17:AH73,4,FALSE)</f>
        <v>1</v>
      </c>
      <c r="D16" s="127">
        <f>VLOOKUP(' 2016-2017'!A17,' 2016-2017'!A17:AH73,6,FALSE)</f>
        <v>0</v>
      </c>
      <c r="E16" s="122">
        <f>VLOOKUP(' 2016-2017'!A17,' 2016-2017'!A17:AH73, 9,FALSE)</f>
        <v>0</v>
      </c>
      <c r="F16" s="127" t="str">
        <f>VLOOKUP(' 2016-2017'!A17,' 2016-2017'!A17:AH73,11,FALSE)</f>
        <v/>
      </c>
      <c r="G16" s="122">
        <f>VLOOKUP(' 2016-2017'!A17,' 2016-2017'!A17:AH73,14,FALSE)</f>
        <v>0</v>
      </c>
      <c r="H16" s="127" t="str">
        <f>VLOOKUP(' 2016-2017'!A17,' 2016-2017'!A17:AH73,16,FALSE)</f>
        <v/>
      </c>
      <c r="I16" s="122">
        <f>VLOOKUP(' 2016-2017'!A17,' 2016-2017'!A17:AH73,19,FALSE)</f>
        <v>0</v>
      </c>
      <c r="J16" s="122">
        <f>VLOOKUP(' 2016-2017'!A17,' 2016-2017'!A17:AH73,26,FALSE)</f>
        <v>0</v>
      </c>
      <c r="K16" s="122">
        <f>VLOOKUP(' 2016-2017'!A17,' 2016-2017'!A17:AH73,32,FALSE)</f>
        <v>0</v>
      </c>
    </row>
    <row r="17" spans="1:11" ht="21" x14ac:dyDescent="0.25">
      <c r="A17" s="123" t="str">
        <f>VLOOKUP(' 2016-2017'!A18,' 2016-2017'!A18:AH74,1,FALSE)</f>
        <v>Collaborateur  014</v>
      </c>
      <c r="B17" s="123">
        <v>1</v>
      </c>
      <c r="C17" s="122">
        <f>VLOOKUP(' 2016-2017'!A18,' 2016-2017'!A18:AH74,4,FALSE)</f>
        <v>1</v>
      </c>
      <c r="D17" s="127">
        <f>VLOOKUP(' 2016-2017'!A18,' 2016-2017'!A18:AH74,6,FALSE)</f>
        <v>42716</v>
      </c>
      <c r="E17" s="122">
        <f>VLOOKUP(' 2016-2017'!A18,' 2016-2017'!A18:AH74, 9,FALSE)</f>
        <v>0</v>
      </c>
      <c r="F17" s="127" t="str">
        <f>VLOOKUP(' 2016-2017'!A18,' 2016-2017'!A18:AH74,11,FALSE)</f>
        <v/>
      </c>
      <c r="G17" s="122">
        <f>VLOOKUP(' 2016-2017'!A18,' 2016-2017'!A18:AH74,14,FALSE)</f>
        <v>0</v>
      </c>
      <c r="H17" s="127" t="str">
        <f>VLOOKUP(' 2016-2017'!A18,' 2016-2017'!A18:AH74,16,FALSE)</f>
        <v/>
      </c>
      <c r="I17" s="122">
        <f>VLOOKUP(' 2016-2017'!A18,' 2016-2017'!A18:AH74,19,FALSE)</f>
        <v>0</v>
      </c>
      <c r="J17" s="122">
        <f>VLOOKUP(' 2016-2017'!A18,' 2016-2017'!A18:AH74,26,FALSE)</f>
        <v>0</v>
      </c>
      <c r="K17" s="122">
        <f>VLOOKUP(' 2016-2017'!A18,' 2016-2017'!A18:AH74,32,FALSE)</f>
        <v>0</v>
      </c>
    </row>
    <row r="18" spans="1:11" ht="21" x14ac:dyDescent="0.25">
      <c r="A18" s="123" t="str">
        <f>VLOOKUP(' 2016-2017'!A19,' 2016-2017'!A19:AH75,1,FALSE)</f>
        <v>Collaborateur  015</v>
      </c>
      <c r="B18" s="123">
        <v>1</v>
      </c>
      <c r="C18" s="122">
        <f>VLOOKUP(' 2016-2017'!A19,' 2016-2017'!A19:AH75,4,FALSE)</f>
        <v>1</v>
      </c>
      <c r="D18" s="127">
        <f>VLOOKUP(' 2016-2017'!A19,' 2016-2017'!A19:AH75,6,FALSE)</f>
        <v>42415</v>
      </c>
      <c r="E18" s="122">
        <f>VLOOKUP(' 2016-2017'!A19,' 2016-2017'!A19:AH75, 9,FALSE)</f>
        <v>0</v>
      </c>
      <c r="F18" s="127" t="str">
        <f>VLOOKUP(' 2016-2017'!A19,' 2016-2017'!A19:AH75,11,FALSE)</f>
        <v/>
      </c>
      <c r="G18" s="122">
        <f>VLOOKUP(' 2016-2017'!A19,' 2016-2017'!A19:AH75,14,FALSE)</f>
        <v>0</v>
      </c>
      <c r="H18" s="127" t="str">
        <f>VLOOKUP(' 2016-2017'!A19,' 2016-2017'!A19:AH75,16,FALSE)</f>
        <v/>
      </c>
      <c r="I18" s="122">
        <f>VLOOKUP(' 2016-2017'!A19,' 2016-2017'!A19:AH75,19,FALSE)</f>
        <v>0</v>
      </c>
      <c r="J18" s="122">
        <f>VLOOKUP(' 2016-2017'!A19,' 2016-2017'!A19:AH75,26,FALSE)</f>
        <v>0</v>
      </c>
      <c r="K18" s="122">
        <f>VLOOKUP(' 2016-2017'!A19,' 2016-2017'!A19:AH75,32,FALSE)</f>
        <v>0</v>
      </c>
    </row>
    <row r="19" spans="1:11" ht="21" x14ac:dyDescent="0.25">
      <c r="A19" s="123" t="str">
        <f>VLOOKUP(' 2016-2017'!A20,' 2016-2017'!A20:AH76,1,FALSE)</f>
        <v>Collaborateur  016</v>
      </c>
      <c r="B19" s="123">
        <v>1</v>
      </c>
      <c r="C19" s="122">
        <f>VLOOKUP(' 2016-2017'!A20,' 2016-2017'!A20:AH76,4,FALSE)</f>
        <v>1</v>
      </c>
      <c r="D19" s="127">
        <f>VLOOKUP(' 2016-2017'!A20,' 2016-2017'!A20:AH76,6,FALSE)</f>
        <v>42452</v>
      </c>
      <c r="E19" s="122">
        <f>VLOOKUP(' 2016-2017'!A20,' 2016-2017'!A20:AH76, 9,FALSE)</f>
        <v>0</v>
      </c>
      <c r="F19" s="127" t="str">
        <f>VLOOKUP(' 2016-2017'!A20,' 2016-2017'!A20:AH76,11,FALSE)</f>
        <v/>
      </c>
      <c r="G19" s="122">
        <f>VLOOKUP(' 2016-2017'!A20,' 2016-2017'!A20:AH76,14,FALSE)</f>
        <v>0</v>
      </c>
      <c r="H19" s="127" t="str">
        <f>VLOOKUP(' 2016-2017'!A20,' 2016-2017'!A20:AH76,16,FALSE)</f>
        <v/>
      </c>
      <c r="I19" s="122">
        <f>VLOOKUP(' 2016-2017'!A20,' 2016-2017'!A20:AH76,19,FALSE)</f>
        <v>0</v>
      </c>
      <c r="J19" s="122">
        <f>VLOOKUP(' 2016-2017'!A20,' 2016-2017'!A20:AH76,26,FALSE)</f>
        <v>0</v>
      </c>
      <c r="K19" s="122">
        <f>VLOOKUP(' 2016-2017'!A20,' 2016-2017'!A20:AH76,32,FALSE)</f>
        <v>0</v>
      </c>
    </row>
    <row r="20" spans="1:11" ht="21" x14ac:dyDescent="0.25">
      <c r="A20" s="123" t="str">
        <f>VLOOKUP(' 2016-2017'!A21,' 2016-2017'!A21:AH77,1,FALSE)</f>
        <v>Collaborateur  017</v>
      </c>
      <c r="B20" s="123">
        <v>1</v>
      </c>
      <c r="C20" s="122">
        <f>VLOOKUP(' 2016-2017'!A21,' 2016-2017'!A21:AH77,4,FALSE)</f>
        <v>1</v>
      </c>
      <c r="D20" s="127">
        <f>VLOOKUP(' 2016-2017'!A21,' 2016-2017'!A21:AH77,6,FALSE)</f>
        <v>42502</v>
      </c>
      <c r="E20" s="122">
        <f>VLOOKUP(' 2016-2017'!A21,' 2016-2017'!A21:AH77, 9,FALSE)</f>
        <v>1</v>
      </c>
      <c r="F20" s="127">
        <f>VLOOKUP(' 2016-2017'!A21,' 2016-2017'!A21:AH77,11,FALSE)</f>
        <v>42634</v>
      </c>
      <c r="G20" s="122">
        <f>VLOOKUP(' 2016-2017'!A21,' 2016-2017'!A21:AH77,14,FALSE)</f>
        <v>0</v>
      </c>
      <c r="H20" s="127" t="str">
        <f>VLOOKUP(' 2016-2017'!A21,' 2016-2017'!A21:AH77,16,FALSE)</f>
        <v/>
      </c>
      <c r="I20" s="122">
        <f>VLOOKUP(' 2016-2017'!A21,' 2016-2017'!A21:AH77,19,FALSE)</f>
        <v>0</v>
      </c>
      <c r="J20" s="122">
        <f>VLOOKUP(' 2016-2017'!A21,' 2016-2017'!A21:AH77,26,FALSE)</f>
        <v>0</v>
      </c>
      <c r="K20" s="122">
        <f>VLOOKUP(' 2016-2017'!A21,' 2016-2017'!A21:AH77,32,FALSE)</f>
        <v>0</v>
      </c>
    </row>
    <row r="21" spans="1:11" ht="21" x14ac:dyDescent="0.25">
      <c r="A21" s="123" t="str">
        <f>VLOOKUP(' 2016-2017'!A22,' 2016-2017'!A22:AH78,1,FALSE)</f>
        <v>Collaborateur  018</v>
      </c>
      <c r="B21" s="123">
        <v>1</v>
      </c>
      <c r="C21" s="122">
        <f>VLOOKUP(' 2016-2017'!A22,' 2016-2017'!A22:AH78,4,FALSE)</f>
        <v>1</v>
      </c>
      <c r="D21" s="127">
        <f>VLOOKUP(' 2016-2017'!A22,' 2016-2017'!A22:AH78,6,FALSE)</f>
        <v>42612</v>
      </c>
      <c r="E21" s="122">
        <f>VLOOKUP(' 2016-2017'!A22,' 2016-2017'!A22:AH78, 9,FALSE)</f>
        <v>0</v>
      </c>
      <c r="F21" s="127" t="str">
        <f>VLOOKUP(' 2016-2017'!A22,' 2016-2017'!A22:AH78,11,FALSE)</f>
        <v/>
      </c>
      <c r="G21" s="122">
        <f>VLOOKUP(' 2016-2017'!A22,' 2016-2017'!A22:AH78,14,FALSE)</f>
        <v>0</v>
      </c>
      <c r="H21" s="127" t="str">
        <f>VLOOKUP(' 2016-2017'!A22,' 2016-2017'!A22:AH78,16,FALSE)</f>
        <v/>
      </c>
      <c r="I21" s="122">
        <f>VLOOKUP(' 2016-2017'!A22,' 2016-2017'!A22:AH78,19,FALSE)</f>
        <v>0</v>
      </c>
      <c r="J21" s="122">
        <f>VLOOKUP(' 2016-2017'!A22,' 2016-2017'!A22:AH78,26,FALSE)</f>
        <v>0</v>
      </c>
      <c r="K21" s="122">
        <f>VLOOKUP(' 2016-2017'!A22,' 2016-2017'!A22:AH78,32,FALSE)</f>
        <v>0</v>
      </c>
    </row>
    <row r="22" spans="1:11" ht="21" x14ac:dyDescent="0.25">
      <c r="A22" s="123" t="str">
        <f>VLOOKUP(' 2016-2017'!A23,' 2016-2017'!A23:AH79,1,FALSE)</f>
        <v>Collaborateur  019</v>
      </c>
      <c r="B22" s="123">
        <v>1</v>
      </c>
      <c r="C22" s="122">
        <f>VLOOKUP(' 2016-2017'!A23,' 2016-2017'!A23:AH79,4,FALSE)</f>
        <v>0</v>
      </c>
      <c r="D22" s="127" t="str">
        <f>VLOOKUP(' 2016-2017'!A23,' 2016-2017'!A23:AH79,6,FALSE)</f>
        <v/>
      </c>
      <c r="E22" s="122">
        <f>VLOOKUP(' 2016-2017'!A23,' 2016-2017'!A23:AH79, 9,FALSE)</f>
        <v>0</v>
      </c>
      <c r="F22" s="127" t="str">
        <f>VLOOKUP(' 2016-2017'!A23,' 2016-2017'!A23:AH79,11,FALSE)</f>
        <v/>
      </c>
      <c r="G22" s="122">
        <f>VLOOKUP(' 2016-2017'!A23,' 2016-2017'!A23:AH79,14,FALSE)</f>
        <v>0</v>
      </c>
      <c r="H22" s="127" t="str">
        <f>VLOOKUP(' 2016-2017'!A23,' 2016-2017'!A23:AH79,16,FALSE)</f>
        <v/>
      </c>
      <c r="I22" s="122">
        <f>VLOOKUP(' 2016-2017'!A23,' 2016-2017'!A23:AH79,19,FALSE)</f>
        <v>0</v>
      </c>
      <c r="J22" s="122">
        <f>VLOOKUP(' 2016-2017'!A23,' 2016-2017'!A23:AH79,26,FALSE)</f>
        <v>0</v>
      </c>
      <c r="K22" s="122">
        <f>VLOOKUP(' 2016-2017'!A23,' 2016-2017'!A23:AH79,32,FALSE)</f>
        <v>0</v>
      </c>
    </row>
    <row r="23" spans="1:11" ht="21" x14ac:dyDescent="0.25">
      <c r="A23" s="123" t="str">
        <f>VLOOKUP(' 2016-2017'!A24,' 2016-2017'!A24:AH80,1,FALSE)</f>
        <v>Collaborateur  020</v>
      </c>
      <c r="B23" s="123">
        <v>1</v>
      </c>
      <c r="C23" s="122">
        <f>VLOOKUP(' 2016-2017'!A24,' 2016-2017'!A24:AH80,4,FALSE)</f>
        <v>0</v>
      </c>
      <c r="D23" s="127" t="str">
        <f>VLOOKUP(' 2016-2017'!A24,' 2016-2017'!A24:AH80,6,FALSE)</f>
        <v/>
      </c>
      <c r="E23" s="122">
        <f>VLOOKUP(' 2016-2017'!A24,' 2016-2017'!A24:AH80, 9,FALSE)</f>
        <v>0</v>
      </c>
      <c r="F23" s="127" t="str">
        <f>VLOOKUP(' 2016-2017'!A24,' 2016-2017'!A24:AH80,11,FALSE)</f>
        <v/>
      </c>
      <c r="G23" s="122">
        <f>VLOOKUP(' 2016-2017'!A24,' 2016-2017'!A24:AH80,14,FALSE)</f>
        <v>0</v>
      </c>
      <c r="H23" s="127" t="str">
        <f>VLOOKUP(' 2016-2017'!A24,' 2016-2017'!A24:AH80,16,FALSE)</f>
        <v/>
      </c>
      <c r="I23" s="122">
        <f>VLOOKUP(' 2016-2017'!A24,' 2016-2017'!A24:AH80,19,FALSE)</f>
        <v>0</v>
      </c>
      <c r="J23" s="122">
        <f>VLOOKUP(' 2016-2017'!A24,' 2016-2017'!A24:AH80,26,FALSE)</f>
        <v>0</v>
      </c>
      <c r="K23" s="122">
        <f>VLOOKUP(' 2016-2017'!A24,' 2016-2017'!A24:AH80,32,FALSE)</f>
        <v>0</v>
      </c>
    </row>
    <row r="24" spans="1:11" ht="21" x14ac:dyDescent="0.25">
      <c r="A24" s="123" t="str">
        <f>VLOOKUP(' 2016-2017'!A25,' 2016-2017'!A25:AH81,1,FALSE)</f>
        <v>Collaborateur  021</v>
      </c>
      <c r="B24" s="123">
        <v>1</v>
      </c>
      <c r="C24" s="122">
        <f>VLOOKUP(' 2016-2017'!A25,' 2016-2017'!A25:AH81,4,FALSE)</f>
        <v>1</v>
      </c>
      <c r="D24" s="127" t="str">
        <f>VLOOKUP(' 2016-2017'!A25,' 2016-2017'!A25:AH81,6,FALSE)</f>
        <v/>
      </c>
      <c r="E24" s="122">
        <f>VLOOKUP(' 2016-2017'!A25,' 2016-2017'!A25:AH81, 9,FALSE)</f>
        <v>0</v>
      </c>
      <c r="F24" s="127" t="str">
        <f>VLOOKUP(' 2016-2017'!A25,' 2016-2017'!A25:AH81,11,FALSE)</f>
        <v/>
      </c>
      <c r="G24" s="122">
        <f>VLOOKUP(' 2016-2017'!A25,' 2016-2017'!A25:AH81,14,FALSE)</f>
        <v>0</v>
      </c>
      <c r="H24" s="127" t="str">
        <f>VLOOKUP(' 2016-2017'!A25,' 2016-2017'!A25:AH81,16,FALSE)</f>
        <v/>
      </c>
      <c r="I24" s="122">
        <f>VLOOKUP(' 2016-2017'!A25,' 2016-2017'!A25:AH81,19,FALSE)</f>
        <v>0</v>
      </c>
      <c r="J24" s="122">
        <f>VLOOKUP(' 2016-2017'!A25,' 2016-2017'!A25:AH81,26,FALSE)</f>
        <v>0</v>
      </c>
      <c r="K24" s="122">
        <f>VLOOKUP(' 2016-2017'!A25,' 2016-2017'!A25:AH81,32,FALSE)</f>
        <v>0</v>
      </c>
    </row>
    <row r="25" spans="1:11" ht="21" x14ac:dyDescent="0.25">
      <c r="A25" s="123" t="str">
        <f>VLOOKUP(' 2016-2017'!A26,' 2016-2017'!A26:AH82,1,FALSE)</f>
        <v>Collaborateur  022</v>
      </c>
      <c r="B25" s="123">
        <v>1</v>
      </c>
      <c r="C25" s="122">
        <f>VLOOKUP(' 2016-2017'!A26,' 2016-2017'!A26:AH82,4,FALSE)</f>
        <v>1</v>
      </c>
      <c r="D25" s="127">
        <f>VLOOKUP(' 2016-2017'!A26,' 2016-2017'!A26:AH82,6,FALSE)</f>
        <v>42612</v>
      </c>
      <c r="E25" s="122">
        <f>VLOOKUP(' 2016-2017'!A26,' 2016-2017'!A26:AH82, 9,FALSE)</f>
        <v>1</v>
      </c>
      <c r="F25" s="127">
        <f>VLOOKUP(' 2016-2017'!A26,' 2016-2017'!A26:AH82,11,FALSE)</f>
        <v>42834</v>
      </c>
      <c r="G25" s="122">
        <f>VLOOKUP(' 2016-2017'!A26,' 2016-2017'!A26:AH82,14,FALSE)</f>
        <v>0</v>
      </c>
      <c r="H25" s="127" t="str">
        <f>VLOOKUP(' 2016-2017'!A26,' 2016-2017'!A26:AH82,16,FALSE)</f>
        <v/>
      </c>
      <c r="I25" s="122">
        <f>VLOOKUP(' 2016-2017'!A26,' 2016-2017'!A26:AH82,19,FALSE)</f>
        <v>0</v>
      </c>
      <c r="J25" s="122">
        <f>VLOOKUP(' 2016-2017'!A26,' 2016-2017'!A26:AH82,26,FALSE)</f>
        <v>0</v>
      </c>
      <c r="K25" s="122">
        <f>VLOOKUP(' 2016-2017'!A26,' 2016-2017'!A26:AH82,32,FALSE)</f>
        <v>0</v>
      </c>
    </row>
    <row r="26" spans="1:11" ht="21" x14ac:dyDescent="0.25">
      <c r="A26" s="123" t="str">
        <f>VLOOKUP(' 2016-2017'!A27,' 2016-2017'!A27:AH83,1,FALSE)</f>
        <v>Collaborateur  023</v>
      </c>
      <c r="B26" s="123">
        <v>1</v>
      </c>
      <c r="C26" s="122">
        <f>VLOOKUP(' 2016-2017'!A27,' 2016-2017'!A27:AH83,4,FALSE)</f>
        <v>1</v>
      </c>
      <c r="D26" s="127" t="str">
        <f>VLOOKUP(' 2016-2017'!A27,' 2016-2017'!A27:AH83,6,FALSE)</f>
        <v/>
      </c>
      <c r="E26" s="122">
        <f>VLOOKUP(' 2016-2017'!A27,' 2016-2017'!A27:AH83, 9,FALSE)</f>
        <v>0</v>
      </c>
      <c r="F26" s="127" t="str">
        <f>VLOOKUP(' 2016-2017'!A27,' 2016-2017'!A27:AH83,11,FALSE)</f>
        <v/>
      </c>
      <c r="G26" s="122">
        <f>VLOOKUP(' 2016-2017'!A27,' 2016-2017'!A27:AH83,14,FALSE)</f>
        <v>0</v>
      </c>
      <c r="H26" s="127" t="str">
        <f>VLOOKUP(' 2016-2017'!A27,' 2016-2017'!A27:AH83,16,FALSE)</f>
        <v/>
      </c>
      <c r="I26" s="122">
        <f>VLOOKUP(' 2016-2017'!A27,' 2016-2017'!A27:AH83,19,FALSE)</f>
        <v>0</v>
      </c>
      <c r="J26" s="122">
        <f>VLOOKUP(' 2016-2017'!A27,' 2016-2017'!A27:AH83,26,FALSE)</f>
        <v>0</v>
      </c>
      <c r="K26" s="122">
        <f>VLOOKUP(' 2016-2017'!A27,' 2016-2017'!A27:AH83,32,FALSE)</f>
        <v>0</v>
      </c>
    </row>
    <row r="27" spans="1:11" ht="21" x14ac:dyDescent="0.25">
      <c r="A27" s="123" t="str">
        <f>VLOOKUP(' 2016-2017'!A28,' 2016-2017'!A28:AH84,1,FALSE)</f>
        <v>Collaborateur  024</v>
      </c>
      <c r="B27" s="123">
        <v>1</v>
      </c>
      <c r="C27" s="122">
        <f>VLOOKUP(' 2016-2017'!A28,' 2016-2017'!A28:AH84,4,FALSE)</f>
        <v>0</v>
      </c>
      <c r="D27" s="127" t="str">
        <f>VLOOKUP(' 2016-2017'!A28,' 2016-2017'!A28:AH84,6,FALSE)</f>
        <v/>
      </c>
      <c r="E27" s="122">
        <f>VLOOKUP(' 2016-2017'!A28,' 2016-2017'!A28:AH84, 9,FALSE)</f>
        <v>0</v>
      </c>
      <c r="F27" s="127" t="str">
        <f>VLOOKUP(' 2016-2017'!A28,' 2016-2017'!A28:AH84,11,FALSE)</f>
        <v/>
      </c>
      <c r="G27" s="122">
        <f>VLOOKUP(' 2016-2017'!A28,' 2016-2017'!A28:AH84,14,FALSE)</f>
        <v>0</v>
      </c>
      <c r="H27" s="127" t="str">
        <f>VLOOKUP(' 2016-2017'!A28,' 2016-2017'!A28:AH84,16,FALSE)</f>
        <v/>
      </c>
      <c r="I27" s="122">
        <f>VLOOKUP(' 2016-2017'!A28,' 2016-2017'!A28:AH84,19,FALSE)</f>
        <v>0</v>
      </c>
      <c r="J27" s="122">
        <f>VLOOKUP(' 2016-2017'!A28,' 2016-2017'!A28:AH84,26,FALSE)</f>
        <v>0</v>
      </c>
      <c r="K27" s="122">
        <f>VLOOKUP(' 2016-2017'!A28,' 2016-2017'!A28:AH84,32,FALSE)</f>
        <v>0</v>
      </c>
    </row>
    <row r="28" spans="1:11" ht="21" x14ac:dyDescent="0.25">
      <c r="A28" s="123" t="str">
        <f>VLOOKUP(' 2016-2017'!A29,' 2016-2017'!A29:AH85,1,FALSE)</f>
        <v>Collaborateur  025</v>
      </c>
      <c r="B28" s="123">
        <v>1</v>
      </c>
      <c r="C28" s="122">
        <f>VLOOKUP(' 2016-2017'!A29,' 2016-2017'!A29:AH85,4,FALSE)</f>
        <v>1</v>
      </c>
      <c r="D28" s="127">
        <f>VLOOKUP(' 2016-2017'!A29,' 2016-2017'!A29:AH85,6,FALSE)</f>
        <v>42643</v>
      </c>
      <c r="E28" s="122">
        <f>VLOOKUP(' 2016-2017'!A29,' 2016-2017'!A29:AH85, 9,FALSE)</f>
        <v>0</v>
      </c>
      <c r="F28" s="127" t="str">
        <f>VLOOKUP(' 2016-2017'!A29,' 2016-2017'!A29:AH85,11,FALSE)</f>
        <v/>
      </c>
      <c r="G28" s="122">
        <f>VLOOKUP(' 2016-2017'!A29,' 2016-2017'!A29:AH85,14,FALSE)</f>
        <v>0</v>
      </c>
      <c r="H28" s="127" t="str">
        <f>VLOOKUP(' 2016-2017'!A29,' 2016-2017'!A29:AH85,16,FALSE)</f>
        <v/>
      </c>
      <c r="I28" s="122">
        <f>VLOOKUP(' 2016-2017'!A29,' 2016-2017'!A29:AH85,19,FALSE)</f>
        <v>0</v>
      </c>
      <c r="J28" s="122">
        <f>VLOOKUP(' 2016-2017'!A29,' 2016-2017'!A29:AH85,26,FALSE)</f>
        <v>0</v>
      </c>
      <c r="K28" s="122">
        <f>VLOOKUP(' 2016-2017'!A29,' 2016-2017'!A29:AH85,32,FALSE)</f>
        <v>0</v>
      </c>
    </row>
    <row r="29" spans="1:11" ht="21" x14ac:dyDescent="0.25">
      <c r="A29" s="123" t="str">
        <f>VLOOKUP(' 2016-2017'!A30,' 2016-2017'!A30:AH86,1,FALSE)</f>
        <v>Collaborateur  026</v>
      </c>
      <c r="B29" s="123">
        <v>1</v>
      </c>
      <c r="C29" s="122">
        <f>VLOOKUP(' 2016-2017'!A30,' 2016-2017'!A30:AH86,4,FALSE)</f>
        <v>1</v>
      </c>
      <c r="D29" s="127">
        <f>VLOOKUP(' 2016-2017'!A30,' 2016-2017'!A30:AH86,6,FALSE)</f>
        <v>42517</v>
      </c>
      <c r="E29" s="122">
        <f>VLOOKUP(' 2016-2017'!A30,' 2016-2017'!A30:AH86, 9,FALSE)</f>
        <v>1</v>
      </c>
      <c r="F29" s="127">
        <f>VLOOKUP(' 2016-2017'!A30,' 2016-2017'!A30:AH86,11,FALSE)</f>
        <v>42646</v>
      </c>
      <c r="G29" s="122">
        <f>VLOOKUP(' 2016-2017'!A30,' 2016-2017'!A30:AH86,14,FALSE)</f>
        <v>0</v>
      </c>
      <c r="H29" s="127" t="str">
        <f>VLOOKUP(' 2016-2017'!A30,' 2016-2017'!A30:AH86,16,FALSE)</f>
        <v/>
      </c>
      <c r="I29" s="122">
        <f>VLOOKUP(' 2016-2017'!A30,' 2016-2017'!A30:AH86,19,FALSE)</f>
        <v>0</v>
      </c>
      <c r="J29" s="122">
        <f>VLOOKUP(' 2016-2017'!A30,' 2016-2017'!A30:AH86,26,FALSE)</f>
        <v>0</v>
      </c>
      <c r="K29" s="122">
        <f>VLOOKUP(' 2016-2017'!A30,' 2016-2017'!A30:AH86,32,FALSE)</f>
        <v>0</v>
      </c>
    </row>
    <row r="30" spans="1:11" ht="21" x14ac:dyDescent="0.25">
      <c r="A30" s="123" t="str">
        <f>VLOOKUP(' 2016-2017'!A31,' 2016-2017'!A31:AH87,1,FALSE)</f>
        <v>Collaborateur  027</v>
      </c>
      <c r="B30" s="123">
        <v>1</v>
      </c>
      <c r="C30" s="122">
        <f>VLOOKUP(' 2016-2017'!A31,' 2016-2017'!A31:AH87,4,FALSE)</f>
        <v>1</v>
      </c>
      <c r="D30" s="127">
        <f>VLOOKUP(' 2016-2017'!A31,' 2016-2017'!A31:AH87,6,FALSE)</f>
        <v>42591</v>
      </c>
      <c r="E30" s="122">
        <f>VLOOKUP(' 2016-2017'!A31,' 2016-2017'!A31:AH87, 9,FALSE)</f>
        <v>1</v>
      </c>
      <c r="F30" s="127">
        <f>VLOOKUP(' 2016-2017'!A31,' 2016-2017'!A31:AH87,11,FALSE)</f>
        <v>42732</v>
      </c>
      <c r="G30" s="122">
        <f>VLOOKUP(' 2016-2017'!A31,' 2016-2017'!A31:AH87,14,FALSE)</f>
        <v>0</v>
      </c>
      <c r="H30" s="127" t="str">
        <f>VLOOKUP(' 2016-2017'!A31,' 2016-2017'!A31:AH87,16,FALSE)</f>
        <v/>
      </c>
      <c r="I30" s="122">
        <f>VLOOKUP(' 2016-2017'!A31,' 2016-2017'!A31:AH87,19,FALSE)</f>
        <v>0</v>
      </c>
      <c r="J30" s="122">
        <f>VLOOKUP(' 2016-2017'!A31,' 2016-2017'!A31:AH87,26,FALSE)</f>
        <v>0</v>
      </c>
      <c r="K30" s="122">
        <f>VLOOKUP(' 2016-2017'!A31,' 2016-2017'!A31:AH87,32,FALSE)</f>
        <v>0</v>
      </c>
    </row>
    <row r="31" spans="1:11" ht="21" x14ac:dyDescent="0.25">
      <c r="A31" s="123" t="str">
        <f>VLOOKUP(' 2016-2017'!A32,' 2016-2017'!A32:AH88,1,FALSE)</f>
        <v>Collaborateur  028</v>
      </c>
      <c r="B31" s="123">
        <v>1</v>
      </c>
      <c r="C31" s="122">
        <f>VLOOKUP(' 2016-2017'!A32,' 2016-2017'!A32:AH88,4,FALSE)</f>
        <v>1</v>
      </c>
      <c r="D31" s="127">
        <f>VLOOKUP(' 2016-2017'!A32,' 2016-2017'!A32:AH88,6,FALSE)</f>
        <v>42684</v>
      </c>
      <c r="E31" s="122">
        <f>VLOOKUP(' 2016-2017'!A32,' 2016-2017'!A32:AH88, 9,FALSE)</f>
        <v>0</v>
      </c>
      <c r="F31" s="127" t="str">
        <f>VLOOKUP(' 2016-2017'!A32,' 2016-2017'!A32:AH88,11,FALSE)</f>
        <v/>
      </c>
      <c r="G31" s="122">
        <f>VLOOKUP(' 2016-2017'!A32,' 2016-2017'!A32:AH88,14,FALSE)</f>
        <v>0</v>
      </c>
      <c r="H31" s="127" t="str">
        <f>VLOOKUP(' 2016-2017'!A32,' 2016-2017'!A32:AH88,16,FALSE)</f>
        <v/>
      </c>
      <c r="I31" s="122">
        <f>VLOOKUP(' 2016-2017'!A32,' 2016-2017'!A32:AH88,19,FALSE)</f>
        <v>0</v>
      </c>
      <c r="J31" s="122">
        <f>VLOOKUP(' 2016-2017'!A32,' 2016-2017'!A32:AH88,26,FALSE)</f>
        <v>0</v>
      </c>
      <c r="K31" s="122">
        <f>VLOOKUP(' 2016-2017'!A32,' 2016-2017'!A32:AH88,32,FALSE)</f>
        <v>0</v>
      </c>
    </row>
    <row r="32" spans="1:11" ht="21" x14ac:dyDescent="0.25">
      <c r="A32" s="123" t="str">
        <f>VLOOKUP(' 2016-2017'!A33,' 2016-2017'!A33:AH89,1,FALSE)</f>
        <v>Collaborateur  029</v>
      </c>
      <c r="B32" s="123">
        <v>1</v>
      </c>
      <c r="C32" s="122">
        <f>VLOOKUP(' 2016-2017'!A33,' 2016-2017'!A33:AH89,4,FALSE)</f>
        <v>0</v>
      </c>
      <c r="D32" s="127" t="str">
        <f>VLOOKUP(' 2016-2017'!A33,' 2016-2017'!A33:AH89,6,FALSE)</f>
        <v/>
      </c>
      <c r="E32" s="122">
        <f>VLOOKUP(' 2016-2017'!A33,' 2016-2017'!A33:AH89, 9,FALSE)</f>
        <v>0</v>
      </c>
      <c r="F32" s="127" t="str">
        <f>VLOOKUP(' 2016-2017'!A33,' 2016-2017'!A33:AH89,11,FALSE)</f>
        <v/>
      </c>
      <c r="G32" s="122">
        <f>VLOOKUP(' 2016-2017'!A33,' 2016-2017'!A33:AH89,14,FALSE)</f>
        <v>0</v>
      </c>
      <c r="H32" s="127" t="str">
        <f>VLOOKUP(' 2016-2017'!A33,' 2016-2017'!A33:AH89,16,FALSE)</f>
        <v/>
      </c>
      <c r="I32" s="122">
        <f>VLOOKUP(' 2016-2017'!A33,' 2016-2017'!A33:AH89,19,FALSE)</f>
        <v>0</v>
      </c>
      <c r="J32" s="122">
        <f>VLOOKUP(' 2016-2017'!A33,' 2016-2017'!A33:AH89,26,FALSE)</f>
        <v>0</v>
      </c>
      <c r="K32" s="122">
        <f>VLOOKUP(' 2016-2017'!A33,' 2016-2017'!A33:AH89,32,FALSE)</f>
        <v>0</v>
      </c>
    </row>
    <row r="33" spans="1:11" ht="21" x14ac:dyDescent="0.25">
      <c r="A33" s="123" t="str">
        <f>VLOOKUP(' 2016-2017'!A34,' 2016-2017'!A34:AH90,1,FALSE)</f>
        <v>Collaborateur  030</v>
      </c>
      <c r="B33" s="123">
        <v>1</v>
      </c>
      <c r="C33" s="122">
        <f>VLOOKUP(' 2016-2017'!A34,' 2016-2017'!A34:AH90,4,FALSE)</f>
        <v>1</v>
      </c>
      <c r="D33" s="127">
        <f>VLOOKUP(' 2016-2017'!A34,' 2016-2017'!A34:AH90,6,FALSE)</f>
        <v>42464</v>
      </c>
      <c r="E33" s="122">
        <f>VLOOKUP(' 2016-2017'!A34,' 2016-2017'!A34:AH90, 9,FALSE)</f>
        <v>1</v>
      </c>
      <c r="F33" s="127">
        <f>VLOOKUP(' 2016-2017'!A34,' 2016-2017'!A34:AH90,11,FALSE)</f>
        <v>42528</v>
      </c>
      <c r="G33" s="122">
        <f>VLOOKUP(' 2016-2017'!A34,' 2016-2017'!A34:AH90,14,FALSE)</f>
        <v>1</v>
      </c>
      <c r="H33" s="127">
        <f>VLOOKUP(' 2016-2017'!A34,' 2016-2017'!A34:AH90,16,FALSE)</f>
        <v>42723</v>
      </c>
      <c r="I33" s="122">
        <f>VLOOKUP(' 2016-2017'!A34,' 2016-2017'!A34:AH90,19,FALSE)</f>
        <v>0</v>
      </c>
      <c r="J33" s="122">
        <f>VLOOKUP(' 2016-2017'!A34,' 2016-2017'!A34:AH90,26,FALSE)</f>
        <v>0</v>
      </c>
      <c r="K33" s="122">
        <f>VLOOKUP(' 2016-2017'!A34,' 2016-2017'!A34:AH90,32,FALSE)</f>
        <v>0</v>
      </c>
    </row>
    <row r="34" spans="1:11" ht="21" x14ac:dyDescent="0.25">
      <c r="A34" s="123" t="str">
        <f>VLOOKUP(' 2016-2017'!A35,' 2016-2017'!A35:AH91,1,FALSE)</f>
        <v>Collaborateur  031</v>
      </c>
      <c r="B34" s="123">
        <v>1</v>
      </c>
      <c r="C34" s="122">
        <f>VLOOKUP(' 2016-2017'!A35,' 2016-2017'!A35:AH91,4,FALSE)</f>
        <v>1</v>
      </c>
      <c r="D34" s="127">
        <f>VLOOKUP(' 2016-2017'!A35,' 2016-2017'!A35:AH91,6,FALSE)</f>
        <v>42499</v>
      </c>
      <c r="E34" s="122">
        <f>VLOOKUP(' 2016-2017'!A35,' 2016-2017'!A35:AH91, 9,FALSE)</f>
        <v>1</v>
      </c>
      <c r="F34" s="127">
        <f>VLOOKUP(' 2016-2017'!A35,' 2016-2017'!A35:AH91,11,FALSE)</f>
        <v>42703</v>
      </c>
      <c r="G34" s="122">
        <f>VLOOKUP(' 2016-2017'!A35,' 2016-2017'!A35:AH91,14,FALSE)</f>
        <v>1</v>
      </c>
      <c r="H34" s="127">
        <f>VLOOKUP(' 2016-2017'!A35,' 2016-2017'!A35:AH91,16,FALSE)</f>
        <v>42779</v>
      </c>
      <c r="I34" s="122">
        <f>VLOOKUP(' 2016-2017'!A35,' 2016-2017'!A35:AH91,19,FALSE)</f>
        <v>0</v>
      </c>
      <c r="J34" s="122">
        <f>VLOOKUP(' 2016-2017'!A35,' 2016-2017'!A35:AH91,26,FALSE)</f>
        <v>0</v>
      </c>
      <c r="K34" s="122">
        <f>VLOOKUP(' 2016-2017'!A35,' 2016-2017'!A35:AH91,32,FALSE)</f>
        <v>0</v>
      </c>
    </row>
    <row r="35" spans="1:11" ht="21" x14ac:dyDescent="0.25">
      <c r="A35" s="123" t="str">
        <f>VLOOKUP(' 2016-2017'!A36,' 2016-2017'!A36:AH92,1,FALSE)</f>
        <v>Collaborateur  032</v>
      </c>
      <c r="B35" s="123">
        <v>1</v>
      </c>
      <c r="C35" s="122">
        <f>VLOOKUP(' 2016-2017'!A36,' 2016-2017'!A36:AH92,4,FALSE)</f>
        <v>0</v>
      </c>
      <c r="D35" s="127" t="str">
        <f>VLOOKUP(' 2016-2017'!A36,' 2016-2017'!A36:AH92,6,FALSE)</f>
        <v/>
      </c>
      <c r="E35" s="122">
        <f>VLOOKUP(' 2016-2017'!A36,' 2016-2017'!A36:AH92, 9,FALSE)</f>
        <v>0</v>
      </c>
      <c r="F35" s="127" t="str">
        <f>VLOOKUP(' 2016-2017'!A36,' 2016-2017'!A36:AH92,11,FALSE)</f>
        <v/>
      </c>
      <c r="G35" s="122">
        <f>VLOOKUP(' 2016-2017'!A36,' 2016-2017'!A36:AH92,14,FALSE)</f>
        <v>0</v>
      </c>
      <c r="H35" s="127" t="str">
        <f>VLOOKUP(' 2016-2017'!A36,' 2016-2017'!A36:AH92,16,FALSE)</f>
        <v/>
      </c>
      <c r="I35" s="122">
        <f>VLOOKUP(' 2016-2017'!A36,' 2016-2017'!A36:AH92,19,FALSE)</f>
        <v>0</v>
      </c>
      <c r="J35" s="122">
        <f>VLOOKUP(' 2016-2017'!A36,' 2016-2017'!A36:AH92,26,FALSE)</f>
        <v>0</v>
      </c>
      <c r="K35" s="122">
        <f>VLOOKUP(' 2016-2017'!A36,' 2016-2017'!A36:AH92,32,FALSE)</f>
        <v>0</v>
      </c>
    </row>
    <row r="36" spans="1:11" ht="21" x14ac:dyDescent="0.25">
      <c r="A36" s="123" t="str">
        <f>VLOOKUP(' 2016-2017'!A37,' 2016-2017'!A37:AH93,1,FALSE)</f>
        <v>Collaborateur  033</v>
      </c>
      <c r="B36" s="123">
        <v>1</v>
      </c>
      <c r="C36" s="122">
        <f>VLOOKUP(' 2016-2017'!A37,' 2016-2017'!A37:AH93,4,FALSE)</f>
        <v>1</v>
      </c>
      <c r="D36" s="127">
        <f>VLOOKUP(' 2016-2017'!A37,' 2016-2017'!A37:AH93,6,FALSE)</f>
        <v>42696</v>
      </c>
      <c r="E36" s="122">
        <f>VLOOKUP(' 2016-2017'!A37,' 2016-2017'!A37:AH93, 9,FALSE)</f>
        <v>0</v>
      </c>
      <c r="F36" s="127" t="str">
        <f>VLOOKUP(' 2016-2017'!A37,' 2016-2017'!A37:AH93,11,FALSE)</f>
        <v/>
      </c>
      <c r="G36" s="122">
        <f>VLOOKUP(' 2016-2017'!A37,' 2016-2017'!A37:AH93,14,FALSE)</f>
        <v>0</v>
      </c>
      <c r="H36" s="127" t="str">
        <f>VLOOKUP(' 2016-2017'!A37,' 2016-2017'!A37:AH93,16,FALSE)</f>
        <v/>
      </c>
      <c r="I36" s="122">
        <f>VLOOKUP(' 2016-2017'!A37,' 2016-2017'!A37:AH93,19,FALSE)</f>
        <v>0</v>
      </c>
      <c r="J36" s="122">
        <f>VLOOKUP(' 2016-2017'!A37,' 2016-2017'!A37:AH93,26,FALSE)</f>
        <v>0</v>
      </c>
      <c r="K36" s="122">
        <f>VLOOKUP(' 2016-2017'!A37,' 2016-2017'!A37:AH93,32,FALSE)</f>
        <v>0</v>
      </c>
    </row>
    <row r="37" spans="1:11" ht="21" x14ac:dyDescent="0.25">
      <c r="A37" s="123" t="str">
        <f>VLOOKUP(' 2016-2017'!A38,' 2016-2017'!A38:AH94,1,FALSE)</f>
        <v>Collaborateur  034</v>
      </c>
      <c r="B37" s="123">
        <v>1</v>
      </c>
      <c r="C37" s="122">
        <f>VLOOKUP(' 2016-2017'!A38,' 2016-2017'!A38:AH94,4,FALSE)</f>
        <v>1</v>
      </c>
      <c r="D37" s="127">
        <f>VLOOKUP(' 2016-2017'!A38,' 2016-2017'!A38:AH94,6,FALSE)</f>
        <v>42562</v>
      </c>
      <c r="E37" s="122">
        <f>VLOOKUP(' 2016-2017'!A38,' 2016-2017'!A38:AH94, 9,FALSE)</f>
        <v>1</v>
      </c>
      <c r="F37" s="127">
        <f>VLOOKUP(' 2016-2017'!A38,' 2016-2017'!A38:AH94,11,FALSE)</f>
        <v>42644</v>
      </c>
      <c r="G37" s="122">
        <f>VLOOKUP(' 2016-2017'!A38,' 2016-2017'!A38:AH94,14,FALSE)</f>
        <v>1</v>
      </c>
      <c r="H37" s="127" t="str">
        <f>VLOOKUP(' 2016-2017'!A38,' 2016-2017'!A38:AH94,16,FALSE)</f>
        <v/>
      </c>
      <c r="I37" s="122">
        <f>VLOOKUP(' 2016-2017'!A38,' 2016-2017'!A38:AH94,19,FALSE)</f>
        <v>1</v>
      </c>
      <c r="J37" s="122">
        <f>VLOOKUP(' 2016-2017'!A38,' 2016-2017'!A38:AH94,26,FALSE)</f>
        <v>1</v>
      </c>
      <c r="K37" s="122">
        <f>VLOOKUP(' 2016-2017'!A38,' 2016-2017'!A38:AH94,32,FALSE)</f>
        <v>1</v>
      </c>
    </row>
    <row r="38" spans="1:11" ht="21" x14ac:dyDescent="0.25">
      <c r="A38" s="123" t="str">
        <f>VLOOKUP(' 2016-2017'!A39,' 2016-2017'!A39:AH95,1,FALSE)</f>
        <v>Collaborateur  035</v>
      </c>
      <c r="B38" s="123">
        <v>1</v>
      </c>
      <c r="C38" s="122">
        <f>VLOOKUP(' 2016-2017'!A39,' 2016-2017'!A39:AH95,4,FALSE)</f>
        <v>1</v>
      </c>
      <c r="D38" s="127">
        <f>VLOOKUP(' 2016-2017'!A39,' 2016-2017'!A39:AH95,6,FALSE)</f>
        <v>42643</v>
      </c>
      <c r="E38" s="122">
        <f>VLOOKUP(' 2016-2017'!A39,' 2016-2017'!A39:AH95, 9,FALSE)</f>
        <v>1</v>
      </c>
      <c r="F38" s="127">
        <f>VLOOKUP(' 2016-2017'!A39,' 2016-2017'!A39:AH95,11,FALSE)</f>
        <v>42695</v>
      </c>
      <c r="G38" s="122">
        <f>VLOOKUP(' 2016-2017'!A39,' 2016-2017'!A39:AH95,14,FALSE)</f>
        <v>1</v>
      </c>
      <c r="H38" s="127">
        <f>VLOOKUP(' 2016-2017'!A39,' 2016-2017'!A39:AH95,16,FALSE)</f>
        <v>42705</v>
      </c>
      <c r="I38" s="122">
        <f>VLOOKUP(' 2016-2017'!A39,' 2016-2017'!A39:AH95,19,FALSE)</f>
        <v>1</v>
      </c>
      <c r="J38" s="122">
        <f>VLOOKUP(' 2016-2017'!A39,' 2016-2017'!A39:AH95,26,FALSE)</f>
        <v>0</v>
      </c>
      <c r="K38" s="122">
        <f>VLOOKUP(' 2016-2017'!A39,' 2016-2017'!A39:AH95,32,FALSE)</f>
        <v>0</v>
      </c>
    </row>
    <row r="39" spans="1:11" ht="21" x14ac:dyDescent="0.25">
      <c r="A39" s="123" t="str">
        <f>VLOOKUP(' 2016-2017'!A40,' 2016-2017'!A40:AH96,1,FALSE)</f>
        <v>Collaborateur  036</v>
      </c>
      <c r="B39" s="123">
        <v>1</v>
      </c>
      <c r="C39" s="122">
        <f>VLOOKUP(' 2016-2017'!A40,' 2016-2017'!A40:AH96,4,FALSE)</f>
        <v>1</v>
      </c>
      <c r="D39" s="127" t="str">
        <f>VLOOKUP(' 2016-2017'!A40,' 2016-2017'!A40:AH96,6,FALSE)</f>
        <v/>
      </c>
      <c r="E39" s="122">
        <f>VLOOKUP(' 2016-2017'!A40,' 2016-2017'!A40:AH96, 9,FALSE)</f>
        <v>1</v>
      </c>
      <c r="F39" s="127">
        <f>VLOOKUP(' 2016-2017'!A40,' 2016-2017'!A40:AH96,11,FALSE)</f>
        <v>42667</v>
      </c>
      <c r="G39" s="122">
        <f>VLOOKUP(' 2016-2017'!A40,' 2016-2017'!A40:AH96,14,FALSE)</f>
        <v>0</v>
      </c>
      <c r="H39" s="127" t="str">
        <f>VLOOKUP(' 2016-2017'!A40,' 2016-2017'!A40:AH96,16,FALSE)</f>
        <v/>
      </c>
      <c r="I39" s="122">
        <f>VLOOKUP(' 2016-2017'!A40,' 2016-2017'!A40:AH96,19,FALSE)</f>
        <v>0</v>
      </c>
      <c r="J39" s="122">
        <f>VLOOKUP(' 2016-2017'!A40,' 2016-2017'!A40:AH96,26,FALSE)</f>
        <v>0</v>
      </c>
      <c r="K39" s="122">
        <f>VLOOKUP(' 2016-2017'!A40,' 2016-2017'!A40:AH96,32,FALSE)</f>
        <v>0</v>
      </c>
    </row>
    <row r="40" spans="1:11" ht="21" x14ac:dyDescent="0.25">
      <c r="A40" s="123" t="str">
        <f>VLOOKUP(' 2016-2017'!A41,' 2016-2017'!A41:AH97,1,FALSE)</f>
        <v>Collaborateur  037</v>
      </c>
      <c r="B40" s="123">
        <v>1</v>
      </c>
      <c r="C40" s="122">
        <f>VLOOKUP(' 2016-2017'!A41,' 2016-2017'!A41:AH97,4,FALSE)</f>
        <v>1</v>
      </c>
      <c r="D40" s="127">
        <f>VLOOKUP(' 2016-2017'!A41,' 2016-2017'!A41:AH97,6,FALSE)</f>
        <v>42698</v>
      </c>
      <c r="E40" s="122">
        <f>VLOOKUP(' 2016-2017'!A41,' 2016-2017'!A41:AH97, 9,FALSE)</f>
        <v>0</v>
      </c>
      <c r="F40" s="127" t="str">
        <f>VLOOKUP(' 2016-2017'!A41,' 2016-2017'!A41:AH97,11,FALSE)</f>
        <v/>
      </c>
      <c r="G40" s="122">
        <f>VLOOKUP(' 2016-2017'!A41,' 2016-2017'!A41:AH97,14,FALSE)</f>
        <v>0</v>
      </c>
      <c r="H40" s="127" t="str">
        <f>VLOOKUP(' 2016-2017'!A41,' 2016-2017'!A41:AH97,16,FALSE)</f>
        <v/>
      </c>
      <c r="I40" s="122">
        <f>VLOOKUP(' 2016-2017'!A41,' 2016-2017'!A41:AH97,19,FALSE)</f>
        <v>0</v>
      </c>
      <c r="J40" s="122">
        <f>VLOOKUP(' 2016-2017'!A41,' 2016-2017'!A41:AH97,26,FALSE)</f>
        <v>0</v>
      </c>
      <c r="K40" s="122">
        <f>VLOOKUP(' 2016-2017'!A41,' 2016-2017'!A41:AH97,32,FALSE)</f>
        <v>0</v>
      </c>
    </row>
    <row r="41" spans="1:11" ht="21" x14ac:dyDescent="0.25">
      <c r="A41" s="123" t="str">
        <f>VLOOKUP(' 2016-2017'!A42,' 2016-2017'!A42:AH98,1,FALSE)</f>
        <v>Collaborateur  038</v>
      </c>
      <c r="B41" s="123">
        <v>1</v>
      </c>
      <c r="C41" s="122">
        <f>VLOOKUP(' 2016-2017'!A42,' 2016-2017'!A42:AH98,4,FALSE)</f>
        <v>1</v>
      </c>
      <c r="D41" s="127">
        <f>VLOOKUP(' 2016-2017'!A42,' 2016-2017'!A42:AH98,6,FALSE)</f>
        <v>42625</v>
      </c>
      <c r="E41" s="122">
        <f>VLOOKUP(' 2016-2017'!A42,' 2016-2017'!A42:AH98, 9,FALSE)</f>
        <v>1</v>
      </c>
      <c r="F41" s="127">
        <f>VLOOKUP(' 2016-2017'!A42,' 2016-2017'!A42:AH98,11,FALSE)</f>
        <v>42716</v>
      </c>
      <c r="G41" s="122">
        <f>VLOOKUP(' 2016-2017'!A42,' 2016-2017'!A42:AH98,14,FALSE)</f>
        <v>0</v>
      </c>
      <c r="H41" s="127" t="str">
        <f>VLOOKUP(' 2016-2017'!A42,' 2016-2017'!A42:AH98,16,FALSE)</f>
        <v/>
      </c>
      <c r="I41" s="122">
        <f>VLOOKUP(' 2016-2017'!A42,' 2016-2017'!A42:AH98,19,FALSE)</f>
        <v>0</v>
      </c>
      <c r="J41" s="122">
        <f>VLOOKUP(' 2016-2017'!A42,' 2016-2017'!A42:AH98,26,FALSE)</f>
        <v>0</v>
      </c>
      <c r="K41" s="122">
        <f>VLOOKUP(' 2016-2017'!A42,' 2016-2017'!A42:AH98,32,FALSE)</f>
        <v>0</v>
      </c>
    </row>
    <row r="42" spans="1:11" ht="21" x14ac:dyDescent="0.25">
      <c r="A42" s="123" t="str">
        <f>VLOOKUP(' 2016-2017'!A43,' 2016-2017'!A43:AH99,1,FALSE)</f>
        <v>Collaborateur  039</v>
      </c>
      <c r="B42" s="123">
        <v>1</v>
      </c>
      <c r="C42" s="122">
        <f>VLOOKUP(' 2016-2017'!A43,' 2016-2017'!A43:AH99,4,FALSE)</f>
        <v>1</v>
      </c>
      <c r="D42" s="127">
        <f>VLOOKUP(' 2016-2017'!A43,' 2016-2017'!A43:AH99,6,FALSE)</f>
        <v>42472</v>
      </c>
      <c r="E42" s="122">
        <f>VLOOKUP(' 2016-2017'!A43,' 2016-2017'!A43:AH99, 9,FALSE)</f>
        <v>1</v>
      </c>
      <c r="F42" s="127">
        <f>VLOOKUP(' 2016-2017'!A43,' 2016-2017'!A43:AH99,11,FALSE)</f>
        <v>42699</v>
      </c>
      <c r="G42" s="122">
        <f>VLOOKUP(' 2016-2017'!A43,' 2016-2017'!A43:AH99,14,FALSE)</f>
        <v>0</v>
      </c>
      <c r="H42" s="127" t="str">
        <f>VLOOKUP(' 2016-2017'!A43,' 2016-2017'!A43:AH99,16,FALSE)</f>
        <v/>
      </c>
      <c r="I42" s="122">
        <f>VLOOKUP(' 2016-2017'!A43,' 2016-2017'!A43:AH99,19,FALSE)</f>
        <v>0</v>
      </c>
      <c r="J42" s="122">
        <f>VLOOKUP(' 2016-2017'!A43,' 2016-2017'!A43:AH99,26,FALSE)</f>
        <v>0</v>
      </c>
      <c r="K42" s="122">
        <f>VLOOKUP(' 2016-2017'!A43,' 2016-2017'!A43:AH99,32,FALSE)</f>
        <v>0</v>
      </c>
    </row>
    <row r="43" spans="1:11" ht="21" x14ac:dyDescent="0.25">
      <c r="A43" s="123" t="str">
        <f>VLOOKUP(' 2016-2017'!A44,' 2016-2017'!A44:AH100,1,FALSE)</f>
        <v>Collaborateur  040</v>
      </c>
      <c r="B43" s="123">
        <v>1</v>
      </c>
      <c r="C43" s="122">
        <f>VLOOKUP(' 2016-2017'!A44,' 2016-2017'!A44:AH100,4,FALSE)</f>
        <v>1</v>
      </c>
      <c r="D43" s="127">
        <f>VLOOKUP(' 2016-2017'!A44,' 2016-2017'!A44:AH100,6,FALSE)</f>
        <v>42438</v>
      </c>
      <c r="E43" s="122">
        <f>VLOOKUP(' 2016-2017'!A44,' 2016-2017'!A44:AH100, 9,FALSE)</f>
        <v>0</v>
      </c>
      <c r="F43" s="127" t="str">
        <f>VLOOKUP(' 2016-2017'!A44,' 2016-2017'!A44:AH100,11,FALSE)</f>
        <v/>
      </c>
      <c r="G43" s="122">
        <f>VLOOKUP(' 2016-2017'!A44,' 2016-2017'!A44:AH100,14,FALSE)</f>
        <v>0</v>
      </c>
      <c r="H43" s="127" t="str">
        <f>VLOOKUP(' 2016-2017'!A44,' 2016-2017'!A44:AH100,16,FALSE)</f>
        <v/>
      </c>
      <c r="I43" s="122">
        <f>VLOOKUP(' 2016-2017'!A44,' 2016-2017'!A44:AH100,19,FALSE)</f>
        <v>0</v>
      </c>
      <c r="J43" s="122">
        <f>VLOOKUP(' 2016-2017'!A44,' 2016-2017'!A44:AH100,26,FALSE)</f>
        <v>0</v>
      </c>
      <c r="K43" s="122">
        <f>VLOOKUP(' 2016-2017'!A44,' 2016-2017'!A44:AH100,32,FALSE)</f>
        <v>0</v>
      </c>
    </row>
    <row r="44" spans="1:11" ht="21" x14ac:dyDescent="0.25">
      <c r="A44" s="123" t="str">
        <f>VLOOKUP(' 2016-2017'!A45,' 2016-2017'!A45:AH101,1,FALSE)</f>
        <v>Collaborateur  041</v>
      </c>
      <c r="B44" s="123">
        <v>1</v>
      </c>
      <c r="C44" s="122">
        <f>VLOOKUP(' 2016-2017'!A45,' 2016-2017'!A45:AH101,4,FALSE)</f>
        <v>1</v>
      </c>
      <c r="D44" s="127" t="str">
        <f>VLOOKUP(' 2016-2017'!A45,' 2016-2017'!A45:AH101,6,FALSE)</f>
        <v/>
      </c>
      <c r="E44" s="122">
        <f>VLOOKUP(' 2016-2017'!A45,' 2016-2017'!A45:AH101, 9,FALSE)</f>
        <v>0</v>
      </c>
      <c r="F44" s="127" t="str">
        <f>VLOOKUP(' 2016-2017'!A45,' 2016-2017'!A45:AH101,11,FALSE)</f>
        <v/>
      </c>
      <c r="G44" s="122">
        <f>VLOOKUP(' 2016-2017'!A45,' 2016-2017'!A45:AH101,14,FALSE)</f>
        <v>0</v>
      </c>
      <c r="H44" s="127" t="str">
        <f>VLOOKUP(' 2016-2017'!A45,' 2016-2017'!A45:AH101,16,FALSE)</f>
        <v/>
      </c>
      <c r="I44" s="122">
        <f>VLOOKUP(' 2016-2017'!A45,' 2016-2017'!A45:AH101,19,FALSE)</f>
        <v>0</v>
      </c>
      <c r="J44" s="122">
        <f>VLOOKUP(' 2016-2017'!A45,' 2016-2017'!A45:AH101,26,FALSE)</f>
        <v>0</v>
      </c>
      <c r="K44" s="122">
        <f>VLOOKUP(' 2016-2017'!A45,' 2016-2017'!A45:AH101,32,FALSE)</f>
        <v>0</v>
      </c>
    </row>
    <row r="45" spans="1:11" ht="21" x14ac:dyDescent="0.25">
      <c r="A45" s="123" t="str">
        <f>VLOOKUP(' 2016-2017'!A46,' 2016-2017'!A46:AH102,1,FALSE)</f>
        <v>Collaborateur  042</v>
      </c>
      <c r="B45" s="123">
        <v>1</v>
      </c>
      <c r="C45" s="122">
        <f>VLOOKUP(' 2016-2017'!A46,' 2016-2017'!A46:AH102,4,FALSE)</f>
        <v>1</v>
      </c>
      <c r="D45" s="127">
        <f>VLOOKUP(' 2016-2017'!A46,' 2016-2017'!A46:AH102,6,FALSE)</f>
        <v>42522</v>
      </c>
      <c r="E45" s="122">
        <f>VLOOKUP(' 2016-2017'!A46,' 2016-2017'!A46:AH102, 9,FALSE)</f>
        <v>1</v>
      </c>
      <c r="F45" s="127">
        <f>VLOOKUP(' 2016-2017'!A46,' 2016-2017'!A46:AH102,11,FALSE)</f>
        <v>42697</v>
      </c>
      <c r="G45" s="122">
        <f>VLOOKUP(' 2016-2017'!A46,' 2016-2017'!A46:AH102,14,FALSE)</f>
        <v>0</v>
      </c>
      <c r="H45" s="127" t="str">
        <f>VLOOKUP(' 2016-2017'!A46,' 2016-2017'!A46:AH102,16,FALSE)</f>
        <v/>
      </c>
      <c r="I45" s="122">
        <f>VLOOKUP(' 2016-2017'!A46,' 2016-2017'!A46:AH102,19,FALSE)</f>
        <v>0</v>
      </c>
      <c r="J45" s="122">
        <f>VLOOKUP(' 2016-2017'!A46,' 2016-2017'!A46:AH102,26,FALSE)</f>
        <v>0</v>
      </c>
      <c r="K45" s="122">
        <f>VLOOKUP(' 2016-2017'!A46,' 2016-2017'!A46:AH102,32,FALSE)</f>
        <v>0</v>
      </c>
    </row>
    <row r="46" spans="1:11" ht="21" x14ac:dyDescent="0.25">
      <c r="A46" s="123" t="str">
        <f>VLOOKUP(' 2016-2017'!A47,' 2016-2017'!A47:AH103,1,FALSE)</f>
        <v>Collaborateur  043</v>
      </c>
      <c r="B46" s="123">
        <v>1</v>
      </c>
      <c r="C46" s="122">
        <f>VLOOKUP(' 2016-2017'!A47,' 2016-2017'!A47:AH103,4,FALSE)</f>
        <v>1</v>
      </c>
      <c r="D46" s="127">
        <f>VLOOKUP(' 2016-2017'!A47,' 2016-2017'!A47:AH103,6,FALSE)</f>
        <v>42689</v>
      </c>
      <c r="E46" s="122">
        <f>VLOOKUP(' 2016-2017'!A47,' 2016-2017'!A47:AH103, 9,FALSE)</f>
        <v>1</v>
      </c>
      <c r="F46" s="127">
        <f>VLOOKUP(' 2016-2017'!A47,' 2016-2017'!A47:AH103,11,FALSE)</f>
        <v>42752</v>
      </c>
      <c r="G46" s="122">
        <f>VLOOKUP(' 2016-2017'!A47,' 2016-2017'!A47:AH103,14,FALSE)</f>
        <v>0</v>
      </c>
      <c r="H46" s="127" t="str">
        <f>VLOOKUP(' 2016-2017'!A47,' 2016-2017'!A47:AH103,16,FALSE)</f>
        <v/>
      </c>
      <c r="I46" s="122">
        <f>VLOOKUP(' 2016-2017'!A47,' 2016-2017'!A47:AH103,19,FALSE)</f>
        <v>0</v>
      </c>
      <c r="J46" s="122">
        <f>VLOOKUP(' 2016-2017'!A47,' 2016-2017'!A47:AH103,26,FALSE)</f>
        <v>0</v>
      </c>
      <c r="K46" s="122">
        <f>VLOOKUP(' 2016-2017'!A47,' 2016-2017'!A47:AH103,32,FALSE)</f>
        <v>0</v>
      </c>
    </row>
    <row r="47" spans="1:11" ht="21" x14ac:dyDescent="0.25">
      <c r="A47" s="123" t="str">
        <f>VLOOKUP(' 2016-2017'!A48,' 2016-2017'!A48:AH104,1,FALSE)</f>
        <v>Collaborateur  044</v>
      </c>
      <c r="B47" s="123">
        <v>1</v>
      </c>
      <c r="C47" s="122">
        <f>VLOOKUP(' 2016-2017'!A48,' 2016-2017'!A48:AH104,4,FALSE)</f>
        <v>1</v>
      </c>
      <c r="D47" s="127" t="str">
        <f>VLOOKUP(' 2016-2017'!A48,' 2016-2017'!A48:AH104,6,FALSE)</f>
        <v/>
      </c>
      <c r="E47" s="122">
        <f>VLOOKUP(' 2016-2017'!A48,' 2016-2017'!A48:AH104, 9,FALSE)</f>
        <v>0</v>
      </c>
      <c r="F47" s="127" t="str">
        <f>VLOOKUP(' 2016-2017'!A48,' 2016-2017'!A48:AH104,11,FALSE)</f>
        <v/>
      </c>
      <c r="G47" s="122">
        <f>VLOOKUP(' 2016-2017'!A48,' 2016-2017'!A48:AH104,14,FALSE)</f>
        <v>0</v>
      </c>
      <c r="H47" s="127" t="str">
        <f>VLOOKUP(' 2016-2017'!A48,' 2016-2017'!A48:AH104,16,FALSE)</f>
        <v/>
      </c>
      <c r="I47" s="122">
        <f>VLOOKUP(' 2016-2017'!A48,' 2016-2017'!A48:AH104,19,FALSE)</f>
        <v>0</v>
      </c>
      <c r="J47" s="122">
        <f>VLOOKUP(' 2016-2017'!A48,' 2016-2017'!A48:AH104,26,FALSE)</f>
        <v>0</v>
      </c>
      <c r="K47" s="122">
        <f>VLOOKUP(' 2016-2017'!A48,' 2016-2017'!A48:AH104,32,FALSE)</f>
        <v>0</v>
      </c>
    </row>
    <row r="48" spans="1:11" ht="21" x14ac:dyDescent="0.25">
      <c r="A48" s="123" t="str">
        <f>VLOOKUP(' 2016-2017'!A49,' 2016-2017'!A49:AH105,1,FALSE)</f>
        <v>Collaborateur  045</v>
      </c>
      <c r="B48" s="123">
        <v>1</v>
      </c>
      <c r="C48" s="122">
        <f>VLOOKUP(' 2016-2017'!A49,' 2016-2017'!A49:AH105,4,FALSE)</f>
        <v>1</v>
      </c>
      <c r="D48" s="127">
        <f>VLOOKUP(' 2016-2017'!A49,' 2016-2017'!A49:AH105,6,FALSE)</f>
        <v>42559</v>
      </c>
      <c r="E48" s="122">
        <f>VLOOKUP(' 2016-2017'!A49,' 2016-2017'!A49:AH105, 9,FALSE)</f>
        <v>1</v>
      </c>
      <c r="F48" s="127">
        <f>VLOOKUP(' 2016-2017'!A49,' 2016-2017'!A49:AH105,11,FALSE)</f>
        <v>42592</v>
      </c>
      <c r="G48" s="122">
        <f>VLOOKUP(' 2016-2017'!A49,' 2016-2017'!A49:AH105,14,FALSE)</f>
        <v>1</v>
      </c>
      <c r="H48" s="127" t="str">
        <f>VLOOKUP(' 2016-2017'!A49,' 2016-2017'!A49:AH105,16,FALSE)</f>
        <v/>
      </c>
      <c r="I48" s="122">
        <f>VLOOKUP(' 2016-2017'!A49,' 2016-2017'!A49:AH105,19,FALSE)</f>
        <v>0</v>
      </c>
      <c r="J48" s="122">
        <f>VLOOKUP(' 2016-2017'!A49,' 2016-2017'!A49:AH105,26,FALSE)</f>
        <v>0</v>
      </c>
      <c r="K48" s="122">
        <f>VLOOKUP(' 2016-2017'!A49,' 2016-2017'!A49:AH105,32,FALSE)</f>
        <v>0</v>
      </c>
    </row>
    <row r="49" spans="1:11" ht="21" x14ac:dyDescent="0.25">
      <c r="A49" s="123" t="str">
        <f>VLOOKUP(' 2016-2017'!A50,' 2016-2017'!A50:AH106,1,FALSE)</f>
        <v>Collaborateur  046</v>
      </c>
      <c r="B49" s="123">
        <v>1</v>
      </c>
      <c r="C49" s="122">
        <f>VLOOKUP(' 2016-2017'!A50,' 2016-2017'!A50:AH106,4,FALSE)</f>
        <v>1</v>
      </c>
      <c r="D49" s="127">
        <f>VLOOKUP(' 2016-2017'!A50,' 2016-2017'!A50:AH106,6,FALSE)</f>
        <v>42656</v>
      </c>
      <c r="E49" s="122">
        <f>VLOOKUP(' 2016-2017'!A50,' 2016-2017'!A50:AH106, 9,FALSE)</f>
        <v>0</v>
      </c>
      <c r="F49" s="127" t="str">
        <f>VLOOKUP(' 2016-2017'!A50,' 2016-2017'!A50:AH106,11,FALSE)</f>
        <v/>
      </c>
      <c r="G49" s="122">
        <f>VLOOKUP(' 2016-2017'!A50,' 2016-2017'!A50:AH106,14,FALSE)</f>
        <v>0</v>
      </c>
      <c r="H49" s="127" t="str">
        <f>VLOOKUP(' 2016-2017'!A50,' 2016-2017'!A50:AH106,16,FALSE)</f>
        <v/>
      </c>
      <c r="I49" s="122">
        <f>VLOOKUP(' 2016-2017'!A50,' 2016-2017'!A50:AH106,19,FALSE)</f>
        <v>0</v>
      </c>
      <c r="J49" s="122">
        <f>VLOOKUP(' 2016-2017'!A50,' 2016-2017'!A50:AH106,26,FALSE)</f>
        <v>0</v>
      </c>
      <c r="K49" s="122">
        <f>VLOOKUP(' 2016-2017'!A50,' 2016-2017'!A50:AH106,32,FALSE)</f>
        <v>0</v>
      </c>
    </row>
    <row r="50" spans="1:11" ht="21" x14ac:dyDescent="0.25">
      <c r="A50" s="123" t="str">
        <f>VLOOKUP(' 2016-2017'!A51,' 2016-2017'!A51:AH107,1,FALSE)</f>
        <v>Collaborateur  047</v>
      </c>
      <c r="B50" s="123">
        <v>1</v>
      </c>
      <c r="C50" s="122">
        <f>VLOOKUP(' 2016-2017'!A51,' 2016-2017'!A51:AH107,4,FALSE)</f>
        <v>1</v>
      </c>
      <c r="D50" s="127">
        <f>VLOOKUP(' 2016-2017'!A51,' 2016-2017'!A51:AH107,6,FALSE)</f>
        <v>42527</v>
      </c>
      <c r="E50" s="122">
        <f>VLOOKUP(' 2016-2017'!A51,' 2016-2017'!A51:AH107, 9,FALSE)</f>
        <v>1</v>
      </c>
      <c r="F50" s="127" t="str">
        <f>VLOOKUP(' 2016-2017'!A51,' 2016-2017'!A51:AH107,11,FALSE)</f>
        <v/>
      </c>
      <c r="G50" s="122">
        <f>VLOOKUP(' 2016-2017'!A51,' 2016-2017'!A51:AH107,14,FALSE)</f>
        <v>0</v>
      </c>
      <c r="H50" s="127" t="str">
        <f>VLOOKUP(' 2016-2017'!A51,' 2016-2017'!A51:AH107,16,FALSE)</f>
        <v/>
      </c>
      <c r="I50" s="122">
        <f>VLOOKUP(' 2016-2017'!A51,' 2016-2017'!A51:AH107,19,FALSE)</f>
        <v>0</v>
      </c>
      <c r="J50" s="122">
        <f>VLOOKUP(' 2016-2017'!A51,' 2016-2017'!A51:AH107,26,FALSE)</f>
        <v>0</v>
      </c>
      <c r="K50" s="122">
        <f>VLOOKUP(' 2016-2017'!A51,' 2016-2017'!A51:AH107,32,FALSE)</f>
        <v>0</v>
      </c>
    </row>
    <row r="51" spans="1:11" ht="21" x14ac:dyDescent="0.25">
      <c r="A51" s="123" t="str">
        <f>VLOOKUP(' 2016-2017'!A52,' 2016-2017'!A52:AH108,1,FALSE)</f>
        <v>Collaborateur  048</v>
      </c>
      <c r="B51" s="123">
        <v>1</v>
      </c>
      <c r="C51" s="122">
        <f>VLOOKUP(' 2016-2017'!A52,' 2016-2017'!A52:AH108,4,FALSE)</f>
        <v>0</v>
      </c>
      <c r="D51" s="127" t="str">
        <f>VLOOKUP(' 2016-2017'!A52,' 2016-2017'!A52:AH108,6,FALSE)</f>
        <v/>
      </c>
      <c r="E51" s="122">
        <f>VLOOKUP(' 2016-2017'!A52,' 2016-2017'!A52:AH108, 9,FALSE)</f>
        <v>0</v>
      </c>
      <c r="F51" s="127" t="str">
        <f>VLOOKUP(' 2016-2017'!A52,' 2016-2017'!A52:AH108,11,FALSE)</f>
        <v/>
      </c>
      <c r="G51" s="122">
        <f>VLOOKUP(' 2016-2017'!A52,' 2016-2017'!A52:AH108,14,FALSE)</f>
        <v>0</v>
      </c>
      <c r="H51" s="127" t="str">
        <f>VLOOKUP(' 2016-2017'!A52,' 2016-2017'!A52:AH108,16,FALSE)</f>
        <v/>
      </c>
      <c r="I51" s="122">
        <f>VLOOKUP(' 2016-2017'!A52,' 2016-2017'!A52:AH108,19,FALSE)</f>
        <v>0</v>
      </c>
      <c r="J51" s="122">
        <f>VLOOKUP(' 2016-2017'!A52,' 2016-2017'!A52:AH108,26,FALSE)</f>
        <v>0</v>
      </c>
      <c r="K51" s="122">
        <f>VLOOKUP(' 2016-2017'!A52,' 2016-2017'!A52:AH108,32,FALSE)</f>
        <v>0</v>
      </c>
    </row>
    <row r="52" spans="1:11" ht="21" x14ac:dyDescent="0.25">
      <c r="A52" s="123" t="str">
        <f>VLOOKUP(' 2016-2017'!A53,' 2016-2017'!A53:AH109,1,FALSE)</f>
        <v>Collaborateur  049</v>
      </c>
      <c r="B52" s="123">
        <v>1</v>
      </c>
      <c r="C52" s="122">
        <f>VLOOKUP(' 2016-2017'!A53,' 2016-2017'!A53:AH109,4,FALSE)</f>
        <v>1</v>
      </c>
      <c r="D52" s="127">
        <f>VLOOKUP(' 2016-2017'!A53,' 2016-2017'!A53:AH109,6,FALSE)</f>
        <v>42591</v>
      </c>
      <c r="E52" s="122">
        <f>VLOOKUP(' 2016-2017'!A53,' 2016-2017'!A53:AH109, 9,FALSE)</f>
        <v>1</v>
      </c>
      <c r="F52" s="127">
        <f>VLOOKUP(' 2016-2017'!A53,' 2016-2017'!A53:AH109,11,FALSE)</f>
        <v>42801</v>
      </c>
      <c r="G52" s="122">
        <f>VLOOKUP(' 2016-2017'!A53,' 2016-2017'!A53:AH109,14,FALSE)</f>
        <v>0</v>
      </c>
      <c r="H52" s="127" t="str">
        <f>VLOOKUP(' 2016-2017'!A53,' 2016-2017'!A53:AH109,16,FALSE)</f>
        <v/>
      </c>
      <c r="I52" s="122">
        <f>VLOOKUP(' 2016-2017'!A53,' 2016-2017'!A53:AH109,19,FALSE)</f>
        <v>0</v>
      </c>
      <c r="J52" s="122">
        <f>VLOOKUP(' 2016-2017'!A53,' 2016-2017'!A53:AH109,26,FALSE)</f>
        <v>0</v>
      </c>
      <c r="K52" s="122">
        <f>VLOOKUP(' 2016-2017'!A53,' 2016-2017'!A53:AH109,32,FALSE)</f>
        <v>0</v>
      </c>
    </row>
    <row r="53" spans="1:11" ht="21" x14ac:dyDescent="0.25">
      <c r="A53" s="123" t="str">
        <f>VLOOKUP(' 2016-2017'!A54,' 2016-2017'!A54:AH110,1,FALSE)</f>
        <v>Collaborateur  050</v>
      </c>
      <c r="B53" s="123">
        <v>1</v>
      </c>
      <c r="C53" s="122">
        <f>VLOOKUP(' 2016-2017'!A54,' 2016-2017'!A54:AH110,4,FALSE)</f>
        <v>1</v>
      </c>
      <c r="D53" s="127">
        <f>VLOOKUP(' 2016-2017'!A54,' 2016-2017'!A54:AH110,6,FALSE)</f>
        <v>42901</v>
      </c>
      <c r="E53" s="122">
        <f>VLOOKUP(' 2016-2017'!A54,' 2016-2017'!A54:AH110, 9,FALSE)</f>
        <v>1</v>
      </c>
      <c r="F53" s="127">
        <f>VLOOKUP(' 2016-2017'!A54,' 2016-2017'!A54:AH110,11,FALSE)</f>
        <v>42572</v>
      </c>
      <c r="G53" s="122">
        <f>VLOOKUP(' 2016-2017'!A54,' 2016-2017'!A54:AH110,14,FALSE)</f>
        <v>0</v>
      </c>
      <c r="H53" s="127" t="str">
        <f>VLOOKUP(' 2016-2017'!A54,' 2016-2017'!A54:AH110,16,FALSE)</f>
        <v/>
      </c>
      <c r="I53" s="122">
        <f>VLOOKUP(' 2016-2017'!A54,' 2016-2017'!A54:AH110,19,FALSE)</f>
        <v>0</v>
      </c>
      <c r="J53" s="122">
        <f>VLOOKUP(' 2016-2017'!A54,' 2016-2017'!A54:AH110,26,FALSE)</f>
        <v>0</v>
      </c>
      <c r="K53" s="122">
        <f>VLOOKUP(' 2016-2017'!A54,' 2016-2017'!A54:AH110,32,FALSE)</f>
        <v>0</v>
      </c>
    </row>
    <row r="54" spans="1:11" ht="21" x14ac:dyDescent="0.25">
      <c r="A54" s="123" t="str">
        <f>VLOOKUP(' 2016-2017'!A55,' 2016-2017'!A55:AH111,1,FALSE)</f>
        <v>Collaborateur  051</v>
      </c>
      <c r="B54" s="123">
        <v>1</v>
      </c>
      <c r="C54" s="122">
        <f>VLOOKUP(' 2016-2017'!A55,' 2016-2017'!A55:AH111,4,FALSE)</f>
        <v>1</v>
      </c>
      <c r="D54" s="127">
        <f>VLOOKUP(' 2016-2017'!A55,' 2016-2017'!A55:AH111,6,FALSE)</f>
        <v>42646</v>
      </c>
      <c r="E54" s="122">
        <f>VLOOKUP(' 2016-2017'!A55,' 2016-2017'!A55:AH111, 9,FALSE)</f>
        <v>1</v>
      </c>
      <c r="F54" s="127">
        <f>VLOOKUP(' 2016-2017'!A55,' 2016-2017'!A55:AH111,11,FALSE)</f>
        <v>42710</v>
      </c>
      <c r="G54" s="122">
        <f>VLOOKUP(' 2016-2017'!A55,' 2016-2017'!A55:AH111,14,FALSE)</f>
        <v>0</v>
      </c>
      <c r="H54" s="127" t="str">
        <f>VLOOKUP(' 2016-2017'!A55,' 2016-2017'!A55:AH111,16,FALSE)</f>
        <v/>
      </c>
      <c r="I54" s="122">
        <f>VLOOKUP(' 2016-2017'!A55,' 2016-2017'!A55:AH111,19,FALSE)</f>
        <v>0</v>
      </c>
      <c r="J54" s="122">
        <f>VLOOKUP(' 2016-2017'!A55,' 2016-2017'!A55:AH111,26,FALSE)</f>
        <v>0</v>
      </c>
      <c r="K54" s="122">
        <f>VLOOKUP(' 2016-2017'!A55,' 2016-2017'!A55:AH111,32,FALSE)</f>
        <v>0</v>
      </c>
    </row>
    <row r="55" spans="1:11" ht="21" x14ac:dyDescent="0.25">
      <c r="A55" s="123" t="str">
        <f>VLOOKUP(' 2016-2017'!A56,' 2016-2017'!A56:AH112,1,FALSE)</f>
        <v>Collaborateur  052</v>
      </c>
      <c r="B55" s="123">
        <v>1</v>
      </c>
      <c r="C55" s="122">
        <f>VLOOKUP(' 2016-2017'!A56,' 2016-2017'!A56:AH112,4,FALSE)</f>
        <v>0</v>
      </c>
      <c r="D55" s="127" t="str">
        <f>VLOOKUP(' 2016-2017'!A56,' 2016-2017'!A56:AH112,6,FALSE)</f>
        <v/>
      </c>
      <c r="E55" s="122">
        <f>VLOOKUP(' 2016-2017'!A56,' 2016-2017'!A56:AH112, 9,FALSE)</f>
        <v>0</v>
      </c>
      <c r="F55" s="127" t="str">
        <f>VLOOKUP(' 2016-2017'!A56,' 2016-2017'!A56:AH112,11,FALSE)</f>
        <v/>
      </c>
      <c r="G55" s="122">
        <f>VLOOKUP(' 2016-2017'!A56,' 2016-2017'!A56:AH112,14,FALSE)</f>
        <v>0</v>
      </c>
      <c r="H55" s="127" t="str">
        <f>VLOOKUP(' 2016-2017'!A56,' 2016-2017'!A56:AH112,16,FALSE)</f>
        <v/>
      </c>
      <c r="I55" s="122">
        <f>VLOOKUP(' 2016-2017'!A56,' 2016-2017'!A56:AH112,19,FALSE)</f>
        <v>0</v>
      </c>
      <c r="J55" s="122">
        <f>VLOOKUP(' 2016-2017'!A56,' 2016-2017'!A56:AH112,26,FALSE)</f>
        <v>0</v>
      </c>
      <c r="K55" s="122">
        <f>VLOOKUP(' 2016-2017'!A56,' 2016-2017'!A56:AH112,32,FALSE)</f>
        <v>0</v>
      </c>
    </row>
    <row r="56" spans="1:11" ht="21" x14ac:dyDescent="0.25">
      <c r="A56" s="123" t="str">
        <f>VLOOKUP(' 2016-2017'!A57,' 2016-2017'!A57:AH113,1,FALSE)</f>
        <v>Collaborateur  053</v>
      </c>
      <c r="B56" s="123">
        <v>1</v>
      </c>
      <c r="C56" s="122">
        <f>VLOOKUP(' 2016-2017'!A57,' 2016-2017'!A57:AH113,4,FALSE)</f>
        <v>0</v>
      </c>
      <c r="D56" s="127" t="str">
        <f>VLOOKUP(' 2016-2017'!A57,' 2016-2017'!A57:AH113,6,FALSE)</f>
        <v/>
      </c>
      <c r="E56" s="122">
        <f>VLOOKUP(' 2016-2017'!A57,' 2016-2017'!A57:AH113, 9,FALSE)</f>
        <v>0</v>
      </c>
      <c r="F56" s="127">
        <f>VLOOKUP(' 2016-2017'!A57,' 2016-2017'!A57:AH113,11,FALSE)</f>
        <v>0</v>
      </c>
      <c r="G56" s="122">
        <f>VLOOKUP(' 2016-2017'!A57,' 2016-2017'!A57:AH113,14,FALSE)</f>
        <v>0</v>
      </c>
      <c r="H56" s="127" t="str">
        <f>VLOOKUP(' 2016-2017'!A57,' 2016-2017'!A57:AH113,16,FALSE)</f>
        <v/>
      </c>
      <c r="I56" s="122">
        <f>VLOOKUP(' 2016-2017'!A57,' 2016-2017'!A57:AH113,19,FALSE)</f>
        <v>0</v>
      </c>
      <c r="J56" s="122">
        <f>VLOOKUP(' 2016-2017'!A57,' 2016-2017'!A57:AH113,26,FALSE)</f>
        <v>0</v>
      </c>
      <c r="K56" s="122">
        <f>VLOOKUP(' 2016-2017'!A57,' 2016-2017'!A57:AH113,32,FALSE)</f>
        <v>0</v>
      </c>
    </row>
    <row r="57" spans="1:11" ht="21" x14ac:dyDescent="0.25">
      <c r="A57" s="123" t="str">
        <f>VLOOKUP(' 2016-2017'!A58,' 2016-2017'!A58:AH114,1,FALSE)</f>
        <v>Collaborateur  054</v>
      </c>
      <c r="B57" s="123">
        <v>1</v>
      </c>
      <c r="C57" s="122">
        <f>VLOOKUP(' 2016-2017'!A58,' 2016-2017'!A58:AH114,4,FALSE)</f>
        <v>1</v>
      </c>
      <c r="D57" s="127" t="str">
        <f>VLOOKUP(' 2016-2017'!A58,' 2016-2017'!A58:AH114,6,FALSE)</f>
        <v/>
      </c>
      <c r="E57" s="122">
        <f>VLOOKUP(' 2016-2017'!A58,' 2016-2017'!A58:AH114, 9,FALSE)</f>
        <v>1</v>
      </c>
      <c r="F57" s="127" t="str">
        <f>VLOOKUP(' 2016-2017'!A58,' 2016-2017'!A58:AH114,11,FALSE)</f>
        <v/>
      </c>
      <c r="G57" s="122">
        <f>VLOOKUP(' 2016-2017'!A58,' 2016-2017'!A58:AH114,14,FALSE)</f>
        <v>0</v>
      </c>
      <c r="H57" s="127" t="str">
        <f>VLOOKUP(' 2016-2017'!A58,' 2016-2017'!A58:AH114,16,FALSE)</f>
        <v/>
      </c>
      <c r="I57" s="122">
        <f>VLOOKUP(' 2016-2017'!A58,' 2016-2017'!A58:AH114,19,FALSE)</f>
        <v>0</v>
      </c>
      <c r="J57" s="122">
        <f>VLOOKUP(' 2016-2017'!A58,' 2016-2017'!A58:AH114,26,FALSE)</f>
        <v>0</v>
      </c>
      <c r="K57" s="122">
        <f>VLOOKUP(' 2016-2017'!A58,' 2016-2017'!A58:AH114,32,FALSE)</f>
        <v>0</v>
      </c>
    </row>
    <row r="58" spans="1:11" ht="21" x14ac:dyDescent="0.25">
      <c r="A58" s="123" t="str">
        <f>VLOOKUP(' 2016-2017'!A59,' 2016-2017'!A59:AH115,1,FALSE)</f>
        <v>Collaborateur  055</v>
      </c>
      <c r="B58" s="123">
        <v>1</v>
      </c>
      <c r="C58" s="122">
        <f>VLOOKUP(' 2016-2017'!A59,' 2016-2017'!A59:AH115,4,FALSE)</f>
        <v>1</v>
      </c>
      <c r="D58" s="127">
        <f>VLOOKUP(' 2016-2017'!A59,' 2016-2017'!A59:AH115,6,FALSE)</f>
        <v>42635</v>
      </c>
      <c r="E58" s="122">
        <f>VLOOKUP(' 2016-2017'!A59,' 2016-2017'!A59:AH115, 9,FALSE)</f>
        <v>0</v>
      </c>
      <c r="F58" s="127" t="str">
        <f>VLOOKUP(' 2016-2017'!A59,' 2016-2017'!A59:AH115,11,FALSE)</f>
        <v/>
      </c>
      <c r="G58" s="122">
        <f>VLOOKUP(' 2016-2017'!A59,' 2016-2017'!A59:AH115,14,FALSE)</f>
        <v>0</v>
      </c>
      <c r="H58" s="127" t="str">
        <f>VLOOKUP(' 2016-2017'!A59,' 2016-2017'!A59:AH115,16,FALSE)</f>
        <v/>
      </c>
      <c r="I58" s="122">
        <f>VLOOKUP(' 2016-2017'!A59,' 2016-2017'!A59:AH115,19,FALSE)</f>
        <v>0</v>
      </c>
      <c r="J58" s="122">
        <f>VLOOKUP(' 2016-2017'!A59,' 2016-2017'!A59:AH115,26,FALSE)</f>
        <v>0</v>
      </c>
      <c r="K58" s="122">
        <f>VLOOKUP(' 2016-2017'!A59,' 2016-2017'!A59:AH115,32,FALSE)</f>
        <v>0</v>
      </c>
    </row>
    <row r="59" spans="1:11" ht="21" x14ac:dyDescent="0.25">
      <c r="A59" s="123" t="str">
        <f>VLOOKUP(' 2016-2017'!A60,' 2016-2017'!A60:AH116,1,FALSE)</f>
        <v>Collaborateur  056</v>
      </c>
      <c r="B59" s="123">
        <v>1</v>
      </c>
      <c r="C59" s="122">
        <f>VLOOKUP(' 2016-2017'!A60,' 2016-2017'!A60:AH116,4,FALSE)</f>
        <v>0</v>
      </c>
      <c r="D59" s="127" t="str">
        <f>VLOOKUP(' 2016-2017'!A60,' 2016-2017'!A60:AH116,6,FALSE)</f>
        <v/>
      </c>
      <c r="E59" s="122">
        <f>VLOOKUP(' 2016-2017'!A60,' 2016-2017'!A60:AH116, 9,FALSE)</f>
        <v>0</v>
      </c>
      <c r="F59" s="127" t="str">
        <f>VLOOKUP(' 2016-2017'!A60,' 2016-2017'!A60:AH116,11,FALSE)</f>
        <v/>
      </c>
      <c r="G59" s="122">
        <f>VLOOKUP(' 2016-2017'!A60,' 2016-2017'!A60:AH116,14,FALSE)</f>
        <v>0</v>
      </c>
      <c r="H59" s="127" t="str">
        <f>VLOOKUP(' 2016-2017'!A60,' 2016-2017'!A60:AH116,16,FALSE)</f>
        <v/>
      </c>
      <c r="I59" s="122">
        <f>VLOOKUP(' 2016-2017'!A60,' 2016-2017'!A60:AH116,19,FALSE)</f>
        <v>0</v>
      </c>
      <c r="J59" s="122">
        <f>VLOOKUP(' 2016-2017'!A60,' 2016-2017'!A60:AH116,26,FALSE)</f>
        <v>0</v>
      </c>
      <c r="K59" s="122">
        <f>VLOOKUP(' 2016-2017'!A60,' 2016-2017'!A60:AH116,32,FALSE)</f>
        <v>0</v>
      </c>
    </row>
    <row r="60" spans="1:11" x14ac:dyDescent="0.2">
      <c r="A60" t="s">
        <v>111</v>
      </c>
      <c r="B60">
        <f>SUM(B4:B59)</f>
        <v>56</v>
      </c>
      <c r="C60">
        <f>SUM(C4:C59)</f>
        <v>44</v>
      </c>
      <c r="E60">
        <f>SUM(E4:E59)</f>
        <v>26</v>
      </c>
      <c r="G60">
        <f>SUM(G4:G59)</f>
        <v>8</v>
      </c>
      <c r="I60">
        <f>SUM(I4:I59)</f>
        <v>2</v>
      </c>
      <c r="J60">
        <f>SUM(J4:J59)</f>
        <v>1</v>
      </c>
      <c r="K60">
        <f>SUM(K4:K59)</f>
        <v>1</v>
      </c>
    </row>
    <row r="61" spans="1:11" ht="19" x14ac:dyDescent="0.2">
      <c r="A61" s="122" t="s">
        <v>112</v>
      </c>
      <c r="B61" s="122"/>
      <c r="C61" s="122" t="s">
        <v>0</v>
      </c>
      <c r="D61" s="122"/>
      <c r="E61" s="122" t="s">
        <v>1</v>
      </c>
      <c r="F61" s="122"/>
      <c r="G61" s="122" t="s">
        <v>2</v>
      </c>
      <c r="H61" s="122"/>
      <c r="I61" s="122" t="s">
        <v>3</v>
      </c>
      <c r="J61" s="122" t="s">
        <v>4</v>
      </c>
      <c r="K61" s="122" t="s">
        <v>5</v>
      </c>
    </row>
    <row r="62" spans="1:11" x14ac:dyDescent="0.2">
      <c r="C62" s="124">
        <f>C60/$B$60</f>
        <v>0.7857142857142857</v>
      </c>
      <c r="D62" s="124"/>
      <c r="E62" s="124">
        <f t="shared" ref="E62:K62" si="0">E60/$B$60</f>
        <v>0.4642857142857143</v>
      </c>
      <c r="F62" s="124"/>
      <c r="G62" s="124">
        <f t="shared" si="0"/>
        <v>0.14285714285714285</v>
      </c>
      <c r="H62" s="124"/>
      <c r="I62" s="124">
        <f t="shared" si="0"/>
        <v>3.5714285714285712E-2</v>
      </c>
      <c r="J62" s="124">
        <f t="shared" si="0"/>
        <v>1.7857142857142856E-2</v>
      </c>
      <c r="K62" s="124">
        <f t="shared" si="0"/>
        <v>1.7857142857142856E-2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baseColWidth="10" defaultRowHeight="16" x14ac:dyDescent="0.2"/>
  <sheetData/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 2016-2017</vt:lpstr>
      <vt:lpstr> 2017-2018</vt:lpstr>
      <vt:lpstr>Analyse trimestre 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2017-03-15T09:34:13Z</dcterms:created>
  <dcterms:modified xsi:type="dcterms:W3CDTF">2017-03-16T10:12:52Z</dcterms:modified>
</cp:coreProperties>
</file>