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tables/table2.xml" ContentType="application/vnd.openxmlformats-officedocument.spreadsheetml.table+xml"/>
  <Override PartName="/xl/drawings/drawing3.xml" ContentType="application/vnd.openxmlformats-officedocument.drawing+xml"/>
  <Override PartName="/xl/drawings/drawing4.xml" ContentType="application/vnd.openxmlformats-officedocument.drawing+xml"/>
  <Override PartName="/xl/tables/table3.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codeName="ThisWorkbook" defaultThemeVersion="124226"/>
  <bookViews>
    <workbookView xWindow="0" yWindow="60" windowWidth="19200" windowHeight="11535" activeTab="1"/>
  </bookViews>
  <sheets>
    <sheet name="LISTING EQUIPEMENTS" sheetId="1" r:id="rId1"/>
    <sheet name="BUDGET" sheetId="8" r:id="rId2"/>
    <sheet name="DPGF" sheetId="7" r:id="rId3"/>
    <sheet name="CCTP" sheetId="5" r:id="rId4"/>
    <sheet name="BDD" sheetId="2" r:id="rId5"/>
  </sheets>
  <definedNames>
    <definedName name="_xlnm._FilterDatabase" localSheetId="1" hidden="1">BUDGET!#REF!</definedName>
    <definedName name="_xlnm._FilterDatabase" localSheetId="3" hidden="1">CCTP!#REF!</definedName>
    <definedName name="_xlnm._FilterDatabase" localSheetId="2" hidden="1">DPGF!#REF!</definedName>
    <definedName name="_xlnm._FilterDatabase" localSheetId="0" hidden="1">'LISTING EQUIPEMENTS'!$AC$7:$AC$54</definedName>
    <definedName name="f_locaux">OFFSET(p_locaux,0,0,COUNTA(l_locaux),1)</definedName>
    <definedName name="_xlnm.Print_Titles" localSheetId="3">CCTP!$4:$4</definedName>
    <definedName name="_xlnm.Print_Titles" localSheetId="2">DPGF!$4:$4</definedName>
    <definedName name="_xlnm.Print_Titles" localSheetId="0">'LISTING EQUIPEMENTS'!$1:$4</definedName>
    <definedName name="l_locaux">BDD!$D:$D</definedName>
    <definedName name="p_locaux">BDD!$D$5</definedName>
    <definedName name="Z_08CD76E3_8C21_487D_9144_F94AF4AFF119_.wvu.FilterData" localSheetId="1" hidden="1">BUDGET!#REF!</definedName>
    <definedName name="Z_08CD76E3_8C21_487D_9144_F94AF4AFF119_.wvu.FilterData" localSheetId="3" hidden="1">CCTP!#REF!</definedName>
    <definedName name="Z_08CD76E3_8C21_487D_9144_F94AF4AFF119_.wvu.FilterData" localSheetId="2" hidden="1">DPGF!#REF!</definedName>
    <definedName name="Z_08CD76E3_8C21_487D_9144_F94AF4AFF119_.wvu.FilterData" localSheetId="0" hidden="1">'LISTING EQUIPEMENTS'!$AA$5:$AA$62</definedName>
    <definedName name="Z_08CD76E3_8C21_487D_9144_F94AF4AFF119_.wvu.PrintArea" localSheetId="1" hidden="1">BUDGET!$C$4:$H$53</definedName>
    <definedName name="Z_08CD76E3_8C21_487D_9144_F94AF4AFF119_.wvu.PrintArea" localSheetId="3" hidden="1">CCTP!$C$4:$F$49</definedName>
    <definedName name="Z_08CD76E3_8C21_487D_9144_F94AF4AFF119_.wvu.PrintArea" localSheetId="2" hidden="1">DPGF!$C$4:$J$56</definedName>
    <definedName name="Z_08CD76E3_8C21_487D_9144_F94AF4AFF119_.wvu.PrintArea" localSheetId="0" hidden="1">'LISTING EQUIPEMENTS'!$C$1:$Z$60</definedName>
    <definedName name="Z_08CD76E3_8C21_487D_9144_F94AF4AFF119_.wvu.PrintTitles" localSheetId="1" hidden="1">BUDGET!$4:$4</definedName>
    <definedName name="Z_08CD76E3_8C21_487D_9144_F94AF4AFF119_.wvu.PrintTitles" localSheetId="3" hidden="1">CCTP!$4:$4</definedName>
    <definedName name="Z_08CD76E3_8C21_487D_9144_F94AF4AFF119_.wvu.PrintTitles" localSheetId="2" hidden="1">DPGF!$4:$4</definedName>
    <definedName name="Z_08CD76E3_8C21_487D_9144_F94AF4AFF119_.wvu.PrintTitles" localSheetId="0" hidden="1">'LISTING EQUIPEMENTS'!$1:$4</definedName>
    <definedName name="Z_BCC82A06_20AF_4242_BBC9_F020A6424404_.wvu.Cols" localSheetId="1" hidden="1">BUDGET!#REF!</definedName>
    <definedName name="Z_BCC82A06_20AF_4242_BBC9_F020A6424404_.wvu.Cols" localSheetId="3" hidden="1">CCTP!#REF!</definedName>
    <definedName name="Z_BCC82A06_20AF_4242_BBC9_F020A6424404_.wvu.Cols" localSheetId="2" hidden="1">DPGF!#REF!</definedName>
    <definedName name="Z_BCC82A06_20AF_4242_BBC9_F020A6424404_.wvu.Cols" localSheetId="0" hidden="1">'LISTING EQUIPEMENTS'!$I:$Z</definedName>
    <definedName name="Z_BCC82A06_20AF_4242_BBC9_F020A6424404_.wvu.FilterData" localSheetId="1" hidden="1">BUDGET!#REF!</definedName>
    <definedName name="Z_BCC82A06_20AF_4242_BBC9_F020A6424404_.wvu.FilterData" localSheetId="3" hidden="1">CCTP!#REF!</definedName>
    <definedName name="Z_BCC82A06_20AF_4242_BBC9_F020A6424404_.wvu.FilterData" localSheetId="2" hidden="1">DPGF!#REF!</definedName>
    <definedName name="Z_BCC82A06_20AF_4242_BBC9_F020A6424404_.wvu.FilterData" localSheetId="0" hidden="1">'LISTING EQUIPEMENTS'!$AA$5:$AA$62</definedName>
    <definedName name="Z_BCC82A06_20AF_4242_BBC9_F020A6424404_.wvu.PrintArea" localSheetId="1" hidden="1">BUDGET!$C$4:$H$53</definedName>
    <definedName name="Z_BCC82A06_20AF_4242_BBC9_F020A6424404_.wvu.PrintArea" localSheetId="3" hidden="1">CCTP!$C$4:$F$49</definedName>
    <definedName name="Z_BCC82A06_20AF_4242_BBC9_F020A6424404_.wvu.PrintArea" localSheetId="2" hidden="1">DPGF!$C$4:$J$56</definedName>
    <definedName name="Z_BCC82A06_20AF_4242_BBC9_F020A6424404_.wvu.PrintArea" localSheetId="0" hidden="1">'LISTING EQUIPEMENTS'!$C$1:$Z$60</definedName>
    <definedName name="Z_BCC82A06_20AF_4242_BBC9_F020A6424404_.wvu.PrintTitles" localSheetId="1" hidden="1">BUDGET!$4:$4</definedName>
    <definedName name="Z_BCC82A06_20AF_4242_BBC9_F020A6424404_.wvu.PrintTitles" localSheetId="3" hidden="1">CCTP!$4:$4</definedName>
    <definedName name="Z_BCC82A06_20AF_4242_BBC9_F020A6424404_.wvu.PrintTitles" localSheetId="2" hidden="1">DPGF!$4:$4</definedName>
    <definedName name="Z_BCC82A06_20AF_4242_BBC9_F020A6424404_.wvu.PrintTitles" localSheetId="0" hidden="1">'LISTING EQUIPEMENTS'!$1:$4</definedName>
    <definedName name="_xlnm.Print_Area" localSheetId="1">BUDGET!$B$1:$M$56</definedName>
    <definedName name="_xlnm.Print_Area" localSheetId="3">CCTP!$B$1:$G$56</definedName>
    <definedName name="_xlnm.Print_Area" localSheetId="2">DPGF!$B$1:$L$56</definedName>
    <definedName name="_xlnm.Print_Area" localSheetId="0">'LISTING EQUIPEMENTS'!$C$1:$Z$60</definedName>
  </definedNames>
  <calcPr calcId="145621"/>
  <customWorkbookViews>
    <customWorkbookView name="Liste fluides" guid="{08CD76E3-8C21-487D-9144-F94AF4AFF119}" maximized="1" xWindow="-8" yWindow="-8" windowWidth="1786" windowHeight="1096" activeSheetId="1"/>
    <customWorkbookView name="Chiffrage" guid="{BCC82A06-20AF-4242-BBC9-F020A6424404}" maximized="1" xWindow="-8" yWindow="-8" windowWidth="1786" windowHeight="1096" activeSheetId="1"/>
  </customWorkbookViews>
</workbook>
</file>

<file path=xl/calcChain.xml><?xml version="1.0" encoding="utf-8"?>
<calcChain xmlns="http://schemas.openxmlformats.org/spreadsheetml/2006/main">
  <c r="H5" i="8" l="1"/>
  <c r="C9" i="8"/>
  <c r="E9" i="8"/>
  <c r="F9" i="8"/>
  <c r="C10" i="8"/>
  <c r="E10" i="8"/>
  <c r="F10" i="8"/>
  <c r="C11" i="8"/>
  <c r="E11" i="8"/>
  <c r="F11" i="8"/>
  <c r="C12" i="8"/>
  <c r="E12" i="8"/>
  <c r="F12" i="8"/>
  <c r="C13" i="8"/>
  <c r="E13" i="8"/>
  <c r="F13" i="8"/>
  <c r="C14" i="8"/>
  <c r="E14" i="8"/>
  <c r="F14" i="8"/>
  <c r="C15" i="8"/>
  <c r="E15" i="8"/>
  <c r="F15" i="8"/>
  <c r="C16" i="8"/>
  <c r="E16" i="8"/>
  <c r="F16" i="8"/>
  <c r="C17" i="8"/>
  <c r="E17" i="8"/>
  <c r="F17" i="8"/>
  <c r="C18" i="8"/>
  <c r="E18" i="8"/>
  <c r="F18" i="8"/>
  <c r="C19" i="8"/>
  <c r="E19" i="8"/>
  <c r="F19" i="8"/>
  <c r="C20" i="8"/>
  <c r="E20" i="8"/>
  <c r="F20" i="8"/>
  <c r="C21" i="8"/>
  <c r="E21" i="8"/>
  <c r="F21" i="8"/>
  <c r="C22" i="8"/>
  <c r="E22" i="8"/>
  <c r="F22" i="8"/>
  <c r="C23" i="8"/>
  <c r="E23" i="8"/>
  <c r="F23" i="8"/>
  <c r="C24" i="8"/>
  <c r="E24" i="8"/>
  <c r="F24" i="8"/>
  <c r="C25" i="8"/>
  <c r="E25" i="8"/>
  <c r="F25" i="8"/>
  <c r="C26" i="8"/>
  <c r="E26" i="8"/>
  <c r="F26" i="8"/>
  <c r="C27" i="8"/>
  <c r="E27" i="8"/>
  <c r="F27" i="8"/>
  <c r="C28" i="8"/>
  <c r="E28" i="8"/>
  <c r="F28" i="8"/>
  <c r="C29" i="8"/>
  <c r="E29" i="8"/>
  <c r="F29" i="8"/>
  <c r="C30" i="8"/>
  <c r="E30" i="8"/>
  <c r="F30" i="8"/>
  <c r="C31" i="8"/>
  <c r="E31" i="8"/>
  <c r="F31" i="8"/>
  <c r="C32" i="8"/>
  <c r="E32" i="8"/>
  <c r="F32" i="8"/>
  <c r="C33" i="8"/>
  <c r="E33" i="8"/>
  <c r="F33" i="8"/>
  <c r="C34" i="8"/>
  <c r="E34" i="8"/>
  <c r="F34" i="8"/>
  <c r="C35" i="8"/>
  <c r="E35" i="8"/>
  <c r="F35" i="8"/>
  <c r="C36" i="8"/>
  <c r="E36" i="8"/>
  <c r="F36" i="8"/>
  <c r="C37" i="8"/>
  <c r="E37" i="8"/>
  <c r="F37" i="8"/>
  <c r="C38" i="8"/>
  <c r="E38" i="8"/>
  <c r="F38" i="8"/>
  <c r="C39" i="8"/>
  <c r="E39" i="8"/>
  <c r="F39" i="8"/>
  <c r="C40" i="8"/>
  <c r="E40" i="8"/>
  <c r="F40" i="8"/>
  <c r="C41" i="8"/>
  <c r="E41" i="8"/>
  <c r="F41" i="8"/>
  <c r="C42" i="8"/>
  <c r="E42" i="8"/>
  <c r="F42" i="8"/>
  <c r="C43" i="8"/>
  <c r="E43" i="8"/>
  <c r="F43" i="8"/>
  <c r="C44" i="8"/>
  <c r="E44" i="8"/>
  <c r="F44" i="8"/>
  <c r="C45" i="8"/>
  <c r="E45" i="8"/>
  <c r="F45" i="8"/>
  <c r="C46" i="8"/>
  <c r="E46" i="8"/>
  <c r="F46" i="8"/>
  <c r="C47" i="8"/>
  <c r="E47" i="8"/>
  <c r="F47" i="8"/>
  <c r="C48" i="8"/>
  <c r="E48" i="8"/>
  <c r="F48" i="8"/>
  <c r="C49" i="8"/>
  <c r="E49" i="8"/>
  <c r="F49" i="8"/>
  <c r="C50" i="8"/>
  <c r="E50" i="8"/>
  <c r="F50" i="8"/>
  <c r="C51" i="8"/>
  <c r="E51" i="8"/>
  <c r="F51" i="8"/>
  <c r="C52" i="8"/>
  <c r="E52" i="8"/>
  <c r="F52" i="8"/>
  <c r="C53" i="8"/>
  <c r="E53" i="8"/>
  <c r="F53" i="8"/>
  <c r="C54" i="8"/>
  <c r="E54" i="8"/>
  <c r="F54" i="8"/>
  <c r="C55" i="8"/>
  <c r="E55" i="8"/>
  <c r="F55" i="8"/>
  <c r="C56" i="8"/>
  <c r="E56" i="8"/>
  <c r="F56" i="8"/>
  <c r="C5" i="8"/>
  <c r="D5" i="8"/>
  <c r="E5" i="8"/>
  <c r="F5" i="8"/>
  <c r="G5" i="8"/>
  <c r="C6" i="8"/>
  <c r="E6" i="8"/>
  <c r="F6" i="8"/>
  <c r="C7" i="8"/>
  <c r="E7" i="8"/>
  <c r="F7" i="8"/>
  <c r="I5" i="8" l="1"/>
  <c r="K5" i="8" s="1"/>
  <c r="F8" i="8" l="1"/>
  <c r="C8" i="8"/>
  <c r="E8" i="8"/>
  <c r="F6" i="7" l="1"/>
  <c r="F7" i="7"/>
  <c r="F8" i="7"/>
  <c r="F9" i="7"/>
  <c r="F10" i="7"/>
  <c r="F11" i="7"/>
  <c r="F12" i="7"/>
  <c r="F13" i="7"/>
  <c r="F14" i="7"/>
  <c r="F15" i="7"/>
  <c r="F16" i="7"/>
  <c r="F17" i="7"/>
  <c r="F18" i="7"/>
  <c r="F19" i="7"/>
  <c r="F20" i="7"/>
  <c r="F21" i="7"/>
  <c r="F22" i="7"/>
  <c r="F23" i="7"/>
  <c r="F24" i="7"/>
  <c r="F25" i="7"/>
  <c r="F26" i="7"/>
  <c r="F27" i="7"/>
  <c r="F28" i="7"/>
  <c r="F29" i="7"/>
  <c r="F30" i="7"/>
  <c r="F31" i="7"/>
  <c r="F32" i="7"/>
  <c r="F33" i="7"/>
  <c r="F34" i="7"/>
  <c r="F35" i="7"/>
  <c r="F36" i="7"/>
  <c r="F37" i="7"/>
  <c r="F38" i="7"/>
  <c r="F39" i="7"/>
  <c r="F40" i="7"/>
  <c r="F41" i="7"/>
  <c r="F42" i="7"/>
  <c r="F43" i="7"/>
  <c r="F44" i="7"/>
  <c r="F45" i="7"/>
  <c r="F46" i="7"/>
  <c r="F47" i="7"/>
  <c r="F48" i="7"/>
  <c r="F49" i="7"/>
  <c r="F50" i="7"/>
  <c r="F51" i="7"/>
  <c r="F52" i="7"/>
  <c r="F53" i="7"/>
  <c r="F54" i="7"/>
  <c r="F55" i="7"/>
  <c r="F56" i="7"/>
  <c r="F5" i="7"/>
  <c r="E8" i="1" l="1"/>
  <c r="D7" i="8" s="1"/>
  <c r="E9" i="1"/>
  <c r="E10" i="1"/>
  <c r="E9" i="7" s="1"/>
  <c r="E11" i="1"/>
  <c r="D6" i="8"/>
  <c r="E12" i="1"/>
  <c r="E13" i="1"/>
  <c r="E14" i="1"/>
  <c r="E15" i="1"/>
  <c r="E16" i="1"/>
  <c r="E17" i="1"/>
  <c r="D17" i="5" s="1"/>
  <c r="E18" i="1"/>
  <c r="E19" i="1"/>
  <c r="E20" i="1"/>
  <c r="E21" i="1"/>
  <c r="E22" i="1"/>
  <c r="E23" i="1"/>
  <c r="D26" i="8" s="1"/>
  <c r="E24" i="1"/>
  <c r="E25" i="1"/>
  <c r="D25" i="5" s="1"/>
  <c r="E26" i="1"/>
  <c r="E27" i="1"/>
  <c r="E28" i="1"/>
  <c r="E29" i="1"/>
  <c r="E30" i="1"/>
  <c r="E31" i="1"/>
  <c r="E32" i="1"/>
  <c r="E33" i="1"/>
  <c r="E34" i="1"/>
  <c r="E35" i="1"/>
  <c r="E36" i="1"/>
  <c r="E37" i="1"/>
  <c r="E38" i="1"/>
  <c r="E39" i="1"/>
  <c r="E40" i="1"/>
  <c r="E41" i="1"/>
  <c r="E42" i="1"/>
  <c r="E43" i="1"/>
  <c r="D43" i="5" s="1"/>
  <c r="E44" i="1"/>
  <c r="E45" i="1"/>
  <c r="E46" i="1"/>
  <c r="E47" i="1"/>
  <c r="E48" i="1"/>
  <c r="E49" i="1"/>
  <c r="E50" i="1"/>
  <c r="E51" i="1"/>
  <c r="E52" i="1"/>
  <c r="E53" i="1"/>
  <c r="E54" i="1"/>
  <c r="E55" i="1"/>
  <c r="D55" i="5" s="1"/>
  <c r="E56" i="1"/>
  <c r="B6" i="8"/>
  <c r="B7" i="8"/>
  <c r="B8" i="8"/>
  <c r="B9" i="8"/>
  <c r="B10" i="8"/>
  <c r="B12" i="8"/>
  <c r="B13" i="8"/>
  <c r="B14" i="8"/>
  <c r="B15" i="8"/>
  <c r="B16" i="8"/>
  <c r="B17" i="8"/>
  <c r="B18" i="8"/>
  <c r="B19" i="8"/>
  <c r="B20" i="8"/>
  <c r="B21" i="8"/>
  <c r="B22" i="8"/>
  <c r="B23" i="8"/>
  <c r="B24" i="8"/>
  <c r="B25" i="8"/>
  <c r="B26" i="8"/>
  <c r="B27" i="8"/>
  <c r="B28" i="8"/>
  <c r="B29" i="8"/>
  <c r="B30" i="8"/>
  <c r="B31" i="8"/>
  <c r="B32" i="8"/>
  <c r="B33" i="8"/>
  <c r="B34" i="8"/>
  <c r="B35" i="8"/>
  <c r="B36" i="8"/>
  <c r="B37" i="8"/>
  <c r="B38" i="8"/>
  <c r="B39" i="8"/>
  <c r="B40" i="8"/>
  <c r="B41" i="8"/>
  <c r="B42" i="8"/>
  <c r="B43" i="8"/>
  <c r="B44" i="8"/>
  <c r="B45" i="8"/>
  <c r="B46" i="8"/>
  <c r="B47" i="8"/>
  <c r="B48" i="8"/>
  <c r="B49" i="8"/>
  <c r="B50" i="8"/>
  <c r="B51" i="8"/>
  <c r="B52" i="8"/>
  <c r="B53" i="8"/>
  <c r="B54" i="8"/>
  <c r="B55" i="8"/>
  <c r="B56" i="8"/>
  <c r="AB7" i="1"/>
  <c r="AA8" i="1"/>
  <c r="AB8" i="1" s="1"/>
  <c r="AA9" i="1"/>
  <c r="AB9" i="1" s="1"/>
  <c r="AA10" i="1"/>
  <c r="I9" i="7" s="1"/>
  <c r="AA11" i="1"/>
  <c r="AB11" i="1" s="1"/>
  <c r="J10" i="7" s="1"/>
  <c r="J11" i="7"/>
  <c r="AA12" i="1"/>
  <c r="AB12" i="1" s="1"/>
  <c r="J12" i="7" s="1"/>
  <c r="AA13" i="1"/>
  <c r="AB13" i="1" s="1"/>
  <c r="J14" i="7"/>
  <c r="J15" i="7"/>
  <c r="J16" i="7"/>
  <c r="J17" i="7"/>
  <c r="J18" i="7"/>
  <c r="J19" i="7"/>
  <c r="J20" i="7"/>
  <c r="J21" i="7"/>
  <c r="J22" i="7"/>
  <c r="J23" i="7"/>
  <c r="J24" i="7"/>
  <c r="J25" i="7"/>
  <c r="J26" i="7"/>
  <c r="J27" i="7"/>
  <c r="J28" i="7"/>
  <c r="J29" i="7"/>
  <c r="J30" i="7"/>
  <c r="J31" i="7"/>
  <c r="J32" i="7"/>
  <c r="J33" i="7"/>
  <c r="J34" i="7"/>
  <c r="J35" i="7"/>
  <c r="J36" i="7"/>
  <c r="J37" i="7"/>
  <c r="J38" i="7"/>
  <c r="J39" i="7"/>
  <c r="J40" i="7"/>
  <c r="J41" i="7"/>
  <c r="J42" i="7"/>
  <c r="J43" i="7"/>
  <c r="J44" i="7"/>
  <c r="J45" i="7"/>
  <c r="J46" i="7"/>
  <c r="J47" i="7"/>
  <c r="J48" i="7"/>
  <c r="J49" i="7"/>
  <c r="J50" i="7"/>
  <c r="J51" i="7"/>
  <c r="J52" i="7"/>
  <c r="J53" i="7"/>
  <c r="J54" i="7"/>
  <c r="AA55" i="1"/>
  <c r="AB55" i="1" s="1"/>
  <c r="J56" i="7"/>
  <c r="AA14" i="1"/>
  <c r="I14" i="7" s="1"/>
  <c r="AA15" i="1"/>
  <c r="I15" i="7" s="1"/>
  <c r="AA16" i="1"/>
  <c r="I16" i="7" s="1"/>
  <c r="AA17" i="1"/>
  <c r="I17" i="7" s="1"/>
  <c r="AA18" i="1"/>
  <c r="I18" i="7" s="1"/>
  <c r="AA19" i="1"/>
  <c r="I19" i="7" s="1"/>
  <c r="AA20" i="1"/>
  <c r="I20" i="7" s="1"/>
  <c r="AA21" i="1"/>
  <c r="I21" i="7" s="1"/>
  <c r="AA22" i="1"/>
  <c r="I22" i="7" s="1"/>
  <c r="AA23" i="1"/>
  <c r="I23" i="7" s="1"/>
  <c r="AA24" i="1"/>
  <c r="I24" i="7" s="1"/>
  <c r="AA25" i="1"/>
  <c r="I25" i="7" s="1"/>
  <c r="AA26" i="1"/>
  <c r="I26" i="7" s="1"/>
  <c r="AA27" i="1"/>
  <c r="I27" i="7" s="1"/>
  <c r="AA28" i="1"/>
  <c r="I28" i="7" s="1"/>
  <c r="AA29" i="1"/>
  <c r="I29" i="7" s="1"/>
  <c r="AA30" i="1"/>
  <c r="I30" i="7" s="1"/>
  <c r="AA31" i="1"/>
  <c r="I31" i="7" s="1"/>
  <c r="AA32" i="1"/>
  <c r="I32" i="7" s="1"/>
  <c r="AA33" i="1"/>
  <c r="I33" i="7" s="1"/>
  <c r="AA34" i="1"/>
  <c r="I34" i="7" s="1"/>
  <c r="AA35" i="1"/>
  <c r="I35" i="7" s="1"/>
  <c r="AA36" i="1"/>
  <c r="I36" i="7" s="1"/>
  <c r="AA37" i="1"/>
  <c r="I37" i="7" s="1"/>
  <c r="AA38" i="1"/>
  <c r="I38" i="7" s="1"/>
  <c r="AA39" i="1"/>
  <c r="I39" i="7" s="1"/>
  <c r="AA40" i="1"/>
  <c r="I40" i="7" s="1"/>
  <c r="AA41" i="1"/>
  <c r="I41" i="7" s="1"/>
  <c r="AA42" i="1"/>
  <c r="I42" i="7" s="1"/>
  <c r="AA43" i="1"/>
  <c r="I43" i="7" s="1"/>
  <c r="AA44" i="1"/>
  <c r="I44" i="7" s="1"/>
  <c r="AA45" i="1"/>
  <c r="I45" i="7" s="1"/>
  <c r="AA46" i="1"/>
  <c r="I46" i="7" s="1"/>
  <c r="AA47" i="1"/>
  <c r="I47" i="7" s="1"/>
  <c r="AA48" i="1"/>
  <c r="I48" i="7" s="1"/>
  <c r="AA49" i="1"/>
  <c r="I49" i="7" s="1"/>
  <c r="AA50" i="1"/>
  <c r="I50" i="7" s="1"/>
  <c r="AA51" i="1"/>
  <c r="I51" i="7" s="1"/>
  <c r="AA52" i="1"/>
  <c r="I52" i="7" s="1"/>
  <c r="AA53" i="1"/>
  <c r="I53" i="7" s="1"/>
  <c r="AA54" i="1"/>
  <c r="I54" i="7" s="1"/>
  <c r="AA56" i="1"/>
  <c r="I56" i="7" s="1"/>
  <c r="E13" i="7"/>
  <c r="E21" i="7"/>
  <c r="E29" i="7"/>
  <c r="E37" i="7"/>
  <c r="E45" i="7"/>
  <c r="E53" i="7"/>
  <c r="D6" i="7"/>
  <c r="D7" i="7"/>
  <c r="D8" i="7"/>
  <c r="D9" i="7"/>
  <c r="D10" i="7"/>
  <c r="D11" i="7"/>
  <c r="D12" i="7"/>
  <c r="D13" i="7"/>
  <c r="D14" i="7"/>
  <c r="D15" i="7"/>
  <c r="D16" i="7"/>
  <c r="D17" i="7"/>
  <c r="D18" i="7"/>
  <c r="D19" i="7"/>
  <c r="D20" i="7"/>
  <c r="D21" i="7"/>
  <c r="D22" i="7"/>
  <c r="D23" i="7"/>
  <c r="D24" i="7"/>
  <c r="D25" i="7"/>
  <c r="D26" i="7"/>
  <c r="D27" i="7"/>
  <c r="D28" i="7"/>
  <c r="D29" i="7"/>
  <c r="D30" i="7"/>
  <c r="D31" i="7"/>
  <c r="D32" i="7"/>
  <c r="D33" i="7"/>
  <c r="D34" i="7"/>
  <c r="D35" i="7"/>
  <c r="D36" i="7"/>
  <c r="D37" i="7"/>
  <c r="D38" i="7"/>
  <c r="D39" i="7"/>
  <c r="D40" i="7"/>
  <c r="D41" i="7"/>
  <c r="D42" i="7"/>
  <c r="D43" i="7"/>
  <c r="D44" i="7"/>
  <c r="D45" i="7"/>
  <c r="D46" i="7"/>
  <c r="D47" i="7"/>
  <c r="D48" i="7"/>
  <c r="D49" i="7"/>
  <c r="D50" i="7"/>
  <c r="D51" i="7"/>
  <c r="D52" i="7"/>
  <c r="D53" i="7"/>
  <c r="D54" i="7"/>
  <c r="D55" i="7"/>
  <c r="D56" i="7"/>
  <c r="B6" i="7"/>
  <c r="B7" i="7"/>
  <c r="B8" i="7"/>
  <c r="B9" i="7"/>
  <c r="B10" i="7"/>
  <c r="B11" i="7"/>
  <c r="B12" i="7"/>
  <c r="B13" i="7"/>
  <c r="B14" i="7"/>
  <c r="B15" i="7"/>
  <c r="B16" i="7"/>
  <c r="B17" i="7"/>
  <c r="B18" i="7"/>
  <c r="B19" i="7"/>
  <c r="B20" i="7"/>
  <c r="B21" i="7"/>
  <c r="B22" i="7"/>
  <c r="B23" i="7"/>
  <c r="B24" i="7"/>
  <c r="B25" i="7"/>
  <c r="B26" i="7"/>
  <c r="B27" i="7"/>
  <c r="B28" i="7"/>
  <c r="B29" i="7"/>
  <c r="B30" i="7"/>
  <c r="B31" i="7"/>
  <c r="B32" i="7"/>
  <c r="B33" i="7"/>
  <c r="B34" i="7"/>
  <c r="B35" i="7"/>
  <c r="B36" i="7"/>
  <c r="B37" i="7"/>
  <c r="B38" i="7"/>
  <c r="B39" i="7"/>
  <c r="B40" i="7"/>
  <c r="B41" i="7"/>
  <c r="B42" i="7"/>
  <c r="B43" i="7"/>
  <c r="B44" i="7"/>
  <c r="B45" i="7"/>
  <c r="B46" i="7"/>
  <c r="B47" i="7"/>
  <c r="B48" i="7"/>
  <c r="B49" i="7"/>
  <c r="B50" i="7"/>
  <c r="B51" i="7"/>
  <c r="B52" i="7"/>
  <c r="B53" i="7"/>
  <c r="B54" i="7"/>
  <c r="B55" i="7"/>
  <c r="B56" i="7"/>
  <c r="C6" i="7"/>
  <c r="C7" i="7"/>
  <c r="C8" i="7"/>
  <c r="C9" i="7"/>
  <c r="C10" i="7"/>
  <c r="C11" i="7"/>
  <c r="C12" i="7"/>
  <c r="C13" i="7"/>
  <c r="C14" i="7"/>
  <c r="C15" i="7"/>
  <c r="C16" i="7"/>
  <c r="C17" i="7"/>
  <c r="C18" i="7"/>
  <c r="C19" i="7"/>
  <c r="C20" i="7"/>
  <c r="C21" i="7"/>
  <c r="C22" i="7"/>
  <c r="C23" i="7"/>
  <c r="C24" i="7"/>
  <c r="C25" i="7"/>
  <c r="C26" i="7"/>
  <c r="C27" i="7"/>
  <c r="C28" i="7"/>
  <c r="C29" i="7"/>
  <c r="C30" i="7"/>
  <c r="C31" i="7"/>
  <c r="C32" i="7"/>
  <c r="C33" i="7"/>
  <c r="C34" i="7"/>
  <c r="C35" i="7"/>
  <c r="C36" i="7"/>
  <c r="C37" i="7"/>
  <c r="C38" i="7"/>
  <c r="C39" i="7"/>
  <c r="C40" i="7"/>
  <c r="C41" i="7"/>
  <c r="C42" i="7"/>
  <c r="C43" i="7"/>
  <c r="C44" i="7"/>
  <c r="C45" i="7"/>
  <c r="C46" i="7"/>
  <c r="C47" i="7"/>
  <c r="C48" i="7"/>
  <c r="C49" i="7"/>
  <c r="C50" i="7"/>
  <c r="C51" i="7"/>
  <c r="C52" i="7"/>
  <c r="C53" i="7"/>
  <c r="C54" i="7"/>
  <c r="C55" i="7"/>
  <c r="C56" i="7"/>
  <c r="G6" i="5"/>
  <c r="G7" i="5"/>
  <c r="G8" i="5"/>
  <c r="G9" i="5"/>
  <c r="G10" i="5"/>
  <c r="G11" i="5"/>
  <c r="G12" i="5"/>
  <c r="G13" i="5"/>
  <c r="G14" i="5"/>
  <c r="G15" i="5"/>
  <c r="G16" i="5"/>
  <c r="G17" i="5"/>
  <c r="G18" i="5"/>
  <c r="G19" i="5"/>
  <c r="G20" i="5"/>
  <c r="G21" i="5"/>
  <c r="G22" i="5"/>
  <c r="G23" i="5"/>
  <c r="G24" i="5"/>
  <c r="G25" i="5"/>
  <c r="G26" i="5"/>
  <c r="G27" i="5"/>
  <c r="G28" i="5"/>
  <c r="G29" i="5"/>
  <c r="G30" i="5"/>
  <c r="G31" i="5"/>
  <c r="G32" i="5"/>
  <c r="G33" i="5"/>
  <c r="G34" i="5"/>
  <c r="G35" i="5"/>
  <c r="G36" i="5"/>
  <c r="G37" i="5"/>
  <c r="G38" i="5"/>
  <c r="G39" i="5"/>
  <c r="G40" i="5"/>
  <c r="G41" i="5"/>
  <c r="G42" i="5"/>
  <c r="G43" i="5"/>
  <c r="G44" i="5"/>
  <c r="G45" i="5"/>
  <c r="G46" i="5"/>
  <c r="G47" i="5"/>
  <c r="G48" i="5"/>
  <c r="G49" i="5"/>
  <c r="G50" i="5"/>
  <c r="G51" i="5"/>
  <c r="G52" i="5"/>
  <c r="G53" i="5"/>
  <c r="G54" i="5"/>
  <c r="G55" i="5"/>
  <c r="G56" i="5"/>
  <c r="F6" i="5"/>
  <c r="H8" i="1"/>
  <c r="H9" i="1"/>
  <c r="H10" i="1"/>
  <c r="F9" i="5" s="1"/>
  <c r="H11" i="1"/>
  <c r="F10" i="5" s="1"/>
  <c r="H12" i="1"/>
  <c r="F12" i="5" s="1"/>
  <c r="H13" i="1"/>
  <c r="F13" i="5" s="1"/>
  <c r="H14" i="1"/>
  <c r="H15" i="1"/>
  <c r="H16" i="1"/>
  <c r="H17" i="1"/>
  <c r="H18" i="1"/>
  <c r="F18" i="5" s="1"/>
  <c r="H19" i="1"/>
  <c r="H20" i="1"/>
  <c r="F20" i="5"/>
  <c r="H21" i="1"/>
  <c r="F21" i="5" s="1"/>
  <c r="H22" i="1"/>
  <c r="H23" i="1"/>
  <c r="F23" i="5" s="1"/>
  <c r="H24" i="1"/>
  <c r="H25" i="1"/>
  <c r="F25" i="5" s="1"/>
  <c r="H26" i="1"/>
  <c r="H27" i="1"/>
  <c r="H28" i="1"/>
  <c r="H29" i="1"/>
  <c r="H30" i="1"/>
  <c r="H31" i="1"/>
  <c r="H32" i="1"/>
  <c r="H33" i="1"/>
  <c r="F33" i="5"/>
  <c r="H34" i="1"/>
  <c r="H35" i="1"/>
  <c r="F35" i="5" s="1"/>
  <c r="H36" i="1"/>
  <c r="H37" i="1"/>
  <c r="F37" i="5" s="1"/>
  <c r="H38" i="1"/>
  <c r="H39" i="1"/>
  <c r="F39" i="5"/>
  <c r="H40" i="1"/>
  <c r="H41" i="1"/>
  <c r="F41" i="5" s="1"/>
  <c r="H42" i="1"/>
  <c r="H43" i="1"/>
  <c r="H44" i="1"/>
  <c r="H45" i="1"/>
  <c r="H46" i="1"/>
  <c r="H47" i="1"/>
  <c r="H48" i="1"/>
  <c r="H49" i="1"/>
  <c r="F49" i="5" s="1"/>
  <c r="H50" i="1"/>
  <c r="H51" i="1"/>
  <c r="F51" i="5" s="1"/>
  <c r="H52" i="1"/>
  <c r="H53" i="1"/>
  <c r="F53" i="5" s="1"/>
  <c r="H54" i="1"/>
  <c r="F54" i="5" s="1"/>
  <c r="H55" i="1"/>
  <c r="F55" i="5" s="1"/>
  <c r="H56" i="1"/>
  <c r="F56" i="5" s="1"/>
  <c r="E6" i="5"/>
  <c r="E7" i="5"/>
  <c r="E8" i="5"/>
  <c r="E9" i="5"/>
  <c r="E10" i="5"/>
  <c r="E11" i="5"/>
  <c r="E12" i="5"/>
  <c r="E13" i="5"/>
  <c r="E14" i="5"/>
  <c r="E15" i="5"/>
  <c r="E16" i="5"/>
  <c r="E17" i="5"/>
  <c r="E18" i="5"/>
  <c r="E19" i="5"/>
  <c r="E20" i="5"/>
  <c r="E21" i="5"/>
  <c r="E22" i="5"/>
  <c r="E23" i="5"/>
  <c r="E24" i="5"/>
  <c r="E25" i="5"/>
  <c r="E26" i="5"/>
  <c r="E27" i="5"/>
  <c r="E28" i="5"/>
  <c r="E29" i="5"/>
  <c r="E30" i="5"/>
  <c r="E31" i="5"/>
  <c r="E32" i="5"/>
  <c r="E33" i="5"/>
  <c r="E34" i="5"/>
  <c r="E35" i="5"/>
  <c r="E36" i="5"/>
  <c r="E37" i="5"/>
  <c r="E38" i="5"/>
  <c r="E39" i="5"/>
  <c r="E40" i="5"/>
  <c r="E41" i="5"/>
  <c r="E42" i="5"/>
  <c r="E43" i="5"/>
  <c r="E44" i="5"/>
  <c r="E45" i="5"/>
  <c r="E46" i="5"/>
  <c r="E47" i="5"/>
  <c r="E48" i="5"/>
  <c r="E49" i="5"/>
  <c r="E50" i="5"/>
  <c r="E51" i="5"/>
  <c r="E52" i="5"/>
  <c r="E53" i="5"/>
  <c r="E54" i="5"/>
  <c r="E55" i="5"/>
  <c r="E56" i="5"/>
  <c r="D13" i="5"/>
  <c r="D21" i="5"/>
  <c r="D29" i="5"/>
  <c r="D37" i="5"/>
  <c r="D45" i="5"/>
  <c r="D53" i="5"/>
  <c r="C6" i="5"/>
  <c r="C7" i="5"/>
  <c r="C8" i="5"/>
  <c r="C9" i="5"/>
  <c r="C10" i="5"/>
  <c r="C11" i="5"/>
  <c r="C12" i="5"/>
  <c r="C13" i="5"/>
  <c r="C14" i="5"/>
  <c r="C15" i="5"/>
  <c r="C16" i="5"/>
  <c r="C17" i="5"/>
  <c r="C18" i="5"/>
  <c r="C19" i="5"/>
  <c r="C20" i="5"/>
  <c r="C21" i="5"/>
  <c r="C22" i="5"/>
  <c r="C23" i="5"/>
  <c r="C24" i="5"/>
  <c r="C25" i="5"/>
  <c r="C26" i="5"/>
  <c r="C27" i="5"/>
  <c r="C28" i="5"/>
  <c r="C29" i="5"/>
  <c r="C30" i="5"/>
  <c r="C31" i="5"/>
  <c r="C32" i="5"/>
  <c r="C33" i="5"/>
  <c r="C34" i="5"/>
  <c r="C35" i="5"/>
  <c r="C36" i="5"/>
  <c r="C37" i="5"/>
  <c r="C38" i="5"/>
  <c r="C39" i="5"/>
  <c r="C40" i="5"/>
  <c r="C41" i="5"/>
  <c r="C42" i="5"/>
  <c r="C43" i="5"/>
  <c r="C44" i="5"/>
  <c r="C45" i="5"/>
  <c r="C46" i="5"/>
  <c r="C47" i="5"/>
  <c r="C48" i="5"/>
  <c r="C49" i="5"/>
  <c r="C50" i="5"/>
  <c r="C51" i="5"/>
  <c r="C52" i="5"/>
  <c r="C53" i="5"/>
  <c r="C54" i="5"/>
  <c r="C55" i="5"/>
  <c r="C56" i="5"/>
  <c r="B6" i="5"/>
  <c r="B7" i="5"/>
  <c r="B8" i="5"/>
  <c r="B9" i="5"/>
  <c r="B10" i="5"/>
  <c r="B11" i="5"/>
  <c r="B12" i="5"/>
  <c r="B13" i="5"/>
  <c r="B14" i="5"/>
  <c r="B15" i="5"/>
  <c r="B16" i="5"/>
  <c r="B17" i="5"/>
  <c r="B18" i="5"/>
  <c r="B19" i="5"/>
  <c r="B20" i="5"/>
  <c r="B21" i="5"/>
  <c r="B22" i="5"/>
  <c r="B23" i="5"/>
  <c r="B24" i="5"/>
  <c r="B25" i="5"/>
  <c r="B26" i="5"/>
  <c r="B27" i="5"/>
  <c r="B28" i="5"/>
  <c r="B29" i="5"/>
  <c r="B30" i="5"/>
  <c r="B31" i="5"/>
  <c r="B32" i="5"/>
  <c r="B33" i="5"/>
  <c r="B34" i="5"/>
  <c r="B35" i="5"/>
  <c r="B36" i="5"/>
  <c r="B37" i="5"/>
  <c r="B38" i="5"/>
  <c r="B39" i="5"/>
  <c r="B40" i="5"/>
  <c r="B41" i="5"/>
  <c r="B42" i="5"/>
  <c r="B43" i="5"/>
  <c r="B44" i="5"/>
  <c r="B45" i="5"/>
  <c r="B46" i="5"/>
  <c r="B47" i="5"/>
  <c r="B48" i="5"/>
  <c r="B49" i="5"/>
  <c r="B50" i="5"/>
  <c r="B51" i="5"/>
  <c r="B52" i="5"/>
  <c r="B53" i="5"/>
  <c r="B54" i="5"/>
  <c r="B55" i="5"/>
  <c r="B56" i="5"/>
  <c r="B5" i="8"/>
  <c r="I8" i="1"/>
  <c r="J8" i="1"/>
  <c r="K8" i="1"/>
  <c r="L8" i="1"/>
  <c r="M8" i="1"/>
  <c r="N8" i="1"/>
  <c r="O8" i="1"/>
  <c r="P8" i="1"/>
  <c r="Q8" i="1"/>
  <c r="R8" i="1"/>
  <c r="S8" i="1"/>
  <c r="T8" i="1"/>
  <c r="U8" i="1"/>
  <c r="V8" i="1"/>
  <c r="W8" i="1"/>
  <c r="X8" i="1"/>
  <c r="Y8" i="1"/>
  <c r="Z8" i="1"/>
  <c r="E57" i="1"/>
  <c r="D5" i="5"/>
  <c r="I5" i="7"/>
  <c r="D5" i="7"/>
  <c r="B5" i="7"/>
  <c r="C5" i="7"/>
  <c r="B5" i="5"/>
  <c r="C5" i="5"/>
  <c r="E5" i="5"/>
  <c r="F5" i="5"/>
  <c r="G5" i="5"/>
  <c r="Z9" i="1"/>
  <c r="Z10" i="1"/>
  <c r="Z11" i="1"/>
  <c r="Z12" i="1"/>
  <c r="Z13" i="1"/>
  <c r="Z14" i="1"/>
  <c r="Z15" i="1"/>
  <c r="Z16" i="1"/>
  <c r="Z17" i="1"/>
  <c r="Z18" i="1"/>
  <c r="Z19" i="1"/>
  <c r="Z20" i="1"/>
  <c r="Z21" i="1"/>
  <c r="Z22" i="1"/>
  <c r="Z23" i="1"/>
  <c r="Z24" i="1"/>
  <c r="Z25" i="1"/>
  <c r="Z26" i="1"/>
  <c r="Z27" i="1"/>
  <c r="Z28" i="1"/>
  <c r="Z29" i="1"/>
  <c r="Z30" i="1"/>
  <c r="Z31" i="1"/>
  <c r="Z32" i="1"/>
  <c r="Z33" i="1"/>
  <c r="Z34" i="1"/>
  <c r="Z35" i="1"/>
  <c r="Z36" i="1"/>
  <c r="Z37" i="1"/>
  <c r="Z38" i="1"/>
  <c r="Z39" i="1"/>
  <c r="Z40" i="1"/>
  <c r="Z41" i="1"/>
  <c r="Z42" i="1"/>
  <c r="Z43" i="1"/>
  <c r="Z44" i="1"/>
  <c r="Z45" i="1"/>
  <c r="Z46" i="1"/>
  <c r="Z47" i="1"/>
  <c r="Z48" i="1"/>
  <c r="Z49" i="1"/>
  <c r="Z50" i="1"/>
  <c r="Z51" i="1"/>
  <c r="Z52" i="1"/>
  <c r="Z53" i="1"/>
  <c r="Z54" i="1"/>
  <c r="Z55" i="1"/>
  <c r="Z56" i="1"/>
  <c r="Z57" i="1"/>
  <c r="H57" i="1"/>
  <c r="G1" i="7"/>
  <c r="I1" i="8"/>
  <c r="I15" i="1"/>
  <c r="I16" i="1"/>
  <c r="I17" i="1"/>
  <c r="I18" i="1"/>
  <c r="I19" i="1"/>
  <c r="I20" i="1"/>
  <c r="I21" i="1"/>
  <c r="I22" i="1"/>
  <c r="I23" i="1"/>
  <c r="I24" i="1"/>
  <c r="I25" i="1"/>
  <c r="I26" i="1"/>
  <c r="I27" i="1"/>
  <c r="I28" i="1"/>
  <c r="I29" i="1"/>
  <c r="J15" i="1"/>
  <c r="J16" i="1"/>
  <c r="J17" i="1"/>
  <c r="J18" i="1"/>
  <c r="J19" i="1"/>
  <c r="J20" i="1"/>
  <c r="J21" i="1"/>
  <c r="J22" i="1"/>
  <c r="J23" i="1"/>
  <c r="J24" i="1"/>
  <c r="J25" i="1"/>
  <c r="J26" i="1"/>
  <c r="J27" i="1"/>
  <c r="J28" i="1"/>
  <c r="J29" i="1"/>
  <c r="K15" i="1"/>
  <c r="K16" i="1"/>
  <c r="K17" i="1"/>
  <c r="K18" i="1"/>
  <c r="K19" i="1"/>
  <c r="K20" i="1"/>
  <c r="K21" i="1"/>
  <c r="K22" i="1"/>
  <c r="K23" i="1"/>
  <c r="K24" i="1"/>
  <c r="K25" i="1"/>
  <c r="K26" i="1"/>
  <c r="K27" i="1"/>
  <c r="K28" i="1"/>
  <c r="K29" i="1"/>
  <c r="L15" i="1"/>
  <c r="L16" i="1"/>
  <c r="L17" i="1"/>
  <c r="L18" i="1"/>
  <c r="L19" i="1"/>
  <c r="L20" i="1"/>
  <c r="L21" i="1"/>
  <c r="L22" i="1"/>
  <c r="L23" i="1"/>
  <c r="L24" i="1"/>
  <c r="L25" i="1"/>
  <c r="L26" i="1"/>
  <c r="L27" i="1"/>
  <c r="L28" i="1"/>
  <c r="L29" i="1"/>
  <c r="M15" i="1"/>
  <c r="M16" i="1"/>
  <c r="M17" i="1"/>
  <c r="M18" i="1"/>
  <c r="M19" i="1"/>
  <c r="M20" i="1"/>
  <c r="M21" i="1"/>
  <c r="M22" i="1"/>
  <c r="M23" i="1"/>
  <c r="M24" i="1"/>
  <c r="M25" i="1"/>
  <c r="M26" i="1"/>
  <c r="M27" i="1"/>
  <c r="M28" i="1"/>
  <c r="M29" i="1"/>
  <c r="N15" i="1"/>
  <c r="N16" i="1"/>
  <c r="N17" i="1"/>
  <c r="N18" i="1"/>
  <c r="N19" i="1"/>
  <c r="N20" i="1"/>
  <c r="N21" i="1"/>
  <c r="N22" i="1"/>
  <c r="N23" i="1"/>
  <c r="N24" i="1"/>
  <c r="N25" i="1"/>
  <c r="N26" i="1"/>
  <c r="N27" i="1"/>
  <c r="N28" i="1"/>
  <c r="N29" i="1"/>
  <c r="O15" i="1"/>
  <c r="O16" i="1"/>
  <c r="O17" i="1"/>
  <c r="O18" i="1"/>
  <c r="O19" i="1"/>
  <c r="O20" i="1"/>
  <c r="O21" i="1"/>
  <c r="O22" i="1"/>
  <c r="O23" i="1"/>
  <c r="O24" i="1"/>
  <c r="O25" i="1"/>
  <c r="O26" i="1"/>
  <c r="O27" i="1"/>
  <c r="O28" i="1"/>
  <c r="O29" i="1"/>
  <c r="P15" i="1"/>
  <c r="P16" i="1"/>
  <c r="P17" i="1"/>
  <c r="P18" i="1"/>
  <c r="P19" i="1"/>
  <c r="P20" i="1"/>
  <c r="P21" i="1"/>
  <c r="P22" i="1"/>
  <c r="P23" i="1"/>
  <c r="P24" i="1"/>
  <c r="P25" i="1"/>
  <c r="P26" i="1"/>
  <c r="P27" i="1"/>
  <c r="P28" i="1"/>
  <c r="P29" i="1"/>
  <c r="Q15" i="1"/>
  <c r="Q16" i="1"/>
  <c r="Q17" i="1"/>
  <c r="Q18" i="1"/>
  <c r="Q19" i="1"/>
  <c r="Q20" i="1"/>
  <c r="Q21" i="1"/>
  <c r="Q22" i="1"/>
  <c r="Q23" i="1"/>
  <c r="Q24" i="1"/>
  <c r="Q25" i="1"/>
  <c r="Q26" i="1"/>
  <c r="Q27" i="1"/>
  <c r="Q28" i="1"/>
  <c r="Q29" i="1"/>
  <c r="R15" i="1"/>
  <c r="R16" i="1"/>
  <c r="R17" i="1"/>
  <c r="R18" i="1"/>
  <c r="R19" i="1"/>
  <c r="R20" i="1"/>
  <c r="R21" i="1"/>
  <c r="R22" i="1"/>
  <c r="R23" i="1"/>
  <c r="R24" i="1"/>
  <c r="R25" i="1"/>
  <c r="R26" i="1"/>
  <c r="R27" i="1"/>
  <c r="R28" i="1"/>
  <c r="R29" i="1"/>
  <c r="S15" i="1"/>
  <c r="S16" i="1"/>
  <c r="S17" i="1"/>
  <c r="S18" i="1"/>
  <c r="S19" i="1"/>
  <c r="S20" i="1"/>
  <c r="S21" i="1"/>
  <c r="S22" i="1"/>
  <c r="S23" i="1"/>
  <c r="S24" i="1"/>
  <c r="S25" i="1"/>
  <c r="S26" i="1"/>
  <c r="S27" i="1"/>
  <c r="S28" i="1"/>
  <c r="S29" i="1"/>
  <c r="T15" i="1"/>
  <c r="T16" i="1"/>
  <c r="T17" i="1"/>
  <c r="T18" i="1"/>
  <c r="T19" i="1"/>
  <c r="T20" i="1"/>
  <c r="T21" i="1"/>
  <c r="T22" i="1"/>
  <c r="T23" i="1"/>
  <c r="T24" i="1"/>
  <c r="T25" i="1"/>
  <c r="T26" i="1"/>
  <c r="T27" i="1"/>
  <c r="T28" i="1"/>
  <c r="T29" i="1"/>
  <c r="U15" i="1"/>
  <c r="U16" i="1"/>
  <c r="U17" i="1"/>
  <c r="U18" i="1"/>
  <c r="U19" i="1"/>
  <c r="U20" i="1"/>
  <c r="U21" i="1"/>
  <c r="U22" i="1"/>
  <c r="U23" i="1"/>
  <c r="U24" i="1"/>
  <c r="U25" i="1"/>
  <c r="U26" i="1"/>
  <c r="U27" i="1"/>
  <c r="U28" i="1"/>
  <c r="U29" i="1"/>
  <c r="V15" i="1"/>
  <c r="V16" i="1"/>
  <c r="V17" i="1"/>
  <c r="V18" i="1"/>
  <c r="V19" i="1"/>
  <c r="V20" i="1"/>
  <c r="V21" i="1"/>
  <c r="V22" i="1"/>
  <c r="V23" i="1"/>
  <c r="V24" i="1"/>
  <c r="V25" i="1"/>
  <c r="V26" i="1"/>
  <c r="V27" i="1"/>
  <c r="V28" i="1"/>
  <c r="V29" i="1"/>
  <c r="W15" i="1"/>
  <c r="W16" i="1"/>
  <c r="W17" i="1"/>
  <c r="W18" i="1"/>
  <c r="W19" i="1"/>
  <c r="W20" i="1"/>
  <c r="W21" i="1"/>
  <c r="W22" i="1"/>
  <c r="W23" i="1"/>
  <c r="W24" i="1"/>
  <c r="W25" i="1"/>
  <c r="W26" i="1"/>
  <c r="W27" i="1"/>
  <c r="W28" i="1"/>
  <c r="W29" i="1"/>
  <c r="X15" i="1"/>
  <c r="X16" i="1"/>
  <c r="X17" i="1"/>
  <c r="X18" i="1"/>
  <c r="X19" i="1"/>
  <c r="X20" i="1"/>
  <c r="X21" i="1"/>
  <c r="X22" i="1"/>
  <c r="X23" i="1"/>
  <c r="X24" i="1"/>
  <c r="X25" i="1"/>
  <c r="X26" i="1"/>
  <c r="X27" i="1"/>
  <c r="X28" i="1"/>
  <c r="X29" i="1"/>
  <c r="Y15" i="1"/>
  <c r="Y16" i="1"/>
  <c r="Y17" i="1"/>
  <c r="Y18" i="1"/>
  <c r="Y19" i="1"/>
  <c r="Y20" i="1"/>
  <c r="Y21" i="1"/>
  <c r="Y22" i="1"/>
  <c r="Y23" i="1"/>
  <c r="Y24" i="1"/>
  <c r="Y25" i="1"/>
  <c r="Y26" i="1"/>
  <c r="Y27" i="1"/>
  <c r="Y28" i="1"/>
  <c r="Y29" i="1"/>
  <c r="I30" i="1"/>
  <c r="I31" i="1"/>
  <c r="I32" i="1"/>
  <c r="I33" i="1"/>
  <c r="I34" i="1"/>
  <c r="I35" i="1"/>
  <c r="I36" i="1"/>
  <c r="I37" i="1"/>
  <c r="I38" i="1"/>
  <c r="I39" i="1"/>
  <c r="I40" i="1"/>
  <c r="I41" i="1"/>
  <c r="I42" i="1"/>
  <c r="I43" i="1"/>
  <c r="I44" i="1"/>
  <c r="J30" i="1"/>
  <c r="J31" i="1"/>
  <c r="J32" i="1"/>
  <c r="J33" i="1"/>
  <c r="J34" i="1"/>
  <c r="J35" i="1"/>
  <c r="J36" i="1"/>
  <c r="J37" i="1"/>
  <c r="J38" i="1"/>
  <c r="J39" i="1"/>
  <c r="J40" i="1"/>
  <c r="J41" i="1"/>
  <c r="J42" i="1"/>
  <c r="J43" i="1"/>
  <c r="J44" i="1"/>
  <c r="K30" i="1"/>
  <c r="K31" i="1"/>
  <c r="K32" i="1"/>
  <c r="K33" i="1"/>
  <c r="K34" i="1"/>
  <c r="K35" i="1"/>
  <c r="K36" i="1"/>
  <c r="K37" i="1"/>
  <c r="K38" i="1"/>
  <c r="K39" i="1"/>
  <c r="K40" i="1"/>
  <c r="K41" i="1"/>
  <c r="K42" i="1"/>
  <c r="K43" i="1"/>
  <c r="K44" i="1"/>
  <c r="L30" i="1"/>
  <c r="L31" i="1"/>
  <c r="L32" i="1"/>
  <c r="L33" i="1"/>
  <c r="L34" i="1"/>
  <c r="L35" i="1"/>
  <c r="L36" i="1"/>
  <c r="L37" i="1"/>
  <c r="L38" i="1"/>
  <c r="L39" i="1"/>
  <c r="L40" i="1"/>
  <c r="L41" i="1"/>
  <c r="L42" i="1"/>
  <c r="L43" i="1"/>
  <c r="L44" i="1"/>
  <c r="M30" i="1"/>
  <c r="M31" i="1"/>
  <c r="M32" i="1"/>
  <c r="M33" i="1"/>
  <c r="M34" i="1"/>
  <c r="M35" i="1"/>
  <c r="M36" i="1"/>
  <c r="M37" i="1"/>
  <c r="M38" i="1"/>
  <c r="M39" i="1"/>
  <c r="M40" i="1"/>
  <c r="M41" i="1"/>
  <c r="M42" i="1"/>
  <c r="M43" i="1"/>
  <c r="M44" i="1"/>
  <c r="N30" i="1"/>
  <c r="N31" i="1"/>
  <c r="N32" i="1"/>
  <c r="N33" i="1"/>
  <c r="N34" i="1"/>
  <c r="N35" i="1"/>
  <c r="N36" i="1"/>
  <c r="N37" i="1"/>
  <c r="N38" i="1"/>
  <c r="N39" i="1"/>
  <c r="N40" i="1"/>
  <c r="N41" i="1"/>
  <c r="N42" i="1"/>
  <c r="N43" i="1"/>
  <c r="N44" i="1"/>
  <c r="O30" i="1"/>
  <c r="O31" i="1"/>
  <c r="O32" i="1"/>
  <c r="O33" i="1"/>
  <c r="O34" i="1"/>
  <c r="O35" i="1"/>
  <c r="O36" i="1"/>
  <c r="O37" i="1"/>
  <c r="O38" i="1"/>
  <c r="O39" i="1"/>
  <c r="O40" i="1"/>
  <c r="O41" i="1"/>
  <c r="O42" i="1"/>
  <c r="O43" i="1"/>
  <c r="O44" i="1"/>
  <c r="P30" i="1"/>
  <c r="P31" i="1"/>
  <c r="P32" i="1"/>
  <c r="P33" i="1"/>
  <c r="P34" i="1"/>
  <c r="P35" i="1"/>
  <c r="P36" i="1"/>
  <c r="P37" i="1"/>
  <c r="P38" i="1"/>
  <c r="P39" i="1"/>
  <c r="P40" i="1"/>
  <c r="P41" i="1"/>
  <c r="P42" i="1"/>
  <c r="P43" i="1"/>
  <c r="P44" i="1"/>
  <c r="Q30" i="1"/>
  <c r="Q31" i="1"/>
  <c r="Q32" i="1"/>
  <c r="Q33" i="1"/>
  <c r="Q34" i="1"/>
  <c r="Q35" i="1"/>
  <c r="Q36" i="1"/>
  <c r="Q37" i="1"/>
  <c r="Q38" i="1"/>
  <c r="Q39" i="1"/>
  <c r="Q40" i="1"/>
  <c r="Q41" i="1"/>
  <c r="Q42" i="1"/>
  <c r="Q43" i="1"/>
  <c r="Q44" i="1"/>
  <c r="R30" i="1"/>
  <c r="R31" i="1"/>
  <c r="R32" i="1"/>
  <c r="R33" i="1"/>
  <c r="R34" i="1"/>
  <c r="R35" i="1"/>
  <c r="R36" i="1"/>
  <c r="R37" i="1"/>
  <c r="R38" i="1"/>
  <c r="R39" i="1"/>
  <c r="R40" i="1"/>
  <c r="R41" i="1"/>
  <c r="R42" i="1"/>
  <c r="R43" i="1"/>
  <c r="R44" i="1"/>
  <c r="S30" i="1"/>
  <c r="S31" i="1"/>
  <c r="S32" i="1"/>
  <c r="S33" i="1"/>
  <c r="S34" i="1"/>
  <c r="S35" i="1"/>
  <c r="S36" i="1"/>
  <c r="S37" i="1"/>
  <c r="S38" i="1"/>
  <c r="S39" i="1"/>
  <c r="S40" i="1"/>
  <c r="S41" i="1"/>
  <c r="S42" i="1"/>
  <c r="S43" i="1"/>
  <c r="S44" i="1"/>
  <c r="T30" i="1"/>
  <c r="T31" i="1"/>
  <c r="T32" i="1"/>
  <c r="T33" i="1"/>
  <c r="T34" i="1"/>
  <c r="T35" i="1"/>
  <c r="T36" i="1"/>
  <c r="T37" i="1"/>
  <c r="T38" i="1"/>
  <c r="T39" i="1"/>
  <c r="T40" i="1"/>
  <c r="T41" i="1"/>
  <c r="T42" i="1"/>
  <c r="T43" i="1"/>
  <c r="T44" i="1"/>
  <c r="U30" i="1"/>
  <c r="U31" i="1"/>
  <c r="U32" i="1"/>
  <c r="U33" i="1"/>
  <c r="U34" i="1"/>
  <c r="U35" i="1"/>
  <c r="U36" i="1"/>
  <c r="U37" i="1"/>
  <c r="U38" i="1"/>
  <c r="U39" i="1"/>
  <c r="U40" i="1"/>
  <c r="U41" i="1"/>
  <c r="U42" i="1"/>
  <c r="U43" i="1"/>
  <c r="U44" i="1"/>
  <c r="V30" i="1"/>
  <c r="V31" i="1"/>
  <c r="V32" i="1"/>
  <c r="V33" i="1"/>
  <c r="V34" i="1"/>
  <c r="V35" i="1"/>
  <c r="V36" i="1"/>
  <c r="V37" i="1"/>
  <c r="V38" i="1"/>
  <c r="V39" i="1"/>
  <c r="V40" i="1"/>
  <c r="V41" i="1"/>
  <c r="V42" i="1"/>
  <c r="V43" i="1"/>
  <c r="V44" i="1"/>
  <c r="W30" i="1"/>
  <c r="W31" i="1"/>
  <c r="W32" i="1"/>
  <c r="W33" i="1"/>
  <c r="W34" i="1"/>
  <c r="W35" i="1"/>
  <c r="W36" i="1"/>
  <c r="W37" i="1"/>
  <c r="W38" i="1"/>
  <c r="W39" i="1"/>
  <c r="W40" i="1"/>
  <c r="W41" i="1"/>
  <c r="W42" i="1"/>
  <c r="W43" i="1"/>
  <c r="W44" i="1"/>
  <c r="X30" i="1"/>
  <c r="X31" i="1"/>
  <c r="X32" i="1"/>
  <c r="X33" i="1"/>
  <c r="X34" i="1"/>
  <c r="X35" i="1"/>
  <c r="X36" i="1"/>
  <c r="X37" i="1"/>
  <c r="X38" i="1"/>
  <c r="X39" i="1"/>
  <c r="X40" i="1"/>
  <c r="X41" i="1"/>
  <c r="X42" i="1"/>
  <c r="X43" i="1"/>
  <c r="X44" i="1"/>
  <c r="Y30" i="1"/>
  <c r="Y31" i="1"/>
  <c r="Y32" i="1"/>
  <c r="Y33" i="1"/>
  <c r="Y34" i="1"/>
  <c r="Y35" i="1"/>
  <c r="Y36" i="1"/>
  <c r="Y37" i="1"/>
  <c r="Y38" i="1"/>
  <c r="Y39" i="1"/>
  <c r="Y40" i="1"/>
  <c r="Y41" i="1"/>
  <c r="Y42" i="1"/>
  <c r="Y43" i="1"/>
  <c r="Y44" i="1"/>
  <c r="I45" i="1"/>
  <c r="I46" i="1"/>
  <c r="I47" i="1"/>
  <c r="I48" i="1"/>
  <c r="I49" i="1"/>
  <c r="I50" i="1"/>
  <c r="I51" i="1"/>
  <c r="I52" i="1"/>
  <c r="I53" i="1"/>
  <c r="I54" i="1"/>
  <c r="I55" i="1"/>
  <c r="J45" i="1"/>
  <c r="J46" i="1"/>
  <c r="J47" i="1"/>
  <c r="J48" i="1"/>
  <c r="J49" i="1"/>
  <c r="J50" i="1"/>
  <c r="J51" i="1"/>
  <c r="J52" i="1"/>
  <c r="J53" i="1"/>
  <c r="J54" i="1"/>
  <c r="J55" i="1"/>
  <c r="K45" i="1"/>
  <c r="K46" i="1"/>
  <c r="K47" i="1"/>
  <c r="K48" i="1"/>
  <c r="K49" i="1"/>
  <c r="K50" i="1"/>
  <c r="K51" i="1"/>
  <c r="K52" i="1"/>
  <c r="K53" i="1"/>
  <c r="K54" i="1"/>
  <c r="K55" i="1"/>
  <c r="L45" i="1"/>
  <c r="L46" i="1"/>
  <c r="L47" i="1"/>
  <c r="L48" i="1"/>
  <c r="L49" i="1"/>
  <c r="L50" i="1"/>
  <c r="L51" i="1"/>
  <c r="L52" i="1"/>
  <c r="L53" i="1"/>
  <c r="L54" i="1"/>
  <c r="L55" i="1"/>
  <c r="M45" i="1"/>
  <c r="M46" i="1"/>
  <c r="M47" i="1"/>
  <c r="M48" i="1"/>
  <c r="M49" i="1"/>
  <c r="M50" i="1"/>
  <c r="M51" i="1"/>
  <c r="M52" i="1"/>
  <c r="M53" i="1"/>
  <c r="M54" i="1"/>
  <c r="M55" i="1"/>
  <c r="N45" i="1"/>
  <c r="N46" i="1"/>
  <c r="N47" i="1"/>
  <c r="N48" i="1"/>
  <c r="N49" i="1"/>
  <c r="N50" i="1"/>
  <c r="N51" i="1"/>
  <c r="N52" i="1"/>
  <c r="N53" i="1"/>
  <c r="N54" i="1"/>
  <c r="N55" i="1"/>
  <c r="O45" i="1"/>
  <c r="O46" i="1"/>
  <c r="O47" i="1"/>
  <c r="O48" i="1"/>
  <c r="O49" i="1"/>
  <c r="O50" i="1"/>
  <c r="O51" i="1"/>
  <c r="O52" i="1"/>
  <c r="O53" i="1"/>
  <c r="O54" i="1"/>
  <c r="O55" i="1"/>
  <c r="P45" i="1"/>
  <c r="P46" i="1"/>
  <c r="P47" i="1"/>
  <c r="P48" i="1"/>
  <c r="P49" i="1"/>
  <c r="P50" i="1"/>
  <c r="P51" i="1"/>
  <c r="P52" i="1"/>
  <c r="P53" i="1"/>
  <c r="P54" i="1"/>
  <c r="P55" i="1"/>
  <c r="Q45" i="1"/>
  <c r="Q46" i="1"/>
  <c r="Q47" i="1"/>
  <c r="Q48" i="1"/>
  <c r="Q49" i="1"/>
  <c r="Q50" i="1"/>
  <c r="Q51" i="1"/>
  <c r="Q52" i="1"/>
  <c r="Q53" i="1"/>
  <c r="Q54" i="1"/>
  <c r="Q55" i="1"/>
  <c r="R45" i="1"/>
  <c r="R46" i="1"/>
  <c r="R47" i="1"/>
  <c r="R48" i="1"/>
  <c r="R49" i="1"/>
  <c r="R50" i="1"/>
  <c r="R51" i="1"/>
  <c r="R52" i="1"/>
  <c r="R53" i="1"/>
  <c r="R54" i="1"/>
  <c r="R55" i="1"/>
  <c r="S45" i="1"/>
  <c r="S46" i="1"/>
  <c r="S47" i="1"/>
  <c r="S48" i="1"/>
  <c r="S49" i="1"/>
  <c r="S50" i="1"/>
  <c r="S51" i="1"/>
  <c r="S52" i="1"/>
  <c r="S53" i="1"/>
  <c r="S54" i="1"/>
  <c r="S55" i="1"/>
  <c r="T45" i="1"/>
  <c r="T46" i="1"/>
  <c r="T47" i="1"/>
  <c r="T48" i="1"/>
  <c r="T49" i="1"/>
  <c r="T50" i="1"/>
  <c r="T51" i="1"/>
  <c r="T52" i="1"/>
  <c r="T53" i="1"/>
  <c r="T54" i="1"/>
  <c r="T55" i="1"/>
  <c r="U45" i="1"/>
  <c r="U46" i="1"/>
  <c r="U47" i="1"/>
  <c r="U48" i="1"/>
  <c r="U49" i="1"/>
  <c r="U50" i="1"/>
  <c r="U51" i="1"/>
  <c r="U52" i="1"/>
  <c r="U53" i="1"/>
  <c r="U54" i="1"/>
  <c r="U55" i="1"/>
  <c r="V45" i="1"/>
  <c r="V46" i="1"/>
  <c r="V47" i="1"/>
  <c r="V48" i="1"/>
  <c r="V49" i="1"/>
  <c r="V50" i="1"/>
  <c r="V51" i="1"/>
  <c r="V52" i="1"/>
  <c r="V53" i="1"/>
  <c r="V54" i="1"/>
  <c r="V55" i="1"/>
  <c r="W45" i="1"/>
  <c r="W46" i="1"/>
  <c r="W47" i="1"/>
  <c r="W48" i="1"/>
  <c r="W49" i="1"/>
  <c r="W50" i="1"/>
  <c r="W51" i="1"/>
  <c r="W52" i="1"/>
  <c r="W53" i="1"/>
  <c r="W54" i="1"/>
  <c r="W55" i="1"/>
  <c r="X45" i="1"/>
  <c r="X46" i="1"/>
  <c r="X47" i="1"/>
  <c r="X48" i="1"/>
  <c r="X49" i="1"/>
  <c r="X50" i="1"/>
  <c r="X51" i="1"/>
  <c r="X52" i="1"/>
  <c r="X53" i="1"/>
  <c r="X54" i="1"/>
  <c r="X55" i="1"/>
  <c r="Y45" i="1"/>
  <c r="Y46" i="1"/>
  <c r="Y47" i="1"/>
  <c r="Y48" i="1"/>
  <c r="Y49" i="1"/>
  <c r="Y50" i="1"/>
  <c r="Y51" i="1"/>
  <c r="Y52" i="1"/>
  <c r="Y53" i="1"/>
  <c r="Y54" i="1"/>
  <c r="Y55" i="1"/>
  <c r="L12" i="1"/>
  <c r="L13" i="1"/>
  <c r="L14" i="1"/>
  <c r="L56" i="1"/>
  <c r="L57" i="1"/>
  <c r="K12" i="1"/>
  <c r="K13" i="1"/>
  <c r="K14" i="1"/>
  <c r="K56" i="1"/>
  <c r="K57" i="1"/>
  <c r="J12" i="1"/>
  <c r="J13" i="1"/>
  <c r="J14" i="1"/>
  <c r="J56" i="1"/>
  <c r="J57" i="1"/>
  <c r="J9" i="1"/>
  <c r="J10" i="1"/>
  <c r="J11" i="1"/>
  <c r="K9" i="1"/>
  <c r="K10" i="1"/>
  <c r="K11" i="1"/>
  <c r="L9" i="1"/>
  <c r="L10" i="1"/>
  <c r="L11" i="1"/>
  <c r="R12" i="1"/>
  <c r="R13" i="1"/>
  <c r="R14" i="1"/>
  <c r="R56" i="1"/>
  <c r="R57" i="1"/>
  <c r="Q12" i="1"/>
  <c r="Q13" i="1"/>
  <c r="Q14" i="1"/>
  <c r="Q56" i="1"/>
  <c r="Q57" i="1"/>
  <c r="P12" i="1"/>
  <c r="P13" i="1"/>
  <c r="P14" i="1"/>
  <c r="P56" i="1"/>
  <c r="P57" i="1"/>
  <c r="O12" i="1"/>
  <c r="O13" i="1"/>
  <c r="O14" i="1"/>
  <c r="O56" i="1"/>
  <c r="O57" i="1"/>
  <c r="N12" i="1"/>
  <c r="N13" i="1"/>
  <c r="N14" i="1"/>
  <c r="N56" i="1"/>
  <c r="N57" i="1"/>
  <c r="M12" i="1"/>
  <c r="M13" i="1"/>
  <c r="M14" i="1"/>
  <c r="M56" i="1"/>
  <c r="M57" i="1"/>
  <c r="I12" i="1"/>
  <c r="I13" i="1"/>
  <c r="I14" i="1"/>
  <c r="I56" i="1"/>
  <c r="I57" i="1"/>
  <c r="Y9" i="1"/>
  <c r="Y10" i="1"/>
  <c r="Y11" i="1"/>
  <c r="Y12" i="1"/>
  <c r="Y13" i="1"/>
  <c r="Y14" i="1"/>
  <c r="Y56" i="1"/>
  <c r="Y57" i="1"/>
  <c r="X9" i="1"/>
  <c r="X10" i="1"/>
  <c r="X11" i="1"/>
  <c r="X12" i="1"/>
  <c r="X13" i="1"/>
  <c r="X14" i="1"/>
  <c r="X56" i="1"/>
  <c r="X57" i="1"/>
  <c r="W9" i="1"/>
  <c r="W10" i="1"/>
  <c r="W11" i="1"/>
  <c r="W12" i="1"/>
  <c r="W13" i="1"/>
  <c r="W14" i="1"/>
  <c r="W56" i="1"/>
  <c r="W57" i="1"/>
  <c r="V9" i="1"/>
  <c r="V10" i="1"/>
  <c r="V11" i="1"/>
  <c r="V12" i="1"/>
  <c r="V13" i="1"/>
  <c r="V14" i="1"/>
  <c r="V56" i="1"/>
  <c r="V57" i="1"/>
  <c r="U9" i="1"/>
  <c r="U10" i="1"/>
  <c r="U11" i="1"/>
  <c r="U12" i="1"/>
  <c r="U13" i="1"/>
  <c r="U14" i="1"/>
  <c r="U56" i="1"/>
  <c r="U57" i="1"/>
  <c r="T9" i="1"/>
  <c r="T10" i="1"/>
  <c r="T11" i="1"/>
  <c r="T12" i="1"/>
  <c r="T13" i="1"/>
  <c r="T14" i="1"/>
  <c r="T56" i="1"/>
  <c r="T57" i="1"/>
  <c r="S9" i="1"/>
  <c r="S10" i="1"/>
  <c r="S11" i="1"/>
  <c r="S12" i="1"/>
  <c r="S13" i="1"/>
  <c r="S14" i="1"/>
  <c r="S56" i="1"/>
  <c r="S57" i="1"/>
  <c r="R9" i="1"/>
  <c r="R10" i="1"/>
  <c r="R11" i="1"/>
  <c r="Q9" i="1"/>
  <c r="Q10" i="1"/>
  <c r="Q11" i="1"/>
  <c r="P9" i="1"/>
  <c r="P10" i="1"/>
  <c r="P11" i="1"/>
  <c r="O9" i="1"/>
  <c r="O10" i="1"/>
  <c r="O11" i="1"/>
  <c r="N9" i="1"/>
  <c r="N10" i="1"/>
  <c r="N11" i="1"/>
  <c r="M9" i="1"/>
  <c r="M10" i="1"/>
  <c r="M11" i="1"/>
  <c r="I11" i="1"/>
  <c r="I10" i="1"/>
  <c r="I9" i="1"/>
  <c r="I7" i="7" l="1"/>
  <c r="D38" i="8"/>
  <c r="D9" i="5"/>
  <c r="G6" i="8"/>
  <c r="H6" i="8"/>
  <c r="I6" i="8" s="1"/>
  <c r="K6" i="8" s="1"/>
  <c r="E35" i="7"/>
  <c r="D49" i="8"/>
  <c r="D41" i="8"/>
  <c r="D33" i="8"/>
  <c r="D25" i="8"/>
  <c r="E25" i="7"/>
  <c r="I11" i="7"/>
  <c r="D17" i="8"/>
  <c r="E17" i="7"/>
  <c r="D53" i="8"/>
  <c r="D45" i="8"/>
  <c r="D37" i="8"/>
  <c r="D29" i="8"/>
  <c r="D21" i="8"/>
  <c r="D13" i="8"/>
  <c r="H9" i="8"/>
  <c r="I9" i="8" s="1"/>
  <c r="K9" i="8" s="1"/>
  <c r="G9" i="8"/>
  <c r="D35" i="5"/>
  <c r="H8" i="8"/>
  <c r="I8" i="8" s="1"/>
  <c r="K8" i="8" s="1"/>
  <c r="G8" i="8"/>
  <c r="D56" i="8"/>
  <c r="D48" i="8"/>
  <c r="D40" i="8"/>
  <c r="D32" i="8"/>
  <c r="D24" i="8"/>
  <c r="D16" i="8"/>
  <c r="G7" i="8"/>
  <c r="H7" i="8"/>
  <c r="I7" i="8" s="1"/>
  <c r="K7" i="8" s="1"/>
  <c r="D47" i="8"/>
  <c r="D15" i="8"/>
  <c r="D39" i="8"/>
  <c r="D31" i="8"/>
  <c r="I10" i="7"/>
  <c r="D28" i="8"/>
  <c r="D20" i="8"/>
  <c r="D12" i="8"/>
  <c r="D9" i="8"/>
  <c r="D55" i="8"/>
  <c r="D23" i="8"/>
  <c r="D51" i="8"/>
  <c r="D43" i="8"/>
  <c r="D35" i="8"/>
  <c r="D27" i="8"/>
  <c r="D19" i="8"/>
  <c r="D11" i="8"/>
  <c r="D8" i="8"/>
  <c r="J13" i="7"/>
  <c r="AC13" i="1"/>
  <c r="AE13" i="1" s="1"/>
  <c r="F48" i="5"/>
  <c r="G51" i="8"/>
  <c r="H51" i="8"/>
  <c r="I51" i="8" s="1"/>
  <c r="K51" i="8" s="1"/>
  <c r="H44" i="8"/>
  <c r="I44" i="8" s="1"/>
  <c r="K44" i="8" s="1"/>
  <c r="G44" i="8"/>
  <c r="F29" i="5"/>
  <c r="H32" i="8"/>
  <c r="I32" i="8" s="1"/>
  <c r="K32" i="8" s="1"/>
  <c r="G32" i="8"/>
  <c r="H26" i="8"/>
  <c r="I26" i="8" s="1"/>
  <c r="K26" i="8" s="1"/>
  <c r="G26" i="8"/>
  <c r="G21" i="8"/>
  <c r="H21" i="8"/>
  <c r="I21" i="8" s="1"/>
  <c r="K21" i="8" s="1"/>
  <c r="H15" i="8"/>
  <c r="I15" i="8" s="1"/>
  <c r="K15" i="8" s="1"/>
  <c r="G15" i="8"/>
  <c r="H56" i="8"/>
  <c r="I56" i="8" s="1"/>
  <c r="K56" i="8" s="1"/>
  <c r="G56" i="8"/>
  <c r="F47" i="5"/>
  <c r="H50" i="8"/>
  <c r="I50" i="8" s="1"/>
  <c r="K50" i="8" s="1"/>
  <c r="G50" i="8"/>
  <c r="F40" i="5"/>
  <c r="G43" i="8"/>
  <c r="H43" i="8"/>
  <c r="I43" i="8" s="1"/>
  <c r="K43" i="8" s="1"/>
  <c r="H38" i="8"/>
  <c r="I38" i="8" s="1"/>
  <c r="K38" i="8" s="1"/>
  <c r="G38" i="8"/>
  <c r="F28" i="5"/>
  <c r="H31" i="8"/>
  <c r="I31" i="8" s="1"/>
  <c r="K31" i="8" s="1"/>
  <c r="G31" i="8"/>
  <c r="H25" i="8"/>
  <c r="I25" i="8" s="1"/>
  <c r="K25" i="8" s="1"/>
  <c r="G25" i="8"/>
  <c r="F17" i="5"/>
  <c r="H20" i="8"/>
  <c r="I20" i="8" s="1"/>
  <c r="K20" i="8" s="1"/>
  <c r="G20" i="8"/>
  <c r="H14" i="8"/>
  <c r="I14" i="8" s="1"/>
  <c r="K14" i="8" s="1"/>
  <c r="G14" i="8"/>
  <c r="I13" i="7"/>
  <c r="F46" i="5"/>
  <c r="H49" i="8"/>
  <c r="I49" i="8" s="1"/>
  <c r="K49" i="8" s="1"/>
  <c r="G49" i="8"/>
  <c r="F34" i="5"/>
  <c r="G37" i="8"/>
  <c r="H37" i="8"/>
  <c r="I37" i="8" s="1"/>
  <c r="K37" i="8" s="1"/>
  <c r="F16" i="5"/>
  <c r="G19" i="8"/>
  <c r="H19" i="8"/>
  <c r="I19" i="8" s="1"/>
  <c r="K19" i="8" s="1"/>
  <c r="E43" i="7"/>
  <c r="D46" i="8"/>
  <c r="E11" i="7"/>
  <c r="D14" i="8"/>
  <c r="H54" i="8"/>
  <c r="I54" i="8" s="1"/>
  <c r="K54" i="8" s="1"/>
  <c r="G54" i="8"/>
  <c r="F44" i="5"/>
  <c r="H47" i="8"/>
  <c r="I47" i="8" s="1"/>
  <c r="K47" i="8" s="1"/>
  <c r="G47" i="8"/>
  <c r="F38" i="5"/>
  <c r="H41" i="8"/>
  <c r="I41" i="8" s="1"/>
  <c r="K41" i="8" s="1"/>
  <c r="G41" i="8"/>
  <c r="H36" i="8"/>
  <c r="I36" i="8" s="1"/>
  <c r="K36" i="8" s="1"/>
  <c r="G36" i="8"/>
  <c r="F14" i="5"/>
  <c r="H17" i="8"/>
  <c r="I17" i="8" s="1"/>
  <c r="K17" i="8" s="1"/>
  <c r="G17" i="8"/>
  <c r="I8" i="7"/>
  <c r="H42" i="8"/>
  <c r="I42" i="8" s="1"/>
  <c r="K42" i="8" s="1"/>
  <c r="G42" i="8"/>
  <c r="F26" i="5"/>
  <c r="G29" i="8"/>
  <c r="H29" i="8"/>
  <c r="I29" i="8" s="1"/>
  <c r="K29" i="8" s="1"/>
  <c r="H18" i="8"/>
  <c r="I18" i="8" s="1"/>
  <c r="K18" i="8" s="1"/>
  <c r="G18" i="8"/>
  <c r="E19" i="7"/>
  <c r="D22" i="8"/>
  <c r="F50" i="5"/>
  <c r="G53" i="8"/>
  <c r="H53" i="8"/>
  <c r="I53" i="8" s="1"/>
  <c r="K53" i="8" s="1"/>
  <c r="F43" i="5"/>
  <c r="H46" i="8"/>
  <c r="I46" i="8" s="1"/>
  <c r="K46" i="8" s="1"/>
  <c r="G46" i="8"/>
  <c r="F32" i="5"/>
  <c r="G35" i="8"/>
  <c r="H35" i="8"/>
  <c r="I35" i="8" s="1"/>
  <c r="K35" i="8" s="1"/>
  <c r="H28" i="8"/>
  <c r="I28" i="8" s="1"/>
  <c r="K28" i="8" s="1"/>
  <c r="G28" i="8"/>
  <c r="H23" i="8"/>
  <c r="I23" i="8" s="1"/>
  <c r="K23" i="8" s="1"/>
  <c r="G23" i="8"/>
  <c r="H12" i="8"/>
  <c r="I12" i="8" s="1"/>
  <c r="K12" i="8" s="1"/>
  <c r="G12" i="8"/>
  <c r="E49" i="7"/>
  <c r="D52" i="8"/>
  <c r="E41" i="7"/>
  <c r="D44" i="8"/>
  <c r="E33" i="7"/>
  <c r="D36" i="8"/>
  <c r="F52" i="5"/>
  <c r="H55" i="8"/>
  <c r="I55" i="8" s="1"/>
  <c r="K55" i="8" s="1"/>
  <c r="G55" i="8"/>
  <c r="F27" i="5"/>
  <c r="H30" i="8"/>
  <c r="I30" i="8" s="1"/>
  <c r="K30" i="8" s="1"/>
  <c r="G30" i="8"/>
  <c r="F45" i="5"/>
  <c r="H48" i="8"/>
  <c r="I48" i="8" s="1"/>
  <c r="K48" i="8" s="1"/>
  <c r="G48" i="8"/>
  <c r="H24" i="8"/>
  <c r="I24" i="8" s="1"/>
  <c r="K24" i="8" s="1"/>
  <c r="G24" i="8"/>
  <c r="G13" i="8"/>
  <c r="H13" i="8"/>
  <c r="I13" i="8" s="1"/>
  <c r="K13" i="8" s="1"/>
  <c r="E51" i="7"/>
  <c r="D54" i="8"/>
  <c r="E27" i="7"/>
  <c r="D30" i="8"/>
  <c r="D51" i="5"/>
  <c r="F42" i="5"/>
  <c r="G45" i="8"/>
  <c r="H45" i="8"/>
  <c r="I45" i="8" s="1"/>
  <c r="K45" i="8" s="1"/>
  <c r="H40" i="8"/>
  <c r="I40" i="8" s="1"/>
  <c r="K40" i="8" s="1"/>
  <c r="G40" i="8"/>
  <c r="F31" i="5"/>
  <c r="H34" i="8"/>
  <c r="I34" i="8" s="1"/>
  <c r="K34" i="8" s="1"/>
  <c r="G34" i="8"/>
  <c r="F24" i="5"/>
  <c r="G27" i="8"/>
  <c r="H27" i="8"/>
  <c r="I27" i="8" s="1"/>
  <c r="K27" i="8" s="1"/>
  <c r="H22" i="8"/>
  <c r="I22" i="8" s="1"/>
  <c r="K22" i="8" s="1"/>
  <c r="G22" i="8"/>
  <c r="H16" i="8"/>
  <c r="I16" i="8" s="1"/>
  <c r="K16" i="8" s="1"/>
  <c r="G16" i="8"/>
  <c r="F8" i="5"/>
  <c r="G11" i="8"/>
  <c r="H11" i="8"/>
  <c r="I11" i="8" s="1"/>
  <c r="K11" i="8" s="1"/>
  <c r="H52" i="8"/>
  <c r="I52" i="8" s="1"/>
  <c r="K52" i="8" s="1"/>
  <c r="G52" i="8"/>
  <c r="F36" i="5"/>
  <c r="H39" i="8"/>
  <c r="I39" i="8" s="1"/>
  <c r="K39" i="8" s="1"/>
  <c r="G39" i="8"/>
  <c r="F30" i="5"/>
  <c r="H33" i="8"/>
  <c r="I33" i="8" s="1"/>
  <c r="K33" i="8" s="1"/>
  <c r="G33" i="8"/>
  <c r="H10" i="8"/>
  <c r="I10" i="8" s="1"/>
  <c r="K10" i="8" s="1"/>
  <c r="G10" i="8"/>
  <c r="D47" i="5"/>
  <c r="D50" i="8"/>
  <c r="D39" i="5"/>
  <c r="D42" i="8"/>
  <c r="E31" i="7"/>
  <c r="D34" i="8"/>
  <c r="D15" i="5"/>
  <c r="D18" i="8"/>
  <c r="D7" i="5"/>
  <c r="D10" i="8"/>
  <c r="AC12" i="1"/>
  <c r="AE12" i="1" s="1"/>
  <c r="D41" i="5"/>
  <c r="D19" i="5"/>
  <c r="J58" i="1"/>
  <c r="D33" i="5"/>
  <c r="D11" i="5"/>
  <c r="D49" i="5"/>
  <c r="D27" i="5"/>
  <c r="AB10" i="1"/>
  <c r="AC10" i="1" s="1"/>
  <c r="AE10" i="1" s="1"/>
  <c r="J55" i="7"/>
  <c r="AC55" i="1"/>
  <c r="J7" i="7"/>
  <c r="AC8" i="1"/>
  <c r="AE8" i="1" s="1"/>
  <c r="I55" i="7"/>
  <c r="D23" i="5"/>
  <c r="F22" i="5"/>
  <c r="E47" i="7"/>
  <c r="E15" i="7"/>
  <c r="D31" i="5"/>
  <c r="E55" i="7"/>
  <c r="E39" i="7"/>
  <c r="E23" i="7"/>
  <c r="E7" i="7"/>
  <c r="F19" i="5"/>
  <c r="F15" i="5"/>
  <c r="F11" i="5"/>
  <c r="F7" i="5"/>
  <c r="P58" i="1"/>
  <c r="AC11" i="1"/>
  <c r="AE11" i="1" s="1"/>
  <c r="I12" i="7"/>
  <c r="M58" i="1"/>
  <c r="AC9" i="1"/>
  <c r="AE9" i="1" s="1"/>
  <c r="J8" i="7"/>
  <c r="D54" i="5"/>
  <c r="E54" i="7"/>
  <c r="D50" i="5"/>
  <c r="E50" i="7"/>
  <c r="D46" i="5"/>
  <c r="E46" i="7"/>
  <c r="D42" i="5"/>
  <c r="E42" i="7"/>
  <c r="D38" i="5"/>
  <c r="E38" i="7"/>
  <c r="D34" i="5"/>
  <c r="E34" i="7"/>
  <c r="D30" i="5"/>
  <c r="E30" i="7"/>
  <c r="D26" i="5"/>
  <c r="E26" i="7"/>
  <c r="D22" i="5"/>
  <c r="E22" i="7"/>
  <c r="D18" i="5"/>
  <c r="E18" i="7"/>
  <c r="D14" i="5"/>
  <c r="E14" i="7"/>
  <c r="D10" i="5"/>
  <c r="E10" i="7"/>
  <c r="E56" i="7"/>
  <c r="D56" i="5"/>
  <c r="E52" i="7"/>
  <c r="D52" i="5"/>
  <c r="E48" i="7"/>
  <c r="D48" i="5"/>
  <c r="E44" i="7"/>
  <c r="D44" i="5"/>
  <c r="E40" i="7"/>
  <c r="D40" i="5"/>
  <c r="E36" i="7"/>
  <c r="D36" i="5"/>
  <c r="E32" i="7"/>
  <c r="D32" i="5"/>
  <c r="E28" i="7"/>
  <c r="D28" i="5"/>
  <c r="E24" i="7"/>
  <c r="D24" i="5"/>
  <c r="E20" i="7"/>
  <c r="D20" i="5"/>
  <c r="E16" i="7"/>
  <c r="D16" i="5"/>
  <c r="E12" i="7"/>
  <c r="D12" i="5"/>
  <c r="E8" i="7"/>
  <c r="D8" i="5"/>
  <c r="J6" i="7"/>
  <c r="AC7" i="1"/>
  <c r="AE7" i="1" s="1"/>
  <c r="D6" i="5"/>
  <c r="E6" i="7"/>
  <c r="I6" i="7"/>
  <c r="AB5" i="1"/>
  <c r="AC5" i="1" s="1"/>
  <c r="AE5" i="1" s="1"/>
  <c r="E5" i="7"/>
  <c r="J9" i="7" l="1"/>
  <c r="AC57" i="1"/>
  <c r="H60" i="1" s="1"/>
  <c r="AC58" i="1"/>
  <c r="H61" i="1" s="1"/>
  <c r="J5" i="7"/>
  <c r="AC56" i="1"/>
  <c r="H59" i="1" s="1"/>
  <c r="AC59" i="1" l="1"/>
  <c r="H62" i="1" s="1"/>
</calcChain>
</file>

<file path=xl/sharedStrings.xml><?xml version="1.0" encoding="utf-8"?>
<sst xmlns="http://schemas.openxmlformats.org/spreadsheetml/2006/main" count="341" uniqueCount="200">
  <si>
    <t>ELECTRICITE</t>
  </si>
  <si>
    <t>CANALISATIONS</t>
  </si>
  <si>
    <t>Mono + T</t>
  </si>
  <si>
    <t>Tri + T+ N</t>
  </si>
  <si>
    <t>Eau Froide</t>
  </si>
  <si>
    <t>Eau Chaude</t>
  </si>
  <si>
    <t>Unit.   KW</t>
  </si>
  <si>
    <t>Tot.  KW</t>
  </si>
  <si>
    <t>Tot.   KW</t>
  </si>
  <si>
    <t>Brut.  Diam.</t>
  </si>
  <si>
    <t>Adou.   Diam.</t>
  </si>
  <si>
    <t>Brut   Diam.</t>
  </si>
  <si>
    <t>DIMENSIONS</t>
  </si>
  <si>
    <t>Qté.</t>
  </si>
  <si>
    <t>INDICATIVES</t>
  </si>
  <si>
    <t xml:space="preserve">DESIGNATION </t>
  </si>
  <si>
    <t>Diam.</t>
  </si>
  <si>
    <t>Type</t>
  </si>
  <si>
    <t>NOTA</t>
  </si>
  <si>
    <t>Forfait installation des équipements neufs</t>
  </si>
  <si>
    <t>TOTAL MAIN D'ŒUVRE HT</t>
  </si>
  <si>
    <t>TOTAL GENERAL HT</t>
  </si>
  <si>
    <t>kW</t>
  </si>
  <si>
    <t>TOTAL GENERAL FLUIDES HORS FOISONNEMENT</t>
  </si>
  <si>
    <t>à prévoir en m3</t>
  </si>
  <si>
    <t>PRINCIPE DES ATTENTES ELECTRIQUES</t>
  </si>
  <si>
    <t xml:space="preserve">Données à titre indicatif, le plan de réservations de l'installeur </t>
  </si>
  <si>
    <t>titulaire du lot CUISINE fera foi.</t>
  </si>
  <si>
    <t>CS</t>
  </si>
  <si>
    <t>Cable au sol, 2 mètres de mou</t>
  </si>
  <si>
    <t>CM</t>
  </si>
  <si>
    <t>Cable mural à 1,4 mètres, 2 mètres de mou</t>
  </si>
  <si>
    <t>CP</t>
  </si>
  <si>
    <t>Cable en attente au plafond, 3 - 5 mètres de mou</t>
  </si>
  <si>
    <t>CT</t>
  </si>
  <si>
    <t>Sortie de cable au sol en Terrasse</t>
  </si>
  <si>
    <t>P0</t>
  </si>
  <si>
    <t>Prise de courant à 0,3 mètre</t>
  </si>
  <si>
    <t>P1</t>
  </si>
  <si>
    <t>Prise de courant étanche à 0,6 mètre</t>
  </si>
  <si>
    <t>P2</t>
  </si>
  <si>
    <t>Prise de courant étanche à 1,2 mètre</t>
  </si>
  <si>
    <t>P3</t>
  </si>
  <si>
    <t>Prise de courant étanche à 1,8 mètre</t>
  </si>
  <si>
    <t>P4</t>
  </si>
  <si>
    <t>Prise de courant étanche à 2,1 mètre</t>
  </si>
  <si>
    <t>P5</t>
  </si>
  <si>
    <t>Prise de courant au plafond</t>
  </si>
  <si>
    <t>B1</t>
  </si>
  <si>
    <t>Boitier mural de raccordement étanche hauteur 0,4 mètres</t>
  </si>
  <si>
    <t>B2</t>
  </si>
  <si>
    <t>Boitier mural de raccordement étanche hauteur 1,2 mètres</t>
  </si>
  <si>
    <t>PRINCIPE DES ATTENTES PLOMBERIE</t>
  </si>
  <si>
    <t>R1</t>
  </si>
  <si>
    <t>Robinet d'arrêt à 15 cm du sol fini</t>
  </si>
  <si>
    <t>R2</t>
  </si>
  <si>
    <t>Robinet d'arrêt à 40 cm du sol fini</t>
  </si>
  <si>
    <t>R3</t>
  </si>
  <si>
    <t>Robinet de barrage à 15 cm du sol fini</t>
  </si>
  <si>
    <t>V</t>
  </si>
  <si>
    <t>Vidange femelle non siphonnée à 15 cm du sol fini</t>
  </si>
  <si>
    <t>V1</t>
  </si>
  <si>
    <t>Vidange femelle siphonnée sous dalle</t>
  </si>
  <si>
    <t>PRIX PUBLIC HT</t>
  </si>
  <si>
    <t>UNITAIRE</t>
  </si>
  <si>
    <t>TOTAL</t>
  </si>
  <si>
    <t>PRIX REMISÉ HT</t>
  </si>
  <si>
    <t>PRIX VENDU HT</t>
  </si>
  <si>
    <t>%</t>
  </si>
  <si>
    <t>Main d'œuvre</t>
  </si>
  <si>
    <t>Main d'œuvre
Froid 30%
base 7%</t>
  </si>
  <si>
    <t xml:space="preserve">Prix </t>
  </si>
  <si>
    <t>main d'œuvre</t>
  </si>
  <si>
    <t>Extraction</t>
  </si>
  <si>
    <t>Indicative</t>
  </si>
  <si>
    <t>GAZ</t>
  </si>
  <si>
    <t>Remise estimée à :</t>
  </si>
  <si>
    <t>TOTAL FOURNITURE EQUIPEMENTS CUISINE HT</t>
  </si>
  <si>
    <t>Eau usée</t>
  </si>
  <si>
    <t>V2</t>
  </si>
  <si>
    <t>Vidange femelle sous dalle</t>
  </si>
  <si>
    <t>R4</t>
  </si>
  <si>
    <t>Robinet d'arrêt à 70 cm du sol fini sur mitigeur</t>
  </si>
  <si>
    <t>DN40</t>
  </si>
  <si>
    <t>CM1</t>
  </si>
  <si>
    <t>Cable mural à 0,4 mètres, 2 mètres de mou</t>
  </si>
  <si>
    <t>PM</t>
  </si>
  <si>
    <t>Prise sur meuble</t>
  </si>
  <si>
    <t>Siphon de sol à sortie horizontale</t>
  </si>
  <si>
    <t>200 x 200</t>
  </si>
  <si>
    <t>DN80</t>
  </si>
  <si>
    <t xml:space="preserve">Affaire : </t>
  </si>
  <si>
    <t xml:space="preserve">Phase : 
Date : 
AFFAIRE N°: </t>
  </si>
  <si>
    <t>500 x 500</t>
  </si>
  <si>
    <t>REP</t>
  </si>
  <si>
    <t>Balance 150kg</t>
  </si>
  <si>
    <t>600 x 600</t>
  </si>
  <si>
    <t>Désinsectiseur mural</t>
  </si>
  <si>
    <t>615 x 95 x 240</t>
  </si>
  <si>
    <t>Caniveau de sol à gorge à sortie horizontale</t>
  </si>
  <si>
    <t>1400 x 200</t>
  </si>
  <si>
    <t>DN100</t>
  </si>
  <si>
    <t>Poste de lavage</t>
  </si>
  <si>
    <t>HORS LOT</t>
  </si>
  <si>
    <t>260 x 110 x 390</t>
  </si>
  <si>
    <t>15/21</t>
  </si>
  <si>
    <t>Lave-mains avec dosseret avec distributeur de savon, d'essuie-mains et corbeille</t>
  </si>
  <si>
    <t>Container à déchets 240l</t>
  </si>
  <si>
    <t>1400 x 900 x 1200</t>
  </si>
  <si>
    <t>Rayonnage à clayette 4 niveaux largeur 500mm</t>
  </si>
  <si>
    <t>selon plan</t>
  </si>
  <si>
    <t>Armoire à stéréliser les couteaux</t>
  </si>
  <si>
    <t>575 x 170 x 600</t>
  </si>
  <si>
    <t>Porte sac à déchets à pince</t>
  </si>
  <si>
    <t>450 x 535</t>
  </si>
  <si>
    <t>1000 x 500</t>
  </si>
  <si>
    <t>Chariot à gastronormes 1/1 20 niveaux</t>
  </si>
  <si>
    <t>655 x 455 x 1785</t>
  </si>
  <si>
    <t xml:space="preserve">Table mobile de travail </t>
  </si>
  <si>
    <t>1400 x 600 x 900</t>
  </si>
  <si>
    <t>Armoire chaude mobile GN1/1 20 niveaux</t>
  </si>
  <si>
    <t>528 x 821 x 1844</t>
  </si>
  <si>
    <t>Canniveau de sol à sortie horizontale</t>
  </si>
  <si>
    <t>400 x 400</t>
  </si>
  <si>
    <t xml:space="preserve">Table du chef avec bac 400 x 400 </t>
  </si>
  <si>
    <t>1400 x 700 x 900</t>
  </si>
  <si>
    <t>Balance 6kg</t>
  </si>
  <si>
    <t>235 x 240 x 80</t>
  </si>
  <si>
    <t>Placard mural à portes coulissantes avec coiffe inclinée</t>
  </si>
  <si>
    <t>1800 x 400 x 600</t>
  </si>
  <si>
    <t>Meuble bas de rangement à portes coulissantes avec dosseret</t>
  </si>
  <si>
    <t>1600 x 700 x 900</t>
  </si>
  <si>
    <t>Casiers à batterie 600 mm</t>
  </si>
  <si>
    <t xml:space="preserve">1600 x 600 x 2100 </t>
  </si>
  <si>
    <t>Plonge batterie avec bac 760 x 600 x 450, douchette et col de cygne</t>
  </si>
  <si>
    <t>2400 x 700 x 900</t>
  </si>
  <si>
    <t>20/27</t>
  </si>
  <si>
    <t>DN50</t>
  </si>
  <si>
    <t>Four mixte 20 niveaux GN 1/1 avec chariot d'enfournement et programmation HACCP</t>
  </si>
  <si>
    <t>975 x 935 x 1830</t>
  </si>
  <si>
    <t>RÉCEPTION DÉCARTONNAGE</t>
  </si>
  <si>
    <t>440 x 335 x 985</t>
  </si>
  <si>
    <t>LOT PRESTATAIRE</t>
  </si>
  <si>
    <t>Fourniture seule</t>
  </si>
  <si>
    <t>Caniveau de sol 1</t>
  </si>
  <si>
    <t xml:space="preserve">Caniveau de sol 2 </t>
  </si>
  <si>
    <t>DESCRIPTIF</t>
  </si>
  <si>
    <t>LOCAL</t>
  </si>
  <si>
    <t xml:space="preserve">Fabrication intérieur et extérieur en acier inox
Chargement possible en GN 1/1, 1/2, 2/3 et 2/8
9 modes de cuisson
Fonctions mixte à 3 modes
Chaleur humide de 30 à 130°C 
Chaleur sèche de 30 à 300°C Chaleur combinée de 30 à 300°C
Sonde à 6 points de mesure pour piloter la température à cœur avec positionneur
Mesure et régulation permanente de l'humidité
Vapeur à 100 °C
Air chaud de 30 à 300 °C
Mixte de 30 à 300°C
Basse température vapeur de 30 à 99°C
Fonction humidification en chaleur sèche ou combinée de 30 à 260 °C
Fonction humidification étendue avec taux d’humidité réglable
Fonction finitions
Système  de nettoyage et d’entretien automatique
Programme de détartrage piloté par menu
5 vitesses de ventilation, programmable
Fonctionnement possible en ½ énergie
Descente en température rapide de l’enceinte de cuisson
350 programmes mémorisables, à 12 phases
Régulation des fonctions sonores et contrast de l’afficheur
Unité de programmation paramétrable en °C ou °F
Vidange et rinçage automatiques du générateur à vapeur et indication d’entartrage
Condenseur de buées
Nettoyage automatique de l’enceinte de cuisson et programme de nettoyage manuel
Autodiagnostic des fonctions avec affichage des résultats
Cuisson Delta T° et possibilité de démarrage de cuisson différé, date et heure réglables
Afficheur et commandes:
Écran tactile à symboles clairs
Affichage en texte clair pour toutes les cuissons
Molette de sélection rapide avec fonction « pousser » pour valider les entrées
Affichage numérique de la température
Minuterie numérique de 0 à 24 heures à affichage permanent
Sonde de pilotage des températures à coeur avec 6 points de mesure
Générateur de vapeur haute performance à remplissage automatique
Régulateur et doseur d’énergie en fonction des besoins de l’appareil
Thermostat de sécurité pour générateur de vapeur et air chaud
Douchette intégrée avec retour automatique, fonction d’arrêt de l’eau  
intégrée et réglage en continu du dosage du jet
Enceinte de cuisson à circulation d’air optimisée, vitesse réglable et réversible
Déflecteur pivotant à fermeture rapide, frein de turbine de ventilation
Séparation centrifuge des graisses, sans filtre supplémentaire
Porte à double vitrage rétroventilé et vitre intérieure pivotante
Sécurité d’ouverture de porte et possibilité de blocage à 120 ou 180°
Joint de porte clipsé et démontable sans outil
Enceinte hygiénique polie miroir, à angles arrondis, soudures sans raccords
Eclairage intérieur halogène avec hublot vitrocéramique
Accessibilité aux organes techniques en façade
Glissières en U avec butée de sécurité
Exportation des données via port USB 
Chariot d'enfournement monobloc à double verrouillage des bacs, ramasse gouttes intégré avec vidage, 4 roues doubles,directrices, diamètre 125 mm, 2 à frein intégral, guide d’introduction
Fonction préchauffage du four sans chariot sans perte de buée
Fermeture de porte sécurisée à 2 étapes
Conforme aux normes CE
Indice de protection IPX5
Alimentation électrique Tri 400V+N+T
Puissance 37 KW
</t>
  </si>
  <si>
    <t xml:space="preserve">Entièrement en acier inoxydable 18-10.
Cuvette emboutie avec platine d'étanchéité, pâtes de scellement, siphon à cloche amovible et sortie, diamètre 100 mm.
Ecoulement minimum : 4 L/seconde.
Caillebotis en acier inoxydable 18-8 cranté anti-dérapent.
Mailles comprises entre 20 x 20 et 30 x 30.
Charge statique admissible : 750 kg.
NOTA :
Hors pose et raccordement.
</t>
  </si>
  <si>
    <t>MARQUES</t>
  </si>
  <si>
    <t>PRIX UNITAIRE</t>
  </si>
  <si>
    <t>REFERENCES</t>
  </si>
  <si>
    <t xml:space="preserve">PRIX TOTAL </t>
  </si>
  <si>
    <t>PRIX UNITAIRE OPTION</t>
  </si>
  <si>
    <t>PRIX TOTAL OPTION</t>
  </si>
  <si>
    <t>PRIX</t>
  </si>
  <si>
    <t>MAIN D'ŒUVRE</t>
  </si>
  <si>
    <t>PRIX  UNITAIRE OPTION</t>
  </si>
  <si>
    <t>REP,</t>
  </si>
  <si>
    <t xml:space="preserve">Balance murale en acier inox.
2 possibilités de pesage :
- Tablier de pesage ( 555 x 440 ) rabattable
- Pesage sur crochet des pièces de viandes.
Indicateur mural a affichage digital 
Tarage, prise pour imprimante.
Alimentation mono 220 V+T
Hauteur totale de l'ensemble : 850 mm
</t>
  </si>
  <si>
    <t xml:space="preserve">Pesage tout électronique.
Carrosserie et plateau tout inox.
Indice de protection : IP 67 
Précision minimum : 1 grammes.
Fonction pesage-tarage 20 mémoires.
Plateau 250x157 mm minimum.
Utilisation de -10°C à 40°C.
Affichage digital.
Fonctionnement autonome par batterie rechargable.
Livrée avec chargeur.
Equipement :
1 housse de protection
</t>
  </si>
  <si>
    <t xml:space="preserve">Chariot à glissières entièrement construit en acier inoxydable 18-10, lavable au jet haute pression.
Châssis en tube carré de 25 x 25 mm ou rond.
Glissières profilé en L d'acier inox pliée, au pas de 77 mm avec butées d'extrémités.
Assemblage par coins en aluminium moulé avec revêtement Epoxy.
Butoirs de protection en caoutchouc non marquant.
4 roues caoutchoutées chape inox orientables diam. 125 mm  dont 2 avec frein.
Chape polyamide, axe et roulement à billes inox
</t>
  </si>
  <si>
    <t xml:space="preserve">Appareil mural destiné à équiper des locaux à éclairage normal.
Fabrication en acier inox alimentaire.
Grille de protection en fil d'acier inox.
Grille haute tension intérieure en acier inox.
Bac de récupération acier inox.
Source actinique : 1 x 40 W.
Surface protégée: 50 m².
Alimentation mono 220 V+T.
Asservissement par interrupteur (hors lot).
</t>
  </si>
  <si>
    <t xml:space="preserve">Construction en acier inoxydable alimentaire.
Cuve arrondie 350 x 275 Prof. 80 mm.
Siphon avec bouchon de vidange
Robinet fixe, déclenchement par commande fémorale.
Mitigeur thermostatique avec clapet anti-retour réglable par une vis sur le coté du robinet.
Distributeur de savon liquide intégré sur le dessus du lave-mains.
Retour arrière avec trous de fixation murale
Distributeur d'essuie-mains à usage unique.
Poubelle amovible en résine fixée sous le lave-mains.
Support pour brosse à ongles sur le dosseret.
</t>
  </si>
  <si>
    <t xml:space="preserve">Entièrement en acier inoxydable 18-10.
Cuvette emboutie avec platine d'étanchéité, pâtes de scellement, siphon à cloche amovible et sortie, diamètre 100 mm.
Ecoulement minimum : 2 L/seconde.
Caillebotis en acier inoxydable 18-8 , antidérapant
Mailles comprises entre 20 x 20 et 30 x 30.
Charge statique admissible : 750 kg.
NOTA :
Hors pose et raccordement.
</t>
  </si>
  <si>
    <t xml:space="preserve">Construction en acier inoxydable 18-10.
Raidisseur du plan supérieur par doublage en panneau stratifié double face totalement étanche.
Bords anti-ruissellement.
2 Egouttoirs nervurés pentés.
2 Bacs de 600 x 500 x 300, avec bonde, tube surverse,  crépine autocentrée.
Douchette mélangeuse et robinet mono trou 15 /21.
Col de cygne orientable.
Siphons en laiton avec bouchon de vidange.
Bords tombés de 40 mm avec retour de 15 mm sur côtés visibles et dosseret de 
100 mm sur côtés adossés rayonnés.
4 piétements en tube rond, traverses arrière et sur les côtés, vérins réglables en Matériaux de synthèse (espace arrière pour le passage des tuyauteries)
</t>
  </si>
  <si>
    <t xml:space="preserve">Hauteur:  +/- 900
Construction en acier inoxydable 18-10 tubulaire cintré
Cadre supérieur avec système de fixation pour sacs de 75 litres.
2 roulettes pivotantes diam. 75.
2 pieds fixes.
</t>
  </si>
  <si>
    <t xml:space="preserve">Construction en acier inoxydable 18-10.
Raidisseur du plan supérieur par doublage en panneau stratifié double face totalement étanche.
Bords tombés de 40 mm avec retour de 15 mm sur côtés visibles et dosseret de 
100 mm sur côtés adossés rayonnés.
1 étagère basse et 1 intermédiaire réglable en hauteur.
2 portes battantes doublées.
</t>
  </si>
  <si>
    <t xml:space="preserve">Construction en acier inoxydable 18-10, épaisseur 15/10e.
Raidisseur du plan supérieur par doublage en panneau stratifié double face totalement étanche.
Bac de 400 x 400 x 250, avec bonde, tube surverse,  crépine autocentrée.
Robinet mélangeur mono trou 15 /21.
Col de cygne orientable.
Siphon en laiton avec bouchon de vidange.
Bords tombés de 40 mm avec retour de 15 mm sur côtés visibles et dosseret de 
100 mm sur côtés adossés rayonnés.
4 piétements en tube rond, vérins réglables en Matériaux de synthèse (espace arrière pour le passage des tuyauteries).
Etagère basse avec bords tombés avec retour sur tout le périmètre
</t>
  </si>
  <si>
    <t xml:space="preserve">Nombre de niveaux : 4
Rayonnage modulaire à clayettes amovibles qualité alimentaire, comprenant :
1 structure DURALINOX composée de montants avec pieds avec vérin et de traverses réglables en hauteur,
De clayettes DURALINOX ajourées amovibles.
Charge admissible : 150 kg/m/niveau
</t>
  </si>
  <si>
    <t xml:space="preserve">Construction en acier inoxydable alimentaire.
Angle rayonnés, charnières inox, fermeture magnétique.
Fond avec arrêtoir et dessus inclinés.
Porte plexiglas transparent. Fermeture à clef.
Fixation murale.
Interruption de l'alimentation du tube UV à l'ouverture de porte.
Barre magnétique capacité 10 couteaux.
Indice de protection IP24.
Minuterie latéral, interrupteur en façade.
Alimentation mono 220V+T.
</t>
  </si>
  <si>
    <t xml:space="preserve">Température +75 / +80 °C
Présentation intérieure et extérieure en acier inoxydable 18-10.
Arrière, dessus et dessous en acier traité anti corrosion.
Fabrication monocoque.
Isolation mousse de polyuréthane injecté épaisseur 60 mm.
1 porte pleine inox sur charnières à pivot avec rappel de porte, maintien porte ouverte, et joint démontable.
Poignée tournante avec fermeture à clé.
Eclairage intérieur.
Intérieur à angles arrondis.
Support de grilles amovible.
Chauffage par résistances blindées en acier inox.
Ventilateur centrifuge et gaine de diffusion d’air.
Arrêt de la ventilation à l’ouverture de porte.
Tableau de commande comprenant :
Interrupteur/voyant marche-arrêt, régulation électronique et thermomètre.
15 grilles inox GN 1/1 renforcées à fournir.
1 paires de glissières au pas de 67 mm.
4 roulettes dont 2 pivotantes diam 160 à chape inox dont 2 avec freins.
Butée anti-choc sur le dessus ou les piètements.
2 poignés latérales et 2 poignées arrière.
Puissance 2,6 Kw mono 220V+T
</t>
  </si>
  <si>
    <t>local</t>
  </si>
  <si>
    <t>BUREAU</t>
  </si>
  <si>
    <t>LOCAL DECHETS</t>
  </si>
  <si>
    <t>LOCAL BIO-DECHETS</t>
  </si>
  <si>
    <t>VESTIARES HOMMES</t>
  </si>
  <si>
    <t>VESTIAIRES FEMMES</t>
  </si>
  <si>
    <t>CIRCULATION SOUILLEE</t>
  </si>
  <si>
    <t>RESERVE SECHE</t>
  </si>
  <si>
    <t xml:space="preserve">LOCAL ENTRETIEN </t>
  </si>
  <si>
    <t>RÉSERVE LINGE</t>
  </si>
  <si>
    <t>CHAMBRE FROIDE B.O.F</t>
  </si>
  <si>
    <t>CHAMBRE FROIDE FRUITS &amp; LÉGUMES</t>
  </si>
  <si>
    <t>CHAMBRE FROIDE VIANDES</t>
  </si>
  <si>
    <t>CHAMBRE FROIDE SURGELÉS</t>
  </si>
  <si>
    <t>LÉGUMEIRE DÉBOITAGE</t>
  </si>
  <si>
    <t xml:space="preserve">LOCAL CUISSON </t>
  </si>
  <si>
    <t xml:space="preserve">PREPARATION FROIDE </t>
  </si>
  <si>
    <t>CHAMBRE FROIDE PRODUIT FINIS</t>
  </si>
  <si>
    <t>PLONGE BATTERIE &amp; SAS</t>
  </si>
  <si>
    <t xml:space="preserve">ROOM SERVICE </t>
  </si>
  <si>
    <t xml:space="preserve">CIRCUIT PROPRE </t>
  </si>
  <si>
    <t>LAVERIE</t>
  </si>
  <si>
    <t>DISTRIBUTION</t>
  </si>
  <si>
    <t>BASE</t>
  </si>
  <si>
    <t>OPTION</t>
  </si>
  <si>
    <t>RECUPÉRÉ</t>
  </si>
  <si>
    <t>B,O,R</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</si>
</sst>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0\ &quot;€&quot;;\-#,##0\ &quot;€&quot;"/>
    <numFmt numFmtId="165" formatCode="_-* #,##0\ &quot;€&quot;_-;\-* #,##0\ &quot;€&quot;_-;_-* &quot;-&quot;\ &quot;€&quot;_-;_-@_-"/>
    <numFmt numFmtId="166" formatCode="#,##0\ &quot;€&quot;"/>
    <numFmt numFmtId="167" formatCode="0.0"/>
    <numFmt numFmtId="168" formatCode="#,##0_ ;\-#,##0\ "/>
  </numFmts>
  <fonts count="14" x14ac:knownFonts="1">
    <font>
      <sz val="10"/>
      <name val="Arial"/>
    </font>
    <font>
      <sz val="10"/>
      <name val="Arial"/>
      <family val="2"/>
    </font>
    <font>
      <sz val="10"/>
      <color theme="0"/>
      <name val="Arial"/>
      <family val="2"/>
    </font>
    <font>
      <sz val="14"/>
      <color theme="0"/>
      <name val="Arial"/>
      <family val="2"/>
    </font>
    <font>
      <sz val="10"/>
      <name val="Arial"/>
      <family val="2"/>
    </font>
    <font>
      <sz val="10"/>
      <color rgb="FFFF0000"/>
      <name val="Arial"/>
      <family val="2"/>
    </font>
    <font>
      <b/>
      <sz val="10"/>
      <color theme="0"/>
      <name val="Arial"/>
      <family val="2"/>
    </font>
    <font>
      <sz val="10"/>
      <name val="Arial"/>
      <family val="2"/>
    </font>
    <font>
      <b/>
      <sz val="10"/>
      <name val="Arial"/>
      <family val="2"/>
    </font>
    <font>
      <b/>
      <sz val="12"/>
      <name val="Arial"/>
      <family val="2"/>
    </font>
    <font>
      <sz val="12"/>
      <name val="Arial"/>
      <family val="2"/>
    </font>
    <font>
      <sz val="10"/>
      <color theme="1"/>
      <name val="Arial"/>
      <family val="2"/>
    </font>
    <font>
      <sz val="16"/>
      <name val="Arial"/>
      <family val="2"/>
    </font>
    <font>
      <sz val="12"/>
      <color theme="1"/>
      <name val="Arial"/>
      <family val="2"/>
    </font>
  </fonts>
  <fills count="8">
    <fill>
      <patternFill patternType="none"/>
    </fill>
    <fill>
      <patternFill patternType="gray125"/>
    </fill>
    <fill>
      <patternFill patternType="solid">
        <fgColor theme="0"/>
        <bgColor indexed="64"/>
      </patternFill>
    </fill>
    <fill>
      <patternFill patternType="solid">
        <fgColor theme="3" tint="0.59999389629810485"/>
        <bgColor indexed="64"/>
      </patternFill>
    </fill>
    <fill>
      <patternFill patternType="solid">
        <fgColor theme="4"/>
        <bgColor indexed="64"/>
      </patternFill>
    </fill>
    <fill>
      <patternFill patternType="solid">
        <fgColor theme="3" tint="0.59999389629810485"/>
        <bgColor theme="4" tint="0.79998168889431442"/>
      </patternFill>
    </fill>
    <fill>
      <patternFill patternType="solid">
        <fgColor theme="3" tint="0.59999389629810485"/>
        <bgColor theme="4" tint="0.59999389629810485"/>
      </patternFill>
    </fill>
    <fill>
      <patternFill patternType="solid">
        <fgColor rgb="FFFFFF00"/>
        <bgColor indexed="64"/>
      </patternFill>
    </fill>
  </fills>
  <borders count="66">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style="medium">
        <color indexed="64"/>
      </bottom>
      <diagonal/>
    </border>
    <border>
      <left/>
      <right/>
      <top style="medium">
        <color indexed="64"/>
      </top>
      <bottom style="medium">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bottom style="medium">
        <color indexed="64"/>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right style="medium">
        <color indexed="64"/>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diagonal/>
    </border>
    <border>
      <left/>
      <right/>
      <top style="thin">
        <color indexed="64"/>
      </top>
      <bottom/>
      <diagonal/>
    </border>
    <border>
      <left style="medium">
        <color indexed="64"/>
      </left>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style="medium">
        <color indexed="64"/>
      </top>
      <bottom/>
      <diagonal/>
    </border>
    <border>
      <left/>
      <right style="thin">
        <color theme="0"/>
      </right>
      <top style="thin">
        <color theme="0"/>
      </top>
      <bottom style="thin">
        <color theme="0"/>
      </bottom>
      <diagonal/>
    </border>
    <border>
      <left/>
      <right style="thin">
        <color theme="0"/>
      </right>
      <top style="thin">
        <color theme="0"/>
      </top>
      <bottom/>
      <diagonal/>
    </border>
    <border>
      <left style="thin">
        <color indexed="64"/>
      </left>
      <right style="thin">
        <color indexed="64"/>
      </right>
      <top style="thin">
        <color theme="0"/>
      </top>
      <bottom style="thin">
        <color indexed="64"/>
      </bottom>
      <diagonal/>
    </border>
    <border>
      <left/>
      <right style="thin">
        <color indexed="64"/>
      </right>
      <top style="medium">
        <color indexed="64"/>
      </top>
      <bottom/>
      <diagonal/>
    </border>
    <border>
      <left/>
      <right style="thin">
        <color indexed="64"/>
      </right>
      <top/>
      <bottom style="thin">
        <color theme="0"/>
      </bottom>
      <diagonal/>
    </border>
    <border>
      <left style="thin">
        <color indexed="64"/>
      </left>
      <right/>
      <top/>
      <bottom style="thin">
        <color theme="0"/>
      </bottom>
      <diagonal/>
    </border>
    <border>
      <left/>
      <right/>
      <top/>
      <bottom style="thin">
        <color theme="0"/>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style="medium">
        <color indexed="64"/>
      </bottom>
      <diagonal/>
    </border>
    <border>
      <left style="thin">
        <color indexed="64"/>
      </left>
      <right/>
      <top style="thin">
        <color indexed="64"/>
      </top>
      <bottom/>
      <diagonal/>
    </border>
  </borders>
  <cellStyleXfs count="3">
    <xf numFmtId="0" fontId="0" fillId="0" borderId="0"/>
    <xf numFmtId="0" fontId="1" fillId="0" borderId="0"/>
    <xf numFmtId="9" fontId="7" fillId="0" borderId="0" applyFont="0" applyFill="0" applyBorder="0" applyAlignment="0" applyProtection="0"/>
  </cellStyleXfs>
  <cellXfs count="221">
    <xf numFmtId="0" fontId="0" fillId="0" borderId="0" xfId="0"/>
    <xf numFmtId="0" fontId="2" fillId="4" borderId="16" xfId="0" applyFont="1" applyFill="1" applyBorder="1" applyAlignment="1">
      <alignment horizontal="center" vertical="center" wrapText="1"/>
    </xf>
    <xf numFmtId="0" fontId="4" fillId="0" borderId="0" xfId="0" applyFont="1" applyFill="1" applyAlignment="1">
      <alignment horizontal="center" vertical="center"/>
    </xf>
    <xf numFmtId="0" fontId="4" fillId="0" borderId="0" xfId="0" applyFont="1" applyFill="1"/>
    <xf numFmtId="1" fontId="4" fillId="0" borderId="0" xfId="0" applyNumberFormat="1" applyFont="1" applyFill="1"/>
    <xf numFmtId="0" fontId="2" fillId="4" borderId="22" xfId="0" applyFont="1" applyFill="1" applyBorder="1" applyAlignment="1">
      <alignment horizontal="center" vertical="center" wrapText="1"/>
    </xf>
    <xf numFmtId="0" fontId="2" fillId="4" borderId="10" xfId="0" applyFont="1" applyFill="1" applyBorder="1" applyAlignment="1">
      <alignment vertical="center"/>
    </xf>
    <xf numFmtId="0" fontId="2"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2" fillId="4" borderId="22" xfId="0" applyFont="1" applyFill="1" applyBorder="1" applyAlignment="1">
      <alignment horizontal="center" vertical="center"/>
    </xf>
    <xf numFmtId="0" fontId="6" fillId="4" borderId="10" xfId="0" applyFont="1" applyFill="1" applyBorder="1" applyAlignment="1">
      <alignment horizontal="center" vertical="center" wrapText="1"/>
    </xf>
    <xf numFmtId="0" fontId="6" fillId="4" borderId="20" xfId="0" applyFont="1" applyFill="1" applyBorder="1" applyAlignment="1">
      <alignment horizontal="center" vertical="center" wrapText="1"/>
    </xf>
    <xf numFmtId="0" fontId="6" fillId="4" borderId="12" xfId="0" applyFont="1" applyFill="1" applyBorder="1" applyAlignment="1">
      <alignment horizontal="center" vertical="center" wrapText="1"/>
    </xf>
    <xf numFmtId="0" fontId="6" fillId="4" borderId="13" xfId="0" applyFont="1" applyFill="1" applyBorder="1" applyAlignment="1">
      <alignment horizontal="center" vertical="center" wrapText="1"/>
    </xf>
    <xf numFmtId="0" fontId="2" fillId="4" borderId="20" xfId="0" applyFont="1" applyFill="1" applyBorder="1" applyAlignment="1">
      <alignment horizontal="center" vertical="center"/>
    </xf>
    <xf numFmtId="0" fontId="2" fillId="4" borderId="12" xfId="0" applyFont="1" applyFill="1" applyBorder="1" applyAlignment="1">
      <alignment horizontal="center" vertical="center"/>
    </xf>
    <xf numFmtId="0" fontId="2" fillId="4" borderId="21" xfId="0" applyFont="1" applyFill="1" applyBorder="1" applyAlignment="1">
      <alignment horizontal="center" vertical="center" wrapText="1"/>
    </xf>
    <xf numFmtId="0" fontId="2" fillId="4" borderId="14" xfId="0" applyFont="1" applyFill="1" applyBorder="1" applyAlignment="1">
      <alignment vertical="center"/>
    </xf>
    <xf numFmtId="0" fontId="2"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2" fillId="4" borderId="18" xfId="0" quotePrefix="1" applyFont="1" applyFill="1" applyBorder="1" applyAlignment="1">
      <alignment horizontal="center" vertical="center" wrapText="1"/>
    </xf>
    <xf numFmtId="0" fontId="6" fillId="4" borderId="6" xfId="0" quotePrefix="1" applyFont="1" applyFill="1" applyBorder="1" applyAlignment="1">
      <alignment horizontal="center" vertical="center" wrapText="1"/>
    </xf>
    <xf numFmtId="0" fontId="2" fillId="4" borderId="8" xfId="0" quotePrefix="1" applyFont="1" applyFill="1" applyBorder="1" applyAlignment="1">
      <alignment horizontal="center" vertical="center" wrapText="1"/>
    </xf>
    <xf numFmtId="0" fontId="6" fillId="4" borderId="1" xfId="0" quotePrefix="1" applyFont="1" applyFill="1" applyBorder="1" applyAlignment="1">
      <alignment horizontal="center" vertical="center" wrapText="1"/>
    </xf>
    <xf numFmtId="0" fontId="2" fillId="4" borderId="1" xfId="0" quotePrefix="1" applyFont="1" applyFill="1" applyBorder="1" applyAlignment="1">
      <alignment horizontal="center" vertical="center" wrapText="1"/>
    </xf>
    <xf numFmtId="0" fontId="2" fillId="4" borderId="6" xfId="0" applyFont="1" applyFill="1" applyBorder="1" applyAlignment="1">
      <alignment horizontal="center" vertical="center" wrapText="1"/>
    </xf>
    <xf numFmtId="0" fontId="2" fillId="4" borderId="8" xfId="0" applyFont="1" applyFill="1" applyBorder="1" applyAlignment="1">
      <alignment horizontal="center" vertical="center"/>
    </xf>
    <xf numFmtId="0" fontId="2" fillId="4" borderId="21" xfId="0" applyFont="1" applyFill="1" applyBorder="1" applyAlignment="1">
      <alignment horizontal="center" vertical="center"/>
    </xf>
    <xf numFmtId="0" fontId="2" fillId="4" borderId="14" xfId="0" applyFont="1" applyFill="1" applyBorder="1" applyAlignment="1">
      <alignment horizontal="center" vertical="center"/>
    </xf>
    <xf numFmtId="0" fontId="8" fillId="3" borderId="8" xfId="0" applyFont="1" applyFill="1" applyBorder="1" applyAlignment="1">
      <alignment horizontal="center" vertical="center"/>
    </xf>
    <xf numFmtId="0" fontId="4" fillId="0" borderId="8" xfId="0" applyFont="1" applyFill="1" applyBorder="1" applyAlignment="1">
      <alignment horizontal="center" vertical="center"/>
    </xf>
    <xf numFmtId="0" fontId="4" fillId="2" borderId="1" xfId="1" applyFont="1" applyFill="1" applyBorder="1" applyAlignment="1" applyProtection="1">
      <alignment horizontal="left" vertical="center" wrapText="1"/>
    </xf>
    <xf numFmtId="0" fontId="8" fillId="0" borderId="6" xfId="0" applyFont="1" applyFill="1" applyBorder="1" applyAlignment="1">
      <alignment horizontal="center" vertical="center" wrapText="1"/>
    </xf>
    <xf numFmtId="0" fontId="8" fillId="0" borderId="1" xfId="0" applyFont="1" applyFill="1" applyBorder="1" applyAlignment="1">
      <alignment horizontal="center" vertical="center" wrapText="1"/>
    </xf>
    <xf numFmtId="0" fontId="8" fillId="0" borderId="9" xfId="0" applyFont="1" applyFill="1" applyBorder="1" applyAlignment="1">
      <alignment horizontal="center" vertical="center" wrapText="1"/>
    </xf>
    <xf numFmtId="0" fontId="2" fillId="4" borderId="46" xfId="1" applyFont="1" applyFill="1" applyBorder="1" applyAlignment="1" applyProtection="1">
      <alignment horizontal="center" vertical="center"/>
    </xf>
    <xf numFmtId="0" fontId="2" fillId="4" borderId="47" xfId="1" applyFont="1" applyFill="1" applyBorder="1" applyAlignment="1" applyProtection="1">
      <alignment horizontal="left" vertical="center" wrapText="1"/>
    </xf>
    <xf numFmtId="0" fontId="2" fillId="4" borderId="47" xfId="1" applyFont="1" applyFill="1" applyBorder="1" applyAlignment="1" applyProtection="1">
      <alignment horizontal="center" vertical="center" wrapText="1"/>
    </xf>
    <xf numFmtId="0" fontId="6" fillId="4" borderId="37" xfId="0" quotePrefix="1" applyFont="1" applyFill="1" applyBorder="1" applyAlignment="1">
      <alignment horizontal="center" vertical="center" wrapText="1"/>
    </xf>
    <xf numFmtId="0" fontId="6" fillId="4" borderId="18" xfId="0" applyFont="1" applyFill="1" applyBorder="1" applyAlignment="1">
      <alignment horizontal="center" vertical="center" wrapText="1"/>
    </xf>
    <xf numFmtId="0" fontId="6" fillId="4" borderId="6"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6" fillId="4" borderId="1" xfId="0" applyFont="1" applyFill="1" applyBorder="1" applyAlignment="1">
      <alignment horizontal="center" vertical="center" wrapText="1"/>
    </xf>
    <xf numFmtId="0" fontId="6" fillId="4" borderId="9" xfId="0" applyFont="1" applyFill="1" applyBorder="1" applyAlignment="1">
      <alignment horizontal="center" vertical="center" wrapText="1"/>
    </xf>
    <xf numFmtId="0" fontId="8" fillId="0" borderId="0" xfId="0" applyFont="1" applyFill="1"/>
    <xf numFmtId="0" fontId="2" fillId="4" borderId="23" xfId="1" applyFont="1" applyFill="1" applyBorder="1" applyAlignment="1" applyProtection="1">
      <alignment horizontal="center" vertical="center"/>
    </xf>
    <xf numFmtId="0" fontId="2" fillId="4" borderId="24" xfId="1" applyFont="1" applyFill="1" applyBorder="1" applyAlignment="1" applyProtection="1">
      <alignment horizontal="left" vertical="center" wrapText="1"/>
    </xf>
    <xf numFmtId="165" fontId="6" fillId="4" borderId="48" xfId="1" applyNumberFormat="1" applyFont="1" applyFill="1" applyBorder="1" applyAlignment="1" applyProtection="1">
      <alignment horizontal="center" vertical="center" wrapText="1"/>
    </xf>
    <xf numFmtId="164" fontId="6" fillId="4" borderId="19" xfId="0" applyNumberFormat="1" applyFont="1" applyFill="1" applyBorder="1" applyAlignment="1">
      <alignment horizontal="center" vertical="center" wrapText="1"/>
    </xf>
    <xf numFmtId="0" fontId="4" fillId="0" borderId="43" xfId="0" applyFont="1" applyFill="1" applyBorder="1" applyAlignment="1">
      <alignment horizontal="center" vertical="center" wrapText="1"/>
    </xf>
    <xf numFmtId="0" fontId="8" fillId="0" borderId="44" xfId="0" applyFont="1" applyFill="1" applyBorder="1" applyAlignment="1">
      <alignment horizontal="center" vertical="center" wrapText="1"/>
    </xf>
    <xf numFmtId="0" fontId="4" fillId="0" borderId="44" xfId="0" applyFont="1" applyFill="1" applyBorder="1" applyAlignment="1">
      <alignment horizontal="center" vertical="center" wrapText="1"/>
    </xf>
    <xf numFmtId="0" fontId="4" fillId="2" borderId="8" xfId="1" applyFont="1" applyFill="1" applyBorder="1" applyAlignment="1" applyProtection="1">
      <alignment horizontal="center" vertical="center"/>
    </xf>
    <xf numFmtId="165" fontId="4" fillId="2" borderId="6" xfId="1" applyNumberFormat="1" applyFont="1" applyFill="1" applyBorder="1" applyAlignment="1" applyProtection="1">
      <alignment horizontal="center" vertical="center" wrapText="1"/>
    </xf>
    <xf numFmtId="0" fontId="4" fillId="2" borderId="7" xfId="1" applyFont="1" applyFill="1" applyBorder="1" applyAlignment="1" applyProtection="1">
      <alignment horizontal="center" vertical="center" wrapText="1"/>
    </xf>
    <xf numFmtId="165" fontId="4" fillId="2" borderId="38" xfId="1" applyNumberFormat="1" applyFont="1" applyFill="1" applyBorder="1" applyAlignment="1" applyProtection="1">
      <alignment horizontal="center" vertical="center" wrapText="1"/>
    </xf>
    <xf numFmtId="0" fontId="4" fillId="0" borderId="45" xfId="0" applyFont="1" applyFill="1" applyBorder="1" applyAlignment="1">
      <alignment horizontal="center" vertical="center" wrapText="1"/>
    </xf>
    <xf numFmtId="0" fontId="8" fillId="0" borderId="0" xfId="0" applyFont="1" applyFill="1" applyBorder="1" applyAlignment="1">
      <alignment horizontal="center" vertical="center" wrapText="1"/>
    </xf>
    <xf numFmtId="0" fontId="4" fillId="0" borderId="0" xfId="0" applyFont="1" applyFill="1" applyBorder="1" applyAlignment="1">
      <alignment horizontal="center" vertical="center" wrapText="1"/>
    </xf>
    <xf numFmtId="0" fontId="2" fillId="4" borderId="8" xfId="1" applyFont="1" applyFill="1" applyBorder="1" applyAlignment="1" applyProtection="1">
      <alignment horizontal="center" vertical="center"/>
    </xf>
    <xf numFmtId="0" fontId="2" fillId="4" borderId="1" xfId="1" applyFont="1" applyFill="1" applyBorder="1" applyAlignment="1" applyProtection="1">
      <alignment horizontal="left" vertical="center" wrapText="1"/>
    </xf>
    <xf numFmtId="165" fontId="6" fillId="4" borderId="6" xfId="1" applyNumberFormat="1" applyFont="1" applyFill="1" applyBorder="1" applyAlignment="1" applyProtection="1">
      <alignment horizontal="center" vertical="center" wrapText="1"/>
    </xf>
    <xf numFmtId="166" fontId="8" fillId="4" borderId="7" xfId="0" applyNumberFormat="1" applyFont="1" applyFill="1" applyBorder="1" applyAlignment="1">
      <alignment horizontal="center" vertical="center" wrapText="1"/>
    </xf>
    <xf numFmtId="164" fontId="6" fillId="4" borderId="35" xfId="0" applyNumberFormat="1" applyFont="1" applyFill="1" applyBorder="1" applyAlignment="1">
      <alignment horizontal="center" vertical="center" wrapText="1"/>
    </xf>
    <xf numFmtId="0" fontId="8" fillId="0" borderId="3" xfId="0" applyFont="1" applyFill="1" applyBorder="1" applyAlignment="1">
      <alignment vertical="center" wrapText="1"/>
    </xf>
    <xf numFmtId="0" fontId="2" fillId="4" borderId="39" xfId="1" applyFont="1" applyFill="1" applyBorder="1" applyAlignment="1" applyProtection="1">
      <alignment horizontal="center" vertical="center"/>
    </xf>
    <xf numFmtId="0" fontId="2" fillId="4" borderId="40" xfId="1" applyFont="1" applyFill="1" applyBorder="1" applyAlignment="1" applyProtection="1">
      <alignment horizontal="left" vertical="center" wrapText="1"/>
    </xf>
    <xf numFmtId="165" fontId="6" fillId="4" borderId="41" xfId="1" applyNumberFormat="1" applyFont="1" applyFill="1" applyBorder="1" applyAlignment="1" applyProtection="1">
      <alignment horizontal="center" vertical="center" wrapText="1"/>
    </xf>
    <xf numFmtId="166" fontId="8" fillId="4" borderId="42" xfId="0" applyNumberFormat="1" applyFont="1" applyFill="1" applyBorder="1" applyAlignment="1">
      <alignment horizontal="center" vertical="center" wrapText="1"/>
    </xf>
    <xf numFmtId="164" fontId="6" fillId="4" borderId="36" xfId="0" applyNumberFormat="1" applyFont="1" applyFill="1" applyBorder="1" applyAlignment="1">
      <alignment horizontal="center" vertical="center" wrapText="1"/>
    </xf>
    <xf numFmtId="0" fontId="4" fillId="0" borderId="2" xfId="0" applyFont="1" applyFill="1" applyBorder="1" applyAlignment="1">
      <alignment horizontal="center" vertical="center" wrapText="1"/>
    </xf>
    <xf numFmtId="0" fontId="4" fillId="0" borderId="0" xfId="0" applyFont="1" applyFill="1" applyAlignment="1">
      <alignment vertical="center"/>
    </xf>
    <xf numFmtId="0" fontId="4" fillId="0" borderId="3" xfId="0" applyFont="1" applyFill="1" applyBorder="1" applyAlignment="1">
      <alignment vertical="center" wrapText="1"/>
    </xf>
    <xf numFmtId="0" fontId="4" fillId="0" borderId="0" xfId="0" applyFont="1" applyFill="1" applyAlignment="1">
      <alignment horizontal="center"/>
    </xf>
    <xf numFmtId="0" fontId="4" fillId="0" borderId="4" xfId="0" applyFont="1" applyFill="1" applyBorder="1" applyAlignment="1">
      <alignment horizontal="center" vertical="center" wrapText="1"/>
    </xf>
    <xf numFmtId="0" fontId="4" fillId="0" borderId="5" xfId="0" applyFont="1" applyFill="1" applyBorder="1" applyAlignment="1">
      <alignment vertical="center" wrapText="1"/>
    </xf>
    <xf numFmtId="0" fontId="1" fillId="2" borderId="1" xfId="1" applyFont="1" applyFill="1" applyBorder="1" applyAlignment="1" applyProtection="1">
      <alignment horizontal="left" vertical="center" wrapText="1"/>
    </xf>
    <xf numFmtId="0" fontId="1" fillId="0" borderId="8" xfId="0" applyFont="1" applyFill="1" applyBorder="1" applyAlignment="1">
      <alignment horizontal="center" vertical="center" wrapText="1"/>
    </xf>
    <xf numFmtId="0" fontId="1" fillId="0" borderId="2" xfId="0" applyFont="1" applyFill="1" applyBorder="1" applyAlignment="1">
      <alignment horizontal="center" vertical="center" wrapText="1"/>
    </xf>
    <xf numFmtId="0" fontId="1" fillId="0" borderId="3" xfId="0" applyFont="1" applyFill="1" applyBorder="1" applyAlignment="1">
      <alignment vertical="center" wrapText="1"/>
    </xf>
    <xf numFmtId="0" fontId="1" fillId="0" borderId="9" xfId="0" applyFont="1" applyFill="1" applyBorder="1" applyAlignment="1">
      <alignment horizontal="center" vertical="center" wrapText="1"/>
    </xf>
    <xf numFmtId="0" fontId="1" fillId="0" borderId="44" xfId="0" applyFont="1" applyFill="1" applyBorder="1" applyAlignment="1">
      <alignment horizontal="center" vertical="center" wrapText="1"/>
    </xf>
    <xf numFmtId="0" fontId="1" fillId="0" borderId="0" xfId="0" applyFont="1" applyFill="1" applyBorder="1" applyAlignment="1">
      <alignment horizontal="center" vertical="center" wrapText="1"/>
    </xf>
    <xf numFmtId="0" fontId="1" fillId="0" borderId="0" xfId="0" applyFont="1" applyFill="1"/>
    <xf numFmtId="0" fontId="8" fillId="0" borderId="0" xfId="0" applyFont="1" applyFill="1" applyAlignment="1">
      <alignment horizontal="center" vertical="center"/>
    </xf>
    <xf numFmtId="0" fontId="1" fillId="2" borderId="1" xfId="1" applyFont="1" applyFill="1" applyBorder="1" applyAlignment="1" applyProtection="1">
      <alignment horizontal="center" vertical="center" wrapText="1"/>
    </xf>
    <xf numFmtId="0" fontId="1" fillId="0" borderId="1" xfId="0" applyFont="1" applyFill="1" applyBorder="1" applyAlignment="1">
      <alignment horizontal="center" vertical="center" wrapText="1"/>
    </xf>
    <xf numFmtId="0" fontId="1" fillId="0" borderId="9" xfId="0" quotePrefix="1" applyFont="1" applyFill="1" applyBorder="1" applyAlignment="1">
      <alignment horizontal="center" vertical="center" wrapText="1"/>
    </xf>
    <xf numFmtId="0" fontId="1" fillId="0" borderId="18" xfId="0" applyFont="1" applyFill="1" applyBorder="1" applyAlignment="1">
      <alignment horizontal="center" vertical="center" wrapText="1"/>
    </xf>
    <xf numFmtId="0" fontId="1" fillId="0" borderId="6" xfId="0" applyFont="1" applyFill="1" applyBorder="1" applyAlignment="1">
      <alignment horizontal="center" vertical="center" wrapText="1"/>
    </xf>
    <xf numFmtId="168" fontId="1" fillId="0" borderId="1" xfId="0" applyNumberFormat="1" applyFont="1" applyFill="1" applyBorder="1" applyAlignment="1">
      <alignment horizontal="center" vertical="center"/>
    </xf>
    <xf numFmtId="9" fontId="0" fillId="0" borderId="0" xfId="2" applyFont="1"/>
    <xf numFmtId="0" fontId="1" fillId="0" borderId="0" xfId="0" applyFont="1"/>
    <xf numFmtId="0" fontId="2" fillId="4" borderId="9" xfId="0" applyFont="1" applyFill="1" applyBorder="1" applyAlignment="1">
      <alignment horizontal="center" vertical="center" wrapText="1"/>
    </xf>
    <xf numFmtId="0" fontId="2" fillId="4" borderId="7" xfId="0" applyFont="1" applyFill="1" applyBorder="1" applyAlignment="1">
      <alignment horizontal="center" vertical="center" wrapText="1"/>
    </xf>
    <xf numFmtId="9" fontId="5" fillId="0" borderId="51" xfId="0" applyNumberFormat="1" applyFont="1" applyFill="1" applyBorder="1" applyAlignment="1">
      <alignment horizontal="center" vertical="center"/>
    </xf>
    <xf numFmtId="1" fontId="5" fillId="0" borderId="51" xfId="0" applyNumberFormat="1" applyFont="1" applyFill="1" applyBorder="1" applyAlignment="1">
      <alignment horizontal="center" vertical="center" wrapText="1"/>
    </xf>
    <xf numFmtId="0" fontId="2" fillId="4" borderId="19" xfId="0" applyFont="1" applyFill="1" applyBorder="1" applyAlignment="1">
      <alignment horizontal="center" vertical="center"/>
    </xf>
    <xf numFmtId="0" fontId="6" fillId="4" borderId="19" xfId="0" applyFont="1" applyFill="1" applyBorder="1" applyAlignment="1">
      <alignment horizontal="center" vertical="center" wrapText="1"/>
    </xf>
    <xf numFmtId="1" fontId="6" fillId="4" borderId="19" xfId="0" applyNumberFormat="1" applyFont="1" applyFill="1" applyBorder="1" applyAlignment="1">
      <alignment horizontal="center" vertical="center" wrapText="1"/>
    </xf>
    <xf numFmtId="1" fontId="2" fillId="4" borderId="19" xfId="0" applyNumberFormat="1" applyFont="1" applyFill="1" applyBorder="1" applyAlignment="1">
      <alignment horizontal="center" vertical="center"/>
    </xf>
    <xf numFmtId="0" fontId="6" fillId="4" borderId="19" xfId="0" applyFont="1" applyFill="1" applyBorder="1" applyAlignment="1">
      <alignment horizontal="center" vertical="center"/>
    </xf>
    <xf numFmtId="164" fontId="6" fillId="4" borderId="19" xfId="0" applyNumberFormat="1" applyFont="1" applyFill="1" applyBorder="1" applyAlignment="1">
      <alignment horizontal="center" vertical="center"/>
    </xf>
    <xf numFmtId="1" fontId="6" fillId="4" borderId="19" xfId="0" applyNumberFormat="1" applyFont="1" applyFill="1" applyBorder="1" applyAlignment="1">
      <alignment horizontal="center" vertical="center"/>
    </xf>
    <xf numFmtId="2" fontId="6" fillId="4" borderId="19" xfId="0" applyNumberFormat="1" applyFont="1" applyFill="1" applyBorder="1" applyAlignment="1">
      <alignment horizontal="center" vertical="center"/>
    </xf>
    <xf numFmtId="0" fontId="6" fillId="0" borderId="19" xfId="0" applyFont="1" applyFill="1" applyBorder="1" applyAlignment="1">
      <alignment horizontal="center" vertical="center"/>
    </xf>
    <xf numFmtId="164" fontId="4" fillId="0" borderId="19" xfId="0" applyNumberFormat="1" applyFont="1" applyFill="1" applyBorder="1" applyAlignment="1">
      <alignment horizontal="center" vertical="center"/>
    </xf>
    <xf numFmtId="1" fontId="4" fillId="0" borderId="19" xfId="0" applyNumberFormat="1" applyFont="1" applyFill="1" applyBorder="1" applyAlignment="1">
      <alignment horizontal="center" vertical="center"/>
    </xf>
    <xf numFmtId="2" fontId="4" fillId="0" borderId="19" xfId="0" applyNumberFormat="1" applyFont="1" applyFill="1" applyBorder="1" applyAlignment="1">
      <alignment horizontal="center" vertical="center"/>
    </xf>
    <xf numFmtId="0" fontId="8" fillId="0" borderId="19" xfId="0" applyFont="1" applyFill="1" applyBorder="1" applyAlignment="1">
      <alignment vertical="center" wrapText="1"/>
    </xf>
    <xf numFmtId="0" fontId="4" fillId="0" borderId="38" xfId="0" applyFont="1" applyFill="1" applyBorder="1"/>
    <xf numFmtId="0" fontId="8" fillId="2" borderId="8" xfId="0" applyFont="1" applyFill="1" applyBorder="1" applyAlignment="1">
      <alignment horizontal="center" vertical="center"/>
    </xf>
    <xf numFmtId="9" fontId="9" fillId="3" borderId="19" xfId="0" applyNumberFormat="1" applyFont="1" applyFill="1" applyBorder="1" applyAlignment="1">
      <alignment vertical="center" wrapText="1"/>
    </xf>
    <xf numFmtId="0" fontId="1" fillId="2" borderId="8" xfId="0" applyFont="1" applyFill="1" applyBorder="1" applyAlignment="1">
      <alignment horizontal="center" vertical="center"/>
    </xf>
    <xf numFmtId="0" fontId="1" fillId="0" borderId="0" xfId="0" applyFont="1" applyFill="1" applyAlignment="1">
      <alignment horizontal="center" vertical="center"/>
    </xf>
    <xf numFmtId="0" fontId="1" fillId="2" borderId="8" xfId="0" applyFont="1" applyFill="1" applyBorder="1" applyAlignment="1">
      <alignment horizontal="left" vertical="center"/>
    </xf>
    <xf numFmtId="0" fontId="10" fillId="3" borderId="19" xfId="0" applyFont="1" applyFill="1" applyBorder="1" applyAlignment="1">
      <alignment horizontal="left" vertical="center" wrapText="1"/>
    </xf>
    <xf numFmtId="0" fontId="1" fillId="0" borderId="0" xfId="0" applyFont="1" applyFill="1" applyAlignment="1">
      <alignment horizontal="left"/>
    </xf>
    <xf numFmtId="0" fontId="10" fillId="2" borderId="1" xfId="0" applyFont="1" applyFill="1" applyBorder="1" applyAlignment="1">
      <alignment horizontal="center" vertical="center" wrapText="1"/>
    </xf>
    <xf numFmtId="0" fontId="10" fillId="2" borderId="6" xfId="0" applyFont="1" applyFill="1" applyBorder="1" applyAlignment="1">
      <alignment horizontal="center" vertical="center" wrapText="1"/>
    </xf>
    <xf numFmtId="0" fontId="1" fillId="0" borderId="0" xfId="0" applyFont="1" applyFill="1" applyAlignment="1">
      <alignment horizontal="center"/>
    </xf>
    <xf numFmtId="0" fontId="1" fillId="0" borderId="8" xfId="0" applyFont="1" applyFill="1" applyBorder="1" applyAlignment="1">
      <alignment horizontal="center" vertical="center"/>
    </xf>
    <xf numFmtId="0" fontId="2" fillId="4" borderId="17" xfId="0" applyFont="1" applyFill="1" applyBorder="1" applyAlignment="1">
      <alignment horizontal="center" vertical="top"/>
    </xf>
    <xf numFmtId="0" fontId="3" fillId="4" borderId="17" xfId="0" applyFont="1" applyFill="1" applyBorder="1" applyAlignment="1">
      <alignment horizontal="center" vertical="top"/>
    </xf>
    <xf numFmtId="0" fontId="2" fillId="4" borderId="18" xfId="0" applyFont="1" applyFill="1" applyBorder="1" applyAlignment="1">
      <alignment horizontal="center" vertical="center" wrapText="1"/>
    </xf>
    <xf numFmtId="0" fontId="8" fillId="0" borderId="45" xfId="0" applyFont="1" applyFill="1" applyBorder="1" applyAlignment="1">
      <alignment horizontal="center" vertical="center" wrapText="1"/>
    </xf>
    <xf numFmtId="0" fontId="8" fillId="0" borderId="50" xfId="0" applyFont="1" applyFill="1" applyBorder="1" applyAlignment="1">
      <alignment horizontal="center" vertical="center" wrapText="1"/>
    </xf>
    <xf numFmtId="0" fontId="8" fillId="0" borderId="31" xfId="0" applyFont="1" applyFill="1" applyBorder="1" applyAlignment="1">
      <alignment horizontal="center" vertical="center" wrapText="1"/>
    </xf>
    <xf numFmtId="0" fontId="1" fillId="0" borderId="31" xfId="0" applyFont="1" applyFill="1" applyBorder="1" applyAlignment="1">
      <alignment horizontal="center" vertical="center" wrapText="1"/>
    </xf>
    <xf numFmtId="167" fontId="4" fillId="0" borderId="0" xfId="0" applyNumberFormat="1" applyFont="1" applyFill="1" applyAlignment="1">
      <alignment horizontal="center" vertical="center"/>
    </xf>
    <xf numFmtId="0" fontId="1" fillId="0" borderId="0" xfId="0" applyFont="1" applyFill="1" applyBorder="1"/>
    <xf numFmtId="0" fontId="1" fillId="0" borderId="1" xfId="1" applyFont="1" applyFill="1" applyBorder="1" applyAlignment="1" applyProtection="1">
      <alignment horizontal="left" vertical="center" wrapText="1"/>
    </xf>
    <xf numFmtId="168" fontId="1" fillId="0" borderId="8" xfId="0" applyNumberFormat="1" applyFont="1" applyFill="1" applyBorder="1" applyAlignment="1">
      <alignment horizontal="center" vertical="center"/>
    </xf>
    <xf numFmtId="0" fontId="10" fillId="2" borderId="14" xfId="0" applyFont="1" applyFill="1" applyBorder="1" applyAlignment="1">
      <alignment horizontal="left" vertical="center" wrapText="1"/>
    </xf>
    <xf numFmtId="0" fontId="10" fillId="2" borderId="14" xfId="0" applyFont="1" applyFill="1" applyBorder="1" applyAlignment="1">
      <alignment horizontal="center" vertical="center" wrapText="1"/>
    </xf>
    <xf numFmtId="0" fontId="2" fillId="4" borderId="10" xfId="0" applyFont="1" applyFill="1" applyBorder="1" applyAlignment="1">
      <alignment vertical="center" wrapText="1"/>
    </xf>
    <xf numFmtId="0" fontId="2" fillId="4" borderId="14" xfId="0" applyFont="1" applyFill="1" applyBorder="1" applyAlignment="1">
      <alignment vertical="center" wrapText="1"/>
    </xf>
    <xf numFmtId="166" fontId="8" fillId="4" borderId="49" xfId="0" applyNumberFormat="1" applyFont="1" applyFill="1" applyBorder="1" applyAlignment="1">
      <alignment horizontal="center" vertical="center" wrapText="1"/>
    </xf>
    <xf numFmtId="0" fontId="4" fillId="0" borderId="0" xfId="0" applyFont="1" applyFill="1" applyAlignment="1">
      <alignment wrapText="1"/>
    </xf>
    <xf numFmtId="0" fontId="6" fillId="4" borderId="51" xfId="0" applyFont="1" applyFill="1" applyBorder="1" applyAlignment="1">
      <alignment horizontal="center" vertical="center" wrapText="1"/>
    </xf>
    <xf numFmtId="0" fontId="2" fillId="4" borderId="9" xfId="0" applyFont="1" applyFill="1" applyBorder="1" applyAlignment="1">
      <alignment horizontal="center" vertical="center" wrapText="1"/>
    </xf>
    <xf numFmtId="0" fontId="2" fillId="4" borderId="7" xfId="0" applyFont="1" applyFill="1" applyBorder="1" applyAlignment="1">
      <alignment horizontal="center" vertical="center" wrapText="1"/>
    </xf>
    <xf numFmtId="0" fontId="1" fillId="0" borderId="0" xfId="0" applyFont="1" applyFill="1" applyAlignment="1">
      <alignment wrapText="1"/>
    </xf>
    <xf numFmtId="0" fontId="6" fillId="4" borderId="54" xfId="0" applyFont="1" applyFill="1" applyBorder="1" applyAlignment="1">
      <alignment horizontal="center" vertical="center" wrapText="1"/>
    </xf>
    <xf numFmtId="0" fontId="4" fillId="4" borderId="0" xfId="0" applyFont="1" applyFill="1"/>
    <xf numFmtId="0" fontId="10" fillId="4" borderId="0" xfId="0" applyFont="1" applyFill="1" applyAlignment="1">
      <alignment horizontal="center" vertical="center"/>
    </xf>
    <xf numFmtId="0" fontId="12" fillId="4" borderId="0" xfId="0" applyFont="1" applyFill="1" applyAlignment="1">
      <alignment vertical="center"/>
    </xf>
    <xf numFmtId="0" fontId="2" fillId="4" borderId="0" xfId="0" applyFont="1" applyFill="1" applyBorder="1" applyAlignment="1">
      <alignment horizontal="center" vertical="center"/>
    </xf>
    <xf numFmtId="0" fontId="2" fillId="3" borderId="14" xfId="0" applyFont="1" applyFill="1" applyBorder="1" applyAlignment="1">
      <alignment horizontal="center" vertical="center" wrapText="1"/>
    </xf>
    <xf numFmtId="0" fontId="11" fillId="5" borderId="55" xfId="0" applyFont="1" applyFill="1" applyBorder="1" applyAlignment="1">
      <alignment horizontal="left"/>
    </xf>
    <xf numFmtId="0" fontId="11" fillId="6" borderId="55" xfId="0" applyFont="1" applyFill="1" applyBorder="1" applyAlignment="1">
      <alignment horizontal="left"/>
    </xf>
    <xf numFmtId="0" fontId="11" fillId="5" borderId="56" xfId="0" applyFont="1" applyFill="1" applyBorder="1" applyAlignment="1">
      <alignment horizontal="left"/>
    </xf>
    <xf numFmtId="0" fontId="2" fillId="4" borderId="9" xfId="0" applyFont="1" applyFill="1" applyBorder="1" applyAlignment="1">
      <alignment horizontal="center" vertical="center" wrapText="1"/>
    </xf>
    <xf numFmtId="0" fontId="11" fillId="2" borderId="8" xfId="0" applyFont="1" applyFill="1" applyBorder="1" applyAlignment="1">
      <alignment horizontal="left" vertical="center"/>
    </xf>
    <xf numFmtId="0" fontId="13" fillId="2" borderId="57" xfId="0" applyFont="1" applyFill="1" applyBorder="1" applyAlignment="1">
      <alignment horizontal="left" vertical="center" wrapText="1"/>
    </xf>
    <xf numFmtId="0" fontId="13" fillId="2" borderId="57" xfId="0" applyFont="1" applyFill="1" applyBorder="1" applyAlignment="1">
      <alignment horizontal="center" vertical="center" wrapText="1"/>
    </xf>
    <xf numFmtId="0" fontId="4" fillId="0" borderId="0" xfId="0" applyFont="1" applyFill="1" applyAlignment="1">
      <alignment horizontal="left" vertical="center" wrapText="1"/>
    </xf>
    <xf numFmtId="0" fontId="1" fillId="2" borderId="18" xfId="0" applyFont="1" applyFill="1" applyBorder="1" applyAlignment="1">
      <alignment horizontal="center" vertical="center" wrapText="1"/>
    </xf>
    <xf numFmtId="165" fontId="6" fillId="4" borderId="49" xfId="1" applyNumberFormat="1" applyFont="1" applyFill="1" applyBorder="1" applyAlignment="1" applyProtection="1">
      <alignment horizontal="center" vertical="center" wrapText="1"/>
    </xf>
    <xf numFmtId="165" fontId="4" fillId="2" borderId="7" xfId="1" applyNumberFormat="1" applyFont="1" applyFill="1" applyBorder="1" applyAlignment="1" applyProtection="1">
      <alignment horizontal="center" vertical="center" wrapText="1"/>
    </xf>
    <xf numFmtId="165" fontId="6" fillId="4" borderId="7" xfId="1" applyNumberFormat="1" applyFont="1" applyFill="1" applyBorder="1" applyAlignment="1" applyProtection="1">
      <alignment horizontal="center" vertical="center" wrapText="1"/>
    </xf>
    <xf numFmtId="165" fontId="6" fillId="4" borderId="42" xfId="1" applyNumberFormat="1" applyFont="1" applyFill="1" applyBorder="1" applyAlignment="1" applyProtection="1">
      <alignment horizontal="center" vertical="center" wrapText="1"/>
    </xf>
    <xf numFmtId="0" fontId="2" fillId="4" borderId="12" xfId="0" applyFont="1" applyFill="1" applyBorder="1" applyAlignment="1">
      <alignment horizontal="center" vertical="center" wrapText="1"/>
    </xf>
    <xf numFmtId="0" fontId="4" fillId="4" borderId="31" xfId="0" applyFont="1" applyFill="1" applyBorder="1" applyAlignment="1"/>
    <xf numFmtId="0" fontId="4" fillId="4" borderId="0" xfId="0" applyFont="1" applyFill="1" applyBorder="1" applyAlignment="1"/>
    <xf numFmtId="0" fontId="1" fillId="2" borderId="18" xfId="0" applyFont="1" applyFill="1" applyBorder="1" applyAlignment="1">
      <alignment horizontal="left" vertical="center"/>
    </xf>
    <xf numFmtId="9" fontId="10" fillId="2" borderId="18" xfId="0" applyNumberFormat="1" applyFont="1" applyFill="1" applyBorder="1" applyAlignment="1">
      <alignment horizontal="center" vertical="center"/>
    </xf>
    <xf numFmtId="0" fontId="11" fillId="2" borderId="43" xfId="0" applyFont="1" applyFill="1" applyBorder="1" applyAlignment="1">
      <alignment horizontal="center" vertical="center" wrapText="1"/>
    </xf>
    <xf numFmtId="0" fontId="11" fillId="2" borderId="65" xfId="0" applyFont="1" applyFill="1" applyBorder="1" applyAlignment="1">
      <alignment horizontal="center" vertical="center" wrapText="1"/>
    </xf>
    <xf numFmtId="0" fontId="11" fillId="2" borderId="47" xfId="0" applyFont="1" applyFill="1" applyBorder="1" applyAlignment="1">
      <alignment horizontal="center" vertical="center" wrapText="1"/>
    </xf>
    <xf numFmtId="0" fontId="13" fillId="2" borderId="65" xfId="0" applyFont="1" applyFill="1" applyBorder="1" applyAlignment="1">
      <alignment horizontal="center" vertical="center" wrapText="1"/>
    </xf>
    <xf numFmtId="0" fontId="13" fillId="2" borderId="65" xfId="0" applyNumberFormat="1" applyFont="1" applyFill="1" applyBorder="1" applyAlignment="1">
      <alignment horizontal="center" vertical="center" wrapText="1"/>
    </xf>
    <xf numFmtId="0" fontId="13" fillId="2" borderId="47" xfId="0" applyNumberFormat="1" applyFont="1" applyFill="1" applyBorder="1" applyAlignment="1">
      <alignment horizontal="center" vertical="center" wrapText="1"/>
    </xf>
    <xf numFmtId="0" fontId="11" fillId="2" borderId="26" xfId="0" applyFont="1" applyFill="1" applyBorder="1" applyAlignment="1">
      <alignment horizontal="center" vertical="center" wrapText="1"/>
    </xf>
    <xf numFmtId="0" fontId="11" fillId="2" borderId="6" xfId="0" applyFont="1" applyFill="1" applyBorder="1" applyAlignment="1">
      <alignment horizontal="center" vertical="center" wrapText="1"/>
    </xf>
    <xf numFmtId="0" fontId="11" fillId="2" borderId="1" xfId="0" applyFont="1" applyFill="1" applyBorder="1" applyAlignment="1">
      <alignment horizontal="center" vertical="center" wrapText="1"/>
    </xf>
    <xf numFmtId="0" fontId="1" fillId="3" borderId="18" xfId="0" applyFont="1" applyFill="1" applyBorder="1" applyAlignment="1">
      <alignment horizontal="left" vertical="center"/>
    </xf>
    <xf numFmtId="0" fontId="1" fillId="7" borderId="18" xfId="0" applyFont="1" applyFill="1" applyBorder="1" applyAlignment="1">
      <alignment horizontal="left" vertical="center"/>
    </xf>
    <xf numFmtId="0" fontId="10" fillId="7" borderId="18" xfId="0" applyFont="1" applyFill="1" applyBorder="1" applyAlignment="1">
      <alignment horizontal="center" vertical="center"/>
    </xf>
    <xf numFmtId="0" fontId="1" fillId="2" borderId="44" xfId="0" applyFont="1" applyFill="1" applyBorder="1" applyAlignment="1">
      <alignment horizontal="center" vertical="center" wrapText="1"/>
    </xf>
    <xf numFmtId="0" fontId="2" fillId="4" borderId="8" xfId="0" applyFont="1" applyFill="1" applyBorder="1" applyAlignment="1">
      <alignment horizontal="center" vertical="center" wrapText="1"/>
    </xf>
    <xf numFmtId="0" fontId="2" fillId="4" borderId="1" xfId="0" applyFont="1" applyFill="1" applyBorder="1" applyAlignment="1">
      <alignment horizontal="center" vertical="center" wrapText="1"/>
    </xf>
    <xf numFmtId="0" fontId="2" fillId="4" borderId="9" xfId="0" applyFont="1" applyFill="1" applyBorder="1" applyAlignment="1">
      <alignment horizontal="center" vertical="center" wrapText="1"/>
    </xf>
    <xf numFmtId="0" fontId="2" fillId="4" borderId="17" xfId="0" applyFont="1" applyFill="1" applyBorder="1" applyAlignment="1">
      <alignment horizontal="center" wrapText="1"/>
    </xf>
    <xf numFmtId="0" fontId="6" fillId="4" borderId="23" xfId="0" applyFont="1" applyFill="1" applyBorder="1" applyAlignment="1">
      <alignment horizontal="center" vertical="center" wrapText="1"/>
    </xf>
    <xf numFmtId="0" fontId="6" fillId="4" borderId="24" xfId="0" applyFont="1" applyFill="1" applyBorder="1" applyAlignment="1">
      <alignment horizontal="center" vertical="center" wrapText="1"/>
    </xf>
    <xf numFmtId="0" fontId="7" fillId="4" borderId="25" xfId="0" applyFont="1" applyFill="1" applyBorder="1" applyAlignment="1">
      <alignment horizontal="center" vertical="center" wrapText="1"/>
    </xf>
    <xf numFmtId="0" fontId="2" fillId="4" borderId="26" xfId="0" applyFont="1" applyFill="1" applyBorder="1" applyAlignment="1">
      <alignment horizontal="center" vertical="center"/>
    </xf>
    <xf numFmtId="0" fontId="2" fillId="4" borderId="7" xfId="0" applyFont="1" applyFill="1" applyBorder="1" applyAlignment="1">
      <alignment horizontal="center" vertical="center"/>
    </xf>
    <xf numFmtId="0" fontId="6" fillId="4" borderId="28" xfId="0" applyFont="1" applyFill="1" applyBorder="1" applyAlignment="1">
      <alignment horizontal="center" vertical="center" wrapText="1"/>
    </xf>
    <xf numFmtId="0" fontId="6" fillId="4" borderId="29" xfId="0" applyFont="1" applyFill="1" applyBorder="1" applyAlignment="1">
      <alignment horizontal="center" vertical="center" wrapText="1"/>
    </xf>
    <xf numFmtId="0" fontId="2" fillId="4" borderId="31" xfId="0" applyFont="1" applyFill="1" applyBorder="1" applyAlignment="1">
      <alignment horizontal="left" vertical="top" wrapText="1"/>
    </xf>
    <xf numFmtId="0" fontId="2" fillId="4" borderId="0" xfId="0" applyFont="1" applyFill="1" applyBorder="1" applyAlignment="1">
      <alignment horizontal="left" vertical="top" wrapText="1"/>
    </xf>
    <xf numFmtId="0" fontId="2" fillId="4" borderId="26" xfId="0" applyFont="1" applyFill="1" applyBorder="1" applyAlignment="1">
      <alignment horizontal="center" vertical="center" wrapText="1"/>
    </xf>
    <xf numFmtId="0" fontId="2" fillId="4" borderId="7" xfId="0" applyFont="1" applyFill="1" applyBorder="1" applyAlignment="1">
      <alignment horizontal="center" vertical="center" wrapText="1"/>
    </xf>
    <xf numFmtId="0" fontId="2" fillId="4" borderId="27" xfId="0" applyFont="1" applyFill="1" applyBorder="1" applyAlignment="1">
      <alignment horizontal="center" vertical="center" wrapText="1"/>
    </xf>
    <xf numFmtId="0" fontId="7" fillId="0" borderId="29" xfId="0" applyFont="1" applyBorder="1" applyAlignment="1">
      <alignment horizontal="center" vertical="center" wrapText="1"/>
    </xf>
    <xf numFmtId="0" fontId="7" fillId="0" borderId="30" xfId="0" applyFont="1" applyBorder="1" applyAlignment="1">
      <alignment horizontal="center" vertical="center" wrapText="1"/>
    </xf>
    <xf numFmtId="0" fontId="7" fillId="0" borderId="32" xfId="0" applyFont="1" applyBorder="1" applyAlignment="1">
      <alignment horizontal="center" vertical="center" wrapText="1"/>
    </xf>
    <xf numFmtId="0" fontId="7" fillId="0" borderId="33" xfId="0" applyFont="1" applyBorder="1" applyAlignment="1">
      <alignment horizontal="center" vertical="center" wrapText="1"/>
    </xf>
    <xf numFmtId="0" fontId="7" fillId="0" borderId="34" xfId="0" applyFont="1" applyBorder="1" applyAlignment="1">
      <alignment horizontal="center" vertical="center" wrapText="1"/>
    </xf>
    <xf numFmtId="0" fontId="1" fillId="4" borderId="0" xfId="0" applyFont="1" applyFill="1" applyBorder="1" applyAlignment="1">
      <alignment horizontal="center"/>
    </xf>
    <xf numFmtId="0" fontId="1" fillId="4" borderId="31" xfId="0" applyFont="1" applyFill="1" applyBorder="1" applyAlignment="1">
      <alignment horizontal="center"/>
    </xf>
    <xf numFmtId="9" fontId="5" fillId="4" borderId="51" xfId="0" applyNumberFormat="1" applyFont="1" applyFill="1" applyBorder="1" applyAlignment="1">
      <alignment horizontal="center" vertical="center"/>
    </xf>
    <xf numFmtId="9" fontId="5" fillId="4" borderId="63" xfId="0" applyNumberFormat="1" applyFont="1" applyFill="1" applyBorder="1" applyAlignment="1">
      <alignment horizontal="center" vertical="center"/>
    </xf>
    <xf numFmtId="9" fontId="5" fillId="4" borderId="62" xfId="0" applyNumberFormat="1" applyFont="1" applyFill="1" applyBorder="1" applyAlignment="1">
      <alignment horizontal="center" vertical="center"/>
    </xf>
    <xf numFmtId="0" fontId="10" fillId="4" borderId="38" xfId="0" applyFont="1" applyFill="1" applyBorder="1" applyAlignment="1">
      <alignment horizontal="center" vertical="center"/>
    </xf>
    <xf numFmtId="0" fontId="10" fillId="4" borderId="64" xfId="0" applyFont="1" applyFill="1" applyBorder="1" applyAlignment="1">
      <alignment horizontal="center" vertical="center"/>
    </xf>
    <xf numFmtId="0" fontId="6" fillId="4" borderId="0" xfId="0" applyFont="1" applyFill="1" applyBorder="1" applyAlignment="1">
      <alignment horizontal="center" vertical="center" wrapText="1"/>
    </xf>
    <xf numFmtId="0" fontId="6" fillId="4" borderId="33"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60" xfId="0" applyFont="1" applyFill="1" applyBorder="1" applyAlignment="1">
      <alignment horizontal="center" vertical="center" wrapText="1"/>
    </xf>
    <xf numFmtId="0" fontId="6" fillId="4" borderId="61" xfId="0" applyFont="1" applyFill="1" applyBorder="1" applyAlignment="1">
      <alignment horizontal="center" vertical="center" wrapText="1"/>
    </xf>
    <xf numFmtId="0" fontId="6" fillId="4" borderId="58" xfId="0" applyFont="1" applyFill="1" applyBorder="1" applyAlignment="1">
      <alignment horizontal="center" vertical="center" wrapText="1"/>
    </xf>
    <xf numFmtId="0" fontId="6" fillId="4" borderId="3" xfId="0" applyFont="1" applyFill="1" applyBorder="1" applyAlignment="1">
      <alignment horizontal="center" vertical="center" wrapText="1"/>
    </xf>
    <xf numFmtId="0" fontId="6" fillId="4" borderId="59" xfId="0" applyFont="1" applyFill="1" applyBorder="1" applyAlignment="1">
      <alignment horizontal="center" vertical="center" wrapText="1"/>
    </xf>
    <xf numFmtId="0" fontId="6" fillId="4" borderId="52" xfId="0" applyFont="1" applyFill="1" applyBorder="1" applyAlignment="1">
      <alignment horizontal="center" vertical="center" wrapText="1"/>
    </xf>
    <xf numFmtId="0" fontId="6" fillId="4" borderId="49" xfId="0" applyFont="1" applyFill="1" applyBorder="1" applyAlignment="1">
      <alignment horizontal="center" vertical="center" wrapText="1"/>
    </xf>
    <xf numFmtId="0" fontId="7" fillId="4" borderId="53" xfId="0" applyFont="1" applyFill="1" applyBorder="1" applyAlignment="1">
      <alignment horizontal="center" vertical="center" wrapText="1"/>
    </xf>
    <xf numFmtId="0" fontId="6" fillId="4" borderId="53" xfId="0" applyFont="1" applyFill="1" applyBorder="1" applyAlignment="1">
      <alignment horizontal="center" vertical="center" wrapText="1"/>
    </xf>
    <xf numFmtId="0" fontId="2" fillId="4" borderId="27" xfId="0" applyFont="1" applyFill="1" applyBorder="1" applyAlignment="1">
      <alignment horizontal="center" vertical="center"/>
    </xf>
  </cellXfs>
  <cellStyles count="3">
    <cellStyle name="Normal" xfId="0" builtinId="0"/>
    <cellStyle name="Normal_2252AM-Estimatif matériel-LEMONIER-5" xfId="1"/>
    <cellStyle name="Pourcentage" xfId="2" builtinId="5"/>
  </cellStyles>
  <dxfs count="131">
    <dxf>
      <fill>
        <patternFill>
          <bgColor theme="3" tint="0.59996337778862885"/>
        </patternFill>
      </fill>
    </dxf>
    <dxf>
      <fill>
        <patternFill>
          <bgColor theme="3" tint="0.59996337778862885"/>
        </patternFill>
      </fill>
    </dxf>
    <dxf>
      <fill>
        <patternFill>
          <bgColor theme="3" tint="0.59996337778862885"/>
        </patternFill>
      </fill>
    </dxf>
    <dxf>
      <fill>
        <patternFill>
          <bgColor theme="3" tint="0.59996337778862885"/>
        </patternFill>
      </fill>
    </dxf>
    <dxf>
      <fill>
        <patternFill>
          <bgColor theme="0"/>
        </patternFill>
      </fill>
    </dxf>
    <dxf>
      <fill>
        <patternFill>
          <bgColor theme="3" tint="0.59996337778862885"/>
        </patternFill>
      </fill>
    </dxf>
    <dxf>
      <fill>
        <patternFill>
          <bgColor theme="3" tint="0.59996337778862885"/>
        </patternFill>
      </fill>
    </dxf>
    <dxf>
      <fill>
        <patternFill>
          <bgColor theme="3" tint="0.59996337778862885"/>
        </patternFill>
      </fill>
    </dxf>
    <dxf>
      <fill>
        <patternFill>
          <bgColor theme="3" tint="0.59996337778862885"/>
        </patternFill>
      </fill>
    </dxf>
    <dxf>
      <fill>
        <patternFill>
          <bgColor theme="3" tint="0.59996337778862885"/>
        </patternFill>
      </fill>
    </dxf>
    <dxf>
      <fill>
        <patternFill>
          <bgColor theme="3" tint="0.59996337778862885"/>
        </patternFill>
      </fill>
    </dxf>
    <dxf>
      <fill>
        <patternFill>
          <bgColor theme="3" tint="0.59996337778862885"/>
        </patternFill>
      </fill>
    </dxf>
    <dxf>
      <fill>
        <patternFill>
          <bgColor theme="3" tint="0.59996337778862885"/>
        </patternFill>
      </fill>
    </dxf>
    <dxf>
      <fill>
        <patternFill>
          <bgColor theme="0"/>
        </patternFill>
      </fill>
    </dxf>
    <dxf>
      <fill>
        <patternFill>
          <bgColor theme="3" tint="0.59996337778862885"/>
        </patternFill>
      </fill>
    </dxf>
    <dxf>
      <fill>
        <patternFill>
          <bgColor theme="3" tint="0.59996337778862885"/>
        </patternFill>
      </fill>
    </dxf>
    <dxf>
      <fill>
        <patternFill>
          <bgColor theme="3" tint="0.59996337778862885"/>
        </patternFill>
      </fill>
    </dxf>
    <dxf>
      <fill>
        <patternFill>
          <bgColor theme="3" tint="0.59996337778862885"/>
        </patternFill>
      </fill>
    </dxf>
    <dxf>
      <fill>
        <patternFill>
          <bgColor theme="3" tint="0.59996337778862885"/>
        </patternFill>
      </fill>
    </dxf>
    <dxf>
      <fill>
        <patternFill>
          <bgColor theme="3" tint="0.59996337778862885"/>
        </patternFill>
      </fill>
    </dxf>
    <dxf>
      <fill>
        <patternFill>
          <bgColor theme="3" tint="0.59996337778862885"/>
        </patternFill>
      </fill>
    </dxf>
    <dxf>
      <fill>
        <patternFill>
          <bgColor theme="3" tint="0.59996337778862885"/>
        </patternFill>
      </fill>
    </dxf>
    <dxf>
      <font>
        <b val="0"/>
        <i val="0"/>
        <strike val="0"/>
        <condense val="0"/>
        <extend val="0"/>
        <outline val="0"/>
        <shadow val="0"/>
        <u val="none"/>
        <vertAlign val="baseline"/>
        <sz val="12"/>
        <color auto="1"/>
        <name val="Arial"/>
        <scheme val="none"/>
      </font>
      <numFmt numFmtId="0" formatCode="General"/>
      <fill>
        <patternFill patternType="solid">
          <fgColor indexed="64"/>
          <bgColor theme="0"/>
        </patternFill>
      </fill>
      <alignment horizontal="center" vertical="center" textRotation="0" wrapText="0" indent="0" justifyLastLine="0" shrinkToFit="0" readingOrder="0"/>
      <border diagonalUp="0" diagonalDown="0">
        <left/>
        <right style="thin">
          <color indexed="64"/>
        </right>
        <top style="thin">
          <color indexed="64"/>
        </top>
        <bottom style="thin">
          <color indexed="64"/>
        </bottom>
        <vertical/>
        <horizontal/>
      </border>
    </dxf>
    <dxf>
      <fill>
        <patternFill>
          <bgColor theme="3" tint="0.59996337778862885"/>
        </patternFill>
      </fill>
    </dxf>
    <dxf>
      <fill>
        <patternFill>
          <bgColor theme="3" tint="0.59996337778862885"/>
        </patternFill>
      </fill>
    </dxf>
    <dxf>
      <fill>
        <patternFill>
          <bgColor theme="3" tint="0.59996337778862885"/>
        </patternFill>
      </fill>
    </dxf>
    <dxf>
      <font>
        <b val="0"/>
        <i val="0"/>
        <strike val="0"/>
        <condense val="0"/>
        <extend val="0"/>
        <outline val="0"/>
        <shadow val="0"/>
        <u val="none"/>
        <vertAlign val="baseline"/>
        <sz val="12"/>
        <color auto="1"/>
        <name val="Arial"/>
        <scheme val="none"/>
      </font>
      <numFmt numFmtId="0" formatCode="General"/>
      <fill>
        <patternFill patternType="solid">
          <fgColor indexed="64"/>
          <bgColor theme="0"/>
        </patternFill>
      </fill>
      <alignment horizontal="center" vertical="center" textRotation="0" wrapText="0" indent="0" justifyLastLine="0" shrinkToFit="0" readingOrder="0"/>
      <border diagonalUp="0" diagonalDown="0">
        <left/>
        <right style="thin">
          <color indexed="64"/>
        </right>
        <top style="thin">
          <color indexed="64"/>
        </top>
        <bottom style="thin">
          <color indexed="64"/>
        </bottom>
        <vertical/>
        <horizontal/>
      </border>
    </dxf>
    <dxf>
      <fill>
        <patternFill>
          <bgColor theme="3" tint="0.59996337778862885"/>
        </patternFill>
      </fill>
    </dxf>
    <dxf>
      <fill>
        <patternFill>
          <bgColor theme="3" tint="0.59996337778862885"/>
        </patternFill>
      </fill>
    </dxf>
    <dxf>
      <fill>
        <patternFill>
          <bgColor theme="3" tint="0.59996337778862885"/>
        </patternFill>
      </fill>
    </dxf>
    <dxf>
      <fill>
        <patternFill>
          <bgColor theme="3" tint="0.59996337778862885"/>
        </patternFill>
      </fill>
    </dxf>
    <dxf>
      <fill>
        <patternFill>
          <bgColor theme="3" tint="0.59996337778862885"/>
        </patternFill>
      </fill>
    </dxf>
    <dxf>
      <fill>
        <patternFill>
          <bgColor theme="3" tint="0.59996337778862885"/>
        </patternFill>
      </fill>
    </dxf>
    <dxf>
      <fill>
        <patternFill>
          <bgColor theme="3" tint="0.59996337778862885"/>
        </patternFill>
      </fill>
    </dxf>
    <dxf>
      <fill>
        <patternFill>
          <bgColor theme="3" tint="0.59996337778862885"/>
        </patternFill>
      </fill>
    </dxf>
    <dxf>
      <fill>
        <patternFill>
          <bgColor theme="3" tint="0.59996337778862885"/>
        </patternFill>
      </fill>
    </dxf>
    <dxf>
      <fill>
        <patternFill>
          <bgColor theme="3" tint="0.59996337778862885"/>
        </patternFill>
      </fill>
    </dxf>
    <dxf>
      <fill>
        <patternFill>
          <bgColor theme="3" tint="0.59996337778862885"/>
        </patternFill>
      </fill>
    </dxf>
    <dxf>
      <fill>
        <patternFill>
          <bgColor theme="3" tint="0.59996337778862885"/>
        </patternFill>
      </fill>
    </dxf>
    <dxf>
      <fill>
        <patternFill>
          <bgColor theme="3" tint="0.59996337778862885"/>
        </patternFill>
      </fill>
    </dxf>
    <dxf>
      <fill>
        <patternFill>
          <bgColor theme="3" tint="0.59996337778862885"/>
        </patternFill>
      </fill>
    </dxf>
    <dxf>
      <fill>
        <patternFill>
          <bgColor theme="3" tint="0.59996337778862885"/>
        </patternFill>
      </fill>
    </dxf>
    <dxf>
      <fill>
        <patternFill>
          <bgColor theme="3" tint="0.59996337778862885"/>
        </patternFill>
      </fill>
    </dxf>
    <dxf>
      <fill>
        <patternFill>
          <bgColor theme="3" tint="0.59996337778862885"/>
        </patternFill>
      </fill>
    </dxf>
    <dxf>
      <fill>
        <patternFill>
          <bgColor theme="3" tint="0.59996337778862885"/>
        </patternFill>
      </fill>
    </dxf>
    <dxf>
      <fill>
        <patternFill>
          <bgColor theme="3" tint="0.59996337778862885"/>
        </patternFill>
      </fill>
    </dxf>
    <dxf>
      <fill>
        <patternFill>
          <bgColor theme="3" tint="0.59996337778862885"/>
        </patternFill>
      </fill>
    </dxf>
    <dxf>
      <fill>
        <patternFill>
          <bgColor theme="3" tint="0.59996337778862885"/>
        </patternFill>
      </fill>
    </dxf>
    <dxf>
      <fill>
        <patternFill>
          <bgColor theme="3" tint="0.59996337778862885"/>
        </patternFill>
      </fill>
    </dxf>
    <dxf>
      <fill>
        <patternFill>
          <bgColor theme="3" tint="0.59996337778862885"/>
        </patternFill>
      </fill>
    </dxf>
    <dxf>
      <fill>
        <patternFill>
          <bgColor theme="3" tint="0.59996337778862885"/>
        </patternFill>
      </fill>
    </dxf>
    <dxf>
      <font>
        <b val="0"/>
        <i val="0"/>
        <strike val="0"/>
        <condense val="0"/>
        <extend val="0"/>
        <outline val="0"/>
        <shadow val="0"/>
        <u val="none"/>
        <vertAlign val="baseline"/>
        <sz val="12"/>
        <color auto="1"/>
        <name val="Arial"/>
        <scheme val="none"/>
      </font>
      <numFmt numFmtId="0" formatCode="General"/>
      <fill>
        <patternFill patternType="solid">
          <fgColor indexed="64"/>
          <bgColor theme="0"/>
        </patternFill>
      </fill>
      <alignment horizontal="center" vertical="center" textRotation="0" wrapText="0" indent="0" justifyLastLine="0" shrinkToFit="0" readingOrder="0"/>
      <border diagonalUp="0" diagonalDown="0">
        <left/>
        <right style="thin">
          <color indexed="64"/>
        </right>
        <top style="thin">
          <color indexed="64"/>
        </top>
        <bottom style="thin">
          <color indexed="64"/>
        </bottom>
        <vertical/>
        <horizontal/>
      </border>
    </dxf>
    <dxf>
      <fill>
        <patternFill>
          <bgColor theme="3" tint="0.59996337778862885"/>
        </patternFill>
      </fill>
    </dxf>
    <dxf>
      <fill>
        <patternFill>
          <bgColor theme="3" tint="0.59996337778862885"/>
        </patternFill>
      </fill>
    </dxf>
    <dxf>
      <fill>
        <patternFill>
          <bgColor theme="3" tint="0.59996337778862885"/>
        </patternFill>
      </fill>
    </dxf>
    <dxf>
      <fill>
        <patternFill>
          <bgColor theme="3" tint="0.59996337778862885"/>
        </patternFill>
      </fill>
    </dxf>
    <dxf>
      <fill>
        <patternFill>
          <bgColor theme="3" tint="0.59996337778862885"/>
        </patternFill>
      </fill>
    </dxf>
    <dxf>
      <fill>
        <patternFill>
          <bgColor theme="3" tint="0.59996337778862885"/>
        </patternFill>
      </fill>
    </dxf>
    <dxf>
      <font>
        <b val="0"/>
        <i val="0"/>
        <strike val="0"/>
        <condense val="0"/>
        <extend val="0"/>
        <outline val="0"/>
        <shadow val="0"/>
        <u val="none"/>
        <vertAlign val="baseline"/>
        <sz val="12"/>
        <color auto="1"/>
        <name val="Arial"/>
        <scheme val="none"/>
      </font>
      <numFmt numFmtId="0" formatCode="General"/>
      <fill>
        <patternFill patternType="solid">
          <fgColor indexed="64"/>
          <bgColor theme="0"/>
        </patternFill>
      </fill>
      <alignment horizontal="left" vertical="center" textRotation="0" wrapText="0" indent="0" justifyLastLine="0" shrinkToFit="0" readingOrder="0"/>
      <border diagonalUp="0" diagonalDown="0">
        <left/>
        <right style="thin">
          <color indexed="64"/>
        </right>
        <top style="thin">
          <color indexed="64"/>
        </top>
        <bottom style="thin">
          <color indexed="64"/>
        </bottom>
        <vertical/>
        <horizontal/>
      </border>
    </dxf>
    <dxf>
      <font>
        <b val="0"/>
        <i val="0"/>
        <strike val="0"/>
        <condense val="0"/>
        <extend val="0"/>
        <outline val="0"/>
        <shadow val="0"/>
        <u val="none"/>
        <vertAlign val="baseline"/>
        <sz val="12"/>
        <color auto="1"/>
        <name val="Arial"/>
        <scheme val="none"/>
      </font>
      <numFmt numFmtId="0" formatCode="General"/>
      <fill>
        <patternFill patternType="solid">
          <fgColor indexed="64"/>
          <bgColor theme="0"/>
        </patternFill>
      </fill>
      <alignment horizontal="left" vertical="center" textRotation="0" wrapText="0" indent="0" justifyLastLine="0" shrinkToFit="0" readingOrder="0"/>
      <border diagonalUp="0" diagonalDown="0">
        <left/>
        <right style="thin">
          <color indexed="64"/>
        </right>
        <top style="thin">
          <color indexed="64"/>
        </top>
        <bottom style="thin">
          <color indexed="64"/>
        </bottom>
        <vertical/>
        <horizontal/>
      </border>
    </dxf>
    <dxf>
      <font>
        <b val="0"/>
        <i val="0"/>
        <strike val="0"/>
        <condense val="0"/>
        <extend val="0"/>
        <outline val="0"/>
        <shadow val="0"/>
        <u val="none"/>
        <vertAlign val="baseline"/>
        <sz val="12"/>
        <color auto="1"/>
        <name val="Arial"/>
        <scheme val="none"/>
      </font>
      <numFmt numFmtId="0" formatCode="General"/>
      <fill>
        <patternFill patternType="solid">
          <fgColor indexed="64"/>
          <bgColor rgb="FFFFFF00"/>
        </patternFill>
      </fill>
      <alignment horizontal="left" vertical="center" textRotation="0" wrapText="0" indent="0" justifyLastLine="0" shrinkToFit="0" readingOrder="0"/>
      <border diagonalUp="0" diagonalDown="0">
        <left/>
        <right style="thin">
          <color indexed="64"/>
        </right>
        <top style="thin">
          <color indexed="64"/>
        </top>
        <bottom style="thin">
          <color indexed="64"/>
        </bottom>
      </border>
    </dxf>
    <dxf>
      <font>
        <b val="0"/>
        <i val="0"/>
        <strike val="0"/>
        <condense val="0"/>
        <extend val="0"/>
        <outline val="0"/>
        <shadow val="0"/>
        <u val="none"/>
        <vertAlign val="baseline"/>
        <sz val="12"/>
        <color auto="1"/>
        <name val="Arial"/>
        <scheme val="none"/>
      </font>
      <numFmt numFmtId="0" formatCode="General"/>
      <fill>
        <patternFill patternType="solid">
          <fgColor indexed="64"/>
          <bgColor theme="0"/>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scheme val="none"/>
      </fon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0"/>
        <color auto="1"/>
        <name val="Arial"/>
        <scheme val="none"/>
      </fon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2"/>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scheme val="none"/>
      </font>
      <fill>
        <patternFill patternType="solid">
          <fgColor indexed="64"/>
          <bgColor theme="3" tint="0.59999389629810485"/>
        </patternFill>
      </fill>
      <alignment horizontal="center" vertical="center" textRotation="0" wrapText="1" indent="0" justifyLastLine="0" shrinkToFit="0" readingOrder="0"/>
      <border diagonalUp="0" diagonalDown="0" outline="0">
        <left style="thin">
          <color indexed="64"/>
        </left>
        <right style="medium">
          <color indexed="64"/>
        </right>
        <top style="thin">
          <color indexed="64"/>
        </top>
        <bottom style="thin">
          <color indexed="64"/>
        </bottom>
      </border>
    </dxf>
    <dxf>
      <font>
        <b val="0"/>
        <i val="0"/>
        <strike val="0"/>
        <condense val="0"/>
        <extend val="0"/>
        <outline val="0"/>
        <shadow val="0"/>
        <u val="none"/>
        <vertAlign val="baseline"/>
        <sz val="12"/>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scheme val="none"/>
      </font>
      <fill>
        <patternFill patternType="solid">
          <fgColor indexed="64"/>
          <bgColor theme="3" tint="0.59999389629810485"/>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auto="1"/>
        <name val="Arial"/>
        <scheme val="none"/>
      </font>
      <fill>
        <patternFill patternType="solid">
          <fgColor indexed="64"/>
          <bgColor theme="0"/>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scheme val="none"/>
      </font>
      <fill>
        <patternFill patternType="solid">
          <fgColor indexed="64"/>
          <bgColor theme="3" tint="0.59999389629810485"/>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auto="1"/>
        <name val="Arial"/>
        <scheme val="none"/>
      </font>
      <fill>
        <patternFill patternType="solid">
          <fgColor indexed="64"/>
          <bgColor theme="0"/>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12"/>
        <color auto="1"/>
        <name val="Arial"/>
        <scheme val="none"/>
      </font>
      <fill>
        <patternFill patternType="solid">
          <fgColor indexed="64"/>
          <bgColor theme="3" tint="0.59999389629810485"/>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scheme val="none"/>
      </font>
      <fill>
        <patternFill patternType="solid">
          <fgColor indexed="64"/>
          <bgColor theme="0"/>
        </patternFill>
      </fill>
      <alignment horizontal="left" vertical="center" textRotation="0" wrapText="0" indent="0" justifyLastLine="0" shrinkToFit="0" readingOrder="0"/>
      <border diagonalUp="0" diagonalDown="0">
        <left style="medium">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10"/>
        <color auto="1"/>
        <name val="Arial"/>
        <scheme val="none"/>
      </font>
      <fill>
        <patternFill patternType="solid">
          <fgColor indexed="64"/>
          <bgColor theme="3" tint="0.59999389629810485"/>
        </patternFill>
      </fill>
      <alignment horizontal="center" vertical="center" textRotation="0" wrapText="0" indent="0" justifyLastLine="0" shrinkToFit="0" readingOrder="0"/>
      <border diagonalUp="0" diagonalDown="0" outline="0">
        <left style="medium">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scheme val="none"/>
      </font>
      <fill>
        <patternFill patternType="solid">
          <fgColor indexed="64"/>
          <bgColor theme="3" tint="0.59999389629810485"/>
        </patternFill>
      </fill>
      <alignment horizontal="center" vertical="center" textRotation="0" wrapText="1" indent="0" justifyLastLine="0" shrinkToFit="0" readingOrder="0"/>
    </dxf>
    <dxf>
      <font>
        <b val="0"/>
        <i val="0"/>
        <strike val="0"/>
        <condense val="0"/>
        <extend val="0"/>
        <outline val="0"/>
        <shadow val="0"/>
        <u val="none"/>
        <vertAlign val="baseline"/>
        <sz val="12"/>
        <color auto="1"/>
        <name val="Arial"/>
        <scheme val="none"/>
      </font>
      <fill>
        <patternFill patternType="solid">
          <fgColor indexed="64"/>
          <bgColor theme="3" tint="0.59999389629810485"/>
        </patternFill>
      </fill>
      <alignment horizontal="left" vertical="center" textRotation="0" wrapText="0" indent="0" justifyLastLine="0" shrinkToFit="0" readingOrder="0"/>
      <border diagonalUp="0" diagonalDown="0">
        <left/>
        <right style="thin">
          <color indexed="64"/>
        </right>
        <top style="thin">
          <color indexed="64"/>
        </top>
        <bottom style="thin">
          <color indexed="64"/>
        </bottom>
        <vertical/>
        <horizontal/>
      </border>
    </dxf>
    <dxf>
      <font>
        <b val="0"/>
        <i val="0"/>
        <strike val="0"/>
        <condense val="0"/>
        <extend val="0"/>
        <outline val="0"/>
        <shadow val="0"/>
        <u val="none"/>
        <vertAlign val="baseline"/>
        <sz val="12"/>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12"/>
        <color auto="1"/>
        <name val="Arial"/>
        <scheme val="none"/>
      </font>
      <fill>
        <patternFill patternType="solid">
          <fgColor indexed="64"/>
          <bgColor theme="3" tint="0.59999389629810485"/>
        </patternFill>
      </fill>
      <alignment horizontal="left" vertical="center" textRotation="0" wrapText="0" indent="0" justifyLastLine="0" shrinkToFit="0" readingOrder="0"/>
      <border diagonalUp="0" diagonalDown="0">
        <left/>
        <right style="thin">
          <color indexed="64"/>
        </right>
        <top style="thin">
          <color indexed="64"/>
        </top>
        <bottom style="thin">
          <color indexed="64"/>
        </bottom>
        <vertical/>
        <horizontal/>
      </border>
    </dxf>
    <dxf>
      <font>
        <b val="0"/>
        <i val="0"/>
        <strike val="0"/>
        <condense val="0"/>
        <extend val="0"/>
        <outline val="0"/>
        <shadow val="0"/>
        <u val="none"/>
        <vertAlign val="baseline"/>
        <sz val="12"/>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auto="1"/>
        <name val="Arial"/>
        <scheme val="none"/>
      </font>
      <numFmt numFmtId="13" formatCode="0%"/>
      <fill>
        <patternFill patternType="solid">
          <fgColor indexed="64"/>
          <bgColor theme="0"/>
        </patternFill>
      </fill>
      <alignment horizontal="center" vertical="center" textRotation="0" wrapText="0" indent="0" justifyLastLine="0" shrinkToFit="0" readingOrder="0"/>
      <border diagonalUp="0" diagonalDown="0">
        <left/>
        <right style="thin">
          <color indexed="64"/>
        </right>
        <top style="thin">
          <color indexed="64"/>
        </top>
        <bottom style="thin">
          <color indexed="64"/>
        </bottom>
        <vertical/>
        <horizontal/>
      </border>
    </dxf>
    <dxf>
      <font>
        <b val="0"/>
        <i val="0"/>
        <strike val="0"/>
        <condense val="0"/>
        <extend val="0"/>
        <outline val="0"/>
        <shadow val="0"/>
        <u val="none"/>
        <vertAlign val="baseline"/>
        <sz val="12"/>
        <color auto="1"/>
        <name val="Arial"/>
        <scheme val="none"/>
      </font>
      <numFmt numFmtId="13" formatCode="0%"/>
      <fill>
        <patternFill patternType="solid">
          <fgColor indexed="64"/>
          <bgColor theme="0"/>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2"/>
        <color auto="1"/>
        <name val="Arial"/>
        <scheme val="none"/>
      </font>
      <numFmt numFmtId="0" formatCode="General"/>
      <fill>
        <patternFill patternType="solid">
          <fgColor indexed="64"/>
          <bgColor theme="0"/>
        </patternFill>
      </fill>
      <alignment horizontal="left" vertical="center" textRotation="0" wrapText="0" indent="0" justifyLastLine="0" shrinkToFit="0" readingOrder="0"/>
      <border diagonalUp="0" diagonalDown="0">
        <left/>
        <right style="thin">
          <color indexed="64"/>
        </right>
        <top style="thin">
          <color indexed="64"/>
        </top>
        <bottom style="thin">
          <color indexed="64"/>
        </bottom>
        <vertical/>
        <horizontal/>
      </border>
    </dxf>
    <dxf>
      <font>
        <b val="0"/>
        <i val="0"/>
        <strike val="0"/>
        <condense val="0"/>
        <extend val="0"/>
        <outline val="0"/>
        <shadow val="0"/>
        <u val="none"/>
        <vertAlign val="baseline"/>
        <sz val="12"/>
        <color auto="1"/>
        <name val="Arial"/>
        <scheme val="none"/>
      </font>
      <fill>
        <patternFill patternType="solid">
          <fgColor indexed="64"/>
          <bgColor theme="0"/>
        </patternFill>
      </fill>
      <alignment horizontal="left" vertical="center" textRotation="0" wrapText="1" indent="0" justifyLastLine="0" shrinkToFit="0" readingOrder="0"/>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2"/>
        <color auto="1"/>
        <name val="Arial"/>
        <scheme val="none"/>
      </font>
      <fill>
        <patternFill patternType="solid">
          <fgColor indexed="64"/>
          <bgColor theme="0"/>
        </patternFill>
      </fill>
      <alignment horizontal="left" vertical="center" textRotation="0" wrapText="1" indent="0" justifyLastLine="0" shrinkToFit="0" readingOrder="0"/>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2"/>
        <color auto="1"/>
        <name val="Arial"/>
        <scheme val="none"/>
      </font>
      <fill>
        <patternFill patternType="solid">
          <fgColor indexed="64"/>
          <bgColor theme="0"/>
        </patternFill>
      </fill>
      <alignment horizontal="left" vertical="center" textRotation="0" wrapText="1" indent="0" justifyLastLine="0" shrinkToFit="0" readingOrder="0"/>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Arial"/>
        <scheme val="none"/>
      </font>
      <fill>
        <patternFill patternType="solid">
          <fgColor indexed="64"/>
          <bgColor theme="0"/>
        </patternFill>
      </fill>
      <alignment horizontal="left" vertical="center" textRotation="0" wrapText="0" indent="0" justifyLastLine="0" shrinkToFit="0" readingOrder="0"/>
      <border diagonalUp="0" diagonalDown="0" outline="0">
        <left/>
        <right/>
        <top style="thin">
          <color indexed="64"/>
        </top>
        <bottom style="thin">
          <color indexed="64"/>
        </bottom>
      </border>
    </dxf>
    <dxf>
      <font>
        <b val="0"/>
        <i val="0"/>
        <strike val="0"/>
        <condense val="0"/>
        <extend val="0"/>
        <outline val="0"/>
        <shadow val="0"/>
        <u val="none"/>
        <vertAlign val="baseline"/>
        <sz val="10"/>
        <color auto="1"/>
        <name val="Arial"/>
        <scheme val="none"/>
      </font>
      <fill>
        <patternFill patternType="solid">
          <fgColor indexed="64"/>
          <bgColor theme="0"/>
        </patternFill>
      </fill>
      <alignment horizontal="left" vertical="center" textRotation="0" wrapText="0" indent="0" justifyLastLine="0" shrinkToFit="0" readingOrder="0"/>
      <border diagonalUp="0" diagonalDown="0" outline="0">
        <left/>
        <right style="thin">
          <color indexed="64"/>
        </right>
        <top style="thin">
          <color indexed="64"/>
        </top>
        <bottom style="thin">
          <color indexed="64"/>
        </bottom>
      </border>
    </dxf>
    <dxf>
      <border outline="0">
        <left style="medium">
          <color indexed="64"/>
        </left>
        <right style="thin">
          <color indexed="64"/>
        </right>
        <bottom style="thin">
          <color indexed="64"/>
        </bottom>
      </border>
    </dxf>
    <dxf>
      <font>
        <b val="0"/>
        <i val="0"/>
        <strike val="0"/>
        <condense val="0"/>
        <extend val="0"/>
        <outline val="0"/>
        <shadow val="0"/>
        <u val="none"/>
        <vertAlign val="baseline"/>
        <sz val="12"/>
        <color auto="1"/>
        <name val="Arial"/>
        <scheme val="none"/>
      </font>
      <fill>
        <patternFill patternType="solid">
          <fgColor indexed="64"/>
          <bgColor theme="0"/>
        </patternFill>
      </fill>
      <alignment horizontal="center" vertical="center" textRotation="0" wrapText="1" indent="0" justifyLastLine="0" shrinkToFit="0" readingOrder="0"/>
    </dxf>
    <dxf>
      <border outline="0">
        <bottom style="thin">
          <color indexed="64"/>
        </bottom>
      </border>
    </dxf>
    <dxf>
      <font>
        <b val="0"/>
        <i val="0"/>
        <strike val="0"/>
        <condense val="0"/>
        <extend val="0"/>
        <outline val="0"/>
        <shadow val="0"/>
        <u val="none"/>
        <vertAlign val="baseline"/>
        <sz val="12"/>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i val="0"/>
        <strike val="0"/>
        <condense val="0"/>
        <extend val="0"/>
        <outline val="0"/>
        <shadow val="0"/>
        <u val="none"/>
        <vertAlign val="baseline"/>
        <sz val="10"/>
        <color theme="0"/>
        <name val="Arial"/>
        <scheme val="none"/>
      </font>
      <numFmt numFmtId="2" formatCode="0.00"/>
      <fill>
        <patternFill patternType="solid">
          <fgColor indexed="64"/>
          <bgColor theme="4"/>
        </patternFill>
      </fill>
      <alignment horizontal="center" vertical="center" textRotation="0" wrapText="0" indent="0" justifyLastLine="0" shrinkToFit="0" readingOrder="0"/>
      <border diagonalUp="0" diagonalDown="0">
        <left style="medium">
          <color indexed="64"/>
        </left>
        <right style="medium">
          <color indexed="64"/>
        </right>
        <top style="medium">
          <color indexed="64"/>
        </top>
        <bottom style="medium">
          <color indexed="64"/>
        </bottom>
        <vertical/>
        <horizontal/>
      </border>
    </dxf>
    <dxf>
      <font>
        <b val="0"/>
        <i val="0"/>
        <strike val="0"/>
        <condense val="0"/>
        <extend val="0"/>
        <outline val="0"/>
        <shadow val="0"/>
        <u val="none"/>
        <vertAlign val="baseline"/>
        <sz val="12"/>
        <color auto="1"/>
        <name val="Arial"/>
        <scheme val="none"/>
      </font>
      <fill>
        <patternFill patternType="solid">
          <fgColor indexed="64"/>
          <bgColor theme="3" tint="0.59999389629810485"/>
        </patternFill>
      </fill>
      <alignment horizontal="left" vertical="center" textRotation="0" wrapText="1" indent="0" justifyLastLine="0" shrinkToFit="0" readingOrder="0"/>
      <border diagonalUp="0" diagonalDown="0" outline="0">
        <left style="medium">
          <color indexed="64"/>
        </left>
        <right style="medium">
          <color indexed="64"/>
        </right>
        <top style="medium">
          <color indexed="64"/>
        </top>
        <bottom style="medium">
          <color indexed="64"/>
        </bottom>
      </border>
    </dxf>
    <dxf>
      <font>
        <b/>
        <i val="0"/>
        <strike val="0"/>
        <condense val="0"/>
        <extend val="0"/>
        <outline val="0"/>
        <shadow val="0"/>
        <u val="none"/>
        <vertAlign val="baseline"/>
        <sz val="10"/>
        <color theme="0"/>
        <name val="Arial"/>
        <scheme val="none"/>
      </font>
      <numFmt numFmtId="1" formatCode="0"/>
      <fill>
        <patternFill patternType="solid">
          <fgColor indexed="64"/>
          <bgColor theme="4"/>
        </patternFill>
      </fill>
      <alignment horizontal="center" vertical="center" textRotation="0" wrapText="0" indent="0" justifyLastLine="0" shrinkToFit="0" readingOrder="0"/>
      <border diagonalUp="0" diagonalDown="0">
        <left style="medium">
          <color indexed="64"/>
        </left>
        <right style="medium">
          <color indexed="64"/>
        </right>
        <top style="medium">
          <color indexed="64"/>
        </top>
        <bottom style="medium">
          <color indexed="64"/>
        </bottom>
        <vertical/>
        <horizontal/>
      </border>
    </dxf>
    <dxf>
      <font>
        <b/>
        <i val="0"/>
        <strike val="0"/>
        <condense val="0"/>
        <extend val="0"/>
        <outline val="0"/>
        <shadow val="0"/>
        <u val="none"/>
        <vertAlign val="baseline"/>
        <sz val="12"/>
        <color auto="1"/>
        <name val="Arial"/>
        <scheme val="none"/>
      </font>
      <numFmt numFmtId="13" formatCode="0%"/>
      <fill>
        <patternFill patternType="solid">
          <fgColor indexed="64"/>
          <bgColor theme="3" tint="0.59999389629810485"/>
        </patternFill>
      </fill>
      <alignment horizontal="general" vertical="center" textRotation="0" wrapText="1" indent="0" justifyLastLine="0" shrinkToFit="0" readingOrder="0"/>
      <border diagonalUp="0" diagonalDown="0" outline="0">
        <left style="medium">
          <color indexed="64"/>
        </left>
        <right style="medium">
          <color indexed="64"/>
        </right>
        <top style="medium">
          <color indexed="64"/>
        </top>
        <bottom style="medium">
          <color indexed="64"/>
        </bottom>
      </border>
    </dxf>
    <dxf>
      <font>
        <b/>
        <i val="0"/>
        <strike val="0"/>
        <condense val="0"/>
        <extend val="0"/>
        <outline val="0"/>
        <shadow val="0"/>
        <u val="none"/>
        <vertAlign val="baseline"/>
        <sz val="10"/>
        <color theme="0"/>
        <name val="Arial"/>
        <scheme val="none"/>
      </font>
      <numFmt numFmtId="164" formatCode="#,##0\ &quot;€&quot;;\-#,##0\ &quot;€&quot;"/>
      <fill>
        <patternFill patternType="solid">
          <fgColor indexed="64"/>
          <bgColor theme="4"/>
        </patternFill>
      </fill>
      <alignment horizontal="center" vertical="center" textRotation="0" wrapText="0" indent="0" justifyLastLine="0" shrinkToFit="0" readingOrder="0"/>
      <border diagonalUp="0" diagonalDown="0">
        <left style="medium">
          <color indexed="64"/>
        </left>
        <right style="medium">
          <color indexed="64"/>
        </right>
        <top style="medium">
          <color indexed="64"/>
        </top>
        <bottom style="medium">
          <color indexed="64"/>
        </bottom>
        <vertical/>
        <horizontal/>
      </border>
    </dxf>
    <dxf>
      <font>
        <b val="0"/>
        <i val="0"/>
        <strike val="0"/>
        <condense val="0"/>
        <extend val="0"/>
        <outline val="0"/>
        <shadow val="0"/>
        <u val="none"/>
        <vertAlign val="baseline"/>
        <sz val="12"/>
        <color auto="1"/>
        <name val="Arial"/>
        <scheme val="none"/>
      </font>
      <fill>
        <patternFill patternType="solid">
          <fgColor indexed="64"/>
          <bgColor theme="3" tint="0.59999389629810485"/>
        </patternFill>
      </fill>
      <alignment horizontal="left" vertical="center" textRotation="0" wrapText="1" indent="0" justifyLastLine="0" shrinkToFit="0" readingOrder="0"/>
      <border diagonalUp="0" diagonalDown="0" outline="0">
        <left style="medium">
          <color indexed="64"/>
        </left>
        <right style="medium">
          <color indexed="64"/>
        </right>
        <top style="medium">
          <color indexed="64"/>
        </top>
        <bottom style="medium">
          <color indexed="64"/>
        </bottom>
      </border>
    </dxf>
    <dxf>
      <font>
        <b/>
        <i val="0"/>
        <strike val="0"/>
        <condense val="0"/>
        <extend val="0"/>
        <outline val="0"/>
        <shadow val="0"/>
        <u val="none"/>
        <vertAlign val="baseline"/>
        <sz val="10"/>
        <color theme="0"/>
        <name val="Arial"/>
        <scheme val="none"/>
      </font>
      <fill>
        <patternFill patternType="solid">
          <fgColor indexed="64"/>
          <bgColor theme="4"/>
        </patternFill>
      </fill>
      <alignment horizontal="center" vertical="center" textRotation="0" wrapText="0" indent="0" justifyLastLine="0" shrinkToFit="0" readingOrder="0"/>
      <border diagonalUp="0" diagonalDown="0">
        <left style="medium">
          <color indexed="64"/>
        </left>
        <right style="medium">
          <color indexed="64"/>
        </right>
        <top style="medium">
          <color indexed="64"/>
        </top>
        <bottom style="medium">
          <color indexed="64"/>
        </bottom>
        <vertical/>
        <horizontal/>
      </border>
    </dxf>
    <dxf>
      <font>
        <b val="0"/>
        <i val="0"/>
        <strike val="0"/>
        <condense val="0"/>
        <extend val="0"/>
        <outline val="0"/>
        <shadow val="0"/>
        <u val="none"/>
        <vertAlign val="baseline"/>
        <sz val="12"/>
        <color auto="1"/>
        <name val="Arial"/>
        <scheme val="none"/>
      </font>
      <fill>
        <patternFill patternType="solid">
          <fgColor indexed="64"/>
          <bgColor theme="3" tint="0.59999389629810485"/>
        </patternFill>
      </fill>
      <alignment horizontal="left" vertical="center" textRotation="0" wrapText="1" indent="0" justifyLastLine="0" shrinkToFit="0" readingOrder="0"/>
      <border diagonalUp="0" diagonalDown="0" outline="0">
        <left style="medium">
          <color indexed="64"/>
        </left>
        <right style="medium">
          <color indexed="64"/>
        </right>
        <top style="medium">
          <color indexed="64"/>
        </top>
        <bottom style="medium">
          <color indexed="64"/>
        </bottom>
      </border>
    </dxf>
    <dxf>
      <font>
        <b val="0"/>
        <i val="0"/>
        <strike val="0"/>
        <condense val="0"/>
        <extend val="0"/>
        <outline val="0"/>
        <shadow val="0"/>
        <u val="none"/>
        <vertAlign val="baseline"/>
        <sz val="10"/>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dxf>
    <dxf>
      <font>
        <b/>
        <i val="0"/>
        <strike val="0"/>
        <condense val="0"/>
        <extend val="0"/>
        <outline val="0"/>
        <shadow val="0"/>
        <u val="none"/>
        <vertAlign val="baseline"/>
        <sz val="10"/>
        <color theme="0"/>
        <name val="Arial"/>
        <scheme val="none"/>
      </font>
      <fill>
        <patternFill patternType="solid">
          <fgColor indexed="64"/>
          <bgColor theme="4"/>
        </patternFill>
      </fill>
      <alignment horizontal="center" vertical="center" textRotation="0" wrapText="0" indent="0" justifyLastLine="0" shrinkToFit="0" readingOrder="0"/>
    </dxf>
    <dxf>
      <font>
        <b val="0"/>
        <i val="0"/>
        <strike val="0"/>
        <condense val="0"/>
        <extend val="0"/>
        <outline val="0"/>
        <shadow val="0"/>
        <u val="none"/>
        <vertAlign val="baseline"/>
        <sz val="12"/>
        <color auto="1"/>
        <name val="Arial"/>
        <scheme val="none"/>
      </font>
      <fill>
        <patternFill patternType="solid">
          <fgColor indexed="64"/>
          <bgColor theme="3" tint="0.59999389629810485"/>
        </patternFill>
      </fill>
      <alignment horizontal="left" vertical="center" textRotation="0" wrapText="1" indent="0" justifyLastLine="0" shrinkToFit="0" readingOrder="0"/>
      <border diagonalUp="0" diagonalDown="0" outline="0">
        <left style="medium">
          <color indexed="64"/>
        </left>
        <right style="medium">
          <color indexed="64"/>
        </right>
        <top/>
        <bottom/>
      </border>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oneCellAnchor>
    <xdr:from>
      <xdr:col>10</xdr:col>
      <xdr:colOff>228600</xdr:colOff>
      <xdr:row>55</xdr:row>
      <xdr:rowOff>0</xdr:rowOff>
    </xdr:from>
    <xdr:ext cx="65" cy="172227"/>
    <xdr:sp macro="" textlink="">
      <xdr:nvSpPr>
        <xdr:cNvPr id="2" name="ZoneTexte 1">
          <a:extLst>
            <a:ext uri="{FF2B5EF4-FFF2-40B4-BE49-F238E27FC236}">
              <a16:creationId xmlns="" xmlns:a16="http://schemas.microsoft.com/office/drawing/2014/main" id="{00000000-0008-0000-0000-000002000000}"/>
            </a:ext>
          </a:extLst>
        </xdr:cNvPr>
        <xdr:cNvSpPr txBox="1"/>
      </xdr:nvSpPr>
      <xdr:spPr>
        <a:xfrm>
          <a:off x="11353800" y="4933406"/>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fr-FR" sz="1100"/>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8</xdr:col>
      <xdr:colOff>0</xdr:colOff>
      <xdr:row>53</xdr:row>
      <xdr:rowOff>0</xdr:rowOff>
    </xdr:from>
    <xdr:ext cx="65" cy="172227"/>
    <xdr:sp macro="" textlink="">
      <xdr:nvSpPr>
        <xdr:cNvPr id="2" name="ZoneTexte 1">
          <a:extLst>
            <a:ext uri="{FF2B5EF4-FFF2-40B4-BE49-F238E27FC236}">
              <a16:creationId xmlns="" xmlns:a16="http://schemas.microsoft.com/office/drawing/2014/main" id="{00000000-0008-0000-0100-000002000000}"/>
            </a:ext>
          </a:extLst>
        </xdr:cNvPr>
        <xdr:cNvSpPr txBox="1"/>
      </xdr:nvSpPr>
      <xdr:spPr>
        <a:xfrm>
          <a:off x="13891260" y="19920857"/>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fr-FR" sz="1100"/>
        </a:p>
      </xdr:txBody>
    </xdr:sp>
    <xdr:clientData/>
  </xdr:oneCellAnchor>
  <xdr:oneCellAnchor>
    <xdr:from>
      <xdr:col>8</xdr:col>
      <xdr:colOff>0</xdr:colOff>
      <xdr:row>54</xdr:row>
      <xdr:rowOff>0</xdr:rowOff>
    </xdr:from>
    <xdr:ext cx="65" cy="172227"/>
    <xdr:sp macro="" textlink="">
      <xdr:nvSpPr>
        <xdr:cNvPr id="4" name="ZoneTexte 3">
          <a:extLst>
            <a:ext uri="{FF2B5EF4-FFF2-40B4-BE49-F238E27FC236}">
              <a16:creationId xmlns="" xmlns:a16="http://schemas.microsoft.com/office/drawing/2014/main" id="{00000000-0008-0000-0100-000002000000}"/>
            </a:ext>
          </a:extLst>
        </xdr:cNvPr>
        <xdr:cNvSpPr txBox="1"/>
      </xdr:nvSpPr>
      <xdr:spPr>
        <a:xfrm>
          <a:off x="15967364" y="11187545"/>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fr-FR" sz="1100"/>
        </a:p>
      </xdr:txBody>
    </xdr:sp>
    <xdr:clientData/>
  </xdr:oneCellAnchor>
  <xdr:oneCellAnchor>
    <xdr:from>
      <xdr:col>8</xdr:col>
      <xdr:colOff>0</xdr:colOff>
      <xdr:row>55</xdr:row>
      <xdr:rowOff>0</xdr:rowOff>
    </xdr:from>
    <xdr:ext cx="65" cy="172227"/>
    <xdr:sp macro="" textlink="">
      <xdr:nvSpPr>
        <xdr:cNvPr id="6" name="ZoneTexte 5">
          <a:extLst>
            <a:ext uri="{FF2B5EF4-FFF2-40B4-BE49-F238E27FC236}">
              <a16:creationId xmlns="" xmlns:a16="http://schemas.microsoft.com/office/drawing/2014/main" id="{00000000-0008-0000-0100-000002000000}"/>
            </a:ext>
          </a:extLst>
        </xdr:cNvPr>
        <xdr:cNvSpPr txBox="1"/>
      </xdr:nvSpPr>
      <xdr:spPr>
        <a:xfrm>
          <a:off x="15967364" y="11187545"/>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fr-FR" sz="1100"/>
        </a:p>
      </xdr:txBody>
    </xdr:sp>
    <xdr:clientData/>
  </xdr:oneCellAnchor>
</xdr:wsDr>
</file>

<file path=xl/drawings/drawing3.xml><?xml version="1.0" encoding="utf-8"?>
<xdr:wsDr xmlns:xdr="http://schemas.openxmlformats.org/drawingml/2006/spreadsheetDrawing" xmlns:a="http://schemas.openxmlformats.org/drawingml/2006/main">
  <xdr:oneCellAnchor>
    <xdr:from>
      <xdr:col>10</xdr:col>
      <xdr:colOff>0</xdr:colOff>
      <xdr:row>56</xdr:row>
      <xdr:rowOff>0</xdr:rowOff>
    </xdr:from>
    <xdr:ext cx="65" cy="172227"/>
    <xdr:sp macro="" textlink="">
      <xdr:nvSpPr>
        <xdr:cNvPr id="2" name="ZoneTexte 1">
          <a:extLst>
            <a:ext uri="{FF2B5EF4-FFF2-40B4-BE49-F238E27FC236}">
              <a16:creationId xmlns="" xmlns:a16="http://schemas.microsoft.com/office/drawing/2014/main" id="{00000000-0008-0000-0200-000002000000}"/>
            </a:ext>
          </a:extLst>
        </xdr:cNvPr>
        <xdr:cNvSpPr txBox="1"/>
      </xdr:nvSpPr>
      <xdr:spPr>
        <a:xfrm>
          <a:off x="7909560" y="24599537"/>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fr-FR" sz="1100"/>
        </a:p>
      </xdr:txBody>
    </xdr:sp>
    <xdr:clientData/>
  </xdr:oneCellAnchor>
</xdr:wsDr>
</file>

<file path=xl/drawings/drawing4.xml><?xml version="1.0" encoding="utf-8"?>
<xdr:wsDr xmlns:xdr="http://schemas.openxmlformats.org/drawingml/2006/spreadsheetDrawing" xmlns:a="http://schemas.openxmlformats.org/drawingml/2006/main">
  <xdr:oneCellAnchor>
    <xdr:from>
      <xdr:col>6</xdr:col>
      <xdr:colOff>0</xdr:colOff>
      <xdr:row>46</xdr:row>
      <xdr:rowOff>0</xdr:rowOff>
    </xdr:from>
    <xdr:ext cx="65" cy="172227"/>
    <xdr:sp macro="" textlink="">
      <xdr:nvSpPr>
        <xdr:cNvPr id="3" name="ZoneTexte 2">
          <a:extLst>
            <a:ext uri="{FF2B5EF4-FFF2-40B4-BE49-F238E27FC236}">
              <a16:creationId xmlns="" xmlns:a16="http://schemas.microsoft.com/office/drawing/2014/main" id="{00000000-0008-0000-0300-000003000000}"/>
            </a:ext>
          </a:extLst>
        </xdr:cNvPr>
        <xdr:cNvSpPr txBox="1"/>
      </xdr:nvSpPr>
      <xdr:spPr>
        <a:xfrm>
          <a:off x="10294620" y="3690257"/>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fr-FR" sz="1100"/>
        </a:p>
      </xdr:txBody>
    </xdr:sp>
    <xdr:clientData/>
  </xdr:oneCellAnchor>
</xdr:wsDr>
</file>

<file path=xl/tables/table1.xml><?xml version="1.0" encoding="utf-8"?>
<table xmlns="http://schemas.openxmlformats.org/spreadsheetml/2006/main" id="1" name="Tableau1" displayName="Tableau1" ref="C5:AE60" headerRowCount="0" totalsRowShown="0" headerRowDxfId="130" dataDxfId="129">
  <tableColumns count="29">
    <tableColumn id="1" name="Colonne1" headerRowDxfId="128"/>
    <tableColumn id="2" name="Colonne2" headerRowDxfId="127"/>
    <tableColumn id="3" name="Colonne3" headerRowDxfId="126"/>
    <tableColumn id="4" name="Colonne4" headerRowDxfId="125"/>
    <tableColumn id="5" name="Colonne5" headerRowDxfId="124"/>
    <tableColumn id="6" name="Colonne6" headerRowDxfId="123"/>
    <tableColumn id="7" name="Colonne7" headerRowDxfId="122"/>
    <tableColumn id="8" name="Colonne8" headerRowDxfId="121"/>
    <tableColumn id="9" name="Colonne9" headerRowDxfId="120"/>
    <tableColumn id="10" name="Colonne10" headerRowDxfId="119"/>
    <tableColumn id="11" name="Colonne11" headerRowDxfId="118"/>
    <tableColumn id="12" name="Colonne12" headerRowDxfId="117"/>
    <tableColumn id="13" name="Colonne13" headerRowDxfId="116"/>
    <tableColumn id="14" name="Colonne14" headerRowDxfId="115"/>
    <tableColumn id="15" name="Colonne15" headerRowDxfId="114"/>
    <tableColumn id="16" name="Colonne16" headerRowDxfId="113"/>
    <tableColumn id="17" name="Colonne17" headerRowDxfId="112"/>
    <tableColumn id="18" name="Colonne18" headerRowDxfId="111"/>
    <tableColumn id="19" name="Colonne19" headerRowDxfId="110"/>
    <tableColumn id="20" name="Colonne20" headerRowDxfId="109"/>
    <tableColumn id="21" name="Colonne21" headerRowDxfId="108"/>
    <tableColumn id="22" name="Colonne22" headerRowDxfId="107"/>
    <tableColumn id="23" name="Colonne23" headerRowDxfId="106"/>
    <tableColumn id="24" name="Colonne24" headerRowDxfId="105"/>
    <tableColumn id="25" name="Colonne25" headerRowDxfId="104"/>
    <tableColumn id="26" name="Colonne26" headerRowDxfId="103" dataDxfId="102"/>
    <tableColumn id="27" name="Colonne27" headerRowDxfId="101" dataDxfId="100"/>
    <tableColumn id="28" name="Colonne28" headerRowDxfId="99" dataDxfId="98"/>
    <tableColumn id="29" name="Colonne29" headerRowDxfId="97" dataDxfId="96"/>
  </tableColumns>
  <tableStyleInfo name="TableStyleMedium9" showFirstColumn="0" showLastColumn="0" showRowStripes="1" showColumnStripes="0"/>
</table>
</file>

<file path=xl/tables/table2.xml><?xml version="1.0" encoding="utf-8"?>
<table xmlns="http://schemas.openxmlformats.org/spreadsheetml/2006/main" id="3" name="Tableau3" displayName="Tableau3" ref="B5:M56" headerRowCount="0" totalsRowShown="0" headerRowDxfId="95" dataDxfId="93" headerRowBorderDxfId="94" tableBorderDxfId="92">
  <tableColumns count="12">
    <tableColumn id="1" name="Colonne1" headerRowDxfId="91" dataDxfId="90">
      <calculatedColumnFormula>'LISTING EQUIPEMENTS'!C5</calculatedColumnFormula>
    </tableColumn>
    <tableColumn id="2" name="Colonne2" headerRowDxfId="89" dataDxfId="60">
      <calculatedColumnFormula>Tableau1[[#This Row],[Colonne2]]</calculatedColumnFormula>
    </tableColumn>
    <tableColumn id="3" name="Colonne3" headerRowDxfId="88" dataDxfId="61">
      <calculatedColumnFormula>Tableau1[[#This Row],[Colonne3]]</calculatedColumnFormula>
    </tableColumn>
    <tableColumn id="4" name="Colonne4" headerRowDxfId="87" dataDxfId="86">
      <calculatedColumnFormula>Tableau1[[#This Row],[Colonne4]]</calculatedColumnFormula>
    </tableColumn>
    <tableColumn id="5" name="Colonne5" headerRowDxfId="85" dataDxfId="59">
      <calculatedColumnFormula>Tableau1[[#This Row],[Colonne5]]</calculatedColumnFormula>
    </tableColumn>
    <tableColumn id="6" name="Colonne6" headerRowDxfId="84" dataDxfId="58">
      <calculatedColumnFormula>Tableau1[[#This Row],[Colonne6]]</calculatedColumnFormula>
    </tableColumn>
    <tableColumn id="7" name="Colonne7" headerRowDxfId="83" dataDxfId="51">
      <calculatedColumnFormula>IFERROR(Tableau1[[#This Row],[Colonne6]]*(1-$H$1),"")</calculatedColumnFormula>
    </tableColumn>
    <tableColumn id="8" name="Colonne8" headerRowDxfId="82" dataDxfId="26">
      <calculatedColumnFormula>IFERROR(Tableau3[[#This Row],[Colonne5]]*(Tableau3[[#This Row],[Colonne7]]),"")</calculatedColumnFormula>
    </tableColumn>
    <tableColumn id="9" name="Colonne9" headerRowDxfId="81" dataDxfId="80"/>
    <tableColumn id="10" name="Colonne10" headerRowDxfId="79" dataDxfId="22">
      <calculatedColumnFormula>IFERROR(Tableau3[[#This Row],[Colonne8]]*(Tableau3[[#This Row],[Colonne9]]),"")</calculatedColumnFormula>
    </tableColumn>
    <tableColumn id="11" name="Colonne11" headerRowDxfId="78" dataDxfId="77"/>
    <tableColumn id="12" name="Colonne12" headerRowDxfId="76" dataDxfId="75"/>
  </tableColumns>
  <tableStyleInfo name="TableStyleMedium9" showFirstColumn="0" showLastColumn="0" showRowStripes="1" showColumnStripes="0"/>
</table>
</file>

<file path=xl/tables/table3.xml><?xml version="1.0" encoding="utf-8"?>
<table xmlns="http://schemas.openxmlformats.org/spreadsheetml/2006/main" id="4" name="Tableau4" displayName="Tableau4" ref="B6:G56" headerRowCount="0" totalsRowShown="0" headerRowDxfId="74">
  <tableColumns count="6">
    <tableColumn id="1" name="Colonne1" headerRowDxfId="73" dataDxfId="72">
      <calculatedColumnFormula>'LISTING EQUIPEMENTS'!C7</calculatedColumnFormula>
    </tableColumn>
    <tableColumn id="2" name="Colonne2" headerRowDxfId="71" dataDxfId="70">
      <calculatedColumnFormula>'LISTING EQUIPEMENTS'!D7</calculatedColumnFormula>
    </tableColumn>
    <tableColumn id="3" name="Colonne3" headerRowDxfId="69" dataDxfId="68">
      <calculatedColumnFormula>'LISTING EQUIPEMENTS'!E7</calculatedColumnFormula>
    </tableColumn>
    <tableColumn id="4" name="Colonne4" headerRowDxfId="67" dataDxfId="66">
      <calculatedColumnFormula>'LISTING EQUIPEMENTS'!G7</calculatedColumnFormula>
    </tableColumn>
    <tableColumn id="5" name="Colonne5" headerRowDxfId="65" dataDxfId="64">
      <calculatedColumnFormula>'LISTING EQUIPEMENTS'!H7</calculatedColumnFormula>
    </tableColumn>
    <tableColumn id="6" name="Colonne6" headerRowDxfId="63" dataDxfId="62">
      <calculatedColumnFormula>IF(ISERROR(VLOOKUP('LISTING EQUIPEMENTS'!D7,BDD!D29:AB51,24,FALSE)),"",(VLOOKUP('LISTING EQUIPEMENTS'!D7,BDD!D29:AB51,24,FALSE)))</calculatedColumnFormula>
    </tableColumn>
  </tableColumns>
  <tableStyleInfo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5" Type="http://schemas.openxmlformats.org/officeDocument/2006/relationships/table" Target="../tables/table1.xm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4.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AF93"/>
  <sheetViews>
    <sheetView showGridLines="0" showZeros="0" zoomScale="70" zoomScaleNormal="70" zoomScaleSheetLayoutView="55" workbookViewId="0">
      <pane ySplit="4" topLeftCell="A5" activePane="bottomLeft" state="frozen"/>
      <selection activeCell="D36" sqref="D36"/>
      <selection pane="bottomLeft" activeCell="A6" sqref="A6:XFD6"/>
    </sheetView>
  </sheetViews>
  <sheetFormatPr baseColWidth="10" defaultColWidth="11.42578125" defaultRowHeight="12.75" outlineLevelCol="2" x14ac:dyDescent="0.2"/>
  <cols>
    <col min="1" max="2" width="11.42578125" style="3"/>
    <col min="3" max="3" width="13.5703125" style="73" customWidth="1"/>
    <col min="4" max="4" width="45.85546875" style="138" customWidth="1"/>
    <col min="5" max="5" width="17.5703125" style="73" bestFit="1" customWidth="1"/>
    <col min="6" max="6" width="16.28515625" style="73" customWidth="1"/>
    <col min="7" max="7" width="13.7109375" style="73" customWidth="1"/>
    <col min="8" max="8" width="19.7109375" style="73" customWidth="1"/>
    <col min="9" max="10" width="13.7109375" style="73" customWidth="1" outlineLevel="2"/>
    <col min="11" max="11" width="13.7109375" style="120" customWidth="1" outlineLevel="2"/>
    <col min="12" max="12" width="14.85546875" style="73" customWidth="1" outlineLevel="2"/>
    <col min="13" max="13" width="14.5703125" style="73" customWidth="1" outlineLevel="2"/>
    <col min="14" max="14" width="14.85546875" style="120" customWidth="1" outlineLevel="2"/>
    <col min="15" max="21" width="14.85546875" style="73" customWidth="1" outlineLevel="2"/>
    <col min="22" max="22" width="15" style="73" customWidth="1" outlineLevel="2"/>
    <col min="23" max="23" width="14.85546875" style="73" customWidth="1" outlineLevel="2"/>
    <col min="24" max="26" width="15" style="73" customWidth="1" outlineLevel="2"/>
    <col min="27" max="27" width="16.140625" style="3" customWidth="1" outlineLevel="1"/>
    <col min="28" max="28" width="17.85546875" style="3" customWidth="1" outlineLevel="1"/>
    <col min="29" max="29" width="17.85546875" style="3" customWidth="1"/>
    <col min="30" max="31" width="17.85546875" style="4" customWidth="1"/>
    <col min="32" max="32" width="11.42578125" style="2"/>
    <col min="33" max="16384" width="11.42578125" style="3"/>
  </cols>
  <sheetData>
    <row r="1" spans="1:32" ht="89.65" customHeight="1" thickBot="1" x14ac:dyDescent="0.25">
      <c r="B1" s="1"/>
      <c r="C1" s="1"/>
      <c r="D1" s="183"/>
      <c r="E1" s="183"/>
      <c r="F1" s="183"/>
      <c r="G1" s="183"/>
      <c r="H1" s="183"/>
      <c r="I1" s="122"/>
      <c r="J1" s="122"/>
      <c r="K1" s="122"/>
      <c r="L1" s="123" t="s">
        <v>91</v>
      </c>
      <c r="M1" s="122"/>
      <c r="N1" s="122"/>
      <c r="O1" s="123"/>
      <c r="P1" s="122"/>
      <c r="Q1" s="122"/>
      <c r="R1" s="122"/>
      <c r="S1" s="122"/>
      <c r="T1" s="122"/>
      <c r="U1" s="122"/>
      <c r="V1" s="122"/>
      <c r="W1" s="191" t="s">
        <v>92</v>
      </c>
      <c r="X1" s="191"/>
      <c r="Y1" s="191"/>
      <c r="Z1" s="192"/>
      <c r="AA1" s="2" t="s">
        <v>76</v>
      </c>
      <c r="AB1" s="95">
        <v>0.15</v>
      </c>
      <c r="AD1" s="96" t="s">
        <v>70</v>
      </c>
    </row>
    <row r="2" spans="1:32" ht="13.5" customHeight="1" thickBot="1" x14ac:dyDescent="0.25">
      <c r="A2" s="5"/>
      <c r="B2" s="5"/>
      <c r="C2" s="5"/>
      <c r="D2" s="135"/>
      <c r="E2" s="7"/>
      <c r="F2" s="7" t="s">
        <v>196</v>
      </c>
      <c r="G2" s="7"/>
      <c r="H2" s="8" t="s">
        <v>12</v>
      </c>
      <c r="I2" s="184" t="s">
        <v>0</v>
      </c>
      <c r="J2" s="185"/>
      <c r="K2" s="185"/>
      <c r="L2" s="185"/>
      <c r="M2" s="185"/>
      <c r="N2" s="186"/>
      <c r="O2" s="189" t="s">
        <v>75</v>
      </c>
      <c r="P2" s="196"/>
      <c r="Q2" s="197"/>
      <c r="R2" s="189" t="s">
        <v>1</v>
      </c>
      <c r="S2" s="190"/>
      <c r="T2" s="190"/>
      <c r="U2" s="190"/>
      <c r="V2" s="190"/>
      <c r="W2" s="190"/>
      <c r="X2" s="190"/>
      <c r="Y2" s="190"/>
      <c r="Z2" s="97" t="s">
        <v>73</v>
      </c>
      <c r="AA2" s="98"/>
      <c r="AB2" s="98"/>
      <c r="AC2" s="98"/>
      <c r="AD2" s="99"/>
      <c r="AE2" s="99"/>
    </row>
    <row r="3" spans="1:32" ht="25.5" customHeight="1" thickBot="1" x14ac:dyDescent="0.25">
      <c r="A3" s="11"/>
      <c r="B3" s="11"/>
      <c r="C3" s="11" t="s">
        <v>159</v>
      </c>
      <c r="D3" s="12" t="s">
        <v>15</v>
      </c>
      <c r="E3" s="12" t="s">
        <v>18</v>
      </c>
      <c r="F3" s="162" t="s">
        <v>197</v>
      </c>
      <c r="G3" s="12" t="s">
        <v>13</v>
      </c>
      <c r="H3" s="13"/>
      <c r="I3" s="124" t="s">
        <v>2</v>
      </c>
      <c r="J3" s="25"/>
      <c r="K3" s="94"/>
      <c r="L3" s="180" t="s">
        <v>3</v>
      </c>
      <c r="M3" s="181"/>
      <c r="N3" s="182"/>
      <c r="O3" s="198"/>
      <c r="P3" s="199"/>
      <c r="Q3" s="200"/>
      <c r="R3" s="193" t="s">
        <v>4</v>
      </c>
      <c r="S3" s="194"/>
      <c r="T3" s="195"/>
      <c r="U3" s="194" t="s">
        <v>5</v>
      </c>
      <c r="V3" s="194"/>
      <c r="W3" s="194"/>
      <c r="X3" s="187" t="s">
        <v>78</v>
      </c>
      <c r="Y3" s="188"/>
      <c r="Z3" s="97" t="s">
        <v>74</v>
      </c>
      <c r="AA3" s="97" t="s">
        <v>63</v>
      </c>
      <c r="AB3" s="97" t="s">
        <v>67</v>
      </c>
      <c r="AC3" s="97" t="s">
        <v>66</v>
      </c>
      <c r="AD3" s="100" t="s">
        <v>69</v>
      </c>
      <c r="AE3" s="100" t="s">
        <v>71</v>
      </c>
    </row>
    <row r="4" spans="1:32" ht="13.5" thickBot="1" x14ac:dyDescent="0.25">
      <c r="A4" s="16"/>
      <c r="B4" s="16"/>
      <c r="C4" s="16"/>
      <c r="D4" s="136"/>
      <c r="E4" s="18"/>
      <c r="F4" s="18" t="s">
        <v>198</v>
      </c>
      <c r="G4" s="18"/>
      <c r="H4" s="19" t="s">
        <v>14</v>
      </c>
      <c r="I4" s="20" t="s">
        <v>6</v>
      </c>
      <c r="J4" s="21" t="s">
        <v>7</v>
      </c>
      <c r="K4" s="152" t="s">
        <v>17</v>
      </c>
      <c r="L4" s="22" t="s">
        <v>6</v>
      </c>
      <c r="M4" s="23" t="s">
        <v>8</v>
      </c>
      <c r="N4" s="152" t="s">
        <v>17</v>
      </c>
      <c r="O4" s="22" t="s">
        <v>6</v>
      </c>
      <c r="P4" s="23" t="s">
        <v>8</v>
      </c>
      <c r="Q4" s="152" t="s">
        <v>17</v>
      </c>
      <c r="R4" s="22" t="s">
        <v>9</v>
      </c>
      <c r="S4" s="24" t="s">
        <v>10</v>
      </c>
      <c r="T4" s="152" t="s">
        <v>17</v>
      </c>
      <c r="U4" s="20" t="s">
        <v>11</v>
      </c>
      <c r="V4" s="24" t="s">
        <v>10</v>
      </c>
      <c r="W4" s="25" t="s">
        <v>17</v>
      </c>
      <c r="X4" s="26" t="s">
        <v>16</v>
      </c>
      <c r="Y4" s="25" t="s">
        <v>17</v>
      </c>
      <c r="Z4" s="97" t="s">
        <v>24</v>
      </c>
      <c r="AA4" s="97" t="s">
        <v>64</v>
      </c>
      <c r="AB4" s="97" t="s">
        <v>64</v>
      </c>
      <c r="AC4" s="97" t="s">
        <v>65</v>
      </c>
      <c r="AD4" s="100" t="s">
        <v>68</v>
      </c>
      <c r="AE4" s="100" t="s">
        <v>72</v>
      </c>
    </row>
    <row r="5" spans="1:32" s="83" customFormat="1" ht="16.5" thickBot="1" x14ac:dyDescent="0.25">
      <c r="A5" s="121"/>
      <c r="B5" s="113"/>
      <c r="C5" s="157"/>
      <c r="D5" s="157" t="s">
        <v>175</v>
      </c>
      <c r="E5" s="157">
        <v>1</v>
      </c>
      <c r="F5" s="157">
        <v>2</v>
      </c>
      <c r="G5" s="157">
        <v>3</v>
      </c>
      <c r="H5" s="157">
        <v>4</v>
      </c>
      <c r="I5" s="157">
        <v>5</v>
      </c>
      <c r="J5" s="157">
        <v>6</v>
      </c>
      <c r="K5" s="157">
        <v>7</v>
      </c>
      <c r="L5" s="157">
        <v>8</v>
      </c>
      <c r="M5" s="157">
        <v>9</v>
      </c>
      <c r="N5" s="157">
        <v>10</v>
      </c>
      <c r="O5" s="157">
        <v>11</v>
      </c>
      <c r="P5" s="157">
        <v>12</v>
      </c>
      <c r="Q5" s="157">
        <v>13</v>
      </c>
      <c r="R5" s="157">
        <v>14</v>
      </c>
      <c r="S5" s="157">
        <v>15</v>
      </c>
      <c r="T5" s="157">
        <v>16</v>
      </c>
      <c r="U5" s="157">
        <v>17</v>
      </c>
      <c r="V5" s="157">
        <v>18</v>
      </c>
      <c r="W5" s="157">
        <v>19</v>
      </c>
      <c r="X5" s="157">
        <v>20</v>
      </c>
      <c r="Y5" s="157">
        <v>21</v>
      </c>
      <c r="Z5" s="157">
        <v>22</v>
      </c>
      <c r="AA5" s="157">
        <v>23</v>
      </c>
      <c r="AB5" s="116">
        <f>AA5*(1-$AB$1)</f>
        <v>19.55</v>
      </c>
      <c r="AC5" s="116">
        <f>AB5*G5</f>
        <v>58.650000000000006</v>
      </c>
      <c r="AD5" s="112">
        <v>7.0000000000000007E-2</v>
      </c>
      <c r="AE5" s="116">
        <f t="shared" ref="AE5" si="0">AD5*AC5</f>
        <v>4.105500000000001</v>
      </c>
      <c r="AF5" s="114"/>
    </row>
    <row r="6" spans="1:32" s="83" customFormat="1" ht="13.5" thickBot="1" x14ac:dyDescent="0.25">
      <c r="A6" s="121"/>
      <c r="B6" s="113"/>
      <c r="C6" s="179"/>
      <c r="D6" s="179"/>
      <c r="E6" s="157"/>
      <c r="F6" s="157"/>
      <c r="G6" s="157"/>
      <c r="H6" s="157"/>
      <c r="I6" s="157"/>
      <c r="J6" s="157"/>
      <c r="K6" s="157"/>
      <c r="L6" s="157"/>
      <c r="M6" s="157"/>
      <c r="N6" s="157"/>
      <c r="O6" s="157"/>
      <c r="P6" s="157"/>
      <c r="Q6" s="157"/>
      <c r="R6" s="157"/>
      <c r="S6" s="157"/>
      <c r="T6" s="157"/>
      <c r="U6" s="157"/>
      <c r="V6" s="157"/>
      <c r="W6" s="157"/>
      <c r="X6" s="157"/>
      <c r="Y6" s="157"/>
      <c r="Z6" s="157"/>
      <c r="AA6" s="157"/>
      <c r="AB6" s="101"/>
      <c r="AC6" s="102"/>
      <c r="AD6" s="103"/>
      <c r="AE6" s="104"/>
      <c r="AF6" s="114"/>
    </row>
    <row r="7" spans="1:32" ht="16.5" thickBot="1" x14ac:dyDescent="0.25">
      <c r="A7" s="30"/>
      <c r="B7" s="111"/>
      <c r="C7" s="167"/>
      <c r="D7" s="168" t="s">
        <v>174</v>
      </c>
      <c r="E7" s="157">
        <v>24</v>
      </c>
      <c r="F7" s="157">
        <v>25</v>
      </c>
      <c r="G7" s="157">
        <v>26</v>
      </c>
      <c r="H7" s="157">
        <v>27</v>
      </c>
      <c r="I7" s="157">
        <v>28</v>
      </c>
      <c r="J7" s="157">
        <v>29</v>
      </c>
      <c r="K7" s="157">
        <v>30</v>
      </c>
      <c r="L7" s="157">
        <v>31</v>
      </c>
      <c r="M7" s="157">
        <v>32</v>
      </c>
      <c r="N7" s="157">
        <v>33</v>
      </c>
      <c r="O7" s="157">
        <v>34</v>
      </c>
      <c r="P7" s="157">
        <v>35</v>
      </c>
      <c r="Q7" s="157">
        <v>36</v>
      </c>
      <c r="R7" s="157">
        <v>37</v>
      </c>
      <c r="S7" s="157">
        <v>38</v>
      </c>
      <c r="T7" s="157">
        <v>39</v>
      </c>
      <c r="U7" s="157">
        <v>40</v>
      </c>
      <c r="V7" s="157">
        <v>41</v>
      </c>
      <c r="W7" s="157">
        <v>42</v>
      </c>
      <c r="X7" s="157">
        <v>43</v>
      </c>
      <c r="Y7" s="157">
        <v>44</v>
      </c>
      <c r="Z7" s="157">
        <v>45</v>
      </c>
      <c r="AA7" s="157">
        <v>46</v>
      </c>
      <c r="AB7" s="116">
        <f>AA7*(1-$AB$1)</f>
        <v>39.1</v>
      </c>
      <c r="AC7" s="116">
        <f>AB7*G7</f>
        <v>1016.6</v>
      </c>
      <c r="AD7" s="112">
        <v>7.0000000000000007E-2</v>
      </c>
      <c r="AE7" s="116">
        <f t="shared" ref="AE7:AE13" si="1">AD7*AC7</f>
        <v>71.162000000000006</v>
      </c>
    </row>
    <row r="8" spans="1:32" ht="16.5" thickBot="1" x14ac:dyDescent="0.25">
      <c r="A8" s="29"/>
      <c r="B8" s="111"/>
      <c r="C8" s="167"/>
      <c r="D8" s="170"/>
      <c r="E8" s="171" t="str">
        <f>IF(ISERROR(VLOOKUP($D8,BDD!$D$28:$AD$50,1,FALSE)),"",(VLOOKUP($D8,BDD!$D$28:$AD$50,2,FALSE)))</f>
        <v/>
      </c>
      <c r="F8" s="168"/>
      <c r="G8" s="170"/>
      <c r="H8" s="171" t="str">
        <f>IF(ISERROR(VLOOKUP($D8,BDD!$D$5:$AD$50,3,FALSE)),"",(VLOOKUP($D8,BDD!$D$5:$AD$50,4,FALSE)))</f>
        <v/>
      </c>
      <c r="I8" s="171" t="str">
        <f>IF(ISERROR(VLOOKUP($D8,BDD!$D$28:$AD$50,5,FALSE)),"",(VLOOKUP($D8,BDD!$D$28:$AD$50,5,FALSE)))</f>
        <v/>
      </c>
      <c r="J8" s="171" t="str">
        <f>IF(ISERROR(VLOOKUP($D8,BDD!$D$28:$AD$50,6,FALSE)),"",(VLOOKUP($D8,BDD!$D$28:$AD$50,6,FALSE)))</f>
        <v/>
      </c>
      <c r="K8" s="171" t="str">
        <f>IF(ISERROR(VLOOKUP($D8,BDD!$D$28:$AD$50,7,FALSE)),"",(VLOOKUP($D8,BDD!$D$28:$AD$50,7,FALSE)))</f>
        <v/>
      </c>
      <c r="L8" s="171" t="str">
        <f>IF(ISERROR(VLOOKUP($D8,BDD!$D$28:$AD$50,8,FALSE)),"",(VLOOKUP($D8,BDD!$D$28:$AD$50,8,FALSE)))</f>
        <v/>
      </c>
      <c r="M8" s="171" t="str">
        <f>IF(ISERROR(VLOOKUP($D8,BDD!$D$28:$AD$50,9,FALSE)),"",(VLOOKUP($D8,BDD!$D$28:$AD$50,9,FALSE)))</f>
        <v/>
      </c>
      <c r="N8" s="171" t="str">
        <f>IF(ISERROR(VLOOKUP($D8,BDD!$D$28:$AD$50,10,FALSE)),"",(VLOOKUP($D8,BDD!$D$28:$AD$50,10,FALSE)))</f>
        <v/>
      </c>
      <c r="O8" s="171" t="str">
        <f>IF(ISERROR(VLOOKUP($D8,BDD!$D$28:$AD$50,11,FALSE)),"",(VLOOKUP($D8,BDD!$D$28:$AD$50,11,FALSE)))</f>
        <v/>
      </c>
      <c r="P8" s="171" t="str">
        <f>IF(ISERROR(VLOOKUP($D8,BDD!$D$28:$AD$50,12,FALSE)),"",(VLOOKUP($D8,BDD!$D$28:$AD$50,12,FALSE)))</f>
        <v/>
      </c>
      <c r="Q8" s="171" t="str">
        <f>IF(ISERROR(VLOOKUP($D8,BDD!$D$28:$AD$50,13,FALSE)),"",(VLOOKUP($D8,BDD!$D$28:$AD$50,13,FALSE)))</f>
        <v/>
      </c>
      <c r="R8" s="171" t="str">
        <f>IF(ISERROR(VLOOKUP($D8,BDD!$D$28:$AD$50,14,FALSE)),"",(VLOOKUP($D8,BDD!$D$28:$AD$50,14,FALSE)))</f>
        <v/>
      </c>
      <c r="S8" s="171" t="str">
        <f>IF(ISERROR(VLOOKUP($D8,BDD!$D$28:$AD$50,15,FALSE)),"",(VLOOKUP($D8,BDD!$D$28:$AD$50,15,FALSE)))</f>
        <v/>
      </c>
      <c r="T8" s="171" t="str">
        <f>IF(ISERROR(VLOOKUP($D8,BDD!$D$28:$AD$50,16,FALSE)),"",(VLOOKUP($D8,BDD!$D$28:$AD$50,16,FALSE)))</f>
        <v/>
      </c>
      <c r="U8" s="171" t="str">
        <f>IF(ISERROR(VLOOKUP($D8,BDD!$D$28:$AD$50,17,FALSE)),"",(VLOOKUP($D8,BDD!$D$28:$AD$50,17,FALSE)))</f>
        <v/>
      </c>
      <c r="V8" s="171" t="str">
        <f>IF(ISERROR(VLOOKUP($D8,BDD!$D$28:$AD$50,18,FALSE)),"",(VLOOKUP($D8,BDD!$D$28:$AD$50,18,FALSE)))</f>
        <v/>
      </c>
      <c r="W8" s="171" t="str">
        <f>IF(ISERROR(VLOOKUP($D8,BDD!$D$28:$AD$50,19,FALSE)),"",(VLOOKUP($D8,BDD!$D$28:$AD$50,19,FALSE)))</f>
        <v/>
      </c>
      <c r="X8" s="171" t="str">
        <f>IF(ISERROR(VLOOKUP($D8,BDD!$D$28:$AD$50,20,FALSE)),"",(VLOOKUP($D8,BDD!$D$28:$AD$50,20,FALSE)))</f>
        <v/>
      </c>
      <c r="Y8" s="171" t="str">
        <f>IF(ISERROR(VLOOKUP($D8,BDD!$D$28:$AD$50,21,FALSE)),"",(VLOOKUP($D8,BDD!$D$28:$AD$50,21,FALSE)))</f>
        <v/>
      </c>
      <c r="Z8" s="172" t="str">
        <f>IF(ISERROR(VLOOKUP($D8,BDD!$D$28:$AD$50,22,FALSE)),"",(VLOOKUP($D8,BDD!$D$28:$AD$50,22,FALSE)))</f>
        <v/>
      </c>
      <c r="AA8" s="119" t="str">
        <f>IF(ISERROR(VLOOKUP($D9,BDD!$D$28:$AD$50,23,FALSE)),"",(VLOOKUP($D9,BDD!$D$28:$AD$50,23,FALSE)))</f>
        <v/>
      </c>
      <c r="AB8" s="116" t="e">
        <f t="shared" ref="AB8:AB55" si="2">AA8*(1-$AB$1)</f>
        <v>#VALUE!</v>
      </c>
      <c r="AC8" s="116" t="e">
        <f t="shared" ref="AC8:AC13" si="3">AB8*G9</f>
        <v>#VALUE!</v>
      </c>
      <c r="AD8" s="112">
        <v>7.0000000000000007E-2</v>
      </c>
      <c r="AE8" s="116" t="e">
        <f t="shared" si="1"/>
        <v>#VALUE!</v>
      </c>
    </row>
    <row r="9" spans="1:32" ht="16.5" thickBot="1" x14ac:dyDescent="0.25">
      <c r="A9" s="30"/>
      <c r="B9" s="111"/>
      <c r="C9" s="167"/>
      <c r="D9" s="168"/>
      <c r="E9" s="168" t="str">
        <f>IF(ISERROR(VLOOKUP($D9,BDD!$D$28:$AD$50,1,FALSE)),"",(VLOOKUP($D9,BDD!$D$28:$AD$50,2,FALSE)))</f>
        <v/>
      </c>
      <c r="F9" s="168"/>
      <c r="G9" s="168"/>
      <c r="H9" s="168" t="str">
        <f>IF(ISERROR(VLOOKUP($D9,BDD!$D$5:$AD$50,3,FALSE)),"",(VLOOKUP($D9,BDD!$D$5:$AD$50,4,FALSE)))</f>
        <v/>
      </c>
      <c r="I9" s="168" t="str">
        <f>IF(ISERROR(VLOOKUP($D9,BDD!$D$28:$AD$50,5,FALSE)),"",(VLOOKUP($D9,BDD!$D$28:$AD$50,5,FALSE)))</f>
        <v/>
      </c>
      <c r="J9" s="168" t="str">
        <f>IF(ISERROR(VLOOKUP($D9,BDD!$D$28:$AD$50,6,FALSE)),"",(VLOOKUP($D9,BDD!$D$28:$AD$50,6,FALSE)))</f>
        <v/>
      </c>
      <c r="K9" s="168" t="str">
        <f>IF(ISERROR(VLOOKUP($D9,BDD!$D$28:$AD$50,7,FALSE)),"",(VLOOKUP($D9,BDD!$D$28:$AD$50,7,FALSE)))</f>
        <v/>
      </c>
      <c r="L9" s="168" t="str">
        <f>IF(ISERROR(VLOOKUP($D9,BDD!$D$28:$AD$50,8,FALSE)),"",(VLOOKUP($D9,BDD!$D$28:$AD$50,8,FALSE)))</f>
        <v/>
      </c>
      <c r="M9" s="168" t="str">
        <f>IF(ISERROR(VLOOKUP($D9,BDD!$D$28:$AD$50,9,FALSE)),"",(VLOOKUP($D9,BDD!$D$28:$AD$50,9,FALSE)))</f>
        <v/>
      </c>
      <c r="N9" s="168" t="str">
        <f>IF(ISERROR(VLOOKUP($D9,BDD!$D$28:$AD$50,10,FALSE)),"",(VLOOKUP($D9,BDD!$D$28:$AD$50,10,FALSE)))</f>
        <v/>
      </c>
      <c r="O9" s="168" t="str">
        <f>IF(ISERROR(VLOOKUP($D9,BDD!$D$28:$AD$50,11,FALSE)),"",(VLOOKUP($D9,BDD!$D$28:$AD$50,11,FALSE)))</f>
        <v/>
      </c>
      <c r="P9" s="168" t="str">
        <f>IF(ISERROR(VLOOKUP($D9,BDD!$D$28:$AD$50,12,FALSE)),"",(VLOOKUP($D9,BDD!$D$28:$AD$50,12,FALSE)))</f>
        <v/>
      </c>
      <c r="Q9" s="168" t="str">
        <f>IF(ISERROR(VLOOKUP($D9,BDD!$D$28:$AD$50,13,FALSE)),"",(VLOOKUP($D9,BDD!$D$28:$AD$50,13,FALSE)))</f>
        <v/>
      </c>
      <c r="R9" s="168" t="str">
        <f>IF(ISERROR(VLOOKUP($D9,BDD!$D$28:$AD$50,14,FALSE)),"",(VLOOKUP($D9,BDD!$D$28:$AD$50,14,FALSE)))</f>
        <v/>
      </c>
      <c r="S9" s="168" t="str">
        <f>IF(ISERROR(VLOOKUP($D9,BDD!$D$28:$AD$50,15,FALSE)),"",(VLOOKUP($D9,BDD!$D$28:$AD$50,15,FALSE)))</f>
        <v/>
      </c>
      <c r="T9" s="168" t="str">
        <f>IF(ISERROR(VLOOKUP($D9,BDD!$D$28:$AD$50,16,FALSE)),"",(VLOOKUP($D9,BDD!$D$28:$AD$50,16,FALSE)))</f>
        <v/>
      </c>
      <c r="U9" s="168" t="str">
        <f>IF(ISERROR(VLOOKUP($D9,BDD!$D$28:$AD$50,17,FALSE)),"",(VLOOKUP($D9,BDD!$D$28:$AD$50,17,FALSE)))</f>
        <v/>
      </c>
      <c r="V9" s="168" t="str">
        <f>IF(ISERROR(VLOOKUP($D9,BDD!$D$28:$AD$50,18,FALSE)),"",(VLOOKUP($D9,BDD!$D$28:$AD$50,18,FALSE)))</f>
        <v/>
      </c>
      <c r="W9" s="168" t="str">
        <f>IF(ISERROR(VLOOKUP($D9,BDD!$D$28:$AD$50,19,FALSE)),"",(VLOOKUP($D9,BDD!$D$28:$AD$50,19,FALSE)))</f>
        <v/>
      </c>
      <c r="X9" s="168" t="str">
        <f>IF(ISERROR(VLOOKUP($D9,BDD!$D$28:$AD$50,20,FALSE)),"",(VLOOKUP($D9,BDD!$D$28:$AD$50,20,FALSE)))</f>
        <v/>
      </c>
      <c r="Y9" s="168" t="str">
        <f>IF(ISERROR(VLOOKUP($D9,BDD!$D$28:$AD$50,21,FALSE)),"",(VLOOKUP($D9,BDD!$D$28:$AD$50,21,FALSE)))</f>
        <v/>
      </c>
      <c r="Z9" s="169" t="str">
        <f>IF(ISERROR(VLOOKUP($D9,BDD!$D$28:$AD$50,22,FALSE)),"",(VLOOKUP($D9,BDD!$D$28:$AD$50,22,FALSE)))</f>
        <v/>
      </c>
      <c r="AA9" s="119" t="str">
        <f>IF(ISERROR(VLOOKUP($D10,BDD!$D$28:$AD$50,23,FALSE)),"",(VLOOKUP($D10,BDD!$D$28:$AD$50,23,FALSE)))</f>
        <v/>
      </c>
      <c r="AB9" s="116" t="e">
        <f t="shared" si="2"/>
        <v>#VALUE!</v>
      </c>
      <c r="AC9" s="116" t="e">
        <f t="shared" si="3"/>
        <v>#VALUE!</v>
      </c>
      <c r="AD9" s="112">
        <v>7.0000000000000007E-2</v>
      </c>
      <c r="AE9" s="116" t="e">
        <f t="shared" si="1"/>
        <v>#VALUE!</v>
      </c>
    </row>
    <row r="10" spans="1:32" ht="16.5" thickBot="1" x14ac:dyDescent="0.25">
      <c r="A10" s="29"/>
      <c r="B10" s="111"/>
      <c r="C10" s="167"/>
      <c r="D10" s="168"/>
      <c r="E10" s="168" t="str">
        <f>IF(ISERROR(VLOOKUP($D10,BDD!$D$28:$AD$50,1,FALSE)),"",(VLOOKUP($D10,BDD!$D$28:$AD$50,2,FALSE)))</f>
        <v/>
      </c>
      <c r="F10" s="168"/>
      <c r="G10" s="168"/>
      <c r="H10" s="168" t="str">
        <f>IF(ISERROR(VLOOKUP($D10,BDD!$D$5:$AD$50,3,FALSE)),"",(VLOOKUP($D10,BDD!$D$5:$AD$50,4,FALSE)))</f>
        <v/>
      </c>
      <c r="I10" s="168" t="str">
        <f>IF(ISERROR(VLOOKUP($D10,BDD!$D$28:$AD$50,5,FALSE)),"",(VLOOKUP($D10,BDD!$D$28:$AD$50,5,FALSE)))</f>
        <v/>
      </c>
      <c r="J10" s="168" t="str">
        <f>IF(ISERROR(VLOOKUP($D10,BDD!$D$28:$AD$50,6,FALSE)),"",(VLOOKUP($D10,BDD!$D$28:$AD$50,6,FALSE)))</f>
        <v/>
      </c>
      <c r="K10" s="168" t="str">
        <f>IF(ISERROR(VLOOKUP($D10,BDD!$D$28:$AD$50,7,FALSE)),"",(VLOOKUP($D10,BDD!$D$28:$AD$50,7,FALSE)))</f>
        <v/>
      </c>
      <c r="L10" s="168" t="str">
        <f>IF(ISERROR(VLOOKUP($D10,BDD!$D$28:$AD$50,8,FALSE)),"",(VLOOKUP($D10,BDD!$D$28:$AD$50,8,FALSE)))</f>
        <v/>
      </c>
      <c r="M10" s="168" t="str">
        <f>IF(ISERROR(VLOOKUP($D10,BDD!$D$28:$AD$50,9,FALSE)),"",(VLOOKUP($D10,BDD!$D$28:$AD$50,9,FALSE)))</f>
        <v/>
      </c>
      <c r="N10" s="168" t="str">
        <f>IF(ISERROR(VLOOKUP($D10,BDD!$D$28:$AD$50,10,FALSE)),"",(VLOOKUP($D10,BDD!$D$28:$AD$50,10,FALSE)))</f>
        <v/>
      </c>
      <c r="O10" s="168" t="str">
        <f>IF(ISERROR(VLOOKUP($D10,BDD!$D$28:$AD$50,11,FALSE)),"",(VLOOKUP($D10,BDD!$D$28:$AD$50,11,FALSE)))</f>
        <v/>
      </c>
      <c r="P10" s="168" t="str">
        <f>IF(ISERROR(VLOOKUP($D10,BDD!$D$28:$AD$50,12,FALSE)),"",(VLOOKUP($D10,BDD!$D$28:$AD$50,12,FALSE)))</f>
        <v/>
      </c>
      <c r="Q10" s="168" t="str">
        <f>IF(ISERROR(VLOOKUP($D10,BDD!$D$28:$AD$50,13,FALSE)),"",(VLOOKUP($D10,BDD!$D$28:$AD$50,13,FALSE)))</f>
        <v/>
      </c>
      <c r="R10" s="168" t="str">
        <f>IF(ISERROR(VLOOKUP($D10,BDD!$D$28:$AD$50,14,FALSE)),"",(VLOOKUP($D10,BDD!$D$28:$AD$50,14,FALSE)))</f>
        <v/>
      </c>
      <c r="S10" s="168" t="str">
        <f>IF(ISERROR(VLOOKUP($D10,BDD!$D$28:$AD$50,15,FALSE)),"",(VLOOKUP($D10,BDD!$D$28:$AD$50,15,FALSE)))</f>
        <v/>
      </c>
      <c r="T10" s="168" t="str">
        <f>IF(ISERROR(VLOOKUP($D10,BDD!$D$28:$AD$50,16,FALSE)),"",(VLOOKUP($D10,BDD!$D$28:$AD$50,16,FALSE)))</f>
        <v/>
      </c>
      <c r="U10" s="168" t="str">
        <f>IF(ISERROR(VLOOKUP($D10,BDD!$D$28:$AD$50,17,FALSE)),"",(VLOOKUP($D10,BDD!$D$28:$AD$50,17,FALSE)))</f>
        <v/>
      </c>
      <c r="V10" s="168" t="str">
        <f>IF(ISERROR(VLOOKUP($D10,BDD!$D$28:$AD$50,18,FALSE)),"",(VLOOKUP($D10,BDD!$D$28:$AD$50,18,FALSE)))</f>
        <v/>
      </c>
      <c r="W10" s="168" t="str">
        <f>IF(ISERROR(VLOOKUP($D10,BDD!$D$28:$AD$50,19,FALSE)),"",(VLOOKUP($D10,BDD!$D$28:$AD$50,19,FALSE)))</f>
        <v/>
      </c>
      <c r="X10" s="168" t="str">
        <f>IF(ISERROR(VLOOKUP($D10,BDD!$D$28:$AD$50,20,FALSE)),"",(VLOOKUP($D10,BDD!$D$28:$AD$50,20,FALSE)))</f>
        <v/>
      </c>
      <c r="Y10" s="168" t="str">
        <f>IF(ISERROR(VLOOKUP($D10,BDD!$D$28:$AD$50,21,FALSE)),"",(VLOOKUP($D10,BDD!$D$28:$AD$50,21,FALSE)))</f>
        <v/>
      </c>
      <c r="Z10" s="169" t="str">
        <f>IF(ISERROR(VLOOKUP($D10,BDD!$D$28:$AD$50,22,FALSE)),"",(VLOOKUP($D10,BDD!$D$28:$AD$50,22,FALSE)))</f>
        <v/>
      </c>
      <c r="AA10" s="119" t="str">
        <f>IF(ISERROR(VLOOKUP($D11,BDD!$D$28:$AD$50,23,FALSE)),"",(VLOOKUP($D11,BDD!$D$28:$AD$50,23,FALSE)))</f>
        <v/>
      </c>
      <c r="AB10" s="116" t="e">
        <f t="shared" si="2"/>
        <v>#VALUE!</v>
      </c>
      <c r="AC10" s="116" t="e">
        <f t="shared" si="3"/>
        <v>#VALUE!</v>
      </c>
      <c r="AD10" s="112">
        <v>7.0000000000000007E-2</v>
      </c>
      <c r="AE10" s="116" t="e">
        <f t="shared" si="1"/>
        <v>#VALUE!</v>
      </c>
    </row>
    <row r="11" spans="1:32" ht="16.5" thickBot="1" x14ac:dyDescent="0.25">
      <c r="A11" s="29"/>
      <c r="B11" s="111"/>
      <c r="C11" s="167"/>
      <c r="D11" s="168"/>
      <c r="E11" s="168" t="str">
        <f>IF(ISERROR(VLOOKUP($D11,BDD!$D$28:$AD$50,1,FALSE)),"",(VLOOKUP($D11,BDD!$D$28:$AD$50,2,FALSE)))</f>
        <v/>
      </c>
      <c r="F11" s="168"/>
      <c r="G11" s="168"/>
      <c r="H11" s="168" t="str">
        <f>IF(ISERROR(VLOOKUP($D11,BDD!$D$5:$AD$50,3,FALSE)),"",(VLOOKUP($D11,BDD!$D$5:$AD$50,4,FALSE)))</f>
        <v/>
      </c>
      <c r="I11" s="168" t="str">
        <f>IF(ISERROR(VLOOKUP($D11,BDD!$D$28:$AD$50,5,FALSE)),"",(VLOOKUP($D11,BDD!$D$28:$AD$50,5,FALSE)))</f>
        <v/>
      </c>
      <c r="J11" s="168" t="str">
        <f>IF(ISERROR(VLOOKUP($D11,BDD!$D$28:$AD$50,6,FALSE)),"",(VLOOKUP($D11,BDD!$D$28:$AD$50,6,FALSE)))</f>
        <v/>
      </c>
      <c r="K11" s="168" t="str">
        <f>IF(ISERROR(VLOOKUP($D11,BDD!$D$28:$AD$50,7,FALSE)),"",(VLOOKUP($D11,BDD!$D$28:$AD$50,7,FALSE)))</f>
        <v/>
      </c>
      <c r="L11" s="168" t="str">
        <f>IF(ISERROR(VLOOKUP($D11,BDD!$D$28:$AD$50,8,FALSE)),"",(VLOOKUP($D11,BDD!$D$28:$AD$50,8,FALSE)))</f>
        <v/>
      </c>
      <c r="M11" s="168" t="str">
        <f>IF(ISERROR(VLOOKUP($D11,BDD!$D$28:$AD$50,9,FALSE)),"",(VLOOKUP($D11,BDD!$D$28:$AD$50,9,FALSE)))</f>
        <v/>
      </c>
      <c r="N11" s="168" t="str">
        <f>IF(ISERROR(VLOOKUP($D11,BDD!$D$28:$AD$50,10,FALSE)),"",(VLOOKUP($D11,BDD!$D$28:$AD$50,10,FALSE)))</f>
        <v/>
      </c>
      <c r="O11" s="168" t="str">
        <f>IF(ISERROR(VLOOKUP($D11,BDD!$D$28:$AD$50,11,FALSE)),"",(VLOOKUP($D11,BDD!$D$28:$AD$50,11,FALSE)))</f>
        <v/>
      </c>
      <c r="P11" s="168" t="str">
        <f>IF(ISERROR(VLOOKUP($D11,BDD!$D$28:$AD$50,12,FALSE)),"",(VLOOKUP($D11,BDD!$D$28:$AD$50,12,FALSE)))</f>
        <v/>
      </c>
      <c r="Q11" s="168" t="str">
        <f>IF(ISERROR(VLOOKUP($D11,BDD!$D$28:$AD$50,13,FALSE)),"",(VLOOKUP($D11,BDD!$D$28:$AD$50,13,FALSE)))</f>
        <v/>
      </c>
      <c r="R11" s="168" t="str">
        <f>IF(ISERROR(VLOOKUP($D11,BDD!$D$28:$AD$50,14,FALSE)),"",(VLOOKUP($D11,BDD!$D$28:$AD$50,14,FALSE)))</f>
        <v/>
      </c>
      <c r="S11" s="168" t="str">
        <f>IF(ISERROR(VLOOKUP($D11,BDD!$D$28:$AD$50,15,FALSE)),"",(VLOOKUP($D11,BDD!$D$28:$AD$50,15,FALSE)))</f>
        <v/>
      </c>
      <c r="T11" s="168" t="str">
        <f>IF(ISERROR(VLOOKUP($D11,BDD!$D$28:$AD$50,16,FALSE)),"",(VLOOKUP($D11,BDD!$D$28:$AD$50,16,FALSE)))</f>
        <v/>
      </c>
      <c r="U11" s="168" t="str">
        <f>IF(ISERROR(VLOOKUP($D11,BDD!$D$28:$AD$50,17,FALSE)),"",(VLOOKUP($D11,BDD!$D$28:$AD$50,17,FALSE)))</f>
        <v/>
      </c>
      <c r="V11" s="168" t="str">
        <f>IF(ISERROR(VLOOKUP($D11,BDD!$D$28:$AD$50,18,FALSE)),"",(VLOOKUP($D11,BDD!$D$28:$AD$50,18,FALSE)))</f>
        <v/>
      </c>
      <c r="W11" s="168" t="str">
        <f>IF(ISERROR(VLOOKUP($D11,BDD!$D$28:$AD$50,19,FALSE)),"",(VLOOKUP($D11,BDD!$D$28:$AD$50,19,FALSE)))</f>
        <v/>
      </c>
      <c r="X11" s="168" t="str">
        <f>IF(ISERROR(VLOOKUP($D11,BDD!$D$28:$AD$50,20,FALSE)),"",(VLOOKUP($D11,BDD!$D$28:$AD$50,20,FALSE)))</f>
        <v/>
      </c>
      <c r="Y11" s="168" t="str">
        <f>IF(ISERROR(VLOOKUP($D11,BDD!$D$28:$AD$50,21,FALSE)),"",(VLOOKUP($D11,BDD!$D$28:$AD$50,21,FALSE)))</f>
        <v/>
      </c>
      <c r="Z11" s="169" t="str">
        <f>IF(ISERROR(VLOOKUP($D11,BDD!$D$28:$AD$50,22,FALSE)),"",(VLOOKUP($D11,BDD!$D$28:$AD$50,22,FALSE)))</f>
        <v/>
      </c>
      <c r="AA11" s="119" t="str">
        <f>IF(ISERROR(VLOOKUP(#REF!,BDD!$D$28:$AD$50,23,FALSE)),"",(VLOOKUP(#REF!,BDD!$D$28:$AD$50,23,FALSE)))</f>
        <v/>
      </c>
      <c r="AB11" s="116" t="e">
        <f t="shared" si="2"/>
        <v>#VALUE!</v>
      </c>
      <c r="AC11" s="116" t="e">
        <f>AB11*#REF!</f>
        <v>#VALUE!</v>
      </c>
      <c r="AD11" s="112">
        <v>7.0000000000000007E-2</v>
      </c>
      <c r="AE11" s="116" t="e">
        <f t="shared" si="1"/>
        <v>#VALUE!</v>
      </c>
    </row>
    <row r="12" spans="1:32" ht="16.5" thickBot="1" x14ac:dyDescent="0.25">
      <c r="A12" s="30"/>
      <c r="B12" s="111"/>
      <c r="C12" s="167"/>
      <c r="D12" s="168"/>
      <c r="E12" s="168" t="str">
        <f>IF(ISERROR(VLOOKUP($D12,BDD!$D$28:$AD$50,1,FALSE)),"",(VLOOKUP($D12,BDD!$D$28:$AD$50,2,FALSE)))</f>
        <v/>
      </c>
      <c r="F12" s="168"/>
      <c r="G12" s="168"/>
      <c r="H12" s="168" t="str">
        <f>IF(ISERROR(VLOOKUP($D12,BDD!$D$5:$AD$50,3,FALSE)),"",(VLOOKUP($D12,BDD!$D$5:$AD$50,4,FALSE)))</f>
        <v/>
      </c>
      <c r="I12" s="168" t="str">
        <f>IF(ISERROR(VLOOKUP($D12,BDD!$D$28:$AD$50,5,FALSE)),"",(VLOOKUP($D12,BDD!$D$28:$AD$50,5,FALSE)))</f>
        <v/>
      </c>
      <c r="J12" s="168" t="str">
        <f>IF(ISERROR(VLOOKUP($D12,BDD!$D$28:$AD$50,6,FALSE)),"",(VLOOKUP($D12,BDD!$D$28:$AD$50,6,FALSE)))</f>
        <v/>
      </c>
      <c r="K12" s="168" t="str">
        <f>IF(ISERROR(VLOOKUP($D12,BDD!$D$28:$AD$50,7,FALSE)),"",(VLOOKUP($D12,BDD!$D$28:$AD$50,7,FALSE)))</f>
        <v/>
      </c>
      <c r="L12" s="168" t="str">
        <f>IF(ISERROR(VLOOKUP($D12,BDD!$D$28:$AD$50,8,FALSE)),"",(VLOOKUP($D12,BDD!$D$28:$AD$50,8,FALSE)))</f>
        <v/>
      </c>
      <c r="M12" s="168" t="str">
        <f>IF(ISERROR(VLOOKUP($D12,BDD!$D$28:$AD$50,9,FALSE)),"",(VLOOKUP($D12,BDD!$D$28:$AD$50,9,FALSE)))</f>
        <v/>
      </c>
      <c r="N12" s="168" t="str">
        <f>IF(ISERROR(VLOOKUP($D12,BDD!$D$28:$AD$50,10,FALSE)),"",(VLOOKUP($D12,BDD!$D$28:$AD$50,10,FALSE)))</f>
        <v/>
      </c>
      <c r="O12" s="168" t="str">
        <f>IF(ISERROR(VLOOKUP($D12,BDD!$D$28:$AD$50,11,FALSE)),"",(VLOOKUP($D12,BDD!$D$28:$AD$50,11,FALSE)))</f>
        <v/>
      </c>
      <c r="P12" s="168" t="str">
        <f>IF(ISERROR(VLOOKUP($D12,BDD!$D$28:$AD$50,12,FALSE)),"",(VLOOKUP($D12,BDD!$D$28:$AD$50,12,FALSE)))</f>
        <v/>
      </c>
      <c r="Q12" s="168" t="str">
        <f>IF(ISERROR(VLOOKUP($D12,BDD!$D$28:$AD$50,13,FALSE)),"",(VLOOKUP($D12,BDD!$D$28:$AD$50,13,FALSE)))</f>
        <v/>
      </c>
      <c r="R12" s="168" t="str">
        <f>IF(ISERROR(VLOOKUP($D12,BDD!$D$28:$AD$50,14,FALSE)),"",(VLOOKUP($D12,BDD!$D$28:$AD$50,14,FALSE)))</f>
        <v/>
      </c>
      <c r="S12" s="168" t="str">
        <f>IF(ISERROR(VLOOKUP($D12,BDD!$D$28:$AD$50,15,FALSE)),"",(VLOOKUP($D12,BDD!$D$28:$AD$50,15,FALSE)))</f>
        <v/>
      </c>
      <c r="T12" s="168" t="str">
        <f>IF(ISERROR(VLOOKUP($D12,BDD!$D$28:$AD$50,16,FALSE)),"",(VLOOKUP($D12,BDD!$D$28:$AD$50,16,FALSE)))</f>
        <v/>
      </c>
      <c r="U12" s="168" t="str">
        <f>IF(ISERROR(VLOOKUP($D12,BDD!$D$28:$AD$50,17,FALSE)),"",(VLOOKUP($D12,BDD!$D$28:$AD$50,17,FALSE)))</f>
        <v/>
      </c>
      <c r="V12" s="168" t="str">
        <f>IF(ISERROR(VLOOKUP($D12,BDD!$D$28:$AD$50,18,FALSE)),"",(VLOOKUP($D12,BDD!$D$28:$AD$50,18,FALSE)))</f>
        <v/>
      </c>
      <c r="W12" s="168" t="str">
        <f>IF(ISERROR(VLOOKUP($D12,BDD!$D$28:$AD$50,19,FALSE)),"",(VLOOKUP($D12,BDD!$D$28:$AD$50,19,FALSE)))</f>
        <v/>
      </c>
      <c r="X12" s="168" t="str">
        <f>IF(ISERROR(VLOOKUP($D12,BDD!$D$28:$AD$50,20,FALSE)),"",(VLOOKUP($D12,BDD!$D$28:$AD$50,20,FALSE)))</f>
        <v/>
      </c>
      <c r="Y12" s="168" t="str">
        <f>IF(ISERROR(VLOOKUP($D12,BDD!$D$28:$AD$50,21,FALSE)),"",(VLOOKUP($D12,BDD!$D$28:$AD$50,21,FALSE)))</f>
        <v/>
      </c>
      <c r="Z12" s="169" t="str">
        <f>IF(ISERROR(VLOOKUP($D12,BDD!$D$28:$AD$50,22,FALSE)),"",(VLOOKUP($D12,BDD!$D$28:$AD$50,22,FALSE)))</f>
        <v/>
      </c>
      <c r="AA12" s="119" t="str">
        <f>IF(ISERROR(VLOOKUP($D13,BDD!$D$28:$AD$50,23,FALSE)),"",(VLOOKUP($D13,BDD!$D$28:$AD$50,23,FALSE)))</f>
        <v/>
      </c>
      <c r="AB12" s="116" t="e">
        <f t="shared" si="2"/>
        <v>#VALUE!</v>
      </c>
      <c r="AC12" s="116" t="e">
        <f t="shared" si="3"/>
        <v>#VALUE!</v>
      </c>
      <c r="AD12" s="112">
        <v>7.0000000000000007E-2</v>
      </c>
      <c r="AE12" s="116" t="e">
        <f t="shared" si="1"/>
        <v>#VALUE!</v>
      </c>
    </row>
    <row r="13" spans="1:32" ht="16.5" thickBot="1" x14ac:dyDescent="0.25">
      <c r="A13" s="30"/>
      <c r="B13" s="111"/>
      <c r="C13" s="167"/>
      <c r="D13" s="168"/>
      <c r="E13" s="168" t="str">
        <f>IF(ISERROR(VLOOKUP($D13,BDD!$D$28:$AD$50,1,FALSE)),"",(VLOOKUP($D13,BDD!$D$28:$AD$50,2,FALSE)))</f>
        <v/>
      </c>
      <c r="F13" s="168"/>
      <c r="G13" s="168"/>
      <c r="H13" s="168" t="str">
        <f>IF(ISERROR(VLOOKUP($D13,BDD!$D$5:$AD$50,3,FALSE)),"",(VLOOKUP($D13,BDD!$D$5:$AD$50,4,FALSE)))</f>
        <v/>
      </c>
      <c r="I13" s="168" t="str">
        <f>IF(ISERROR(VLOOKUP($D13,BDD!$D$28:$AD$50,5,FALSE)),"",(VLOOKUP($D13,BDD!$D$28:$AD$50,5,FALSE)))</f>
        <v/>
      </c>
      <c r="J13" s="168" t="str">
        <f>IF(ISERROR(VLOOKUP($D13,BDD!$D$28:$AD$50,6,FALSE)),"",(VLOOKUP($D13,BDD!$D$28:$AD$50,6,FALSE)))</f>
        <v/>
      </c>
      <c r="K13" s="168" t="str">
        <f>IF(ISERROR(VLOOKUP($D13,BDD!$D$28:$AD$50,7,FALSE)),"",(VLOOKUP($D13,BDD!$D$28:$AD$50,7,FALSE)))</f>
        <v/>
      </c>
      <c r="L13" s="168" t="str">
        <f>IF(ISERROR(VLOOKUP($D13,BDD!$D$28:$AD$50,8,FALSE)),"",(VLOOKUP($D13,BDD!$D$28:$AD$50,8,FALSE)))</f>
        <v/>
      </c>
      <c r="M13" s="168" t="str">
        <f>IF(ISERROR(VLOOKUP($D13,BDD!$D$28:$AD$50,9,FALSE)),"",(VLOOKUP($D13,BDD!$D$28:$AD$50,9,FALSE)))</f>
        <v/>
      </c>
      <c r="N13" s="168" t="str">
        <f>IF(ISERROR(VLOOKUP($D13,BDD!$D$28:$AD$50,10,FALSE)),"",(VLOOKUP($D13,BDD!$D$28:$AD$50,10,FALSE)))</f>
        <v/>
      </c>
      <c r="O13" s="168" t="str">
        <f>IF(ISERROR(VLOOKUP($D13,BDD!$D$28:$AD$50,11,FALSE)),"",(VLOOKUP($D13,BDD!$D$28:$AD$50,11,FALSE)))</f>
        <v/>
      </c>
      <c r="P13" s="168" t="str">
        <f>IF(ISERROR(VLOOKUP($D13,BDD!$D$28:$AD$50,12,FALSE)),"",(VLOOKUP($D13,BDD!$D$28:$AD$50,12,FALSE)))</f>
        <v/>
      </c>
      <c r="Q13" s="168" t="str">
        <f>IF(ISERROR(VLOOKUP($D13,BDD!$D$28:$AD$50,13,FALSE)),"",(VLOOKUP($D13,BDD!$D$28:$AD$50,13,FALSE)))</f>
        <v/>
      </c>
      <c r="R13" s="168" t="str">
        <f>IF(ISERROR(VLOOKUP($D13,BDD!$D$28:$AD$50,14,FALSE)),"",(VLOOKUP($D13,BDD!$D$28:$AD$50,14,FALSE)))</f>
        <v/>
      </c>
      <c r="S13" s="168" t="str">
        <f>IF(ISERROR(VLOOKUP($D13,BDD!$D$28:$AD$50,15,FALSE)),"",(VLOOKUP($D13,BDD!$D$28:$AD$50,15,FALSE)))</f>
        <v/>
      </c>
      <c r="T13" s="168" t="str">
        <f>IF(ISERROR(VLOOKUP($D13,BDD!$D$28:$AD$50,16,FALSE)),"",(VLOOKUP($D13,BDD!$D$28:$AD$50,16,FALSE)))</f>
        <v/>
      </c>
      <c r="U13" s="168" t="str">
        <f>IF(ISERROR(VLOOKUP($D13,BDD!$D$28:$AD$50,17,FALSE)),"",(VLOOKUP($D13,BDD!$D$28:$AD$50,17,FALSE)))</f>
        <v/>
      </c>
      <c r="V13" s="168" t="str">
        <f>IF(ISERROR(VLOOKUP($D13,BDD!$D$28:$AD$50,18,FALSE)),"",(VLOOKUP($D13,BDD!$D$28:$AD$50,18,FALSE)))</f>
        <v/>
      </c>
      <c r="W13" s="168" t="str">
        <f>IF(ISERROR(VLOOKUP($D13,BDD!$D$28:$AD$50,19,FALSE)),"",(VLOOKUP($D13,BDD!$D$28:$AD$50,19,FALSE)))</f>
        <v/>
      </c>
      <c r="X13" s="168" t="str">
        <f>IF(ISERROR(VLOOKUP($D13,BDD!$D$28:$AD$50,20,FALSE)),"",(VLOOKUP($D13,BDD!$D$28:$AD$50,20,FALSE)))</f>
        <v/>
      </c>
      <c r="Y13" s="168" t="str">
        <f>IF(ISERROR(VLOOKUP($D13,BDD!$D$28:$AD$50,21,FALSE)),"",(VLOOKUP($D13,BDD!$D$28:$AD$50,21,FALSE)))</f>
        <v/>
      </c>
      <c r="Z13" s="169" t="str">
        <f>IF(ISERROR(VLOOKUP($D13,BDD!$D$28:$AD$50,22,FALSE)),"",(VLOOKUP($D13,BDD!$D$28:$AD$50,22,FALSE)))</f>
        <v/>
      </c>
      <c r="AA13" s="119" t="str">
        <f>IF(ISERROR(VLOOKUP($D14,BDD!$D$28:$AD$50,23,FALSE)),"",(VLOOKUP($D14,BDD!$D$28:$AD$50,23,FALSE)))</f>
        <v/>
      </c>
      <c r="AB13" s="116" t="e">
        <f t="shared" si="2"/>
        <v>#VALUE!</v>
      </c>
      <c r="AC13" s="116" t="e">
        <f t="shared" si="3"/>
        <v>#VALUE!</v>
      </c>
      <c r="AD13" s="112">
        <v>7.0000000000000007E-2</v>
      </c>
      <c r="AE13" s="116" t="e">
        <f t="shared" si="1"/>
        <v>#VALUE!</v>
      </c>
    </row>
    <row r="14" spans="1:32" ht="16.5" thickBot="1" x14ac:dyDescent="0.25">
      <c r="A14" s="30"/>
      <c r="B14" s="111"/>
      <c r="C14" s="167"/>
      <c r="D14" s="168"/>
      <c r="E14" s="168" t="str">
        <f>IF(ISERROR(VLOOKUP($D14,BDD!$D$28:$AD$50,1,FALSE)),"",(VLOOKUP($D14,BDD!$D$28:$AD$50,2,FALSE)))</f>
        <v/>
      </c>
      <c r="F14" s="168"/>
      <c r="G14" s="168"/>
      <c r="H14" s="168" t="str">
        <f>IF(ISERROR(VLOOKUP($D14,BDD!$D$5:$AD$50,3,FALSE)),"",(VLOOKUP($D14,BDD!$D$5:$AD$50,4,FALSE)))</f>
        <v/>
      </c>
      <c r="I14" s="168" t="str">
        <f>IF(ISERROR(VLOOKUP($D14,BDD!$D$28:$AD$50,5,FALSE)),"",(VLOOKUP($D14,BDD!$D$28:$AD$50,5,FALSE)))</f>
        <v/>
      </c>
      <c r="J14" s="168" t="str">
        <f>IF(ISERROR(VLOOKUP($D14,BDD!$D$28:$AD$50,6,FALSE)),"",(VLOOKUP($D14,BDD!$D$28:$AD$50,6,FALSE)))</f>
        <v/>
      </c>
      <c r="K14" s="168" t="str">
        <f>IF(ISERROR(VLOOKUP($D14,BDD!$D$28:$AD$50,7,FALSE)),"",(VLOOKUP($D14,BDD!$D$28:$AD$50,7,FALSE)))</f>
        <v/>
      </c>
      <c r="L14" s="168" t="str">
        <f>IF(ISERROR(VLOOKUP($D14,BDD!$D$28:$AD$50,8,FALSE)),"",(VLOOKUP($D14,BDD!$D$28:$AD$50,8,FALSE)))</f>
        <v/>
      </c>
      <c r="M14" s="168" t="str">
        <f>IF(ISERROR(VLOOKUP($D14,BDD!$D$28:$AD$50,9,FALSE)),"",(VLOOKUP($D14,BDD!$D$28:$AD$50,9,FALSE)))</f>
        <v/>
      </c>
      <c r="N14" s="168" t="str">
        <f>IF(ISERROR(VLOOKUP($D14,BDD!$D$28:$AD$50,10,FALSE)),"",(VLOOKUP($D14,BDD!$D$28:$AD$50,10,FALSE)))</f>
        <v/>
      </c>
      <c r="O14" s="168" t="str">
        <f>IF(ISERROR(VLOOKUP($D14,BDD!$D$28:$AD$50,11,FALSE)),"",(VLOOKUP($D14,BDD!$D$28:$AD$50,11,FALSE)))</f>
        <v/>
      </c>
      <c r="P14" s="168" t="str">
        <f>IF(ISERROR(VLOOKUP($D14,BDD!$D$28:$AD$50,12,FALSE)),"",(VLOOKUP($D14,BDD!$D$28:$AD$50,12,FALSE)))</f>
        <v/>
      </c>
      <c r="Q14" s="168" t="str">
        <f>IF(ISERROR(VLOOKUP($D14,BDD!$D$28:$AD$50,13,FALSE)),"",(VLOOKUP($D14,BDD!$D$28:$AD$50,13,FALSE)))</f>
        <v/>
      </c>
      <c r="R14" s="168" t="str">
        <f>IF(ISERROR(VLOOKUP($D14,BDD!$D$28:$AD$50,14,FALSE)),"",(VLOOKUP($D14,BDD!$D$28:$AD$50,14,FALSE)))</f>
        <v/>
      </c>
      <c r="S14" s="168" t="str">
        <f>IF(ISERROR(VLOOKUP($D14,BDD!$D$28:$AD$50,15,FALSE)),"",(VLOOKUP($D14,BDD!$D$28:$AD$50,15,FALSE)))</f>
        <v/>
      </c>
      <c r="T14" s="168" t="str">
        <f>IF(ISERROR(VLOOKUP($D14,BDD!$D$28:$AD$50,16,FALSE)),"",(VLOOKUP($D14,BDD!$D$28:$AD$50,16,FALSE)))</f>
        <v/>
      </c>
      <c r="U14" s="168" t="str">
        <f>IF(ISERROR(VLOOKUP($D14,BDD!$D$28:$AD$50,17,FALSE)),"",(VLOOKUP($D14,BDD!$D$28:$AD$50,17,FALSE)))</f>
        <v/>
      </c>
      <c r="V14" s="168" t="str">
        <f>IF(ISERROR(VLOOKUP($D14,BDD!$D$28:$AD$50,18,FALSE)),"",(VLOOKUP($D14,BDD!$D$28:$AD$50,18,FALSE)))</f>
        <v/>
      </c>
      <c r="W14" s="168" t="str">
        <f>IF(ISERROR(VLOOKUP($D14,BDD!$D$28:$AD$50,19,FALSE)),"",(VLOOKUP($D14,BDD!$D$28:$AD$50,19,FALSE)))</f>
        <v/>
      </c>
      <c r="X14" s="168" t="str">
        <f>IF(ISERROR(VLOOKUP($D14,BDD!$D$28:$AD$50,20,FALSE)),"",(VLOOKUP($D14,BDD!$D$28:$AD$50,20,FALSE)))</f>
        <v/>
      </c>
      <c r="Y14" s="168" t="str">
        <f>IF(ISERROR(VLOOKUP($D14,BDD!$D$28:$AD$50,21,FALSE)),"",(VLOOKUP($D14,BDD!$D$28:$AD$50,21,FALSE)))</f>
        <v/>
      </c>
      <c r="Z14" s="169" t="str">
        <f>IF(ISERROR(VLOOKUP($D14,BDD!$D$28:$AD$50,22,FALSE)),"",(VLOOKUP($D14,BDD!$D$28:$AD$50,22,FALSE)))</f>
        <v/>
      </c>
      <c r="AA14" s="119" t="str">
        <f>IF(ISERROR(VLOOKUP($D15,BDD!$D$28:$AD$50,23,FALSE)),"",(VLOOKUP($D15,BDD!$D$28:$AD$50,23,FALSE)))</f>
        <v/>
      </c>
      <c r="AB14" s="116"/>
      <c r="AC14" s="116"/>
      <c r="AD14" s="112"/>
      <c r="AE14" s="116"/>
    </row>
    <row r="15" spans="1:32" ht="16.5" thickBot="1" x14ac:dyDescent="0.25">
      <c r="A15" s="30"/>
      <c r="B15" s="111"/>
      <c r="C15" s="167"/>
      <c r="D15" s="168"/>
      <c r="E15" s="168" t="str">
        <f>IF(ISERROR(VLOOKUP($D15,BDD!$D$28:$AD$50,1,FALSE)),"",(VLOOKUP($D15,BDD!$D$28:$AD$50,2,FALSE)))</f>
        <v/>
      </c>
      <c r="F15" s="168"/>
      <c r="G15" s="168"/>
      <c r="H15" s="168" t="str">
        <f>IF(ISERROR(VLOOKUP($D15,BDD!$D$5:$AD$50,3,FALSE)),"",(VLOOKUP($D15,BDD!$D$5:$AD$50,4,FALSE)))</f>
        <v/>
      </c>
      <c r="I15" s="168" t="str">
        <f>IF(ISERROR(VLOOKUP($D15,BDD!$D$28:$AD$50,5,FALSE)),"",(VLOOKUP($D15,BDD!$D$28:$AD$50,5,FALSE)))</f>
        <v/>
      </c>
      <c r="J15" s="168" t="str">
        <f>IF(ISERROR(VLOOKUP($D15,BDD!$D$28:$AD$50,6,FALSE)),"",(VLOOKUP($D15,BDD!$D$28:$AD$50,6,FALSE)))</f>
        <v/>
      </c>
      <c r="K15" s="168" t="str">
        <f>IF(ISERROR(VLOOKUP($D15,BDD!$D$28:$AD$50,7,FALSE)),"",(VLOOKUP($D15,BDD!$D$28:$AD$50,7,FALSE)))</f>
        <v/>
      </c>
      <c r="L15" s="168" t="str">
        <f>IF(ISERROR(VLOOKUP($D15,BDD!$D$28:$AD$50,8,FALSE)),"",(VLOOKUP($D15,BDD!$D$28:$AD$50,8,FALSE)))</f>
        <v/>
      </c>
      <c r="M15" s="168" t="str">
        <f>IF(ISERROR(VLOOKUP($D15,BDD!$D$28:$AD$50,9,FALSE)),"",(VLOOKUP($D15,BDD!$D$28:$AD$50,9,FALSE)))</f>
        <v/>
      </c>
      <c r="N15" s="168" t="str">
        <f>IF(ISERROR(VLOOKUP($D15,BDD!$D$28:$AD$50,10,FALSE)),"",(VLOOKUP($D15,BDD!$D$28:$AD$50,10,FALSE)))</f>
        <v/>
      </c>
      <c r="O15" s="168" t="str">
        <f>IF(ISERROR(VLOOKUP($D15,BDD!$D$28:$AD$50,11,FALSE)),"",(VLOOKUP($D15,BDD!$D$28:$AD$50,11,FALSE)))</f>
        <v/>
      </c>
      <c r="P15" s="168" t="str">
        <f>IF(ISERROR(VLOOKUP($D15,BDD!$D$28:$AD$50,12,FALSE)),"",(VLOOKUP($D15,BDD!$D$28:$AD$50,12,FALSE)))</f>
        <v/>
      </c>
      <c r="Q15" s="168" t="str">
        <f>IF(ISERROR(VLOOKUP($D15,BDD!$D$28:$AD$50,13,FALSE)),"",(VLOOKUP($D15,BDD!$D$28:$AD$50,13,FALSE)))</f>
        <v/>
      </c>
      <c r="R15" s="168" t="str">
        <f>IF(ISERROR(VLOOKUP($D15,BDD!$D$28:$AD$50,14,FALSE)),"",(VLOOKUP($D15,BDD!$D$28:$AD$50,14,FALSE)))</f>
        <v/>
      </c>
      <c r="S15" s="168" t="str">
        <f>IF(ISERROR(VLOOKUP($D15,BDD!$D$28:$AD$50,15,FALSE)),"",(VLOOKUP($D15,BDD!$D$28:$AD$50,15,FALSE)))</f>
        <v/>
      </c>
      <c r="T15" s="168" t="str">
        <f>IF(ISERROR(VLOOKUP($D15,BDD!$D$28:$AD$50,16,FALSE)),"",(VLOOKUP($D15,BDD!$D$28:$AD$50,16,FALSE)))</f>
        <v/>
      </c>
      <c r="U15" s="168" t="str">
        <f>IF(ISERROR(VLOOKUP($D15,BDD!$D$28:$AD$50,17,FALSE)),"",(VLOOKUP($D15,BDD!$D$28:$AD$50,17,FALSE)))</f>
        <v/>
      </c>
      <c r="V15" s="168" t="str">
        <f>IF(ISERROR(VLOOKUP($D15,BDD!$D$28:$AD$50,18,FALSE)),"",(VLOOKUP($D15,BDD!$D$28:$AD$50,18,FALSE)))</f>
        <v/>
      </c>
      <c r="W15" s="168" t="str">
        <f>IF(ISERROR(VLOOKUP($D15,BDD!$D$28:$AD$50,19,FALSE)),"",(VLOOKUP($D15,BDD!$D$28:$AD$50,19,FALSE)))</f>
        <v/>
      </c>
      <c r="X15" s="168" t="str">
        <f>IF(ISERROR(VLOOKUP($D15,BDD!$D$28:$AD$50,20,FALSE)),"",(VLOOKUP($D15,BDD!$D$28:$AD$50,20,FALSE)))</f>
        <v/>
      </c>
      <c r="Y15" s="168" t="str">
        <f>IF(ISERROR(VLOOKUP($D15,BDD!$D$28:$AD$50,21,FALSE)),"",(VLOOKUP($D15,BDD!$D$28:$AD$50,21,FALSE)))</f>
        <v/>
      </c>
      <c r="Z15" s="169" t="str">
        <f>IF(ISERROR(VLOOKUP($D15,BDD!$D$28:$AD$50,22,FALSE)),"",(VLOOKUP($D15,BDD!$D$28:$AD$50,22,FALSE)))</f>
        <v/>
      </c>
      <c r="AA15" s="119" t="str">
        <f>IF(ISERROR(VLOOKUP($D16,BDD!$D$28:$AD$50,23,FALSE)),"",(VLOOKUP($D16,BDD!$D$28:$AD$50,23,FALSE)))</f>
        <v/>
      </c>
      <c r="AB15" s="116"/>
      <c r="AC15" s="116"/>
      <c r="AD15" s="112"/>
      <c r="AE15" s="116"/>
    </row>
    <row r="16" spans="1:32" ht="16.5" thickBot="1" x14ac:dyDescent="0.25">
      <c r="A16" s="30"/>
      <c r="B16" s="111"/>
      <c r="C16" s="167"/>
      <c r="D16" s="168"/>
      <c r="E16" s="168" t="str">
        <f>IF(ISERROR(VLOOKUP($D16,BDD!$D$28:$AD$50,1,FALSE)),"",(VLOOKUP($D16,BDD!$D$28:$AD$50,2,FALSE)))</f>
        <v/>
      </c>
      <c r="F16" s="168"/>
      <c r="G16" s="168"/>
      <c r="H16" s="168" t="str">
        <f>IF(ISERROR(VLOOKUP($D16,BDD!$D$5:$AD$50,3,FALSE)),"",(VLOOKUP($D16,BDD!$D$5:$AD$50,4,FALSE)))</f>
        <v/>
      </c>
      <c r="I16" s="168" t="str">
        <f>IF(ISERROR(VLOOKUP($D16,BDD!$D$28:$AD$50,5,FALSE)),"",(VLOOKUP($D16,BDD!$D$28:$AD$50,5,FALSE)))</f>
        <v/>
      </c>
      <c r="J16" s="168" t="str">
        <f>IF(ISERROR(VLOOKUP($D16,BDD!$D$28:$AD$50,6,FALSE)),"",(VLOOKUP($D16,BDD!$D$28:$AD$50,6,FALSE)))</f>
        <v/>
      </c>
      <c r="K16" s="168" t="str">
        <f>IF(ISERROR(VLOOKUP($D16,BDD!$D$28:$AD$50,7,FALSE)),"",(VLOOKUP($D16,BDD!$D$28:$AD$50,7,FALSE)))</f>
        <v/>
      </c>
      <c r="L16" s="168" t="str">
        <f>IF(ISERROR(VLOOKUP($D16,BDD!$D$28:$AD$50,8,FALSE)),"",(VLOOKUP($D16,BDD!$D$28:$AD$50,8,FALSE)))</f>
        <v/>
      </c>
      <c r="M16" s="168" t="str">
        <f>IF(ISERROR(VLOOKUP($D16,BDD!$D$28:$AD$50,9,FALSE)),"",(VLOOKUP($D16,BDD!$D$28:$AD$50,9,FALSE)))</f>
        <v/>
      </c>
      <c r="N16" s="168" t="str">
        <f>IF(ISERROR(VLOOKUP($D16,BDD!$D$28:$AD$50,10,FALSE)),"",(VLOOKUP($D16,BDD!$D$28:$AD$50,10,FALSE)))</f>
        <v/>
      </c>
      <c r="O16" s="168" t="str">
        <f>IF(ISERROR(VLOOKUP($D16,BDD!$D$28:$AD$50,11,FALSE)),"",(VLOOKUP($D16,BDD!$D$28:$AD$50,11,FALSE)))</f>
        <v/>
      </c>
      <c r="P16" s="168" t="str">
        <f>IF(ISERROR(VLOOKUP($D16,BDD!$D$28:$AD$50,12,FALSE)),"",(VLOOKUP($D16,BDD!$D$28:$AD$50,12,FALSE)))</f>
        <v/>
      </c>
      <c r="Q16" s="168" t="str">
        <f>IF(ISERROR(VLOOKUP($D16,BDD!$D$28:$AD$50,13,FALSE)),"",(VLOOKUP($D16,BDD!$D$28:$AD$50,13,FALSE)))</f>
        <v/>
      </c>
      <c r="R16" s="168" t="str">
        <f>IF(ISERROR(VLOOKUP($D16,BDD!$D$28:$AD$50,14,FALSE)),"",(VLOOKUP($D16,BDD!$D$28:$AD$50,14,FALSE)))</f>
        <v/>
      </c>
      <c r="S16" s="168" t="str">
        <f>IF(ISERROR(VLOOKUP($D16,BDD!$D$28:$AD$50,15,FALSE)),"",(VLOOKUP($D16,BDD!$D$28:$AD$50,15,FALSE)))</f>
        <v/>
      </c>
      <c r="T16" s="168" t="str">
        <f>IF(ISERROR(VLOOKUP($D16,BDD!$D$28:$AD$50,16,FALSE)),"",(VLOOKUP($D16,BDD!$D$28:$AD$50,16,FALSE)))</f>
        <v/>
      </c>
      <c r="U16" s="168" t="str">
        <f>IF(ISERROR(VLOOKUP($D16,BDD!$D$28:$AD$50,17,FALSE)),"",(VLOOKUP($D16,BDD!$D$28:$AD$50,17,FALSE)))</f>
        <v/>
      </c>
      <c r="V16" s="168" t="str">
        <f>IF(ISERROR(VLOOKUP($D16,BDD!$D$28:$AD$50,18,FALSE)),"",(VLOOKUP($D16,BDD!$D$28:$AD$50,18,FALSE)))</f>
        <v/>
      </c>
      <c r="W16" s="168" t="str">
        <f>IF(ISERROR(VLOOKUP($D16,BDD!$D$28:$AD$50,19,FALSE)),"",(VLOOKUP($D16,BDD!$D$28:$AD$50,19,FALSE)))</f>
        <v/>
      </c>
      <c r="X16" s="168" t="str">
        <f>IF(ISERROR(VLOOKUP($D16,BDD!$D$28:$AD$50,20,FALSE)),"",(VLOOKUP($D16,BDD!$D$28:$AD$50,20,FALSE)))</f>
        <v/>
      </c>
      <c r="Y16" s="168" t="str">
        <f>IF(ISERROR(VLOOKUP($D16,BDD!$D$28:$AD$50,21,FALSE)),"",(VLOOKUP($D16,BDD!$D$28:$AD$50,21,FALSE)))</f>
        <v/>
      </c>
      <c r="Z16" s="169" t="str">
        <f>IF(ISERROR(VLOOKUP($D16,BDD!$D$28:$AD$50,22,FALSE)),"",(VLOOKUP($D16,BDD!$D$28:$AD$50,22,FALSE)))</f>
        <v/>
      </c>
      <c r="AA16" s="119" t="str">
        <f>IF(ISERROR(VLOOKUP($D17,BDD!$D$28:$AD$50,23,FALSE)),"",(VLOOKUP($D17,BDD!$D$28:$AD$50,23,FALSE)))</f>
        <v/>
      </c>
      <c r="AB16" s="116"/>
      <c r="AC16" s="116"/>
      <c r="AD16" s="112"/>
      <c r="AE16" s="116"/>
    </row>
    <row r="17" spans="1:31" ht="16.5" thickBot="1" x14ac:dyDescent="0.25">
      <c r="A17" s="30"/>
      <c r="B17" s="111"/>
      <c r="C17" s="167"/>
      <c r="D17" s="168"/>
      <c r="E17" s="168" t="str">
        <f>IF(ISERROR(VLOOKUP($D17,BDD!$D$28:$AD$50,1,FALSE)),"",(VLOOKUP($D17,BDD!$D$28:$AD$50,2,FALSE)))</f>
        <v/>
      </c>
      <c r="F17" s="168"/>
      <c r="G17" s="168"/>
      <c r="H17" s="168" t="str">
        <f>IF(ISERROR(VLOOKUP($D17,BDD!$D$5:$AD$50,3,FALSE)),"",(VLOOKUP($D17,BDD!$D$5:$AD$50,4,FALSE)))</f>
        <v/>
      </c>
      <c r="I17" s="168" t="str">
        <f>IF(ISERROR(VLOOKUP($D17,BDD!$D$28:$AD$50,5,FALSE)),"",(VLOOKUP($D17,BDD!$D$28:$AD$50,5,FALSE)))</f>
        <v/>
      </c>
      <c r="J17" s="168" t="str">
        <f>IF(ISERROR(VLOOKUP($D17,BDD!$D$28:$AD$50,6,FALSE)),"",(VLOOKUP($D17,BDD!$D$28:$AD$50,6,FALSE)))</f>
        <v/>
      </c>
      <c r="K17" s="168" t="str">
        <f>IF(ISERROR(VLOOKUP($D17,BDD!$D$28:$AD$50,7,FALSE)),"",(VLOOKUP($D17,BDD!$D$28:$AD$50,7,FALSE)))</f>
        <v/>
      </c>
      <c r="L17" s="168" t="str">
        <f>IF(ISERROR(VLOOKUP($D17,BDD!$D$28:$AD$50,8,FALSE)),"",(VLOOKUP($D17,BDD!$D$28:$AD$50,8,FALSE)))</f>
        <v/>
      </c>
      <c r="M17" s="168" t="str">
        <f>IF(ISERROR(VLOOKUP($D17,BDD!$D$28:$AD$50,9,FALSE)),"",(VLOOKUP($D17,BDD!$D$28:$AD$50,9,FALSE)))</f>
        <v/>
      </c>
      <c r="N17" s="168" t="str">
        <f>IF(ISERROR(VLOOKUP($D17,BDD!$D$28:$AD$50,10,FALSE)),"",(VLOOKUP($D17,BDD!$D$28:$AD$50,10,FALSE)))</f>
        <v/>
      </c>
      <c r="O17" s="168" t="str">
        <f>IF(ISERROR(VLOOKUP($D17,BDD!$D$28:$AD$50,11,FALSE)),"",(VLOOKUP($D17,BDD!$D$28:$AD$50,11,FALSE)))</f>
        <v/>
      </c>
      <c r="P17" s="168" t="str">
        <f>IF(ISERROR(VLOOKUP($D17,BDD!$D$28:$AD$50,12,FALSE)),"",(VLOOKUP($D17,BDD!$D$28:$AD$50,12,FALSE)))</f>
        <v/>
      </c>
      <c r="Q17" s="168" t="str">
        <f>IF(ISERROR(VLOOKUP($D17,BDD!$D$28:$AD$50,13,FALSE)),"",(VLOOKUP($D17,BDD!$D$28:$AD$50,13,FALSE)))</f>
        <v/>
      </c>
      <c r="R17" s="168" t="str">
        <f>IF(ISERROR(VLOOKUP($D17,BDD!$D$28:$AD$50,14,FALSE)),"",(VLOOKUP($D17,BDD!$D$28:$AD$50,14,FALSE)))</f>
        <v/>
      </c>
      <c r="S17" s="168" t="str">
        <f>IF(ISERROR(VLOOKUP($D17,BDD!$D$28:$AD$50,15,FALSE)),"",(VLOOKUP($D17,BDD!$D$28:$AD$50,15,FALSE)))</f>
        <v/>
      </c>
      <c r="T17" s="168" t="str">
        <f>IF(ISERROR(VLOOKUP($D17,BDD!$D$28:$AD$50,16,FALSE)),"",(VLOOKUP($D17,BDD!$D$28:$AD$50,16,FALSE)))</f>
        <v/>
      </c>
      <c r="U17" s="168" t="str">
        <f>IF(ISERROR(VLOOKUP($D17,BDD!$D$28:$AD$50,17,FALSE)),"",(VLOOKUP($D17,BDD!$D$28:$AD$50,17,FALSE)))</f>
        <v/>
      </c>
      <c r="V17" s="168" t="str">
        <f>IF(ISERROR(VLOOKUP($D17,BDD!$D$28:$AD$50,18,FALSE)),"",(VLOOKUP($D17,BDD!$D$28:$AD$50,18,FALSE)))</f>
        <v/>
      </c>
      <c r="W17" s="168" t="str">
        <f>IF(ISERROR(VLOOKUP($D17,BDD!$D$28:$AD$50,19,FALSE)),"",(VLOOKUP($D17,BDD!$D$28:$AD$50,19,FALSE)))</f>
        <v/>
      </c>
      <c r="X17" s="168" t="str">
        <f>IF(ISERROR(VLOOKUP($D17,BDD!$D$28:$AD$50,20,FALSE)),"",(VLOOKUP($D17,BDD!$D$28:$AD$50,20,FALSE)))</f>
        <v/>
      </c>
      <c r="Y17" s="168" t="str">
        <f>IF(ISERROR(VLOOKUP($D17,BDD!$D$28:$AD$50,21,FALSE)),"",(VLOOKUP($D17,BDD!$D$28:$AD$50,21,FALSE)))</f>
        <v/>
      </c>
      <c r="Z17" s="169" t="str">
        <f>IF(ISERROR(VLOOKUP($D17,BDD!$D$28:$AD$50,22,FALSE)),"",(VLOOKUP($D17,BDD!$D$28:$AD$50,22,FALSE)))</f>
        <v/>
      </c>
      <c r="AA17" s="119" t="str">
        <f>IF(ISERROR(VLOOKUP($D18,BDD!$D$28:$AD$50,23,FALSE)),"",(VLOOKUP($D18,BDD!$D$28:$AD$50,23,FALSE)))</f>
        <v/>
      </c>
      <c r="AB17" s="116"/>
      <c r="AC17" s="116"/>
      <c r="AD17" s="112"/>
      <c r="AE17" s="116"/>
    </row>
    <row r="18" spans="1:31" ht="16.5" thickBot="1" x14ac:dyDescent="0.25">
      <c r="A18" s="30"/>
      <c r="B18" s="111"/>
      <c r="C18" s="167"/>
      <c r="D18" s="168"/>
      <c r="E18" s="168" t="str">
        <f>IF(ISERROR(VLOOKUP($D18,BDD!$D$28:$AD$50,1,FALSE)),"",(VLOOKUP($D18,BDD!$D$28:$AD$50,2,FALSE)))</f>
        <v/>
      </c>
      <c r="F18" s="168"/>
      <c r="G18" s="168"/>
      <c r="H18" s="168" t="str">
        <f>IF(ISERROR(VLOOKUP($D18,BDD!$D$5:$AD$50,3,FALSE)),"",(VLOOKUP($D18,BDD!$D$5:$AD$50,4,FALSE)))</f>
        <v/>
      </c>
      <c r="I18" s="168" t="str">
        <f>IF(ISERROR(VLOOKUP($D18,BDD!$D$28:$AD$50,5,FALSE)),"",(VLOOKUP($D18,BDD!$D$28:$AD$50,5,FALSE)))</f>
        <v/>
      </c>
      <c r="J18" s="168" t="str">
        <f>IF(ISERROR(VLOOKUP($D18,BDD!$D$28:$AD$50,6,FALSE)),"",(VLOOKUP($D18,BDD!$D$28:$AD$50,6,FALSE)))</f>
        <v/>
      </c>
      <c r="K18" s="168" t="str">
        <f>IF(ISERROR(VLOOKUP($D18,BDD!$D$28:$AD$50,7,FALSE)),"",(VLOOKUP($D18,BDD!$D$28:$AD$50,7,FALSE)))</f>
        <v/>
      </c>
      <c r="L18" s="168" t="str">
        <f>IF(ISERROR(VLOOKUP($D18,BDD!$D$28:$AD$50,8,FALSE)),"",(VLOOKUP($D18,BDD!$D$28:$AD$50,8,FALSE)))</f>
        <v/>
      </c>
      <c r="M18" s="168" t="str">
        <f>IF(ISERROR(VLOOKUP($D18,BDD!$D$28:$AD$50,9,FALSE)),"",(VLOOKUP($D18,BDD!$D$28:$AD$50,9,FALSE)))</f>
        <v/>
      </c>
      <c r="N18" s="168" t="str">
        <f>IF(ISERROR(VLOOKUP($D18,BDD!$D$28:$AD$50,10,FALSE)),"",(VLOOKUP($D18,BDD!$D$28:$AD$50,10,FALSE)))</f>
        <v/>
      </c>
      <c r="O18" s="168" t="str">
        <f>IF(ISERROR(VLOOKUP($D18,BDD!$D$28:$AD$50,11,FALSE)),"",(VLOOKUP($D18,BDD!$D$28:$AD$50,11,FALSE)))</f>
        <v/>
      </c>
      <c r="P18" s="168" t="str">
        <f>IF(ISERROR(VLOOKUP($D18,BDD!$D$28:$AD$50,12,FALSE)),"",(VLOOKUP($D18,BDD!$D$28:$AD$50,12,FALSE)))</f>
        <v/>
      </c>
      <c r="Q18" s="168" t="str">
        <f>IF(ISERROR(VLOOKUP($D18,BDD!$D$28:$AD$50,13,FALSE)),"",(VLOOKUP($D18,BDD!$D$28:$AD$50,13,FALSE)))</f>
        <v/>
      </c>
      <c r="R18" s="168" t="str">
        <f>IF(ISERROR(VLOOKUP($D18,BDD!$D$28:$AD$50,14,FALSE)),"",(VLOOKUP($D18,BDD!$D$28:$AD$50,14,FALSE)))</f>
        <v/>
      </c>
      <c r="S18" s="168" t="str">
        <f>IF(ISERROR(VLOOKUP($D18,BDD!$D$28:$AD$50,15,FALSE)),"",(VLOOKUP($D18,BDD!$D$28:$AD$50,15,FALSE)))</f>
        <v/>
      </c>
      <c r="T18" s="168" t="str">
        <f>IF(ISERROR(VLOOKUP($D18,BDD!$D$28:$AD$50,16,FALSE)),"",(VLOOKUP($D18,BDD!$D$28:$AD$50,16,FALSE)))</f>
        <v/>
      </c>
      <c r="U18" s="168" t="str">
        <f>IF(ISERROR(VLOOKUP($D18,BDD!$D$28:$AD$50,17,FALSE)),"",(VLOOKUP($D18,BDD!$D$28:$AD$50,17,FALSE)))</f>
        <v/>
      </c>
      <c r="V18" s="168" t="str">
        <f>IF(ISERROR(VLOOKUP($D18,BDD!$D$28:$AD$50,18,FALSE)),"",(VLOOKUP($D18,BDD!$D$28:$AD$50,18,FALSE)))</f>
        <v/>
      </c>
      <c r="W18" s="168" t="str">
        <f>IF(ISERROR(VLOOKUP($D18,BDD!$D$28:$AD$50,19,FALSE)),"",(VLOOKUP($D18,BDD!$D$28:$AD$50,19,FALSE)))</f>
        <v/>
      </c>
      <c r="X18" s="168" t="str">
        <f>IF(ISERROR(VLOOKUP($D18,BDD!$D$28:$AD$50,20,FALSE)),"",(VLOOKUP($D18,BDD!$D$28:$AD$50,20,FALSE)))</f>
        <v/>
      </c>
      <c r="Y18" s="168" t="str">
        <f>IF(ISERROR(VLOOKUP($D18,BDD!$D$28:$AD$50,21,FALSE)),"",(VLOOKUP($D18,BDD!$D$28:$AD$50,21,FALSE)))</f>
        <v/>
      </c>
      <c r="Z18" s="169" t="str">
        <f>IF(ISERROR(VLOOKUP($D18,BDD!$D$28:$AD$50,22,FALSE)),"",(VLOOKUP($D18,BDD!$D$28:$AD$50,22,FALSE)))</f>
        <v/>
      </c>
      <c r="AA18" s="119" t="str">
        <f>IF(ISERROR(VLOOKUP($D19,BDD!$D$28:$AD$50,23,FALSE)),"",(VLOOKUP($D19,BDD!$D$28:$AD$50,23,FALSE)))</f>
        <v/>
      </c>
      <c r="AB18" s="116"/>
      <c r="AC18" s="116"/>
      <c r="AD18" s="112"/>
      <c r="AE18" s="116"/>
    </row>
    <row r="19" spans="1:31" ht="16.5" thickBot="1" x14ac:dyDescent="0.25">
      <c r="A19" s="30"/>
      <c r="B19" s="111"/>
      <c r="C19" s="167"/>
      <c r="D19" s="168"/>
      <c r="E19" s="168" t="str">
        <f>IF(ISERROR(VLOOKUP($D19,BDD!$D$28:$AD$50,1,FALSE)),"",(VLOOKUP($D19,BDD!$D$28:$AD$50,2,FALSE)))</f>
        <v/>
      </c>
      <c r="F19" s="168"/>
      <c r="G19" s="168"/>
      <c r="H19" s="168" t="str">
        <f>IF(ISERROR(VLOOKUP($D19,BDD!$D$5:$AD$50,3,FALSE)),"",(VLOOKUP($D19,BDD!$D$5:$AD$50,4,FALSE)))</f>
        <v/>
      </c>
      <c r="I19" s="168" t="str">
        <f>IF(ISERROR(VLOOKUP($D19,BDD!$D$28:$AD$50,5,FALSE)),"",(VLOOKUP($D19,BDD!$D$28:$AD$50,5,FALSE)))</f>
        <v/>
      </c>
      <c r="J19" s="168" t="str">
        <f>IF(ISERROR(VLOOKUP($D19,BDD!$D$28:$AD$50,6,FALSE)),"",(VLOOKUP($D19,BDD!$D$28:$AD$50,6,FALSE)))</f>
        <v/>
      </c>
      <c r="K19" s="168" t="str">
        <f>IF(ISERROR(VLOOKUP($D19,BDD!$D$28:$AD$50,7,FALSE)),"",(VLOOKUP($D19,BDD!$D$28:$AD$50,7,FALSE)))</f>
        <v/>
      </c>
      <c r="L19" s="168" t="str">
        <f>IF(ISERROR(VLOOKUP($D19,BDD!$D$28:$AD$50,8,FALSE)),"",(VLOOKUP($D19,BDD!$D$28:$AD$50,8,FALSE)))</f>
        <v/>
      </c>
      <c r="M19" s="168" t="str">
        <f>IF(ISERROR(VLOOKUP($D19,BDD!$D$28:$AD$50,9,FALSE)),"",(VLOOKUP($D19,BDD!$D$28:$AD$50,9,FALSE)))</f>
        <v/>
      </c>
      <c r="N19" s="168" t="str">
        <f>IF(ISERROR(VLOOKUP($D19,BDD!$D$28:$AD$50,10,FALSE)),"",(VLOOKUP($D19,BDD!$D$28:$AD$50,10,FALSE)))</f>
        <v/>
      </c>
      <c r="O19" s="168" t="str">
        <f>IF(ISERROR(VLOOKUP($D19,BDD!$D$28:$AD$50,11,FALSE)),"",(VLOOKUP($D19,BDD!$D$28:$AD$50,11,FALSE)))</f>
        <v/>
      </c>
      <c r="P19" s="168" t="str">
        <f>IF(ISERROR(VLOOKUP($D19,BDD!$D$28:$AD$50,12,FALSE)),"",(VLOOKUP($D19,BDD!$D$28:$AD$50,12,FALSE)))</f>
        <v/>
      </c>
      <c r="Q19" s="168" t="str">
        <f>IF(ISERROR(VLOOKUP($D19,BDD!$D$28:$AD$50,13,FALSE)),"",(VLOOKUP($D19,BDD!$D$28:$AD$50,13,FALSE)))</f>
        <v/>
      </c>
      <c r="R19" s="168" t="str">
        <f>IF(ISERROR(VLOOKUP($D19,BDD!$D$28:$AD$50,14,FALSE)),"",(VLOOKUP($D19,BDD!$D$28:$AD$50,14,FALSE)))</f>
        <v/>
      </c>
      <c r="S19" s="168" t="str">
        <f>IF(ISERROR(VLOOKUP($D19,BDD!$D$28:$AD$50,15,FALSE)),"",(VLOOKUP($D19,BDD!$D$28:$AD$50,15,FALSE)))</f>
        <v/>
      </c>
      <c r="T19" s="168" t="str">
        <f>IF(ISERROR(VLOOKUP($D19,BDD!$D$28:$AD$50,16,FALSE)),"",(VLOOKUP($D19,BDD!$D$28:$AD$50,16,FALSE)))</f>
        <v/>
      </c>
      <c r="U19" s="168" t="str">
        <f>IF(ISERROR(VLOOKUP($D19,BDD!$D$28:$AD$50,17,FALSE)),"",(VLOOKUP($D19,BDD!$D$28:$AD$50,17,FALSE)))</f>
        <v/>
      </c>
      <c r="V19" s="168" t="str">
        <f>IF(ISERROR(VLOOKUP($D19,BDD!$D$28:$AD$50,18,FALSE)),"",(VLOOKUP($D19,BDD!$D$28:$AD$50,18,FALSE)))</f>
        <v/>
      </c>
      <c r="W19" s="168" t="str">
        <f>IF(ISERROR(VLOOKUP($D19,BDD!$D$28:$AD$50,19,FALSE)),"",(VLOOKUP($D19,BDD!$D$28:$AD$50,19,FALSE)))</f>
        <v/>
      </c>
      <c r="X19" s="168" t="str">
        <f>IF(ISERROR(VLOOKUP($D19,BDD!$D$28:$AD$50,20,FALSE)),"",(VLOOKUP($D19,BDD!$D$28:$AD$50,20,FALSE)))</f>
        <v/>
      </c>
      <c r="Y19" s="168" t="str">
        <f>IF(ISERROR(VLOOKUP($D19,BDD!$D$28:$AD$50,21,FALSE)),"",(VLOOKUP($D19,BDD!$D$28:$AD$50,21,FALSE)))</f>
        <v/>
      </c>
      <c r="Z19" s="169" t="str">
        <f>IF(ISERROR(VLOOKUP($D19,BDD!$D$28:$AD$50,22,FALSE)),"",(VLOOKUP($D19,BDD!$D$28:$AD$50,22,FALSE)))</f>
        <v/>
      </c>
      <c r="AA19" s="119" t="str">
        <f>IF(ISERROR(VLOOKUP($D20,BDD!$D$28:$AD$50,23,FALSE)),"",(VLOOKUP($D20,BDD!$D$28:$AD$50,23,FALSE)))</f>
        <v/>
      </c>
      <c r="AB19" s="116"/>
      <c r="AC19" s="116"/>
      <c r="AD19" s="112"/>
      <c r="AE19" s="116"/>
    </row>
    <row r="20" spans="1:31" ht="16.5" thickBot="1" x14ac:dyDescent="0.25">
      <c r="A20" s="30"/>
      <c r="B20" s="111"/>
      <c r="C20" s="167"/>
      <c r="D20" s="168"/>
      <c r="E20" s="168" t="str">
        <f>IF(ISERROR(VLOOKUP($D20,BDD!$D$28:$AD$50,1,FALSE)),"",(VLOOKUP($D20,BDD!$D$28:$AD$50,2,FALSE)))</f>
        <v/>
      </c>
      <c r="F20" s="168"/>
      <c r="G20" s="168"/>
      <c r="H20" s="168" t="str">
        <f>IF(ISERROR(VLOOKUP($D20,BDD!$D$5:$AD$50,3,FALSE)),"",(VLOOKUP($D20,BDD!$D$5:$AD$50,4,FALSE)))</f>
        <v/>
      </c>
      <c r="I20" s="168" t="str">
        <f>IF(ISERROR(VLOOKUP($D20,BDD!$D$28:$AD$50,5,FALSE)),"",(VLOOKUP($D20,BDD!$D$28:$AD$50,5,FALSE)))</f>
        <v/>
      </c>
      <c r="J20" s="168" t="str">
        <f>IF(ISERROR(VLOOKUP($D20,BDD!$D$28:$AD$50,6,FALSE)),"",(VLOOKUP($D20,BDD!$D$28:$AD$50,6,FALSE)))</f>
        <v/>
      </c>
      <c r="K20" s="168" t="str">
        <f>IF(ISERROR(VLOOKUP($D20,BDD!$D$28:$AD$50,7,FALSE)),"",(VLOOKUP($D20,BDD!$D$28:$AD$50,7,FALSE)))</f>
        <v/>
      </c>
      <c r="L20" s="168" t="str">
        <f>IF(ISERROR(VLOOKUP($D20,BDD!$D$28:$AD$50,8,FALSE)),"",(VLOOKUP($D20,BDD!$D$28:$AD$50,8,FALSE)))</f>
        <v/>
      </c>
      <c r="M20" s="168" t="str">
        <f>IF(ISERROR(VLOOKUP($D20,BDD!$D$28:$AD$50,9,FALSE)),"",(VLOOKUP($D20,BDD!$D$28:$AD$50,9,FALSE)))</f>
        <v/>
      </c>
      <c r="N20" s="168" t="str">
        <f>IF(ISERROR(VLOOKUP($D20,BDD!$D$28:$AD$50,10,FALSE)),"",(VLOOKUP($D20,BDD!$D$28:$AD$50,10,FALSE)))</f>
        <v/>
      </c>
      <c r="O20" s="168" t="str">
        <f>IF(ISERROR(VLOOKUP($D20,BDD!$D$28:$AD$50,11,FALSE)),"",(VLOOKUP($D20,BDD!$D$28:$AD$50,11,FALSE)))</f>
        <v/>
      </c>
      <c r="P20" s="168" t="str">
        <f>IF(ISERROR(VLOOKUP($D20,BDD!$D$28:$AD$50,12,FALSE)),"",(VLOOKUP($D20,BDD!$D$28:$AD$50,12,FALSE)))</f>
        <v/>
      </c>
      <c r="Q20" s="168" t="str">
        <f>IF(ISERROR(VLOOKUP($D20,BDD!$D$28:$AD$50,13,FALSE)),"",(VLOOKUP($D20,BDD!$D$28:$AD$50,13,FALSE)))</f>
        <v/>
      </c>
      <c r="R20" s="168" t="str">
        <f>IF(ISERROR(VLOOKUP($D20,BDD!$D$28:$AD$50,14,FALSE)),"",(VLOOKUP($D20,BDD!$D$28:$AD$50,14,FALSE)))</f>
        <v/>
      </c>
      <c r="S20" s="168" t="str">
        <f>IF(ISERROR(VLOOKUP($D20,BDD!$D$28:$AD$50,15,FALSE)),"",(VLOOKUP($D20,BDD!$D$28:$AD$50,15,FALSE)))</f>
        <v/>
      </c>
      <c r="T20" s="168" t="str">
        <f>IF(ISERROR(VLOOKUP($D20,BDD!$D$28:$AD$50,16,FALSE)),"",(VLOOKUP($D20,BDD!$D$28:$AD$50,16,FALSE)))</f>
        <v/>
      </c>
      <c r="U20" s="168" t="str">
        <f>IF(ISERROR(VLOOKUP($D20,BDD!$D$28:$AD$50,17,FALSE)),"",(VLOOKUP($D20,BDD!$D$28:$AD$50,17,FALSE)))</f>
        <v/>
      </c>
      <c r="V20" s="168" t="str">
        <f>IF(ISERROR(VLOOKUP($D20,BDD!$D$28:$AD$50,18,FALSE)),"",(VLOOKUP($D20,BDD!$D$28:$AD$50,18,FALSE)))</f>
        <v/>
      </c>
      <c r="W20" s="168" t="str">
        <f>IF(ISERROR(VLOOKUP($D20,BDD!$D$28:$AD$50,19,FALSE)),"",(VLOOKUP($D20,BDD!$D$28:$AD$50,19,FALSE)))</f>
        <v/>
      </c>
      <c r="X20" s="168" t="str">
        <f>IF(ISERROR(VLOOKUP($D20,BDD!$D$28:$AD$50,20,FALSE)),"",(VLOOKUP($D20,BDD!$D$28:$AD$50,20,FALSE)))</f>
        <v/>
      </c>
      <c r="Y20" s="168" t="str">
        <f>IF(ISERROR(VLOOKUP($D20,BDD!$D$28:$AD$50,21,FALSE)),"",(VLOOKUP($D20,BDD!$D$28:$AD$50,21,FALSE)))</f>
        <v/>
      </c>
      <c r="Z20" s="169" t="str">
        <f>IF(ISERROR(VLOOKUP($D20,BDD!$D$28:$AD$50,22,FALSE)),"",(VLOOKUP($D20,BDD!$D$28:$AD$50,22,FALSE)))</f>
        <v/>
      </c>
      <c r="AA20" s="119" t="str">
        <f>IF(ISERROR(VLOOKUP($D21,BDD!$D$28:$AD$50,23,FALSE)),"",(VLOOKUP($D21,BDD!$D$28:$AD$50,23,FALSE)))</f>
        <v/>
      </c>
      <c r="AB20" s="116"/>
      <c r="AC20" s="116"/>
      <c r="AD20" s="112"/>
      <c r="AE20" s="116"/>
    </row>
    <row r="21" spans="1:31" ht="16.5" thickBot="1" x14ac:dyDescent="0.25">
      <c r="A21" s="30"/>
      <c r="B21" s="111"/>
      <c r="C21" s="167"/>
      <c r="D21" s="168"/>
      <c r="E21" s="168" t="str">
        <f>IF(ISERROR(VLOOKUP($D21,BDD!$D$28:$AD$50,1,FALSE)),"",(VLOOKUP($D21,BDD!$D$28:$AD$50,2,FALSE)))</f>
        <v/>
      </c>
      <c r="F21" s="168"/>
      <c r="G21" s="168"/>
      <c r="H21" s="168" t="str">
        <f>IF(ISERROR(VLOOKUP($D21,BDD!$D$5:$AD$50,3,FALSE)),"",(VLOOKUP($D21,BDD!$D$5:$AD$50,4,FALSE)))</f>
        <v/>
      </c>
      <c r="I21" s="168" t="str">
        <f>IF(ISERROR(VLOOKUP($D21,BDD!$D$28:$AD$50,5,FALSE)),"",(VLOOKUP($D21,BDD!$D$28:$AD$50,5,FALSE)))</f>
        <v/>
      </c>
      <c r="J21" s="168" t="str">
        <f>IF(ISERROR(VLOOKUP($D21,BDD!$D$28:$AD$50,6,FALSE)),"",(VLOOKUP($D21,BDD!$D$28:$AD$50,6,FALSE)))</f>
        <v/>
      </c>
      <c r="K21" s="168" t="str">
        <f>IF(ISERROR(VLOOKUP($D21,BDD!$D$28:$AD$50,7,FALSE)),"",(VLOOKUP($D21,BDD!$D$28:$AD$50,7,FALSE)))</f>
        <v/>
      </c>
      <c r="L21" s="168" t="str">
        <f>IF(ISERROR(VLOOKUP($D21,BDD!$D$28:$AD$50,8,FALSE)),"",(VLOOKUP($D21,BDD!$D$28:$AD$50,8,FALSE)))</f>
        <v/>
      </c>
      <c r="M21" s="168" t="str">
        <f>IF(ISERROR(VLOOKUP($D21,BDD!$D$28:$AD$50,9,FALSE)),"",(VLOOKUP($D21,BDD!$D$28:$AD$50,9,FALSE)))</f>
        <v/>
      </c>
      <c r="N21" s="168" t="str">
        <f>IF(ISERROR(VLOOKUP($D21,BDD!$D$28:$AD$50,10,FALSE)),"",(VLOOKUP($D21,BDD!$D$28:$AD$50,10,FALSE)))</f>
        <v/>
      </c>
      <c r="O21" s="168" t="str">
        <f>IF(ISERROR(VLOOKUP($D21,BDD!$D$28:$AD$50,11,FALSE)),"",(VLOOKUP($D21,BDD!$D$28:$AD$50,11,FALSE)))</f>
        <v/>
      </c>
      <c r="P21" s="168" t="str">
        <f>IF(ISERROR(VLOOKUP($D21,BDD!$D$28:$AD$50,12,FALSE)),"",(VLOOKUP($D21,BDD!$D$28:$AD$50,12,FALSE)))</f>
        <v/>
      </c>
      <c r="Q21" s="168" t="str">
        <f>IF(ISERROR(VLOOKUP($D21,BDD!$D$28:$AD$50,13,FALSE)),"",(VLOOKUP($D21,BDD!$D$28:$AD$50,13,FALSE)))</f>
        <v/>
      </c>
      <c r="R21" s="168" t="str">
        <f>IF(ISERROR(VLOOKUP($D21,BDD!$D$28:$AD$50,14,FALSE)),"",(VLOOKUP($D21,BDD!$D$28:$AD$50,14,FALSE)))</f>
        <v/>
      </c>
      <c r="S21" s="168" t="str">
        <f>IF(ISERROR(VLOOKUP($D21,BDD!$D$28:$AD$50,15,FALSE)),"",(VLOOKUP($D21,BDD!$D$28:$AD$50,15,FALSE)))</f>
        <v/>
      </c>
      <c r="T21" s="168" t="str">
        <f>IF(ISERROR(VLOOKUP($D21,BDD!$D$28:$AD$50,16,FALSE)),"",(VLOOKUP($D21,BDD!$D$28:$AD$50,16,FALSE)))</f>
        <v/>
      </c>
      <c r="U21" s="168" t="str">
        <f>IF(ISERROR(VLOOKUP($D21,BDD!$D$28:$AD$50,17,FALSE)),"",(VLOOKUP($D21,BDD!$D$28:$AD$50,17,FALSE)))</f>
        <v/>
      </c>
      <c r="V21" s="168" t="str">
        <f>IF(ISERROR(VLOOKUP($D21,BDD!$D$28:$AD$50,18,FALSE)),"",(VLOOKUP($D21,BDD!$D$28:$AD$50,18,FALSE)))</f>
        <v/>
      </c>
      <c r="W21" s="168" t="str">
        <f>IF(ISERROR(VLOOKUP($D21,BDD!$D$28:$AD$50,19,FALSE)),"",(VLOOKUP($D21,BDD!$D$28:$AD$50,19,FALSE)))</f>
        <v/>
      </c>
      <c r="X21" s="168" t="str">
        <f>IF(ISERROR(VLOOKUP($D21,BDD!$D$28:$AD$50,20,FALSE)),"",(VLOOKUP($D21,BDD!$D$28:$AD$50,20,FALSE)))</f>
        <v/>
      </c>
      <c r="Y21" s="168" t="str">
        <f>IF(ISERROR(VLOOKUP($D21,BDD!$D$28:$AD$50,21,FALSE)),"",(VLOOKUP($D21,BDD!$D$28:$AD$50,21,FALSE)))</f>
        <v/>
      </c>
      <c r="Z21" s="169" t="str">
        <f>IF(ISERROR(VLOOKUP($D21,BDD!$D$28:$AD$50,22,FALSE)),"",(VLOOKUP($D21,BDD!$D$28:$AD$50,22,FALSE)))</f>
        <v/>
      </c>
      <c r="AA21" s="119" t="str">
        <f>IF(ISERROR(VLOOKUP($D22,BDD!$D$28:$AD$50,23,FALSE)),"",(VLOOKUP($D22,BDD!$D$28:$AD$50,23,FALSE)))</f>
        <v/>
      </c>
      <c r="AB21" s="116"/>
      <c r="AC21" s="116"/>
      <c r="AD21" s="112"/>
      <c r="AE21" s="116"/>
    </row>
    <row r="22" spans="1:31" ht="16.5" thickBot="1" x14ac:dyDescent="0.25">
      <c r="A22" s="30"/>
      <c r="B22" s="111"/>
      <c r="C22" s="167"/>
      <c r="D22" s="168"/>
      <c r="E22" s="168" t="str">
        <f>IF(ISERROR(VLOOKUP($D22,BDD!$D$28:$AD$50,1,FALSE)),"",(VLOOKUP($D22,BDD!$D$28:$AD$50,2,FALSE)))</f>
        <v/>
      </c>
      <c r="F22" s="168"/>
      <c r="G22" s="168"/>
      <c r="H22" s="168" t="str">
        <f>IF(ISERROR(VLOOKUP($D22,BDD!$D$5:$AD$50,3,FALSE)),"",(VLOOKUP($D22,BDD!$D$5:$AD$50,4,FALSE)))</f>
        <v/>
      </c>
      <c r="I22" s="168" t="str">
        <f>IF(ISERROR(VLOOKUP($D22,BDD!$D$28:$AD$50,5,FALSE)),"",(VLOOKUP($D22,BDD!$D$28:$AD$50,5,FALSE)))</f>
        <v/>
      </c>
      <c r="J22" s="168" t="str">
        <f>IF(ISERROR(VLOOKUP($D22,BDD!$D$28:$AD$50,6,FALSE)),"",(VLOOKUP($D22,BDD!$D$28:$AD$50,6,FALSE)))</f>
        <v/>
      </c>
      <c r="K22" s="168" t="str">
        <f>IF(ISERROR(VLOOKUP($D22,BDD!$D$28:$AD$50,7,FALSE)),"",(VLOOKUP($D22,BDD!$D$28:$AD$50,7,FALSE)))</f>
        <v/>
      </c>
      <c r="L22" s="168" t="str">
        <f>IF(ISERROR(VLOOKUP($D22,BDD!$D$28:$AD$50,8,FALSE)),"",(VLOOKUP($D22,BDD!$D$28:$AD$50,8,FALSE)))</f>
        <v/>
      </c>
      <c r="M22" s="168" t="str">
        <f>IF(ISERROR(VLOOKUP($D22,BDD!$D$28:$AD$50,9,FALSE)),"",(VLOOKUP($D22,BDD!$D$28:$AD$50,9,FALSE)))</f>
        <v/>
      </c>
      <c r="N22" s="168" t="str">
        <f>IF(ISERROR(VLOOKUP($D22,BDD!$D$28:$AD$50,10,FALSE)),"",(VLOOKUP($D22,BDD!$D$28:$AD$50,10,FALSE)))</f>
        <v/>
      </c>
      <c r="O22" s="168" t="str">
        <f>IF(ISERROR(VLOOKUP($D22,BDD!$D$28:$AD$50,11,FALSE)),"",(VLOOKUP($D22,BDD!$D$28:$AD$50,11,FALSE)))</f>
        <v/>
      </c>
      <c r="P22" s="168" t="str">
        <f>IF(ISERROR(VLOOKUP($D22,BDD!$D$28:$AD$50,12,FALSE)),"",(VLOOKUP($D22,BDD!$D$28:$AD$50,12,FALSE)))</f>
        <v/>
      </c>
      <c r="Q22" s="168" t="str">
        <f>IF(ISERROR(VLOOKUP($D22,BDD!$D$28:$AD$50,13,FALSE)),"",(VLOOKUP($D22,BDD!$D$28:$AD$50,13,FALSE)))</f>
        <v/>
      </c>
      <c r="R22" s="168" t="str">
        <f>IF(ISERROR(VLOOKUP($D22,BDD!$D$28:$AD$50,14,FALSE)),"",(VLOOKUP($D22,BDD!$D$28:$AD$50,14,FALSE)))</f>
        <v/>
      </c>
      <c r="S22" s="168" t="str">
        <f>IF(ISERROR(VLOOKUP($D22,BDD!$D$28:$AD$50,15,FALSE)),"",(VLOOKUP($D22,BDD!$D$28:$AD$50,15,FALSE)))</f>
        <v/>
      </c>
      <c r="T22" s="168" t="str">
        <f>IF(ISERROR(VLOOKUP($D22,BDD!$D$28:$AD$50,16,FALSE)),"",(VLOOKUP($D22,BDD!$D$28:$AD$50,16,FALSE)))</f>
        <v/>
      </c>
      <c r="U22" s="168" t="str">
        <f>IF(ISERROR(VLOOKUP($D22,BDD!$D$28:$AD$50,17,FALSE)),"",(VLOOKUP($D22,BDD!$D$28:$AD$50,17,FALSE)))</f>
        <v/>
      </c>
      <c r="V22" s="168" t="str">
        <f>IF(ISERROR(VLOOKUP($D22,BDD!$D$28:$AD$50,18,FALSE)),"",(VLOOKUP($D22,BDD!$D$28:$AD$50,18,FALSE)))</f>
        <v/>
      </c>
      <c r="W22" s="168" t="str">
        <f>IF(ISERROR(VLOOKUP($D22,BDD!$D$28:$AD$50,19,FALSE)),"",(VLOOKUP($D22,BDD!$D$28:$AD$50,19,FALSE)))</f>
        <v/>
      </c>
      <c r="X22" s="168" t="str">
        <f>IF(ISERROR(VLOOKUP($D22,BDD!$D$28:$AD$50,20,FALSE)),"",(VLOOKUP($D22,BDD!$D$28:$AD$50,20,FALSE)))</f>
        <v/>
      </c>
      <c r="Y22" s="168" t="str">
        <f>IF(ISERROR(VLOOKUP($D22,BDD!$D$28:$AD$50,21,FALSE)),"",(VLOOKUP($D22,BDD!$D$28:$AD$50,21,FALSE)))</f>
        <v/>
      </c>
      <c r="Z22" s="169" t="str">
        <f>IF(ISERROR(VLOOKUP($D22,BDD!$D$28:$AD$50,22,FALSE)),"",(VLOOKUP($D22,BDD!$D$28:$AD$50,22,FALSE)))</f>
        <v/>
      </c>
      <c r="AA22" s="119" t="str">
        <f>IF(ISERROR(VLOOKUP($D23,BDD!$D$28:$AD$50,23,FALSE)),"",(VLOOKUP($D23,BDD!$D$28:$AD$50,23,FALSE)))</f>
        <v/>
      </c>
      <c r="AB22" s="116"/>
      <c r="AC22" s="116"/>
      <c r="AD22" s="112"/>
      <c r="AE22" s="116"/>
    </row>
    <row r="23" spans="1:31" ht="16.5" thickBot="1" x14ac:dyDescent="0.25">
      <c r="A23" s="30"/>
      <c r="B23" s="111"/>
      <c r="C23" s="167"/>
      <c r="D23" s="168"/>
      <c r="E23" s="168" t="str">
        <f>IF(ISERROR(VLOOKUP($D23,BDD!$D$28:$AD$50,1,FALSE)),"",(VLOOKUP($D23,BDD!$D$28:$AD$50,2,FALSE)))</f>
        <v/>
      </c>
      <c r="F23" s="168"/>
      <c r="G23" s="168"/>
      <c r="H23" s="168" t="str">
        <f>IF(ISERROR(VLOOKUP($D23,BDD!$D$5:$AD$50,3,FALSE)),"",(VLOOKUP($D23,BDD!$D$5:$AD$50,4,FALSE)))</f>
        <v/>
      </c>
      <c r="I23" s="168" t="str">
        <f>IF(ISERROR(VLOOKUP($D23,BDD!$D$28:$AD$50,5,FALSE)),"",(VLOOKUP($D23,BDD!$D$28:$AD$50,5,FALSE)))</f>
        <v/>
      </c>
      <c r="J23" s="168" t="str">
        <f>IF(ISERROR(VLOOKUP($D23,BDD!$D$28:$AD$50,6,FALSE)),"",(VLOOKUP($D23,BDD!$D$28:$AD$50,6,FALSE)))</f>
        <v/>
      </c>
      <c r="K23" s="168" t="str">
        <f>IF(ISERROR(VLOOKUP($D23,BDD!$D$28:$AD$50,7,FALSE)),"",(VLOOKUP($D23,BDD!$D$28:$AD$50,7,FALSE)))</f>
        <v/>
      </c>
      <c r="L23" s="168" t="str">
        <f>IF(ISERROR(VLOOKUP($D23,BDD!$D$28:$AD$50,8,FALSE)),"",(VLOOKUP($D23,BDD!$D$28:$AD$50,8,FALSE)))</f>
        <v/>
      </c>
      <c r="M23" s="168" t="str">
        <f>IF(ISERROR(VLOOKUP($D23,BDD!$D$28:$AD$50,9,FALSE)),"",(VLOOKUP($D23,BDD!$D$28:$AD$50,9,FALSE)))</f>
        <v/>
      </c>
      <c r="N23" s="168" t="str">
        <f>IF(ISERROR(VLOOKUP($D23,BDD!$D$28:$AD$50,10,FALSE)),"",(VLOOKUP($D23,BDD!$D$28:$AD$50,10,FALSE)))</f>
        <v/>
      </c>
      <c r="O23" s="168" t="str">
        <f>IF(ISERROR(VLOOKUP($D23,BDD!$D$28:$AD$50,11,FALSE)),"",(VLOOKUP($D23,BDD!$D$28:$AD$50,11,FALSE)))</f>
        <v/>
      </c>
      <c r="P23" s="168" t="str">
        <f>IF(ISERROR(VLOOKUP($D23,BDD!$D$28:$AD$50,12,FALSE)),"",(VLOOKUP($D23,BDD!$D$28:$AD$50,12,FALSE)))</f>
        <v/>
      </c>
      <c r="Q23" s="168" t="str">
        <f>IF(ISERROR(VLOOKUP($D23,BDD!$D$28:$AD$50,13,FALSE)),"",(VLOOKUP($D23,BDD!$D$28:$AD$50,13,FALSE)))</f>
        <v/>
      </c>
      <c r="R23" s="168" t="str">
        <f>IF(ISERROR(VLOOKUP($D23,BDD!$D$28:$AD$50,14,FALSE)),"",(VLOOKUP($D23,BDD!$D$28:$AD$50,14,FALSE)))</f>
        <v/>
      </c>
      <c r="S23" s="168" t="str">
        <f>IF(ISERROR(VLOOKUP($D23,BDD!$D$28:$AD$50,15,FALSE)),"",(VLOOKUP($D23,BDD!$D$28:$AD$50,15,FALSE)))</f>
        <v/>
      </c>
      <c r="T23" s="168" t="str">
        <f>IF(ISERROR(VLOOKUP($D23,BDD!$D$28:$AD$50,16,FALSE)),"",(VLOOKUP($D23,BDD!$D$28:$AD$50,16,FALSE)))</f>
        <v/>
      </c>
      <c r="U23" s="168" t="str">
        <f>IF(ISERROR(VLOOKUP($D23,BDD!$D$28:$AD$50,17,FALSE)),"",(VLOOKUP($D23,BDD!$D$28:$AD$50,17,FALSE)))</f>
        <v/>
      </c>
      <c r="V23" s="168" t="str">
        <f>IF(ISERROR(VLOOKUP($D23,BDD!$D$28:$AD$50,18,FALSE)),"",(VLOOKUP($D23,BDD!$D$28:$AD$50,18,FALSE)))</f>
        <v/>
      </c>
      <c r="W23" s="168" t="str">
        <f>IF(ISERROR(VLOOKUP($D23,BDD!$D$28:$AD$50,19,FALSE)),"",(VLOOKUP($D23,BDD!$D$28:$AD$50,19,FALSE)))</f>
        <v/>
      </c>
      <c r="X23" s="168" t="str">
        <f>IF(ISERROR(VLOOKUP($D23,BDD!$D$28:$AD$50,20,FALSE)),"",(VLOOKUP($D23,BDD!$D$28:$AD$50,20,FALSE)))</f>
        <v/>
      </c>
      <c r="Y23" s="168" t="str">
        <f>IF(ISERROR(VLOOKUP($D23,BDD!$D$28:$AD$50,21,FALSE)),"",(VLOOKUP($D23,BDD!$D$28:$AD$50,21,FALSE)))</f>
        <v/>
      </c>
      <c r="Z23" s="169" t="str">
        <f>IF(ISERROR(VLOOKUP($D23,BDD!$D$28:$AD$50,22,FALSE)),"",(VLOOKUP($D23,BDD!$D$28:$AD$50,22,FALSE)))</f>
        <v/>
      </c>
      <c r="AA23" s="119" t="str">
        <f>IF(ISERROR(VLOOKUP($D24,BDD!$D$28:$AD$50,23,FALSE)),"",(VLOOKUP($D24,BDD!$D$28:$AD$50,23,FALSE)))</f>
        <v/>
      </c>
      <c r="AB23" s="116"/>
      <c r="AC23" s="116"/>
      <c r="AD23" s="112"/>
      <c r="AE23" s="116"/>
    </row>
    <row r="24" spans="1:31" ht="16.5" thickBot="1" x14ac:dyDescent="0.25">
      <c r="A24" s="30"/>
      <c r="B24" s="111"/>
      <c r="C24" s="167"/>
      <c r="D24" s="168"/>
      <c r="E24" s="168" t="str">
        <f>IF(ISERROR(VLOOKUP($D24,BDD!$D$28:$AD$50,1,FALSE)),"",(VLOOKUP($D24,BDD!$D$28:$AD$50,2,FALSE)))</f>
        <v/>
      </c>
      <c r="F24" s="168"/>
      <c r="G24" s="168"/>
      <c r="H24" s="168" t="str">
        <f>IF(ISERROR(VLOOKUP($D24,BDD!$D$5:$AD$50,3,FALSE)),"",(VLOOKUP($D24,BDD!$D$5:$AD$50,4,FALSE)))</f>
        <v/>
      </c>
      <c r="I24" s="168" t="str">
        <f>IF(ISERROR(VLOOKUP($D24,BDD!$D$28:$AD$50,5,FALSE)),"",(VLOOKUP($D24,BDD!$D$28:$AD$50,5,FALSE)))</f>
        <v/>
      </c>
      <c r="J24" s="168" t="str">
        <f>IF(ISERROR(VLOOKUP($D24,BDD!$D$28:$AD$50,6,FALSE)),"",(VLOOKUP($D24,BDD!$D$28:$AD$50,6,FALSE)))</f>
        <v/>
      </c>
      <c r="K24" s="168" t="str">
        <f>IF(ISERROR(VLOOKUP($D24,BDD!$D$28:$AD$50,7,FALSE)),"",(VLOOKUP($D24,BDD!$D$28:$AD$50,7,FALSE)))</f>
        <v/>
      </c>
      <c r="L24" s="168" t="str">
        <f>IF(ISERROR(VLOOKUP($D24,BDD!$D$28:$AD$50,8,FALSE)),"",(VLOOKUP($D24,BDD!$D$28:$AD$50,8,FALSE)))</f>
        <v/>
      </c>
      <c r="M24" s="168" t="str">
        <f>IF(ISERROR(VLOOKUP($D24,BDD!$D$28:$AD$50,9,FALSE)),"",(VLOOKUP($D24,BDD!$D$28:$AD$50,9,FALSE)))</f>
        <v/>
      </c>
      <c r="N24" s="168" t="str">
        <f>IF(ISERROR(VLOOKUP($D24,BDD!$D$28:$AD$50,10,FALSE)),"",(VLOOKUP($D24,BDD!$D$28:$AD$50,10,FALSE)))</f>
        <v/>
      </c>
      <c r="O24" s="168" t="str">
        <f>IF(ISERROR(VLOOKUP($D24,BDD!$D$28:$AD$50,11,FALSE)),"",(VLOOKUP($D24,BDD!$D$28:$AD$50,11,FALSE)))</f>
        <v/>
      </c>
      <c r="P24" s="168" t="str">
        <f>IF(ISERROR(VLOOKUP($D24,BDD!$D$28:$AD$50,12,FALSE)),"",(VLOOKUP($D24,BDD!$D$28:$AD$50,12,FALSE)))</f>
        <v/>
      </c>
      <c r="Q24" s="168" t="str">
        <f>IF(ISERROR(VLOOKUP($D24,BDD!$D$28:$AD$50,13,FALSE)),"",(VLOOKUP($D24,BDD!$D$28:$AD$50,13,FALSE)))</f>
        <v/>
      </c>
      <c r="R24" s="168" t="str">
        <f>IF(ISERROR(VLOOKUP($D24,BDD!$D$28:$AD$50,14,FALSE)),"",(VLOOKUP($D24,BDD!$D$28:$AD$50,14,FALSE)))</f>
        <v/>
      </c>
      <c r="S24" s="168" t="str">
        <f>IF(ISERROR(VLOOKUP($D24,BDD!$D$28:$AD$50,15,FALSE)),"",(VLOOKUP($D24,BDD!$D$28:$AD$50,15,FALSE)))</f>
        <v/>
      </c>
      <c r="T24" s="168" t="str">
        <f>IF(ISERROR(VLOOKUP($D24,BDD!$D$28:$AD$50,16,FALSE)),"",(VLOOKUP($D24,BDD!$D$28:$AD$50,16,FALSE)))</f>
        <v/>
      </c>
      <c r="U24" s="168" t="str">
        <f>IF(ISERROR(VLOOKUP($D24,BDD!$D$28:$AD$50,17,FALSE)),"",(VLOOKUP($D24,BDD!$D$28:$AD$50,17,FALSE)))</f>
        <v/>
      </c>
      <c r="V24" s="168" t="str">
        <f>IF(ISERROR(VLOOKUP($D24,BDD!$D$28:$AD$50,18,FALSE)),"",(VLOOKUP($D24,BDD!$D$28:$AD$50,18,FALSE)))</f>
        <v/>
      </c>
      <c r="W24" s="168" t="str">
        <f>IF(ISERROR(VLOOKUP($D24,BDD!$D$28:$AD$50,19,FALSE)),"",(VLOOKUP($D24,BDD!$D$28:$AD$50,19,FALSE)))</f>
        <v/>
      </c>
      <c r="X24" s="168" t="str">
        <f>IF(ISERROR(VLOOKUP($D24,BDD!$D$28:$AD$50,20,FALSE)),"",(VLOOKUP($D24,BDD!$D$28:$AD$50,20,FALSE)))</f>
        <v/>
      </c>
      <c r="Y24" s="168" t="str">
        <f>IF(ISERROR(VLOOKUP($D24,BDD!$D$28:$AD$50,21,FALSE)),"",(VLOOKUP($D24,BDD!$D$28:$AD$50,21,FALSE)))</f>
        <v/>
      </c>
      <c r="Z24" s="169" t="str">
        <f>IF(ISERROR(VLOOKUP($D24,BDD!$D$28:$AD$50,22,FALSE)),"",(VLOOKUP($D24,BDD!$D$28:$AD$50,22,FALSE)))</f>
        <v/>
      </c>
      <c r="AA24" s="119" t="str">
        <f>IF(ISERROR(VLOOKUP($D25,BDD!$D$28:$AD$50,23,FALSE)),"",(VLOOKUP($D25,BDD!$D$28:$AD$50,23,FALSE)))</f>
        <v/>
      </c>
      <c r="AB24" s="116"/>
      <c r="AC24" s="116"/>
      <c r="AD24" s="112"/>
      <c r="AE24" s="116"/>
    </row>
    <row r="25" spans="1:31" ht="16.5" thickBot="1" x14ac:dyDescent="0.25">
      <c r="A25" s="30"/>
      <c r="B25" s="111"/>
      <c r="C25" s="167"/>
      <c r="D25" s="168"/>
      <c r="E25" s="168" t="str">
        <f>IF(ISERROR(VLOOKUP($D25,BDD!$D$28:$AD$50,1,FALSE)),"",(VLOOKUP($D25,BDD!$D$28:$AD$50,2,FALSE)))</f>
        <v/>
      </c>
      <c r="F25" s="168"/>
      <c r="G25" s="168"/>
      <c r="H25" s="168" t="str">
        <f>IF(ISERROR(VLOOKUP($D25,BDD!$D$5:$AD$50,3,FALSE)),"",(VLOOKUP($D25,BDD!$D$5:$AD$50,4,FALSE)))</f>
        <v/>
      </c>
      <c r="I25" s="168" t="str">
        <f>IF(ISERROR(VLOOKUP($D25,BDD!$D$28:$AD$50,5,FALSE)),"",(VLOOKUP($D25,BDD!$D$28:$AD$50,5,FALSE)))</f>
        <v/>
      </c>
      <c r="J25" s="168" t="str">
        <f>IF(ISERROR(VLOOKUP($D25,BDD!$D$28:$AD$50,6,FALSE)),"",(VLOOKUP($D25,BDD!$D$28:$AD$50,6,FALSE)))</f>
        <v/>
      </c>
      <c r="K25" s="168" t="str">
        <f>IF(ISERROR(VLOOKUP($D25,BDD!$D$28:$AD$50,7,FALSE)),"",(VLOOKUP($D25,BDD!$D$28:$AD$50,7,FALSE)))</f>
        <v/>
      </c>
      <c r="L25" s="168" t="str">
        <f>IF(ISERROR(VLOOKUP($D25,BDD!$D$28:$AD$50,8,FALSE)),"",(VLOOKUP($D25,BDD!$D$28:$AD$50,8,FALSE)))</f>
        <v/>
      </c>
      <c r="M25" s="168" t="str">
        <f>IF(ISERROR(VLOOKUP($D25,BDD!$D$28:$AD$50,9,FALSE)),"",(VLOOKUP($D25,BDD!$D$28:$AD$50,9,FALSE)))</f>
        <v/>
      </c>
      <c r="N25" s="168" t="str">
        <f>IF(ISERROR(VLOOKUP($D25,BDD!$D$28:$AD$50,10,FALSE)),"",(VLOOKUP($D25,BDD!$D$28:$AD$50,10,FALSE)))</f>
        <v/>
      </c>
      <c r="O25" s="168" t="str">
        <f>IF(ISERROR(VLOOKUP($D25,BDD!$D$28:$AD$50,11,FALSE)),"",(VLOOKUP($D25,BDD!$D$28:$AD$50,11,FALSE)))</f>
        <v/>
      </c>
      <c r="P25" s="168" t="str">
        <f>IF(ISERROR(VLOOKUP($D25,BDD!$D$28:$AD$50,12,FALSE)),"",(VLOOKUP($D25,BDD!$D$28:$AD$50,12,FALSE)))</f>
        <v/>
      </c>
      <c r="Q25" s="168" t="str">
        <f>IF(ISERROR(VLOOKUP($D25,BDD!$D$28:$AD$50,13,FALSE)),"",(VLOOKUP($D25,BDD!$D$28:$AD$50,13,FALSE)))</f>
        <v/>
      </c>
      <c r="R25" s="168" t="str">
        <f>IF(ISERROR(VLOOKUP($D25,BDD!$D$28:$AD$50,14,FALSE)),"",(VLOOKUP($D25,BDD!$D$28:$AD$50,14,FALSE)))</f>
        <v/>
      </c>
      <c r="S25" s="168" t="str">
        <f>IF(ISERROR(VLOOKUP($D25,BDD!$D$28:$AD$50,15,FALSE)),"",(VLOOKUP($D25,BDD!$D$28:$AD$50,15,FALSE)))</f>
        <v/>
      </c>
      <c r="T25" s="168" t="str">
        <f>IF(ISERROR(VLOOKUP($D25,BDD!$D$28:$AD$50,16,FALSE)),"",(VLOOKUP($D25,BDD!$D$28:$AD$50,16,FALSE)))</f>
        <v/>
      </c>
      <c r="U25" s="168" t="str">
        <f>IF(ISERROR(VLOOKUP($D25,BDD!$D$28:$AD$50,17,FALSE)),"",(VLOOKUP($D25,BDD!$D$28:$AD$50,17,FALSE)))</f>
        <v/>
      </c>
      <c r="V25" s="168" t="str">
        <f>IF(ISERROR(VLOOKUP($D25,BDD!$D$28:$AD$50,18,FALSE)),"",(VLOOKUP($D25,BDD!$D$28:$AD$50,18,FALSE)))</f>
        <v/>
      </c>
      <c r="W25" s="168" t="str">
        <f>IF(ISERROR(VLOOKUP($D25,BDD!$D$28:$AD$50,19,FALSE)),"",(VLOOKUP($D25,BDD!$D$28:$AD$50,19,FALSE)))</f>
        <v/>
      </c>
      <c r="X25" s="168" t="str">
        <f>IF(ISERROR(VLOOKUP($D25,BDD!$D$28:$AD$50,20,FALSE)),"",(VLOOKUP($D25,BDD!$D$28:$AD$50,20,FALSE)))</f>
        <v/>
      </c>
      <c r="Y25" s="168" t="str">
        <f>IF(ISERROR(VLOOKUP($D25,BDD!$D$28:$AD$50,21,FALSE)),"",(VLOOKUP($D25,BDD!$D$28:$AD$50,21,FALSE)))</f>
        <v/>
      </c>
      <c r="Z25" s="169" t="str">
        <f>IF(ISERROR(VLOOKUP($D25,BDD!$D$28:$AD$50,22,FALSE)),"",(VLOOKUP($D25,BDD!$D$28:$AD$50,22,FALSE)))</f>
        <v/>
      </c>
      <c r="AA25" s="119" t="str">
        <f>IF(ISERROR(VLOOKUP($D26,BDD!$D$28:$AD$50,23,FALSE)),"",(VLOOKUP($D26,BDD!$D$28:$AD$50,23,FALSE)))</f>
        <v/>
      </c>
      <c r="AB25" s="116"/>
      <c r="AC25" s="116"/>
      <c r="AD25" s="112"/>
      <c r="AE25" s="116"/>
    </row>
    <row r="26" spans="1:31" ht="16.5" thickBot="1" x14ac:dyDescent="0.25">
      <c r="A26" s="30"/>
      <c r="B26" s="111"/>
      <c r="C26" s="167"/>
      <c r="D26" s="168"/>
      <c r="E26" s="168" t="str">
        <f>IF(ISERROR(VLOOKUP($D26,BDD!$D$28:$AD$50,1,FALSE)),"",(VLOOKUP($D26,BDD!$D$28:$AD$50,2,FALSE)))</f>
        <v/>
      </c>
      <c r="F26" s="168"/>
      <c r="G26" s="168"/>
      <c r="H26" s="168" t="str">
        <f>IF(ISERROR(VLOOKUP($D26,BDD!$D$5:$AD$50,3,FALSE)),"",(VLOOKUP($D26,BDD!$D$5:$AD$50,4,FALSE)))</f>
        <v/>
      </c>
      <c r="I26" s="168" t="str">
        <f>IF(ISERROR(VLOOKUP($D26,BDD!$D$28:$AD$50,5,FALSE)),"",(VLOOKUP($D26,BDD!$D$28:$AD$50,5,FALSE)))</f>
        <v/>
      </c>
      <c r="J26" s="168" t="str">
        <f>IF(ISERROR(VLOOKUP($D26,BDD!$D$28:$AD$50,6,FALSE)),"",(VLOOKUP($D26,BDD!$D$28:$AD$50,6,FALSE)))</f>
        <v/>
      </c>
      <c r="K26" s="168" t="str">
        <f>IF(ISERROR(VLOOKUP($D26,BDD!$D$28:$AD$50,7,FALSE)),"",(VLOOKUP($D26,BDD!$D$28:$AD$50,7,FALSE)))</f>
        <v/>
      </c>
      <c r="L26" s="168" t="str">
        <f>IF(ISERROR(VLOOKUP($D26,BDD!$D$28:$AD$50,8,FALSE)),"",(VLOOKUP($D26,BDD!$D$28:$AD$50,8,FALSE)))</f>
        <v/>
      </c>
      <c r="M26" s="168" t="str">
        <f>IF(ISERROR(VLOOKUP($D26,BDD!$D$28:$AD$50,9,FALSE)),"",(VLOOKUP($D26,BDD!$D$28:$AD$50,9,FALSE)))</f>
        <v/>
      </c>
      <c r="N26" s="168" t="str">
        <f>IF(ISERROR(VLOOKUP($D26,BDD!$D$28:$AD$50,10,FALSE)),"",(VLOOKUP($D26,BDD!$D$28:$AD$50,10,FALSE)))</f>
        <v/>
      </c>
      <c r="O26" s="168" t="str">
        <f>IF(ISERROR(VLOOKUP($D26,BDD!$D$28:$AD$50,11,FALSE)),"",(VLOOKUP($D26,BDD!$D$28:$AD$50,11,FALSE)))</f>
        <v/>
      </c>
      <c r="P26" s="168" t="str">
        <f>IF(ISERROR(VLOOKUP($D26,BDD!$D$28:$AD$50,12,FALSE)),"",(VLOOKUP($D26,BDD!$D$28:$AD$50,12,FALSE)))</f>
        <v/>
      </c>
      <c r="Q26" s="168" t="str">
        <f>IF(ISERROR(VLOOKUP($D26,BDD!$D$28:$AD$50,13,FALSE)),"",(VLOOKUP($D26,BDD!$D$28:$AD$50,13,FALSE)))</f>
        <v/>
      </c>
      <c r="R26" s="168" t="str">
        <f>IF(ISERROR(VLOOKUP($D26,BDD!$D$28:$AD$50,14,FALSE)),"",(VLOOKUP($D26,BDD!$D$28:$AD$50,14,FALSE)))</f>
        <v/>
      </c>
      <c r="S26" s="168" t="str">
        <f>IF(ISERROR(VLOOKUP($D26,BDD!$D$28:$AD$50,15,FALSE)),"",(VLOOKUP($D26,BDD!$D$28:$AD$50,15,FALSE)))</f>
        <v/>
      </c>
      <c r="T26" s="168" t="str">
        <f>IF(ISERROR(VLOOKUP($D26,BDD!$D$28:$AD$50,16,FALSE)),"",(VLOOKUP($D26,BDD!$D$28:$AD$50,16,FALSE)))</f>
        <v/>
      </c>
      <c r="U26" s="168" t="str">
        <f>IF(ISERROR(VLOOKUP($D26,BDD!$D$28:$AD$50,17,FALSE)),"",(VLOOKUP($D26,BDD!$D$28:$AD$50,17,FALSE)))</f>
        <v/>
      </c>
      <c r="V26" s="168" t="str">
        <f>IF(ISERROR(VLOOKUP($D26,BDD!$D$28:$AD$50,18,FALSE)),"",(VLOOKUP($D26,BDD!$D$28:$AD$50,18,FALSE)))</f>
        <v/>
      </c>
      <c r="W26" s="168" t="str">
        <f>IF(ISERROR(VLOOKUP($D26,BDD!$D$28:$AD$50,19,FALSE)),"",(VLOOKUP($D26,BDD!$D$28:$AD$50,19,FALSE)))</f>
        <v/>
      </c>
      <c r="X26" s="168" t="str">
        <f>IF(ISERROR(VLOOKUP($D26,BDD!$D$28:$AD$50,20,FALSE)),"",(VLOOKUP($D26,BDD!$D$28:$AD$50,20,FALSE)))</f>
        <v/>
      </c>
      <c r="Y26" s="168" t="str">
        <f>IF(ISERROR(VLOOKUP($D26,BDD!$D$28:$AD$50,21,FALSE)),"",(VLOOKUP($D26,BDD!$D$28:$AD$50,21,FALSE)))</f>
        <v/>
      </c>
      <c r="Z26" s="169" t="str">
        <f>IF(ISERROR(VLOOKUP($D26,BDD!$D$28:$AD$50,22,FALSE)),"",(VLOOKUP($D26,BDD!$D$28:$AD$50,22,FALSE)))</f>
        <v/>
      </c>
      <c r="AA26" s="119" t="str">
        <f>IF(ISERROR(VLOOKUP($D27,BDD!$D$28:$AD$50,23,FALSE)),"",(VLOOKUP($D27,BDD!$D$28:$AD$50,23,FALSE)))</f>
        <v/>
      </c>
      <c r="AB26" s="116"/>
      <c r="AC26" s="116"/>
      <c r="AD26" s="112"/>
      <c r="AE26" s="116"/>
    </row>
    <row r="27" spans="1:31" ht="16.5" thickBot="1" x14ac:dyDescent="0.25">
      <c r="A27" s="30"/>
      <c r="B27" s="111"/>
      <c r="C27" s="167"/>
      <c r="D27" s="168"/>
      <c r="E27" s="168" t="str">
        <f>IF(ISERROR(VLOOKUP($D27,BDD!$D$28:$AD$50,1,FALSE)),"",(VLOOKUP($D27,BDD!$D$28:$AD$50,2,FALSE)))</f>
        <v/>
      </c>
      <c r="F27" s="168"/>
      <c r="G27" s="168"/>
      <c r="H27" s="168" t="str">
        <f>IF(ISERROR(VLOOKUP($D27,BDD!$D$5:$AD$50,3,FALSE)),"",(VLOOKUP($D27,BDD!$D$5:$AD$50,4,FALSE)))</f>
        <v/>
      </c>
      <c r="I27" s="168" t="str">
        <f>IF(ISERROR(VLOOKUP($D27,BDD!$D$28:$AD$50,5,FALSE)),"",(VLOOKUP($D27,BDD!$D$28:$AD$50,5,FALSE)))</f>
        <v/>
      </c>
      <c r="J27" s="168" t="str">
        <f>IF(ISERROR(VLOOKUP($D27,BDD!$D$28:$AD$50,6,FALSE)),"",(VLOOKUP($D27,BDD!$D$28:$AD$50,6,FALSE)))</f>
        <v/>
      </c>
      <c r="K27" s="168" t="str">
        <f>IF(ISERROR(VLOOKUP($D27,BDD!$D$28:$AD$50,7,FALSE)),"",(VLOOKUP($D27,BDD!$D$28:$AD$50,7,FALSE)))</f>
        <v/>
      </c>
      <c r="L27" s="168" t="str">
        <f>IF(ISERROR(VLOOKUP($D27,BDD!$D$28:$AD$50,8,FALSE)),"",(VLOOKUP($D27,BDD!$D$28:$AD$50,8,FALSE)))</f>
        <v/>
      </c>
      <c r="M27" s="168" t="str">
        <f>IF(ISERROR(VLOOKUP($D27,BDD!$D$28:$AD$50,9,FALSE)),"",(VLOOKUP($D27,BDD!$D$28:$AD$50,9,FALSE)))</f>
        <v/>
      </c>
      <c r="N27" s="168" t="str">
        <f>IF(ISERROR(VLOOKUP($D27,BDD!$D$28:$AD$50,10,FALSE)),"",(VLOOKUP($D27,BDD!$D$28:$AD$50,10,FALSE)))</f>
        <v/>
      </c>
      <c r="O27" s="168" t="str">
        <f>IF(ISERROR(VLOOKUP($D27,BDD!$D$28:$AD$50,11,FALSE)),"",(VLOOKUP($D27,BDD!$D$28:$AD$50,11,FALSE)))</f>
        <v/>
      </c>
      <c r="P27" s="168" t="str">
        <f>IF(ISERROR(VLOOKUP($D27,BDD!$D$28:$AD$50,12,FALSE)),"",(VLOOKUP($D27,BDD!$D$28:$AD$50,12,FALSE)))</f>
        <v/>
      </c>
      <c r="Q27" s="168" t="str">
        <f>IF(ISERROR(VLOOKUP($D27,BDD!$D$28:$AD$50,13,FALSE)),"",(VLOOKUP($D27,BDD!$D$28:$AD$50,13,FALSE)))</f>
        <v/>
      </c>
      <c r="R27" s="168" t="str">
        <f>IF(ISERROR(VLOOKUP($D27,BDD!$D$28:$AD$50,14,FALSE)),"",(VLOOKUP($D27,BDD!$D$28:$AD$50,14,FALSE)))</f>
        <v/>
      </c>
      <c r="S27" s="168" t="str">
        <f>IF(ISERROR(VLOOKUP($D27,BDD!$D$28:$AD$50,15,FALSE)),"",(VLOOKUP($D27,BDD!$D$28:$AD$50,15,FALSE)))</f>
        <v/>
      </c>
      <c r="T27" s="168" t="str">
        <f>IF(ISERROR(VLOOKUP($D27,BDD!$D$28:$AD$50,16,FALSE)),"",(VLOOKUP($D27,BDD!$D$28:$AD$50,16,FALSE)))</f>
        <v/>
      </c>
      <c r="U27" s="168" t="str">
        <f>IF(ISERROR(VLOOKUP($D27,BDD!$D$28:$AD$50,17,FALSE)),"",(VLOOKUP($D27,BDD!$D$28:$AD$50,17,FALSE)))</f>
        <v/>
      </c>
      <c r="V27" s="168" t="str">
        <f>IF(ISERROR(VLOOKUP($D27,BDD!$D$28:$AD$50,18,FALSE)),"",(VLOOKUP($D27,BDD!$D$28:$AD$50,18,FALSE)))</f>
        <v/>
      </c>
      <c r="W27" s="168" t="str">
        <f>IF(ISERROR(VLOOKUP($D27,BDD!$D$28:$AD$50,19,FALSE)),"",(VLOOKUP($D27,BDD!$D$28:$AD$50,19,FALSE)))</f>
        <v/>
      </c>
      <c r="X27" s="168" t="str">
        <f>IF(ISERROR(VLOOKUP($D27,BDD!$D$28:$AD$50,20,FALSE)),"",(VLOOKUP($D27,BDD!$D$28:$AD$50,20,FALSE)))</f>
        <v/>
      </c>
      <c r="Y27" s="168" t="str">
        <f>IF(ISERROR(VLOOKUP($D27,BDD!$D$28:$AD$50,21,FALSE)),"",(VLOOKUP($D27,BDD!$D$28:$AD$50,21,FALSE)))</f>
        <v/>
      </c>
      <c r="Z27" s="169" t="str">
        <f>IF(ISERROR(VLOOKUP($D27,BDD!$D$28:$AD$50,22,FALSE)),"",(VLOOKUP($D27,BDD!$D$28:$AD$50,22,FALSE)))</f>
        <v/>
      </c>
      <c r="AA27" s="119" t="str">
        <f>IF(ISERROR(VLOOKUP($D28,BDD!$D$28:$AD$50,23,FALSE)),"",(VLOOKUP($D28,BDD!$D$28:$AD$50,23,FALSE)))</f>
        <v/>
      </c>
      <c r="AB27" s="116"/>
      <c r="AC27" s="116"/>
      <c r="AD27" s="112"/>
      <c r="AE27" s="116"/>
    </row>
    <row r="28" spans="1:31" ht="16.5" thickBot="1" x14ac:dyDescent="0.25">
      <c r="A28" s="30"/>
      <c r="B28" s="111"/>
      <c r="C28" s="167"/>
      <c r="D28" s="168"/>
      <c r="E28" s="168" t="str">
        <f>IF(ISERROR(VLOOKUP($D28,BDD!$D$28:$AD$50,1,FALSE)),"",(VLOOKUP($D28,BDD!$D$28:$AD$50,2,FALSE)))</f>
        <v/>
      </c>
      <c r="F28" s="168"/>
      <c r="G28" s="168"/>
      <c r="H28" s="168" t="str">
        <f>IF(ISERROR(VLOOKUP($D28,BDD!$D$5:$AD$50,3,FALSE)),"",(VLOOKUP($D28,BDD!$D$5:$AD$50,4,FALSE)))</f>
        <v/>
      </c>
      <c r="I28" s="168" t="str">
        <f>IF(ISERROR(VLOOKUP($D28,BDD!$D$28:$AD$50,5,FALSE)),"",(VLOOKUP($D28,BDD!$D$28:$AD$50,5,FALSE)))</f>
        <v/>
      </c>
      <c r="J28" s="168" t="str">
        <f>IF(ISERROR(VLOOKUP($D28,BDD!$D$28:$AD$50,6,FALSE)),"",(VLOOKUP($D28,BDD!$D$28:$AD$50,6,FALSE)))</f>
        <v/>
      </c>
      <c r="K28" s="168" t="str">
        <f>IF(ISERROR(VLOOKUP($D28,BDD!$D$28:$AD$50,7,FALSE)),"",(VLOOKUP($D28,BDD!$D$28:$AD$50,7,FALSE)))</f>
        <v/>
      </c>
      <c r="L28" s="168" t="str">
        <f>IF(ISERROR(VLOOKUP($D28,BDD!$D$28:$AD$50,8,FALSE)),"",(VLOOKUP($D28,BDD!$D$28:$AD$50,8,FALSE)))</f>
        <v/>
      </c>
      <c r="M28" s="168" t="str">
        <f>IF(ISERROR(VLOOKUP($D28,BDD!$D$28:$AD$50,9,FALSE)),"",(VLOOKUP($D28,BDD!$D$28:$AD$50,9,FALSE)))</f>
        <v/>
      </c>
      <c r="N28" s="168" t="str">
        <f>IF(ISERROR(VLOOKUP($D28,BDD!$D$28:$AD$50,10,FALSE)),"",(VLOOKUP($D28,BDD!$D$28:$AD$50,10,FALSE)))</f>
        <v/>
      </c>
      <c r="O28" s="168" t="str">
        <f>IF(ISERROR(VLOOKUP($D28,BDD!$D$28:$AD$50,11,FALSE)),"",(VLOOKUP($D28,BDD!$D$28:$AD$50,11,FALSE)))</f>
        <v/>
      </c>
      <c r="P28" s="168" t="str">
        <f>IF(ISERROR(VLOOKUP($D28,BDD!$D$28:$AD$50,12,FALSE)),"",(VLOOKUP($D28,BDD!$D$28:$AD$50,12,FALSE)))</f>
        <v/>
      </c>
      <c r="Q28" s="168" t="str">
        <f>IF(ISERROR(VLOOKUP($D28,BDD!$D$28:$AD$50,13,FALSE)),"",(VLOOKUP($D28,BDD!$D$28:$AD$50,13,FALSE)))</f>
        <v/>
      </c>
      <c r="R28" s="168" t="str">
        <f>IF(ISERROR(VLOOKUP($D28,BDD!$D$28:$AD$50,14,FALSE)),"",(VLOOKUP($D28,BDD!$D$28:$AD$50,14,FALSE)))</f>
        <v/>
      </c>
      <c r="S28" s="168" t="str">
        <f>IF(ISERROR(VLOOKUP($D28,BDD!$D$28:$AD$50,15,FALSE)),"",(VLOOKUP($D28,BDD!$D$28:$AD$50,15,FALSE)))</f>
        <v/>
      </c>
      <c r="T28" s="168" t="str">
        <f>IF(ISERROR(VLOOKUP($D28,BDD!$D$28:$AD$50,16,FALSE)),"",(VLOOKUP($D28,BDD!$D$28:$AD$50,16,FALSE)))</f>
        <v/>
      </c>
      <c r="U28" s="168" t="str">
        <f>IF(ISERROR(VLOOKUP($D28,BDD!$D$28:$AD$50,17,FALSE)),"",(VLOOKUP($D28,BDD!$D$28:$AD$50,17,FALSE)))</f>
        <v/>
      </c>
      <c r="V28" s="168" t="str">
        <f>IF(ISERROR(VLOOKUP($D28,BDD!$D$28:$AD$50,18,FALSE)),"",(VLOOKUP($D28,BDD!$D$28:$AD$50,18,FALSE)))</f>
        <v/>
      </c>
      <c r="W28" s="168" t="str">
        <f>IF(ISERROR(VLOOKUP($D28,BDD!$D$28:$AD$50,19,FALSE)),"",(VLOOKUP($D28,BDD!$D$28:$AD$50,19,FALSE)))</f>
        <v/>
      </c>
      <c r="X28" s="168" t="str">
        <f>IF(ISERROR(VLOOKUP($D28,BDD!$D$28:$AD$50,20,FALSE)),"",(VLOOKUP($D28,BDD!$D$28:$AD$50,20,FALSE)))</f>
        <v/>
      </c>
      <c r="Y28" s="168" t="str">
        <f>IF(ISERROR(VLOOKUP($D28,BDD!$D$28:$AD$50,21,FALSE)),"",(VLOOKUP($D28,BDD!$D$28:$AD$50,21,FALSE)))</f>
        <v/>
      </c>
      <c r="Z28" s="169" t="str">
        <f>IF(ISERROR(VLOOKUP($D28,BDD!$D$28:$AD$50,22,FALSE)),"",(VLOOKUP($D28,BDD!$D$28:$AD$50,22,FALSE)))</f>
        <v/>
      </c>
      <c r="AA28" s="119" t="str">
        <f>IF(ISERROR(VLOOKUP($D29,BDD!$D$28:$AD$50,23,FALSE)),"",(VLOOKUP($D29,BDD!$D$28:$AD$50,23,FALSE)))</f>
        <v/>
      </c>
      <c r="AB28" s="116"/>
      <c r="AC28" s="116"/>
      <c r="AD28" s="112"/>
      <c r="AE28" s="116"/>
    </row>
    <row r="29" spans="1:31" ht="16.5" thickBot="1" x14ac:dyDescent="0.25">
      <c r="A29" s="30"/>
      <c r="B29" s="111"/>
      <c r="C29" s="167"/>
      <c r="D29" s="168"/>
      <c r="E29" s="168" t="str">
        <f>IF(ISERROR(VLOOKUP($D29,BDD!$D$28:$AD$50,1,FALSE)),"",(VLOOKUP($D29,BDD!$D$28:$AD$50,2,FALSE)))</f>
        <v/>
      </c>
      <c r="F29" s="168"/>
      <c r="G29" s="168"/>
      <c r="H29" s="168" t="str">
        <f>IF(ISERROR(VLOOKUP($D29,BDD!$D$5:$AD$50,3,FALSE)),"",(VLOOKUP($D29,BDD!$D$5:$AD$50,4,FALSE)))</f>
        <v/>
      </c>
      <c r="I29" s="168" t="str">
        <f>IF(ISERROR(VLOOKUP($D29,BDD!$D$28:$AD$50,5,FALSE)),"",(VLOOKUP($D29,BDD!$D$28:$AD$50,5,FALSE)))</f>
        <v/>
      </c>
      <c r="J29" s="168" t="str">
        <f>IF(ISERROR(VLOOKUP($D29,BDD!$D$28:$AD$50,6,FALSE)),"",(VLOOKUP($D29,BDD!$D$28:$AD$50,6,FALSE)))</f>
        <v/>
      </c>
      <c r="K29" s="168" t="str">
        <f>IF(ISERROR(VLOOKUP($D29,BDD!$D$28:$AD$50,7,FALSE)),"",(VLOOKUP($D29,BDD!$D$28:$AD$50,7,FALSE)))</f>
        <v/>
      </c>
      <c r="L29" s="168" t="str">
        <f>IF(ISERROR(VLOOKUP($D29,BDD!$D$28:$AD$50,8,FALSE)),"",(VLOOKUP($D29,BDD!$D$28:$AD$50,8,FALSE)))</f>
        <v/>
      </c>
      <c r="M29" s="168" t="str">
        <f>IF(ISERROR(VLOOKUP($D29,BDD!$D$28:$AD$50,9,FALSE)),"",(VLOOKUP($D29,BDD!$D$28:$AD$50,9,FALSE)))</f>
        <v/>
      </c>
      <c r="N29" s="168" t="str">
        <f>IF(ISERROR(VLOOKUP($D29,BDD!$D$28:$AD$50,10,FALSE)),"",(VLOOKUP($D29,BDD!$D$28:$AD$50,10,FALSE)))</f>
        <v/>
      </c>
      <c r="O29" s="168" t="str">
        <f>IF(ISERROR(VLOOKUP($D29,BDD!$D$28:$AD$50,11,FALSE)),"",(VLOOKUP($D29,BDD!$D$28:$AD$50,11,FALSE)))</f>
        <v/>
      </c>
      <c r="P29" s="168" t="str">
        <f>IF(ISERROR(VLOOKUP($D29,BDD!$D$28:$AD$50,12,FALSE)),"",(VLOOKUP($D29,BDD!$D$28:$AD$50,12,FALSE)))</f>
        <v/>
      </c>
      <c r="Q29" s="168" t="str">
        <f>IF(ISERROR(VLOOKUP($D29,BDD!$D$28:$AD$50,13,FALSE)),"",(VLOOKUP($D29,BDD!$D$28:$AD$50,13,FALSE)))</f>
        <v/>
      </c>
      <c r="R29" s="168" t="str">
        <f>IF(ISERROR(VLOOKUP($D29,BDD!$D$28:$AD$50,14,FALSE)),"",(VLOOKUP($D29,BDD!$D$28:$AD$50,14,FALSE)))</f>
        <v/>
      </c>
      <c r="S29" s="168" t="str">
        <f>IF(ISERROR(VLOOKUP($D29,BDD!$D$28:$AD$50,15,FALSE)),"",(VLOOKUP($D29,BDD!$D$28:$AD$50,15,FALSE)))</f>
        <v/>
      </c>
      <c r="T29" s="168" t="str">
        <f>IF(ISERROR(VLOOKUP($D29,BDD!$D$28:$AD$50,16,FALSE)),"",(VLOOKUP($D29,BDD!$D$28:$AD$50,16,FALSE)))</f>
        <v/>
      </c>
      <c r="U29" s="168" t="str">
        <f>IF(ISERROR(VLOOKUP($D29,BDD!$D$28:$AD$50,17,FALSE)),"",(VLOOKUP($D29,BDD!$D$28:$AD$50,17,FALSE)))</f>
        <v/>
      </c>
      <c r="V29" s="168" t="str">
        <f>IF(ISERROR(VLOOKUP($D29,BDD!$D$28:$AD$50,18,FALSE)),"",(VLOOKUP($D29,BDD!$D$28:$AD$50,18,FALSE)))</f>
        <v/>
      </c>
      <c r="W29" s="168" t="str">
        <f>IF(ISERROR(VLOOKUP($D29,BDD!$D$28:$AD$50,19,FALSE)),"",(VLOOKUP($D29,BDD!$D$28:$AD$50,19,FALSE)))</f>
        <v/>
      </c>
      <c r="X29" s="168" t="str">
        <f>IF(ISERROR(VLOOKUP($D29,BDD!$D$28:$AD$50,20,FALSE)),"",(VLOOKUP($D29,BDD!$D$28:$AD$50,20,FALSE)))</f>
        <v/>
      </c>
      <c r="Y29" s="168" t="str">
        <f>IF(ISERROR(VLOOKUP($D29,BDD!$D$28:$AD$50,21,FALSE)),"",(VLOOKUP($D29,BDD!$D$28:$AD$50,21,FALSE)))</f>
        <v/>
      </c>
      <c r="Z29" s="169" t="str">
        <f>IF(ISERROR(VLOOKUP($D29,BDD!$D$28:$AD$50,22,FALSE)),"",(VLOOKUP($D29,BDD!$D$28:$AD$50,22,FALSE)))</f>
        <v/>
      </c>
      <c r="AA29" s="119" t="str">
        <f>IF(ISERROR(VLOOKUP($D30,BDD!$D$28:$AD$50,23,FALSE)),"",(VLOOKUP($D30,BDD!$D$28:$AD$50,23,FALSE)))</f>
        <v/>
      </c>
      <c r="AB29" s="116"/>
      <c r="AC29" s="116"/>
      <c r="AD29" s="112"/>
      <c r="AE29" s="116"/>
    </row>
    <row r="30" spans="1:31" ht="16.5" thickBot="1" x14ac:dyDescent="0.25">
      <c r="A30" s="30"/>
      <c r="B30" s="111"/>
      <c r="C30" s="167"/>
      <c r="D30" s="168"/>
      <c r="E30" s="168" t="str">
        <f>IF(ISERROR(VLOOKUP($D30,BDD!$D$28:$AD$50,1,FALSE)),"",(VLOOKUP($D30,BDD!$D$28:$AD$50,2,FALSE)))</f>
        <v/>
      </c>
      <c r="F30" s="168"/>
      <c r="G30" s="168"/>
      <c r="H30" s="168" t="str">
        <f>IF(ISERROR(VLOOKUP($D30,BDD!$D$5:$AD$50,3,FALSE)),"",(VLOOKUP($D30,BDD!$D$5:$AD$50,4,FALSE)))</f>
        <v/>
      </c>
      <c r="I30" s="168" t="str">
        <f>IF(ISERROR(VLOOKUP($D30,BDD!$D$28:$AD$50,5,FALSE)),"",(VLOOKUP($D30,BDD!$D$28:$AD$50,5,FALSE)))</f>
        <v/>
      </c>
      <c r="J30" s="168" t="str">
        <f>IF(ISERROR(VLOOKUP($D30,BDD!$D$28:$AD$50,6,FALSE)),"",(VLOOKUP($D30,BDD!$D$28:$AD$50,6,FALSE)))</f>
        <v/>
      </c>
      <c r="K30" s="168" t="str">
        <f>IF(ISERROR(VLOOKUP($D30,BDD!$D$28:$AD$50,7,FALSE)),"",(VLOOKUP($D30,BDD!$D$28:$AD$50,7,FALSE)))</f>
        <v/>
      </c>
      <c r="L30" s="168" t="str">
        <f>IF(ISERROR(VLOOKUP($D30,BDD!$D$28:$AD$50,8,FALSE)),"",(VLOOKUP($D30,BDD!$D$28:$AD$50,8,FALSE)))</f>
        <v/>
      </c>
      <c r="M30" s="168" t="str">
        <f>IF(ISERROR(VLOOKUP($D30,BDD!$D$28:$AD$50,9,FALSE)),"",(VLOOKUP($D30,BDD!$D$28:$AD$50,9,FALSE)))</f>
        <v/>
      </c>
      <c r="N30" s="168" t="str">
        <f>IF(ISERROR(VLOOKUP($D30,BDD!$D$28:$AD$50,10,FALSE)),"",(VLOOKUP($D30,BDD!$D$28:$AD$50,10,FALSE)))</f>
        <v/>
      </c>
      <c r="O30" s="168" t="str">
        <f>IF(ISERROR(VLOOKUP($D30,BDD!$D$28:$AD$50,11,FALSE)),"",(VLOOKUP($D30,BDD!$D$28:$AD$50,11,FALSE)))</f>
        <v/>
      </c>
      <c r="P30" s="168" t="str">
        <f>IF(ISERROR(VLOOKUP($D30,BDD!$D$28:$AD$50,12,FALSE)),"",(VLOOKUP($D30,BDD!$D$28:$AD$50,12,FALSE)))</f>
        <v/>
      </c>
      <c r="Q30" s="168" t="str">
        <f>IF(ISERROR(VLOOKUP($D30,BDD!$D$28:$AD$50,13,FALSE)),"",(VLOOKUP($D30,BDD!$D$28:$AD$50,13,FALSE)))</f>
        <v/>
      </c>
      <c r="R30" s="168" t="str">
        <f>IF(ISERROR(VLOOKUP($D30,BDD!$D$28:$AD$50,14,FALSE)),"",(VLOOKUP($D30,BDD!$D$28:$AD$50,14,FALSE)))</f>
        <v/>
      </c>
      <c r="S30" s="168" t="str">
        <f>IF(ISERROR(VLOOKUP($D30,BDD!$D$28:$AD$50,15,FALSE)),"",(VLOOKUP($D30,BDD!$D$28:$AD$50,15,FALSE)))</f>
        <v/>
      </c>
      <c r="T30" s="168" t="str">
        <f>IF(ISERROR(VLOOKUP($D30,BDD!$D$28:$AD$50,16,FALSE)),"",(VLOOKUP($D30,BDD!$D$28:$AD$50,16,FALSE)))</f>
        <v/>
      </c>
      <c r="U30" s="168" t="str">
        <f>IF(ISERROR(VLOOKUP($D30,BDD!$D$28:$AD$50,17,FALSE)),"",(VLOOKUP($D30,BDD!$D$28:$AD$50,17,FALSE)))</f>
        <v/>
      </c>
      <c r="V30" s="168" t="str">
        <f>IF(ISERROR(VLOOKUP($D30,BDD!$D$28:$AD$50,18,FALSE)),"",(VLOOKUP($D30,BDD!$D$28:$AD$50,18,FALSE)))</f>
        <v/>
      </c>
      <c r="W30" s="168" t="str">
        <f>IF(ISERROR(VLOOKUP($D30,BDD!$D$28:$AD$50,19,FALSE)),"",(VLOOKUP($D30,BDD!$D$28:$AD$50,19,FALSE)))</f>
        <v/>
      </c>
      <c r="X30" s="168" t="str">
        <f>IF(ISERROR(VLOOKUP($D30,BDD!$D$28:$AD$50,20,FALSE)),"",(VLOOKUP($D30,BDD!$D$28:$AD$50,20,FALSE)))</f>
        <v/>
      </c>
      <c r="Y30" s="168" t="str">
        <f>IF(ISERROR(VLOOKUP($D30,BDD!$D$28:$AD$50,21,FALSE)),"",(VLOOKUP($D30,BDD!$D$28:$AD$50,21,FALSE)))</f>
        <v/>
      </c>
      <c r="Z30" s="169" t="str">
        <f>IF(ISERROR(VLOOKUP($D30,BDD!$D$28:$AD$50,22,FALSE)),"",(VLOOKUP($D30,BDD!$D$28:$AD$50,22,FALSE)))</f>
        <v/>
      </c>
      <c r="AA30" s="119" t="str">
        <f>IF(ISERROR(VLOOKUP($D31,BDD!$D$28:$AD$50,23,FALSE)),"",(VLOOKUP($D31,BDD!$D$28:$AD$50,23,FALSE)))</f>
        <v/>
      </c>
      <c r="AB30" s="116"/>
      <c r="AC30" s="116"/>
      <c r="AD30" s="112"/>
      <c r="AE30" s="116"/>
    </row>
    <row r="31" spans="1:31" ht="16.5" thickBot="1" x14ac:dyDescent="0.25">
      <c r="A31" s="30"/>
      <c r="B31" s="111"/>
      <c r="C31" s="167"/>
      <c r="D31" s="168"/>
      <c r="E31" s="168" t="str">
        <f>IF(ISERROR(VLOOKUP($D31,BDD!$D$28:$AD$50,1,FALSE)),"",(VLOOKUP($D31,BDD!$D$28:$AD$50,2,FALSE)))</f>
        <v/>
      </c>
      <c r="F31" s="168"/>
      <c r="G31" s="168"/>
      <c r="H31" s="168" t="str">
        <f>IF(ISERROR(VLOOKUP($D31,BDD!$D$5:$AD$50,3,FALSE)),"",(VLOOKUP($D31,BDD!$D$5:$AD$50,4,FALSE)))</f>
        <v/>
      </c>
      <c r="I31" s="168" t="str">
        <f>IF(ISERROR(VLOOKUP($D31,BDD!$D$28:$AD$50,5,FALSE)),"",(VLOOKUP($D31,BDD!$D$28:$AD$50,5,FALSE)))</f>
        <v/>
      </c>
      <c r="J31" s="168" t="str">
        <f>IF(ISERROR(VLOOKUP($D31,BDD!$D$28:$AD$50,6,FALSE)),"",(VLOOKUP($D31,BDD!$D$28:$AD$50,6,FALSE)))</f>
        <v/>
      </c>
      <c r="K31" s="168" t="str">
        <f>IF(ISERROR(VLOOKUP($D31,BDD!$D$28:$AD$50,7,FALSE)),"",(VLOOKUP($D31,BDD!$D$28:$AD$50,7,FALSE)))</f>
        <v/>
      </c>
      <c r="L31" s="168" t="str">
        <f>IF(ISERROR(VLOOKUP($D31,BDD!$D$28:$AD$50,8,FALSE)),"",(VLOOKUP($D31,BDD!$D$28:$AD$50,8,FALSE)))</f>
        <v/>
      </c>
      <c r="M31" s="168" t="str">
        <f>IF(ISERROR(VLOOKUP($D31,BDD!$D$28:$AD$50,9,FALSE)),"",(VLOOKUP($D31,BDD!$D$28:$AD$50,9,FALSE)))</f>
        <v/>
      </c>
      <c r="N31" s="168" t="str">
        <f>IF(ISERROR(VLOOKUP($D31,BDD!$D$28:$AD$50,10,FALSE)),"",(VLOOKUP($D31,BDD!$D$28:$AD$50,10,FALSE)))</f>
        <v/>
      </c>
      <c r="O31" s="168" t="str">
        <f>IF(ISERROR(VLOOKUP($D31,BDD!$D$28:$AD$50,11,FALSE)),"",(VLOOKUP($D31,BDD!$D$28:$AD$50,11,FALSE)))</f>
        <v/>
      </c>
      <c r="P31" s="168" t="str">
        <f>IF(ISERROR(VLOOKUP($D31,BDD!$D$28:$AD$50,12,FALSE)),"",(VLOOKUP($D31,BDD!$D$28:$AD$50,12,FALSE)))</f>
        <v/>
      </c>
      <c r="Q31" s="168" t="str">
        <f>IF(ISERROR(VLOOKUP($D31,BDD!$D$28:$AD$50,13,FALSE)),"",(VLOOKUP($D31,BDD!$D$28:$AD$50,13,FALSE)))</f>
        <v/>
      </c>
      <c r="R31" s="168" t="str">
        <f>IF(ISERROR(VLOOKUP($D31,BDD!$D$28:$AD$50,14,FALSE)),"",(VLOOKUP($D31,BDD!$D$28:$AD$50,14,FALSE)))</f>
        <v/>
      </c>
      <c r="S31" s="168" t="str">
        <f>IF(ISERROR(VLOOKUP($D31,BDD!$D$28:$AD$50,15,FALSE)),"",(VLOOKUP($D31,BDD!$D$28:$AD$50,15,FALSE)))</f>
        <v/>
      </c>
      <c r="T31" s="168" t="str">
        <f>IF(ISERROR(VLOOKUP($D31,BDD!$D$28:$AD$50,16,FALSE)),"",(VLOOKUP($D31,BDD!$D$28:$AD$50,16,FALSE)))</f>
        <v/>
      </c>
      <c r="U31" s="168" t="str">
        <f>IF(ISERROR(VLOOKUP($D31,BDD!$D$28:$AD$50,17,FALSE)),"",(VLOOKUP($D31,BDD!$D$28:$AD$50,17,FALSE)))</f>
        <v/>
      </c>
      <c r="V31" s="168" t="str">
        <f>IF(ISERROR(VLOOKUP($D31,BDD!$D$28:$AD$50,18,FALSE)),"",(VLOOKUP($D31,BDD!$D$28:$AD$50,18,FALSE)))</f>
        <v/>
      </c>
      <c r="W31" s="168" t="str">
        <f>IF(ISERROR(VLOOKUP($D31,BDD!$D$28:$AD$50,19,FALSE)),"",(VLOOKUP($D31,BDD!$D$28:$AD$50,19,FALSE)))</f>
        <v/>
      </c>
      <c r="X31" s="168" t="str">
        <f>IF(ISERROR(VLOOKUP($D31,BDD!$D$28:$AD$50,20,FALSE)),"",(VLOOKUP($D31,BDD!$D$28:$AD$50,20,FALSE)))</f>
        <v/>
      </c>
      <c r="Y31" s="168" t="str">
        <f>IF(ISERROR(VLOOKUP($D31,BDD!$D$28:$AD$50,21,FALSE)),"",(VLOOKUP($D31,BDD!$D$28:$AD$50,21,FALSE)))</f>
        <v/>
      </c>
      <c r="Z31" s="169" t="str">
        <f>IF(ISERROR(VLOOKUP($D31,BDD!$D$28:$AD$50,22,FALSE)),"",(VLOOKUP($D31,BDD!$D$28:$AD$50,22,FALSE)))</f>
        <v/>
      </c>
      <c r="AA31" s="119" t="str">
        <f>IF(ISERROR(VLOOKUP($D32,BDD!$D$28:$AD$50,23,FALSE)),"",(VLOOKUP($D32,BDD!$D$28:$AD$50,23,FALSE)))</f>
        <v/>
      </c>
      <c r="AB31" s="116"/>
      <c r="AC31" s="116"/>
      <c r="AD31" s="112"/>
      <c r="AE31" s="116"/>
    </row>
    <row r="32" spans="1:31" ht="16.5" thickBot="1" x14ac:dyDescent="0.25">
      <c r="A32" s="30"/>
      <c r="B32" s="111"/>
      <c r="C32" s="167"/>
      <c r="D32" s="168"/>
      <c r="E32" s="168" t="str">
        <f>IF(ISERROR(VLOOKUP($D32,BDD!$D$28:$AD$50,1,FALSE)),"",(VLOOKUP($D32,BDD!$D$28:$AD$50,2,FALSE)))</f>
        <v/>
      </c>
      <c r="F32" s="168"/>
      <c r="G32" s="168"/>
      <c r="H32" s="168" t="str">
        <f>IF(ISERROR(VLOOKUP($D32,BDD!$D$5:$AD$50,3,FALSE)),"",(VLOOKUP($D32,BDD!$D$5:$AD$50,4,FALSE)))</f>
        <v/>
      </c>
      <c r="I32" s="168" t="str">
        <f>IF(ISERROR(VLOOKUP($D32,BDD!$D$28:$AD$50,5,FALSE)),"",(VLOOKUP($D32,BDD!$D$28:$AD$50,5,FALSE)))</f>
        <v/>
      </c>
      <c r="J32" s="168" t="str">
        <f>IF(ISERROR(VLOOKUP($D32,BDD!$D$28:$AD$50,6,FALSE)),"",(VLOOKUP($D32,BDD!$D$28:$AD$50,6,FALSE)))</f>
        <v/>
      </c>
      <c r="K32" s="168" t="str">
        <f>IF(ISERROR(VLOOKUP($D32,BDD!$D$28:$AD$50,7,FALSE)),"",(VLOOKUP($D32,BDD!$D$28:$AD$50,7,FALSE)))</f>
        <v/>
      </c>
      <c r="L32" s="168" t="str">
        <f>IF(ISERROR(VLOOKUP($D32,BDD!$D$28:$AD$50,8,FALSE)),"",(VLOOKUP($D32,BDD!$D$28:$AD$50,8,FALSE)))</f>
        <v/>
      </c>
      <c r="M32" s="168" t="str">
        <f>IF(ISERROR(VLOOKUP($D32,BDD!$D$28:$AD$50,9,FALSE)),"",(VLOOKUP($D32,BDD!$D$28:$AD$50,9,FALSE)))</f>
        <v/>
      </c>
      <c r="N32" s="168" t="str">
        <f>IF(ISERROR(VLOOKUP($D32,BDD!$D$28:$AD$50,10,FALSE)),"",(VLOOKUP($D32,BDD!$D$28:$AD$50,10,FALSE)))</f>
        <v/>
      </c>
      <c r="O32" s="168" t="str">
        <f>IF(ISERROR(VLOOKUP($D32,BDD!$D$28:$AD$50,11,FALSE)),"",(VLOOKUP($D32,BDD!$D$28:$AD$50,11,FALSE)))</f>
        <v/>
      </c>
      <c r="P32" s="168" t="str">
        <f>IF(ISERROR(VLOOKUP($D32,BDD!$D$28:$AD$50,12,FALSE)),"",(VLOOKUP($D32,BDD!$D$28:$AD$50,12,FALSE)))</f>
        <v/>
      </c>
      <c r="Q32" s="168" t="str">
        <f>IF(ISERROR(VLOOKUP($D32,BDD!$D$28:$AD$50,13,FALSE)),"",(VLOOKUP($D32,BDD!$D$28:$AD$50,13,FALSE)))</f>
        <v/>
      </c>
      <c r="R32" s="168" t="str">
        <f>IF(ISERROR(VLOOKUP($D32,BDD!$D$28:$AD$50,14,FALSE)),"",(VLOOKUP($D32,BDD!$D$28:$AD$50,14,FALSE)))</f>
        <v/>
      </c>
      <c r="S32" s="168" t="str">
        <f>IF(ISERROR(VLOOKUP($D32,BDD!$D$28:$AD$50,15,FALSE)),"",(VLOOKUP($D32,BDD!$D$28:$AD$50,15,FALSE)))</f>
        <v/>
      </c>
      <c r="T32" s="168" t="str">
        <f>IF(ISERROR(VLOOKUP($D32,BDD!$D$28:$AD$50,16,FALSE)),"",(VLOOKUP($D32,BDD!$D$28:$AD$50,16,FALSE)))</f>
        <v/>
      </c>
      <c r="U32" s="168" t="str">
        <f>IF(ISERROR(VLOOKUP($D32,BDD!$D$28:$AD$50,17,FALSE)),"",(VLOOKUP($D32,BDD!$D$28:$AD$50,17,FALSE)))</f>
        <v/>
      </c>
      <c r="V32" s="168" t="str">
        <f>IF(ISERROR(VLOOKUP($D32,BDD!$D$28:$AD$50,18,FALSE)),"",(VLOOKUP($D32,BDD!$D$28:$AD$50,18,FALSE)))</f>
        <v/>
      </c>
      <c r="W32" s="168" t="str">
        <f>IF(ISERROR(VLOOKUP($D32,BDD!$D$28:$AD$50,19,FALSE)),"",(VLOOKUP($D32,BDD!$D$28:$AD$50,19,FALSE)))</f>
        <v/>
      </c>
      <c r="X32" s="168" t="str">
        <f>IF(ISERROR(VLOOKUP($D32,BDD!$D$28:$AD$50,20,FALSE)),"",(VLOOKUP($D32,BDD!$D$28:$AD$50,20,FALSE)))</f>
        <v/>
      </c>
      <c r="Y32" s="168" t="str">
        <f>IF(ISERROR(VLOOKUP($D32,BDD!$D$28:$AD$50,21,FALSE)),"",(VLOOKUP($D32,BDD!$D$28:$AD$50,21,FALSE)))</f>
        <v/>
      </c>
      <c r="Z32" s="169" t="str">
        <f>IF(ISERROR(VLOOKUP($D32,BDD!$D$28:$AD$50,22,FALSE)),"",(VLOOKUP($D32,BDD!$D$28:$AD$50,22,FALSE)))</f>
        <v/>
      </c>
      <c r="AA32" s="119" t="str">
        <f>IF(ISERROR(VLOOKUP($D33,BDD!$D$28:$AD$50,23,FALSE)),"",(VLOOKUP($D33,BDD!$D$28:$AD$50,23,FALSE)))</f>
        <v/>
      </c>
      <c r="AB32" s="116"/>
      <c r="AC32" s="116"/>
      <c r="AD32" s="112"/>
      <c r="AE32" s="116"/>
    </row>
    <row r="33" spans="1:31" ht="16.5" thickBot="1" x14ac:dyDescent="0.25">
      <c r="A33" s="30"/>
      <c r="B33" s="111"/>
      <c r="C33" s="167"/>
      <c r="D33" s="168"/>
      <c r="E33" s="168" t="str">
        <f>IF(ISERROR(VLOOKUP($D33,BDD!$D$28:$AD$50,1,FALSE)),"",(VLOOKUP($D33,BDD!$D$28:$AD$50,2,FALSE)))</f>
        <v/>
      </c>
      <c r="F33" s="168"/>
      <c r="G33" s="168"/>
      <c r="H33" s="168" t="str">
        <f>IF(ISERROR(VLOOKUP($D33,BDD!$D$5:$AD$50,3,FALSE)),"",(VLOOKUP($D33,BDD!$D$5:$AD$50,4,FALSE)))</f>
        <v/>
      </c>
      <c r="I33" s="168" t="str">
        <f>IF(ISERROR(VLOOKUP($D33,BDD!$D$28:$AD$50,5,FALSE)),"",(VLOOKUP($D33,BDD!$D$28:$AD$50,5,FALSE)))</f>
        <v/>
      </c>
      <c r="J33" s="168" t="str">
        <f>IF(ISERROR(VLOOKUP($D33,BDD!$D$28:$AD$50,6,FALSE)),"",(VLOOKUP($D33,BDD!$D$28:$AD$50,6,FALSE)))</f>
        <v/>
      </c>
      <c r="K33" s="168" t="str">
        <f>IF(ISERROR(VLOOKUP($D33,BDD!$D$28:$AD$50,7,FALSE)),"",(VLOOKUP($D33,BDD!$D$28:$AD$50,7,FALSE)))</f>
        <v/>
      </c>
      <c r="L33" s="168" t="str">
        <f>IF(ISERROR(VLOOKUP($D33,BDD!$D$28:$AD$50,8,FALSE)),"",(VLOOKUP($D33,BDD!$D$28:$AD$50,8,FALSE)))</f>
        <v/>
      </c>
      <c r="M33" s="168" t="str">
        <f>IF(ISERROR(VLOOKUP($D33,BDD!$D$28:$AD$50,9,FALSE)),"",(VLOOKUP($D33,BDD!$D$28:$AD$50,9,FALSE)))</f>
        <v/>
      </c>
      <c r="N33" s="168" t="str">
        <f>IF(ISERROR(VLOOKUP($D33,BDD!$D$28:$AD$50,10,FALSE)),"",(VLOOKUP($D33,BDD!$D$28:$AD$50,10,FALSE)))</f>
        <v/>
      </c>
      <c r="O33" s="168" t="str">
        <f>IF(ISERROR(VLOOKUP($D33,BDD!$D$28:$AD$50,11,FALSE)),"",(VLOOKUP($D33,BDD!$D$28:$AD$50,11,FALSE)))</f>
        <v/>
      </c>
      <c r="P33" s="168" t="str">
        <f>IF(ISERROR(VLOOKUP($D33,BDD!$D$28:$AD$50,12,FALSE)),"",(VLOOKUP($D33,BDD!$D$28:$AD$50,12,FALSE)))</f>
        <v/>
      </c>
      <c r="Q33" s="168" t="str">
        <f>IF(ISERROR(VLOOKUP($D33,BDD!$D$28:$AD$50,13,FALSE)),"",(VLOOKUP($D33,BDD!$D$28:$AD$50,13,FALSE)))</f>
        <v/>
      </c>
      <c r="R33" s="168" t="str">
        <f>IF(ISERROR(VLOOKUP($D33,BDD!$D$28:$AD$50,14,FALSE)),"",(VLOOKUP($D33,BDD!$D$28:$AD$50,14,FALSE)))</f>
        <v/>
      </c>
      <c r="S33" s="168" t="str">
        <f>IF(ISERROR(VLOOKUP($D33,BDD!$D$28:$AD$50,15,FALSE)),"",(VLOOKUP($D33,BDD!$D$28:$AD$50,15,FALSE)))</f>
        <v/>
      </c>
      <c r="T33" s="168" t="str">
        <f>IF(ISERROR(VLOOKUP($D33,BDD!$D$28:$AD$50,16,FALSE)),"",(VLOOKUP($D33,BDD!$D$28:$AD$50,16,FALSE)))</f>
        <v/>
      </c>
      <c r="U33" s="168" t="str">
        <f>IF(ISERROR(VLOOKUP($D33,BDD!$D$28:$AD$50,17,FALSE)),"",(VLOOKUP($D33,BDD!$D$28:$AD$50,17,FALSE)))</f>
        <v/>
      </c>
      <c r="V33" s="168" t="str">
        <f>IF(ISERROR(VLOOKUP($D33,BDD!$D$28:$AD$50,18,FALSE)),"",(VLOOKUP($D33,BDD!$D$28:$AD$50,18,FALSE)))</f>
        <v/>
      </c>
      <c r="W33" s="168" t="str">
        <f>IF(ISERROR(VLOOKUP($D33,BDD!$D$28:$AD$50,19,FALSE)),"",(VLOOKUP($D33,BDD!$D$28:$AD$50,19,FALSE)))</f>
        <v/>
      </c>
      <c r="X33" s="168" t="str">
        <f>IF(ISERROR(VLOOKUP($D33,BDD!$D$28:$AD$50,20,FALSE)),"",(VLOOKUP($D33,BDD!$D$28:$AD$50,20,FALSE)))</f>
        <v/>
      </c>
      <c r="Y33" s="168" t="str">
        <f>IF(ISERROR(VLOOKUP($D33,BDD!$D$28:$AD$50,21,FALSE)),"",(VLOOKUP($D33,BDD!$D$28:$AD$50,21,FALSE)))</f>
        <v/>
      </c>
      <c r="Z33" s="169" t="str">
        <f>IF(ISERROR(VLOOKUP($D33,BDD!$D$28:$AD$50,22,FALSE)),"",(VLOOKUP($D33,BDD!$D$28:$AD$50,22,FALSE)))</f>
        <v/>
      </c>
      <c r="AA33" s="119" t="str">
        <f>IF(ISERROR(VLOOKUP($D34,BDD!$D$28:$AD$50,23,FALSE)),"",(VLOOKUP($D34,BDD!$D$28:$AD$50,23,FALSE)))</f>
        <v/>
      </c>
      <c r="AB33" s="116"/>
      <c r="AC33" s="116"/>
      <c r="AD33" s="112"/>
      <c r="AE33" s="116"/>
    </row>
    <row r="34" spans="1:31" ht="16.5" thickBot="1" x14ac:dyDescent="0.25">
      <c r="A34" s="30"/>
      <c r="B34" s="111"/>
      <c r="C34" s="167"/>
      <c r="D34" s="168"/>
      <c r="E34" s="168" t="str">
        <f>IF(ISERROR(VLOOKUP($D34,BDD!$D$28:$AD$50,1,FALSE)),"",(VLOOKUP($D34,BDD!$D$28:$AD$50,2,FALSE)))</f>
        <v/>
      </c>
      <c r="F34" s="168"/>
      <c r="G34" s="168"/>
      <c r="H34" s="168" t="str">
        <f>IF(ISERROR(VLOOKUP($D34,BDD!$D$5:$AD$50,3,FALSE)),"",(VLOOKUP($D34,BDD!$D$5:$AD$50,4,FALSE)))</f>
        <v/>
      </c>
      <c r="I34" s="168" t="str">
        <f>IF(ISERROR(VLOOKUP($D34,BDD!$D$28:$AD$50,5,FALSE)),"",(VLOOKUP($D34,BDD!$D$28:$AD$50,5,FALSE)))</f>
        <v/>
      </c>
      <c r="J34" s="168" t="str">
        <f>IF(ISERROR(VLOOKUP($D34,BDD!$D$28:$AD$50,6,FALSE)),"",(VLOOKUP($D34,BDD!$D$28:$AD$50,6,FALSE)))</f>
        <v/>
      </c>
      <c r="K34" s="168" t="str">
        <f>IF(ISERROR(VLOOKUP($D34,BDD!$D$28:$AD$50,7,FALSE)),"",(VLOOKUP($D34,BDD!$D$28:$AD$50,7,FALSE)))</f>
        <v/>
      </c>
      <c r="L34" s="168" t="str">
        <f>IF(ISERROR(VLOOKUP($D34,BDD!$D$28:$AD$50,8,FALSE)),"",(VLOOKUP($D34,BDD!$D$28:$AD$50,8,FALSE)))</f>
        <v/>
      </c>
      <c r="M34" s="168" t="str">
        <f>IF(ISERROR(VLOOKUP($D34,BDD!$D$28:$AD$50,9,FALSE)),"",(VLOOKUP($D34,BDD!$D$28:$AD$50,9,FALSE)))</f>
        <v/>
      </c>
      <c r="N34" s="168" t="str">
        <f>IF(ISERROR(VLOOKUP($D34,BDD!$D$28:$AD$50,10,FALSE)),"",(VLOOKUP($D34,BDD!$D$28:$AD$50,10,FALSE)))</f>
        <v/>
      </c>
      <c r="O34" s="168" t="str">
        <f>IF(ISERROR(VLOOKUP($D34,BDD!$D$28:$AD$50,11,FALSE)),"",(VLOOKUP($D34,BDD!$D$28:$AD$50,11,FALSE)))</f>
        <v/>
      </c>
      <c r="P34" s="168" t="str">
        <f>IF(ISERROR(VLOOKUP($D34,BDD!$D$28:$AD$50,12,FALSE)),"",(VLOOKUP($D34,BDD!$D$28:$AD$50,12,FALSE)))</f>
        <v/>
      </c>
      <c r="Q34" s="168" t="str">
        <f>IF(ISERROR(VLOOKUP($D34,BDD!$D$28:$AD$50,13,FALSE)),"",(VLOOKUP($D34,BDD!$D$28:$AD$50,13,FALSE)))</f>
        <v/>
      </c>
      <c r="R34" s="168" t="str">
        <f>IF(ISERROR(VLOOKUP($D34,BDD!$D$28:$AD$50,14,FALSE)),"",(VLOOKUP($D34,BDD!$D$28:$AD$50,14,FALSE)))</f>
        <v/>
      </c>
      <c r="S34" s="168" t="str">
        <f>IF(ISERROR(VLOOKUP($D34,BDD!$D$28:$AD$50,15,FALSE)),"",(VLOOKUP($D34,BDD!$D$28:$AD$50,15,FALSE)))</f>
        <v/>
      </c>
      <c r="T34" s="168" t="str">
        <f>IF(ISERROR(VLOOKUP($D34,BDD!$D$28:$AD$50,16,FALSE)),"",(VLOOKUP($D34,BDD!$D$28:$AD$50,16,FALSE)))</f>
        <v/>
      </c>
      <c r="U34" s="168" t="str">
        <f>IF(ISERROR(VLOOKUP($D34,BDD!$D$28:$AD$50,17,FALSE)),"",(VLOOKUP($D34,BDD!$D$28:$AD$50,17,FALSE)))</f>
        <v/>
      </c>
      <c r="V34" s="168" t="str">
        <f>IF(ISERROR(VLOOKUP($D34,BDD!$D$28:$AD$50,18,FALSE)),"",(VLOOKUP($D34,BDD!$D$28:$AD$50,18,FALSE)))</f>
        <v/>
      </c>
      <c r="W34" s="168" t="str">
        <f>IF(ISERROR(VLOOKUP($D34,BDD!$D$28:$AD$50,19,FALSE)),"",(VLOOKUP($D34,BDD!$D$28:$AD$50,19,FALSE)))</f>
        <v/>
      </c>
      <c r="X34" s="168" t="str">
        <f>IF(ISERROR(VLOOKUP($D34,BDD!$D$28:$AD$50,20,FALSE)),"",(VLOOKUP($D34,BDD!$D$28:$AD$50,20,FALSE)))</f>
        <v/>
      </c>
      <c r="Y34" s="168" t="str">
        <f>IF(ISERROR(VLOOKUP($D34,BDD!$D$28:$AD$50,21,FALSE)),"",(VLOOKUP($D34,BDD!$D$28:$AD$50,21,FALSE)))</f>
        <v/>
      </c>
      <c r="Z34" s="169" t="str">
        <f>IF(ISERROR(VLOOKUP($D34,BDD!$D$28:$AD$50,22,FALSE)),"",(VLOOKUP($D34,BDD!$D$28:$AD$50,22,FALSE)))</f>
        <v/>
      </c>
      <c r="AA34" s="119" t="str">
        <f>IF(ISERROR(VLOOKUP($D35,BDD!$D$28:$AD$50,23,FALSE)),"",(VLOOKUP($D35,BDD!$D$28:$AD$50,23,FALSE)))</f>
        <v/>
      </c>
      <c r="AB34" s="116"/>
      <c r="AC34" s="116"/>
      <c r="AD34" s="112"/>
      <c r="AE34" s="116"/>
    </row>
    <row r="35" spans="1:31" ht="16.5" thickBot="1" x14ac:dyDescent="0.25">
      <c r="A35" s="30"/>
      <c r="B35" s="111"/>
      <c r="C35" s="167"/>
      <c r="D35" s="168"/>
      <c r="E35" s="168" t="str">
        <f>IF(ISERROR(VLOOKUP($D35,BDD!$D$28:$AD$50,1,FALSE)),"",(VLOOKUP($D35,BDD!$D$28:$AD$50,2,FALSE)))</f>
        <v/>
      </c>
      <c r="F35" s="168"/>
      <c r="G35" s="168"/>
      <c r="H35" s="168" t="str">
        <f>IF(ISERROR(VLOOKUP($D35,BDD!$D$5:$AD$50,3,FALSE)),"",(VLOOKUP($D35,BDD!$D$5:$AD$50,4,FALSE)))</f>
        <v/>
      </c>
      <c r="I35" s="168" t="str">
        <f>IF(ISERROR(VLOOKUP($D35,BDD!$D$28:$AD$50,5,FALSE)),"",(VLOOKUP($D35,BDD!$D$28:$AD$50,5,FALSE)))</f>
        <v/>
      </c>
      <c r="J35" s="168" t="str">
        <f>IF(ISERROR(VLOOKUP($D35,BDD!$D$28:$AD$50,6,FALSE)),"",(VLOOKUP($D35,BDD!$D$28:$AD$50,6,FALSE)))</f>
        <v/>
      </c>
      <c r="K35" s="168" t="str">
        <f>IF(ISERROR(VLOOKUP($D35,BDD!$D$28:$AD$50,7,FALSE)),"",(VLOOKUP($D35,BDD!$D$28:$AD$50,7,FALSE)))</f>
        <v/>
      </c>
      <c r="L35" s="168" t="str">
        <f>IF(ISERROR(VLOOKUP($D35,BDD!$D$28:$AD$50,8,FALSE)),"",(VLOOKUP($D35,BDD!$D$28:$AD$50,8,FALSE)))</f>
        <v/>
      </c>
      <c r="M35" s="168" t="str">
        <f>IF(ISERROR(VLOOKUP($D35,BDD!$D$28:$AD$50,9,FALSE)),"",(VLOOKUP($D35,BDD!$D$28:$AD$50,9,FALSE)))</f>
        <v/>
      </c>
      <c r="N35" s="168" t="str">
        <f>IF(ISERROR(VLOOKUP($D35,BDD!$D$28:$AD$50,10,FALSE)),"",(VLOOKUP($D35,BDD!$D$28:$AD$50,10,FALSE)))</f>
        <v/>
      </c>
      <c r="O35" s="168" t="str">
        <f>IF(ISERROR(VLOOKUP($D35,BDD!$D$28:$AD$50,11,FALSE)),"",(VLOOKUP($D35,BDD!$D$28:$AD$50,11,FALSE)))</f>
        <v/>
      </c>
      <c r="P35" s="168" t="str">
        <f>IF(ISERROR(VLOOKUP($D35,BDD!$D$28:$AD$50,12,FALSE)),"",(VLOOKUP($D35,BDD!$D$28:$AD$50,12,FALSE)))</f>
        <v/>
      </c>
      <c r="Q35" s="168" t="str">
        <f>IF(ISERROR(VLOOKUP($D35,BDD!$D$28:$AD$50,13,FALSE)),"",(VLOOKUP($D35,BDD!$D$28:$AD$50,13,FALSE)))</f>
        <v/>
      </c>
      <c r="R35" s="168" t="str">
        <f>IF(ISERROR(VLOOKUP($D35,BDD!$D$28:$AD$50,14,FALSE)),"",(VLOOKUP($D35,BDD!$D$28:$AD$50,14,FALSE)))</f>
        <v/>
      </c>
      <c r="S35" s="168" t="str">
        <f>IF(ISERROR(VLOOKUP($D35,BDD!$D$28:$AD$50,15,FALSE)),"",(VLOOKUP($D35,BDD!$D$28:$AD$50,15,FALSE)))</f>
        <v/>
      </c>
      <c r="T35" s="168" t="str">
        <f>IF(ISERROR(VLOOKUP($D35,BDD!$D$28:$AD$50,16,FALSE)),"",(VLOOKUP($D35,BDD!$D$28:$AD$50,16,FALSE)))</f>
        <v/>
      </c>
      <c r="U35" s="168" t="str">
        <f>IF(ISERROR(VLOOKUP($D35,BDD!$D$28:$AD$50,17,FALSE)),"",(VLOOKUP($D35,BDD!$D$28:$AD$50,17,FALSE)))</f>
        <v/>
      </c>
      <c r="V35" s="168" t="str">
        <f>IF(ISERROR(VLOOKUP($D35,BDD!$D$28:$AD$50,18,FALSE)),"",(VLOOKUP($D35,BDD!$D$28:$AD$50,18,FALSE)))</f>
        <v/>
      </c>
      <c r="W35" s="168" t="str">
        <f>IF(ISERROR(VLOOKUP($D35,BDD!$D$28:$AD$50,19,FALSE)),"",(VLOOKUP($D35,BDD!$D$28:$AD$50,19,FALSE)))</f>
        <v/>
      </c>
      <c r="X35" s="168" t="str">
        <f>IF(ISERROR(VLOOKUP($D35,BDD!$D$28:$AD$50,20,FALSE)),"",(VLOOKUP($D35,BDD!$D$28:$AD$50,20,FALSE)))</f>
        <v/>
      </c>
      <c r="Y35" s="168" t="str">
        <f>IF(ISERROR(VLOOKUP($D35,BDD!$D$28:$AD$50,21,FALSE)),"",(VLOOKUP($D35,BDD!$D$28:$AD$50,21,FALSE)))</f>
        <v/>
      </c>
      <c r="Z35" s="169" t="str">
        <f>IF(ISERROR(VLOOKUP($D35,BDD!$D$28:$AD$50,22,FALSE)),"",(VLOOKUP($D35,BDD!$D$28:$AD$50,22,FALSE)))</f>
        <v/>
      </c>
      <c r="AA35" s="119" t="str">
        <f>IF(ISERROR(VLOOKUP($D36,BDD!$D$28:$AD$50,23,FALSE)),"",(VLOOKUP($D36,BDD!$D$28:$AD$50,23,FALSE)))</f>
        <v/>
      </c>
      <c r="AB35" s="116"/>
      <c r="AC35" s="116"/>
      <c r="AD35" s="112"/>
      <c r="AE35" s="116"/>
    </row>
    <row r="36" spans="1:31" ht="16.5" thickBot="1" x14ac:dyDescent="0.25">
      <c r="A36" s="30"/>
      <c r="B36" s="111"/>
      <c r="C36" s="167"/>
      <c r="D36" s="168"/>
      <c r="E36" s="168" t="str">
        <f>IF(ISERROR(VLOOKUP($D36,BDD!$D$28:$AD$50,1,FALSE)),"",(VLOOKUP($D36,BDD!$D$28:$AD$50,2,FALSE)))</f>
        <v/>
      </c>
      <c r="F36" s="168"/>
      <c r="G36" s="168"/>
      <c r="H36" s="168" t="str">
        <f>IF(ISERROR(VLOOKUP($D36,BDD!$D$5:$AD$50,3,FALSE)),"",(VLOOKUP($D36,BDD!$D$5:$AD$50,4,FALSE)))</f>
        <v/>
      </c>
      <c r="I36" s="168" t="str">
        <f>IF(ISERROR(VLOOKUP($D36,BDD!$D$28:$AD$50,5,FALSE)),"",(VLOOKUP($D36,BDD!$D$28:$AD$50,5,FALSE)))</f>
        <v/>
      </c>
      <c r="J36" s="168" t="str">
        <f>IF(ISERROR(VLOOKUP($D36,BDD!$D$28:$AD$50,6,FALSE)),"",(VLOOKUP($D36,BDD!$D$28:$AD$50,6,FALSE)))</f>
        <v/>
      </c>
      <c r="K36" s="168" t="str">
        <f>IF(ISERROR(VLOOKUP($D36,BDD!$D$28:$AD$50,7,FALSE)),"",(VLOOKUP($D36,BDD!$D$28:$AD$50,7,FALSE)))</f>
        <v/>
      </c>
      <c r="L36" s="168" t="str">
        <f>IF(ISERROR(VLOOKUP($D36,BDD!$D$28:$AD$50,8,FALSE)),"",(VLOOKUP($D36,BDD!$D$28:$AD$50,8,FALSE)))</f>
        <v/>
      </c>
      <c r="M36" s="168" t="str">
        <f>IF(ISERROR(VLOOKUP($D36,BDD!$D$28:$AD$50,9,FALSE)),"",(VLOOKUP($D36,BDD!$D$28:$AD$50,9,FALSE)))</f>
        <v/>
      </c>
      <c r="N36" s="168" t="str">
        <f>IF(ISERROR(VLOOKUP($D36,BDD!$D$28:$AD$50,10,FALSE)),"",(VLOOKUP($D36,BDD!$D$28:$AD$50,10,FALSE)))</f>
        <v/>
      </c>
      <c r="O36" s="168" t="str">
        <f>IF(ISERROR(VLOOKUP($D36,BDD!$D$28:$AD$50,11,FALSE)),"",(VLOOKUP($D36,BDD!$D$28:$AD$50,11,FALSE)))</f>
        <v/>
      </c>
      <c r="P36" s="168" t="str">
        <f>IF(ISERROR(VLOOKUP($D36,BDD!$D$28:$AD$50,12,FALSE)),"",(VLOOKUP($D36,BDD!$D$28:$AD$50,12,FALSE)))</f>
        <v/>
      </c>
      <c r="Q36" s="168" t="str">
        <f>IF(ISERROR(VLOOKUP($D36,BDD!$D$28:$AD$50,13,FALSE)),"",(VLOOKUP($D36,BDD!$D$28:$AD$50,13,FALSE)))</f>
        <v/>
      </c>
      <c r="R36" s="168" t="str">
        <f>IF(ISERROR(VLOOKUP($D36,BDD!$D$28:$AD$50,14,FALSE)),"",(VLOOKUP($D36,BDD!$D$28:$AD$50,14,FALSE)))</f>
        <v/>
      </c>
      <c r="S36" s="168" t="str">
        <f>IF(ISERROR(VLOOKUP($D36,BDD!$D$28:$AD$50,15,FALSE)),"",(VLOOKUP($D36,BDD!$D$28:$AD$50,15,FALSE)))</f>
        <v/>
      </c>
      <c r="T36" s="168" t="str">
        <f>IF(ISERROR(VLOOKUP($D36,BDD!$D$28:$AD$50,16,FALSE)),"",(VLOOKUP($D36,BDD!$D$28:$AD$50,16,FALSE)))</f>
        <v/>
      </c>
      <c r="U36" s="168" t="str">
        <f>IF(ISERROR(VLOOKUP($D36,BDD!$D$28:$AD$50,17,FALSE)),"",(VLOOKUP($D36,BDD!$D$28:$AD$50,17,FALSE)))</f>
        <v/>
      </c>
      <c r="V36" s="168" t="str">
        <f>IF(ISERROR(VLOOKUP($D36,BDD!$D$28:$AD$50,18,FALSE)),"",(VLOOKUP($D36,BDD!$D$28:$AD$50,18,FALSE)))</f>
        <v/>
      </c>
      <c r="W36" s="168" t="str">
        <f>IF(ISERROR(VLOOKUP($D36,BDD!$D$28:$AD$50,19,FALSE)),"",(VLOOKUP($D36,BDD!$D$28:$AD$50,19,FALSE)))</f>
        <v/>
      </c>
      <c r="X36" s="168" t="str">
        <f>IF(ISERROR(VLOOKUP($D36,BDD!$D$28:$AD$50,20,FALSE)),"",(VLOOKUP($D36,BDD!$D$28:$AD$50,20,FALSE)))</f>
        <v/>
      </c>
      <c r="Y36" s="168" t="str">
        <f>IF(ISERROR(VLOOKUP($D36,BDD!$D$28:$AD$50,21,FALSE)),"",(VLOOKUP($D36,BDD!$D$28:$AD$50,21,FALSE)))</f>
        <v/>
      </c>
      <c r="Z36" s="169" t="str">
        <f>IF(ISERROR(VLOOKUP($D36,BDD!$D$28:$AD$50,22,FALSE)),"",(VLOOKUP($D36,BDD!$D$28:$AD$50,22,FALSE)))</f>
        <v/>
      </c>
      <c r="AA36" s="119" t="str">
        <f>IF(ISERROR(VLOOKUP($D37,BDD!$D$28:$AD$50,23,FALSE)),"",(VLOOKUP($D37,BDD!$D$28:$AD$50,23,FALSE)))</f>
        <v/>
      </c>
      <c r="AB36" s="116"/>
      <c r="AC36" s="116"/>
      <c r="AD36" s="112"/>
      <c r="AE36" s="116"/>
    </row>
    <row r="37" spans="1:31" ht="16.5" thickBot="1" x14ac:dyDescent="0.25">
      <c r="A37" s="30"/>
      <c r="B37" s="111"/>
      <c r="C37" s="167"/>
      <c r="D37" s="168"/>
      <c r="E37" s="168" t="str">
        <f>IF(ISERROR(VLOOKUP($D37,BDD!$D$28:$AD$50,1,FALSE)),"",(VLOOKUP($D37,BDD!$D$28:$AD$50,2,FALSE)))</f>
        <v/>
      </c>
      <c r="F37" s="168"/>
      <c r="G37" s="168"/>
      <c r="H37" s="168" t="str">
        <f>IF(ISERROR(VLOOKUP($D37,BDD!$D$5:$AD$50,3,FALSE)),"",(VLOOKUP($D37,BDD!$D$5:$AD$50,4,FALSE)))</f>
        <v/>
      </c>
      <c r="I37" s="168" t="str">
        <f>IF(ISERROR(VLOOKUP($D37,BDD!$D$28:$AD$50,5,FALSE)),"",(VLOOKUP($D37,BDD!$D$28:$AD$50,5,FALSE)))</f>
        <v/>
      </c>
      <c r="J37" s="168" t="str">
        <f>IF(ISERROR(VLOOKUP($D37,BDD!$D$28:$AD$50,6,FALSE)),"",(VLOOKUP($D37,BDD!$D$28:$AD$50,6,FALSE)))</f>
        <v/>
      </c>
      <c r="K37" s="168" t="str">
        <f>IF(ISERROR(VLOOKUP($D37,BDD!$D$28:$AD$50,7,FALSE)),"",(VLOOKUP($D37,BDD!$D$28:$AD$50,7,FALSE)))</f>
        <v/>
      </c>
      <c r="L37" s="168" t="str">
        <f>IF(ISERROR(VLOOKUP($D37,BDD!$D$28:$AD$50,8,FALSE)),"",(VLOOKUP($D37,BDD!$D$28:$AD$50,8,FALSE)))</f>
        <v/>
      </c>
      <c r="M37" s="168" t="str">
        <f>IF(ISERROR(VLOOKUP($D37,BDD!$D$28:$AD$50,9,FALSE)),"",(VLOOKUP($D37,BDD!$D$28:$AD$50,9,FALSE)))</f>
        <v/>
      </c>
      <c r="N37" s="168" t="str">
        <f>IF(ISERROR(VLOOKUP($D37,BDD!$D$28:$AD$50,10,FALSE)),"",(VLOOKUP($D37,BDD!$D$28:$AD$50,10,FALSE)))</f>
        <v/>
      </c>
      <c r="O37" s="168" t="str">
        <f>IF(ISERROR(VLOOKUP($D37,BDD!$D$28:$AD$50,11,FALSE)),"",(VLOOKUP($D37,BDD!$D$28:$AD$50,11,FALSE)))</f>
        <v/>
      </c>
      <c r="P37" s="168" t="str">
        <f>IF(ISERROR(VLOOKUP($D37,BDD!$D$28:$AD$50,12,FALSE)),"",(VLOOKUP($D37,BDD!$D$28:$AD$50,12,FALSE)))</f>
        <v/>
      </c>
      <c r="Q37" s="168" t="str">
        <f>IF(ISERROR(VLOOKUP($D37,BDD!$D$28:$AD$50,13,FALSE)),"",(VLOOKUP($D37,BDD!$D$28:$AD$50,13,FALSE)))</f>
        <v/>
      </c>
      <c r="R37" s="168" t="str">
        <f>IF(ISERROR(VLOOKUP($D37,BDD!$D$28:$AD$50,14,FALSE)),"",(VLOOKUP($D37,BDD!$D$28:$AD$50,14,FALSE)))</f>
        <v/>
      </c>
      <c r="S37" s="168" t="str">
        <f>IF(ISERROR(VLOOKUP($D37,BDD!$D$28:$AD$50,15,FALSE)),"",(VLOOKUP($D37,BDD!$D$28:$AD$50,15,FALSE)))</f>
        <v/>
      </c>
      <c r="T37" s="168" t="str">
        <f>IF(ISERROR(VLOOKUP($D37,BDD!$D$28:$AD$50,16,FALSE)),"",(VLOOKUP($D37,BDD!$D$28:$AD$50,16,FALSE)))</f>
        <v/>
      </c>
      <c r="U37" s="168" t="str">
        <f>IF(ISERROR(VLOOKUP($D37,BDD!$D$28:$AD$50,17,FALSE)),"",(VLOOKUP($D37,BDD!$D$28:$AD$50,17,FALSE)))</f>
        <v/>
      </c>
      <c r="V37" s="168" t="str">
        <f>IF(ISERROR(VLOOKUP($D37,BDD!$D$28:$AD$50,18,FALSE)),"",(VLOOKUP($D37,BDD!$D$28:$AD$50,18,FALSE)))</f>
        <v/>
      </c>
      <c r="W37" s="168" t="str">
        <f>IF(ISERROR(VLOOKUP($D37,BDD!$D$28:$AD$50,19,FALSE)),"",(VLOOKUP($D37,BDD!$D$28:$AD$50,19,FALSE)))</f>
        <v/>
      </c>
      <c r="X37" s="168" t="str">
        <f>IF(ISERROR(VLOOKUP($D37,BDD!$D$28:$AD$50,20,FALSE)),"",(VLOOKUP($D37,BDD!$D$28:$AD$50,20,FALSE)))</f>
        <v/>
      </c>
      <c r="Y37" s="168" t="str">
        <f>IF(ISERROR(VLOOKUP($D37,BDD!$D$28:$AD$50,21,FALSE)),"",(VLOOKUP($D37,BDD!$D$28:$AD$50,21,FALSE)))</f>
        <v/>
      </c>
      <c r="Z37" s="169" t="str">
        <f>IF(ISERROR(VLOOKUP($D37,BDD!$D$28:$AD$50,22,FALSE)),"",(VLOOKUP($D37,BDD!$D$28:$AD$50,22,FALSE)))</f>
        <v/>
      </c>
      <c r="AA37" s="119" t="str">
        <f>IF(ISERROR(VLOOKUP($D38,BDD!$D$28:$AD$50,23,FALSE)),"",(VLOOKUP($D38,BDD!$D$28:$AD$50,23,FALSE)))</f>
        <v/>
      </c>
      <c r="AB37" s="116"/>
      <c r="AC37" s="116"/>
      <c r="AD37" s="112"/>
      <c r="AE37" s="116"/>
    </row>
    <row r="38" spans="1:31" ht="16.5" thickBot="1" x14ac:dyDescent="0.25">
      <c r="A38" s="30"/>
      <c r="B38" s="111"/>
      <c r="C38" s="167"/>
      <c r="D38" s="168"/>
      <c r="E38" s="168" t="str">
        <f>IF(ISERROR(VLOOKUP($D38,BDD!$D$28:$AD$50,1,FALSE)),"",(VLOOKUP($D38,BDD!$D$28:$AD$50,2,FALSE)))</f>
        <v/>
      </c>
      <c r="F38" s="168"/>
      <c r="G38" s="168"/>
      <c r="H38" s="168" t="str">
        <f>IF(ISERROR(VLOOKUP($D38,BDD!$D$5:$AD$50,3,FALSE)),"",(VLOOKUP($D38,BDD!$D$5:$AD$50,4,FALSE)))</f>
        <v/>
      </c>
      <c r="I38" s="168" t="str">
        <f>IF(ISERROR(VLOOKUP($D38,BDD!$D$28:$AD$50,5,FALSE)),"",(VLOOKUP($D38,BDD!$D$28:$AD$50,5,FALSE)))</f>
        <v/>
      </c>
      <c r="J38" s="168" t="str">
        <f>IF(ISERROR(VLOOKUP($D38,BDD!$D$28:$AD$50,6,FALSE)),"",(VLOOKUP($D38,BDD!$D$28:$AD$50,6,FALSE)))</f>
        <v/>
      </c>
      <c r="K38" s="168" t="str">
        <f>IF(ISERROR(VLOOKUP($D38,BDD!$D$28:$AD$50,7,FALSE)),"",(VLOOKUP($D38,BDD!$D$28:$AD$50,7,FALSE)))</f>
        <v/>
      </c>
      <c r="L38" s="168" t="str">
        <f>IF(ISERROR(VLOOKUP($D38,BDD!$D$28:$AD$50,8,FALSE)),"",(VLOOKUP($D38,BDD!$D$28:$AD$50,8,FALSE)))</f>
        <v/>
      </c>
      <c r="M38" s="168" t="str">
        <f>IF(ISERROR(VLOOKUP($D38,BDD!$D$28:$AD$50,9,FALSE)),"",(VLOOKUP($D38,BDD!$D$28:$AD$50,9,FALSE)))</f>
        <v/>
      </c>
      <c r="N38" s="168" t="str">
        <f>IF(ISERROR(VLOOKUP($D38,BDD!$D$28:$AD$50,10,FALSE)),"",(VLOOKUP($D38,BDD!$D$28:$AD$50,10,FALSE)))</f>
        <v/>
      </c>
      <c r="O38" s="168" t="str">
        <f>IF(ISERROR(VLOOKUP($D38,BDD!$D$28:$AD$50,11,FALSE)),"",(VLOOKUP($D38,BDD!$D$28:$AD$50,11,FALSE)))</f>
        <v/>
      </c>
      <c r="P38" s="168" t="str">
        <f>IF(ISERROR(VLOOKUP($D38,BDD!$D$28:$AD$50,12,FALSE)),"",(VLOOKUP($D38,BDD!$D$28:$AD$50,12,FALSE)))</f>
        <v/>
      </c>
      <c r="Q38" s="168" t="str">
        <f>IF(ISERROR(VLOOKUP($D38,BDD!$D$28:$AD$50,13,FALSE)),"",(VLOOKUP($D38,BDD!$D$28:$AD$50,13,FALSE)))</f>
        <v/>
      </c>
      <c r="R38" s="168" t="str">
        <f>IF(ISERROR(VLOOKUP($D38,BDD!$D$28:$AD$50,14,FALSE)),"",(VLOOKUP($D38,BDD!$D$28:$AD$50,14,FALSE)))</f>
        <v/>
      </c>
      <c r="S38" s="168" t="str">
        <f>IF(ISERROR(VLOOKUP($D38,BDD!$D$28:$AD$50,15,FALSE)),"",(VLOOKUP($D38,BDD!$D$28:$AD$50,15,FALSE)))</f>
        <v/>
      </c>
      <c r="T38" s="168" t="str">
        <f>IF(ISERROR(VLOOKUP($D38,BDD!$D$28:$AD$50,16,FALSE)),"",(VLOOKUP($D38,BDD!$D$28:$AD$50,16,FALSE)))</f>
        <v/>
      </c>
      <c r="U38" s="168" t="str">
        <f>IF(ISERROR(VLOOKUP($D38,BDD!$D$28:$AD$50,17,FALSE)),"",(VLOOKUP($D38,BDD!$D$28:$AD$50,17,FALSE)))</f>
        <v/>
      </c>
      <c r="V38" s="168" t="str">
        <f>IF(ISERROR(VLOOKUP($D38,BDD!$D$28:$AD$50,18,FALSE)),"",(VLOOKUP($D38,BDD!$D$28:$AD$50,18,FALSE)))</f>
        <v/>
      </c>
      <c r="W38" s="168" t="str">
        <f>IF(ISERROR(VLOOKUP($D38,BDD!$D$28:$AD$50,19,FALSE)),"",(VLOOKUP($D38,BDD!$D$28:$AD$50,19,FALSE)))</f>
        <v/>
      </c>
      <c r="X38" s="168" t="str">
        <f>IF(ISERROR(VLOOKUP($D38,BDD!$D$28:$AD$50,20,FALSE)),"",(VLOOKUP($D38,BDD!$D$28:$AD$50,20,FALSE)))</f>
        <v/>
      </c>
      <c r="Y38" s="168" t="str">
        <f>IF(ISERROR(VLOOKUP($D38,BDD!$D$28:$AD$50,21,FALSE)),"",(VLOOKUP($D38,BDD!$D$28:$AD$50,21,FALSE)))</f>
        <v/>
      </c>
      <c r="Z38" s="169" t="str">
        <f>IF(ISERROR(VLOOKUP($D38,BDD!$D$28:$AD$50,22,FALSE)),"",(VLOOKUP($D38,BDD!$D$28:$AD$50,22,FALSE)))</f>
        <v/>
      </c>
      <c r="AA38" s="119" t="str">
        <f>IF(ISERROR(VLOOKUP($D39,BDD!$D$28:$AD$50,23,FALSE)),"",(VLOOKUP($D39,BDD!$D$28:$AD$50,23,FALSE)))</f>
        <v/>
      </c>
      <c r="AB38" s="116"/>
      <c r="AC38" s="116"/>
      <c r="AD38" s="112"/>
      <c r="AE38" s="116"/>
    </row>
    <row r="39" spans="1:31" ht="16.5" thickBot="1" x14ac:dyDescent="0.25">
      <c r="A39" s="30"/>
      <c r="B39" s="111"/>
      <c r="C39" s="167"/>
      <c r="D39" s="168"/>
      <c r="E39" s="168" t="str">
        <f>IF(ISERROR(VLOOKUP($D39,BDD!$D$28:$AD$50,1,FALSE)),"",(VLOOKUP($D39,BDD!$D$28:$AD$50,2,FALSE)))</f>
        <v/>
      </c>
      <c r="F39" s="168"/>
      <c r="G39" s="168"/>
      <c r="H39" s="168" t="str">
        <f>IF(ISERROR(VLOOKUP($D39,BDD!$D$5:$AD$50,3,FALSE)),"",(VLOOKUP($D39,BDD!$D$5:$AD$50,4,FALSE)))</f>
        <v/>
      </c>
      <c r="I39" s="168" t="str">
        <f>IF(ISERROR(VLOOKUP($D39,BDD!$D$28:$AD$50,5,FALSE)),"",(VLOOKUP($D39,BDD!$D$28:$AD$50,5,FALSE)))</f>
        <v/>
      </c>
      <c r="J39" s="168" t="str">
        <f>IF(ISERROR(VLOOKUP($D39,BDD!$D$28:$AD$50,6,FALSE)),"",(VLOOKUP($D39,BDD!$D$28:$AD$50,6,FALSE)))</f>
        <v/>
      </c>
      <c r="K39" s="168" t="str">
        <f>IF(ISERROR(VLOOKUP($D39,BDD!$D$28:$AD$50,7,FALSE)),"",(VLOOKUP($D39,BDD!$D$28:$AD$50,7,FALSE)))</f>
        <v/>
      </c>
      <c r="L39" s="168" t="str">
        <f>IF(ISERROR(VLOOKUP($D39,BDD!$D$28:$AD$50,8,FALSE)),"",(VLOOKUP($D39,BDD!$D$28:$AD$50,8,FALSE)))</f>
        <v/>
      </c>
      <c r="M39" s="168" t="str">
        <f>IF(ISERROR(VLOOKUP($D39,BDD!$D$28:$AD$50,9,FALSE)),"",(VLOOKUP($D39,BDD!$D$28:$AD$50,9,FALSE)))</f>
        <v/>
      </c>
      <c r="N39" s="168" t="str">
        <f>IF(ISERROR(VLOOKUP($D39,BDD!$D$28:$AD$50,10,FALSE)),"",(VLOOKUP($D39,BDD!$D$28:$AD$50,10,FALSE)))</f>
        <v/>
      </c>
      <c r="O39" s="168" t="str">
        <f>IF(ISERROR(VLOOKUP($D39,BDD!$D$28:$AD$50,11,FALSE)),"",(VLOOKUP($D39,BDD!$D$28:$AD$50,11,FALSE)))</f>
        <v/>
      </c>
      <c r="P39" s="168" t="str">
        <f>IF(ISERROR(VLOOKUP($D39,BDD!$D$28:$AD$50,12,FALSE)),"",(VLOOKUP($D39,BDD!$D$28:$AD$50,12,FALSE)))</f>
        <v/>
      </c>
      <c r="Q39" s="168" t="str">
        <f>IF(ISERROR(VLOOKUP($D39,BDD!$D$28:$AD$50,13,FALSE)),"",(VLOOKUP($D39,BDD!$D$28:$AD$50,13,FALSE)))</f>
        <v/>
      </c>
      <c r="R39" s="168" t="str">
        <f>IF(ISERROR(VLOOKUP($D39,BDD!$D$28:$AD$50,14,FALSE)),"",(VLOOKUP($D39,BDD!$D$28:$AD$50,14,FALSE)))</f>
        <v/>
      </c>
      <c r="S39" s="168" t="str">
        <f>IF(ISERROR(VLOOKUP($D39,BDD!$D$28:$AD$50,15,FALSE)),"",(VLOOKUP($D39,BDD!$D$28:$AD$50,15,FALSE)))</f>
        <v/>
      </c>
      <c r="T39" s="168" t="str">
        <f>IF(ISERROR(VLOOKUP($D39,BDD!$D$28:$AD$50,16,FALSE)),"",(VLOOKUP($D39,BDD!$D$28:$AD$50,16,FALSE)))</f>
        <v/>
      </c>
      <c r="U39" s="168" t="str">
        <f>IF(ISERROR(VLOOKUP($D39,BDD!$D$28:$AD$50,17,FALSE)),"",(VLOOKUP($D39,BDD!$D$28:$AD$50,17,FALSE)))</f>
        <v/>
      </c>
      <c r="V39" s="168" t="str">
        <f>IF(ISERROR(VLOOKUP($D39,BDD!$D$28:$AD$50,18,FALSE)),"",(VLOOKUP($D39,BDD!$D$28:$AD$50,18,FALSE)))</f>
        <v/>
      </c>
      <c r="W39" s="168" t="str">
        <f>IF(ISERROR(VLOOKUP($D39,BDD!$D$28:$AD$50,19,FALSE)),"",(VLOOKUP($D39,BDD!$D$28:$AD$50,19,FALSE)))</f>
        <v/>
      </c>
      <c r="X39" s="168" t="str">
        <f>IF(ISERROR(VLOOKUP($D39,BDD!$D$28:$AD$50,20,FALSE)),"",(VLOOKUP($D39,BDD!$D$28:$AD$50,20,FALSE)))</f>
        <v/>
      </c>
      <c r="Y39" s="168" t="str">
        <f>IF(ISERROR(VLOOKUP($D39,BDD!$D$28:$AD$50,21,FALSE)),"",(VLOOKUP($D39,BDD!$D$28:$AD$50,21,FALSE)))</f>
        <v/>
      </c>
      <c r="Z39" s="169" t="str">
        <f>IF(ISERROR(VLOOKUP($D39,BDD!$D$28:$AD$50,22,FALSE)),"",(VLOOKUP($D39,BDD!$D$28:$AD$50,22,FALSE)))</f>
        <v/>
      </c>
      <c r="AA39" s="119" t="str">
        <f>IF(ISERROR(VLOOKUP($D40,BDD!$D$28:$AD$50,23,FALSE)),"",(VLOOKUP($D40,BDD!$D$28:$AD$50,23,FALSE)))</f>
        <v/>
      </c>
      <c r="AB39" s="116"/>
      <c r="AC39" s="116"/>
      <c r="AD39" s="112"/>
      <c r="AE39" s="116"/>
    </row>
    <row r="40" spans="1:31" ht="16.5" thickBot="1" x14ac:dyDescent="0.25">
      <c r="A40" s="30"/>
      <c r="B40" s="111"/>
      <c r="C40" s="167"/>
      <c r="D40" s="168"/>
      <c r="E40" s="168" t="str">
        <f>IF(ISERROR(VLOOKUP($D40,BDD!$D$28:$AD$50,1,FALSE)),"",(VLOOKUP($D40,BDD!$D$28:$AD$50,2,FALSE)))</f>
        <v/>
      </c>
      <c r="F40" s="168"/>
      <c r="G40" s="168"/>
      <c r="H40" s="168" t="str">
        <f>IF(ISERROR(VLOOKUP($D40,BDD!$D$5:$AD$50,3,FALSE)),"",(VLOOKUP($D40,BDD!$D$5:$AD$50,4,FALSE)))</f>
        <v/>
      </c>
      <c r="I40" s="168" t="str">
        <f>IF(ISERROR(VLOOKUP($D40,BDD!$D$28:$AD$50,5,FALSE)),"",(VLOOKUP($D40,BDD!$D$28:$AD$50,5,FALSE)))</f>
        <v/>
      </c>
      <c r="J40" s="168" t="str">
        <f>IF(ISERROR(VLOOKUP($D40,BDD!$D$28:$AD$50,6,FALSE)),"",(VLOOKUP($D40,BDD!$D$28:$AD$50,6,FALSE)))</f>
        <v/>
      </c>
      <c r="K40" s="168" t="str">
        <f>IF(ISERROR(VLOOKUP($D40,BDD!$D$28:$AD$50,7,FALSE)),"",(VLOOKUP($D40,BDD!$D$28:$AD$50,7,FALSE)))</f>
        <v/>
      </c>
      <c r="L40" s="168" t="str">
        <f>IF(ISERROR(VLOOKUP($D40,BDD!$D$28:$AD$50,8,FALSE)),"",(VLOOKUP($D40,BDD!$D$28:$AD$50,8,FALSE)))</f>
        <v/>
      </c>
      <c r="M40" s="168" t="str">
        <f>IF(ISERROR(VLOOKUP($D40,BDD!$D$28:$AD$50,9,FALSE)),"",(VLOOKUP($D40,BDD!$D$28:$AD$50,9,FALSE)))</f>
        <v/>
      </c>
      <c r="N40" s="168" t="str">
        <f>IF(ISERROR(VLOOKUP($D40,BDD!$D$28:$AD$50,10,FALSE)),"",(VLOOKUP($D40,BDD!$D$28:$AD$50,10,FALSE)))</f>
        <v/>
      </c>
      <c r="O40" s="168" t="str">
        <f>IF(ISERROR(VLOOKUP($D40,BDD!$D$28:$AD$50,11,FALSE)),"",(VLOOKUP($D40,BDD!$D$28:$AD$50,11,FALSE)))</f>
        <v/>
      </c>
      <c r="P40" s="168" t="str">
        <f>IF(ISERROR(VLOOKUP($D40,BDD!$D$28:$AD$50,12,FALSE)),"",(VLOOKUP($D40,BDD!$D$28:$AD$50,12,FALSE)))</f>
        <v/>
      </c>
      <c r="Q40" s="168" t="str">
        <f>IF(ISERROR(VLOOKUP($D40,BDD!$D$28:$AD$50,13,FALSE)),"",(VLOOKUP($D40,BDD!$D$28:$AD$50,13,FALSE)))</f>
        <v/>
      </c>
      <c r="R40" s="168" t="str">
        <f>IF(ISERROR(VLOOKUP($D40,BDD!$D$28:$AD$50,14,FALSE)),"",(VLOOKUP($D40,BDD!$D$28:$AD$50,14,FALSE)))</f>
        <v/>
      </c>
      <c r="S40" s="168" t="str">
        <f>IF(ISERROR(VLOOKUP($D40,BDD!$D$28:$AD$50,15,FALSE)),"",(VLOOKUP($D40,BDD!$D$28:$AD$50,15,FALSE)))</f>
        <v/>
      </c>
      <c r="T40" s="168" t="str">
        <f>IF(ISERROR(VLOOKUP($D40,BDD!$D$28:$AD$50,16,FALSE)),"",(VLOOKUP($D40,BDD!$D$28:$AD$50,16,FALSE)))</f>
        <v/>
      </c>
      <c r="U40" s="168" t="str">
        <f>IF(ISERROR(VLOOKUP($D40,BDD!$D$28:$AD$50,17,FALSE)),"",(VLOOKUP($D40,BDD!$D$28:$AD$50,17,FALSE)))</f>
        <v/>
      </c>
      <c r="V40" s="168" t="str">
        <f>IF(ISERROR(VLOOKUP($D40,BDD!$D$28:$AD$50,18,FALSE)),"",(VLOOKUP($D40,BDD!$D$28:$AD$50,18,FALSE)))</f>
        <v/>
      </c>
      <c r="W40" s="168" t="str">
        <f>IF(ISERROR(VLOOKUP($D40,BDD!$D$28:$AD$50,19,FALSE)),"",(VLOOKUP($D40,BDD!$D$28:$AD$50,19,FALSE)))</f>
        <v/>
      </c>
      <c r="X40" s="168" t="str">
        <f>IF(ISERROR(VLOOKUP($D40,BDD!$D$28:$AD$50,20,FALSE)),"",(VLOOKUP($D40,BDD!$D$28:$AD$50,20,FALSE)))</f>
        <v/>
      </c>
      <c r="Y40" s="168" t="str">
        <f>IF(ISERROR(VLOOKUP($D40,BDD!$D$28:$AD$50,21,FALSE)),"",(VLOOKUP($D40,BDD!$D$28:$AD$50,21,FALSE)))</f>
        <v/>
      </c>
      <c r="Z40" s="169" t="str">
        <f>IF(ISERROR(VLOOKUP($D40,BDD!$D$28:$AD$50,22,FALSE)),"",(VLOOKUP($D40,BDD!$D$28:$AD$50,22,FALSE)))</f>
        <v/>
      </c>
      <c r="AA40" s="119" t="str">
        <f>IF(ISERROR(VLOOKUP($D41,BDD!$D$28:$AD$50,23,FALSE)),"",(VLOOKUP($D41,BDD!$D$28:$AD$50,23,FALSE)))</f>
        <v/>
      </c>
      <c r="AB40" s="116"/>
      <c r="AC40" s="116"/>
      <c r="AD40" s="112"/>
      <c r="AE40" s="116"/>
    </row>
    <row r="41" spans="1:31" ht="16.5" thickBot="1" x14ac:dyDescent="0.25">
      <c r="A41" s="30"/>
      <c r="B41" s="111"/>
      <c r="C41" s="167"/>
      <c r="D41" s="168"/>
      <c r="E41" s="168" t="str">
        <f>IF(ISERROR(VLOOKUP($D41,BDD!$D$28:$AD$50,1,FALSE)),"",(VLOOKUP($D41,BDD!$D$28:$AD$50,2,FALSE)))</f>
        <v/>
      </c>
      <c r="F41" s="168"/>
      <c r="G41" s="168"/>
      <c r="H41" s="168" t="str">
        <f>IF(ISERROR(VLOOKUP($D41,BDD!$D$5:$AD$50,3,FALSE)),"",(VLOOKUP($D41,BDD!$D$5:$AD$50,4,FALSE)))</f>
        <v/>
      </c>
      <c r="I41" s="168" t="str">
        <f>IF(ISERROR(VLOOKUP($D41,BDD!$D$28:$AD$50,5,FALSE)),"",(VLOOKUP($D41,BDD!$D$28:$AD$50,5,FALSE)))</f>
        <v/>
      </c>
      <c r="J41" s="168" t="str">
        <f>IF(ISERROR(VLOOKUP($D41,BDD!$D$28:$AD$50,6,FALSE)),"",(VLOOKUP($D41,BDD!$D$28:$AD$50,6,FALSE)))</f>
        <v/>
      </c>
      <c r="K41" s="168" t="str">
        <f>IF(ISERROR(VLOOKUP($D41,BDD!$D$28:$AD$50,7,FALSE)),"",(VLOOKUP($D41,BDD!$D$28:$AD$50,7,FALSE)))</f>
        <v/>
      </c>
      <c r="L41" s="168" t="str">
        <f>IF(ISERROR(VLOOKUP($D41,BDD!$D$28:$AD$50,8,FALSE)),"",(VLOOKUP($D41,BDD!$D$28:$AD$50,8,FALSE)))</f>
        <v/>
      </c>
      <c r="M41" s="168" t="str">
        <f>IF(ISERROR(VLOOKUP($D41,BDD!$D$28:$AD$50,9,FALSE)),"",(VLOOKUP($D41,BDD!$D$28:$AD$50,9,FALSE)))</f>
        <v/>
      </c>
      <c r="N41" s="168" t="str">
        <f>IF(ISERROR(VLOOKUP($D41,BDD!$D$28:$AD$50,10,FALSE)),"",(VLOOKUP($D41,BDD!$D$28:$AD$50,10,FALSE)))</f>
        <v/>
      </c>
      <c r="O41" s="168" t="str">
        <f>IF(ISERROR(VLOOKUP($D41,BDD!$D$28:$AD$50,11,FALSE)),"",(VLOOKUP($D41,BDD!$D$28:$AD$50,11,FALSE)))</f>
        <v/>
      </c>
      <c r="P41" s="168" t="str">
        <f>IF(ISERROR(VLOOKUP($D41,BDD!$D$28:$AD$50,12,FALSE)),"",(VLOOKUP($D41,BDD!$D$28:$AD$50,12,FALSE)))</f>
        <v/>
      </c>
      <c r="Q41" s="168" t="str">
        <f>IF(ISERROR(VLOOKUP($D41,BDD!$D$28:$AD$50,13,FALSE)),"",(VLOOKUP($D41,BDD!$D$28:$AD$50,13,FALSE)))</f>
        <v/>
      </c>
      <c r="R41" s="168" t="str">
        <f>IF(ISERROR(VLOOKUP($D41,BDD!$D$28:$AD$50,14,FALSE)),"",(VLOOKUP($D41,BDD!$D$28:$AD$50,14,FALSE)))</f>
        <v/>
      </c>
      <c r="S41" s="168" t="str">
        <f>IF(ISERROR(VLOOKUP($D41,BDD!$D$28:$AD$50,15,FALSE)),"",(VLOOKUP($D41,BDD!$D$28:$AD$50,15,FALSE)))</f>
        <v/>
      </c>
      <c r="T41" s="168" t="str">
        <f>IF(ISERROR(VLOOKUP($D41,BDD!$D$28:$AD$50,16,FALSE)),"",(VLOOKUP($D41,BDD!$D$28:$AD$50,16,FALSE)))</f>
        <v/>
      </c>
      <c r="U41" s="168" t="str">
        <f>IF(ISERROR(VLOOKUP($D41,BDD!$D$28:$AD$50,17,FALSE)),"",(VLOOKUP($D41,BDD!$D$28:$AD$50,17,FALSE)))</f>
        <v/>
      </c>
      <c r="V41" s="168" t="str">
        <f>IF(ISERROR(VLOOKUP($D41,BDD!$D$28:$AD$50,18,FALSE)),"",(VLOOKUP($D41,BDD!$D$28:$AD$50,18,FALSE)))</f>
        <v/>
      </c>
      <c r="W41" s="168" t="str">
        <f>IF(ISERROR(VLOOKUP($D41,BDD!$D$28:$AD$50,19,FALSE)),"",(VLOOKUP($D41,BDD!$D$28:$AD$50,19,FALSE)))</f>
        <v/>
      </c>
      <c r="X41" s="168" t="str">
        <f>IF(ISERROR(VLOOKUP($D41,BDD!$D$28:$AD$50,20,FALSE)),"",(VLOOKUP($D41,BDD!$D$28:$AD$50,20,FALSE)))</f>
        <v/>
      </c>
      <c r="Y41" s="168" t="str">
        <f>IF(ISERROR(VLOOKUP($D41,BDD!$D$28:$AD$50,21,FALSE)),"",(VLOOKUP($D41,BDD!$D$28:$AD$50,21,FALSE)))</f>
        <v/>
      </c>
      <c r="Z41" s="169" t="str">
        <f>IF(ISERROR(VLOOKUP($D41,BDD!$D$28:$AD$50,22,FALSE)),"",(VLOOKUP($D41,BDD!$D$28:$AD$50,22,FALSE)))</f>
        <v/>
      </c>
      <c r="AA41" s="119" t="str">
        <f>IF(ISERROR(VLOOKUP($D42,BDD!$D$28:$AD$50,23,FALSE)),"",(VLOOKUP($D42,BDD!$D$28:$AD$50,23,FALSE)))</f>
        <v/>
      </c>
      <c r="AB41" s="116"/>
      <c r="AC41" s="116"/>
      <c r="AD41" s="112"/>
      <c r="AE41" s="116"/>
    </row>
    <row r="42" spans="1:31" ht="16.5" thickBot="1" x14ac:dyDescent="0.25">
      <c r="A42" s="30"/>
      <c r="B42" s="111"/>
      <c r="C42" s="167"/>
      <c r="D42" s="168"/>
      <c r="E42" s="168" t="str">
        <f>IF(ISERROR(VLOOKUP($D42,BDD!$D$28:$AD$50,1,FALSE)),"",(VLOOKUP($D42,BDD!$D$28:$AD$50,2,FALSE)))</f>
        <v/>
      </c>
      <c r="F42" s="168"/>
      <c r="G42" s="168"/>
      <c r="H42" s="168" t="str">
        <f>IF(ISERROR(VLOOKUP($D42,BDD!$D$5:$AD$50,3,FALSE)),"",(VLOOKUP($D42,BDD!$D$5:$AD$50,4,FALSE)))</f>
        <v/>
      </c>
      <c r="I42" s="168" t="str">
        <f>IF(ISERROR(VLOOKUP($D42,BDD!$D$28:$AD$50,5,FALSE)),"",(VLOOKUP($D42,BDD!$D$28:$AD$50,5,FALSE)))</f>
        <v/>
      </c>
      <c r="J42" s="168" t="str">
        <f>IF(ISERROR(VLOOKUP($D42,BDD!$D$28:$AD$50,6,FALSE)),"",(VLOOKUP($D42,BDD!$D$28:$AD$50,6,FALSE)))</f>
        <v/>
      </c>
      <c r="K42" s="168" t="str">
        <f>IF(ISERROR(VLOOKUP($D42,BDD!$D$28:$AD$50,7,FALSE)),"",(VLOOKUP($D42,BDD!$D$28:$AD$50,7,FALSE)))</f>
        <v/>
      </c>
      <c r="L42" s="168" t="str">
        <f>IF(ISERROR(VLOOKUP($D42,BDD!$D$28:$AD$50,8,FALSE)),"",(VLOOKUP($D42,BDD!$D$28:$AD$50,8,FALSE)))</f>
        <v/>
      </c>
      <c r="M42" s="168" t="str">
        <f>IF(ISERROR(VLOOKUP($D42,BDD!$D$28:$AD$50,9,FALSE)),"",(VLOOKUP($D42,BDD!$D$28:$AD$50,9,FALSE)))</f>
        <v/>
      </c>
      <c r="N42" s="168" t="str">
        <f>IF(ISERROR(VLOOKUP($D42,BDD!$D$28:$AD$50,10,FALSE)),"",(VLOOKUP($D42,BDD!$D$28:$AD$50,10,FALSE)))</f>
        <v/>
      </c>
      <c r="O42" s="168" t="str">
        <f>IF(ISERROR(VLOOKUP($D42,BDD!$D$28:$AD$50,11,FALSE)),"",(VLOOKUP($D42,BDD!$D$28:$AD$50,11,FALSE)))</f>
        <v/>
      </c>
      <c r="P42" s="168" t="str">
        <f>IF(ISERROR(VLOOKUP($D42,BDD!$D$28:$AD$50,12,FALSE)),"",(VLOOKUP($D42,BDD!$D$28:$AD$50,12,FALSE)))</f>
        <v/>
      </c>
      <c r="Q42" s="168" t="str">
        <f>IF(ISERROR(VLOOKUP($D42,BDD!$D$28:$AD$50,13,FALSE)),"",(VLOOKUP($D42,BDD!$D$28:$AD$50,13,FALSE)))</f>
        <v/>
      </c>
      <c r="R42" s="168" t="str">
        <f>IF(ISERROR(VLOOKUP($D42,BDD!$D$28:$AD$50,14,FALSE)),"",(VLOOKUP($D42,BDD!$D$28:$AD$50,14,FALSE)))</f>
        <v/>
      </c>
      <c r="S42" s="168" t="str">
        <f>IF(ISERROR(VLOOKUP($D42,BDD!$D$28:$AD$50,15,FALSE)),"",(VLOOKUP($D42,BDD!$D$28:$AD$50,15,FALSE)))</f>
        <v/>
      </c>
      <c r="T42" s="168" t="str">
        <f>IF(ISERROR(VLOOKUP($D42,BDD!$D$28:$AD$50,16,FALSE)),"",(VLOOKUP($D42,BDD!$D$28:$AD$50,16,FALSE)))</f>
        <v/>
      </c>
      <c r="U42" s="168" t="str">
        <f>IF(ISERROR(VLOOKUP($D42,BDD!$D$28:$AD$50,17,FALSE)),"",(VLOOKUP($D42,BDD!$D$28:$AD$50,17,FALSE)))</f>
        <v/>
      </c>
      <c r="V42" s="168" t="str">
        <f>IF(ISERROR(VLOOKUP($D42,BDD!$D$28:$AD$50,18,FALSE)),"",(VLOOKUP($D42,BDD!$D$28:$AD$50,18,FALSE)))</f>
        <v/>
      </c>
      <c r="W42" s="168" t="str">
        <f>IF(ISERROR(VLOOKUP($D42,BDD!$D$28:$AD$50,19,FALSE)),"",(VLOOKUP($D42,BDD!$D$28:$AD$50,19,FALSE)))</f>
        <v/>
      </c>
      <c r="X42" s="168" t="str">
        <f>IF(ISERROR(VLOOKUP($D42,BDD!$D$28:$AD$50,20,FALSE)),"",(VLOOKUP($D42,BDD!$D$28:$AD$50,20,FALSE)))</f>
        <v/>
      </c>
      <c r="Y42" s="168" t="str">
        <f>IF(ISERROR(VLOOKUP($D42,BDD!$D$28:$AD$50,21,FALSE)),"",(VLOOKUP($D42,BDD!$D$28:$AD$50,21,FALSE)))</f>
        <v/>
      </c>
      <c r="Z42" s="169" t="str">
        <f>IF(ISERROR(VLOOKUP($D42,BDD!$D$28:$AD$50,22,FALSE)),"",(VLOOKUP($D42,BDD!$D$28:$AD$50,22,FALSE)))</f>
        <v/>
      </c>
      <c r="AA42" s="119" t="str">
        <f>IF(ISERROR(VLOOKUP($D43,BDD!$D$28:$AD$50,23,FALSE)),"",(VLOOKUP($D43,BDD!$D$28:$AD$50,23,FALSE)))</f>
        <v/>
      </c>
      <c r="AB42" s="116"/>
      <c r="AC42" s="116"/>
      <c r="AD42" s="112"/>
      <c r="AE42" s="116"/>
    </row>
    <row r="43" spans="1:31" ht="16.5" thickBot="1" x14ac:dyDescent="0.25">
      <c r="A43" s="30"/>
      <c r="B43" s="111"/>
      <c r="C43" s="167"/>
      <c r="D43" s="168"/>
      <c r="E43" s="168" t="str">
        <f>IF(ISERROR(VLOOKUP($D43,BDD!$D$28:$AD$50,1,FALSE)),"",(VLOOKUP($D43,BDD!$D$28:$AD$50,2,FALSE)))</f>
        <v/>
      </c>
      <c r="F43" s="168"/>
      <c r="G43" s="168"/>
      <c r="H43" s="168" t="str">
        <f>IF(ISERROR(VLOOKUP($D43,BDD!$D$5:$AD$50,3,FALSE)),"",(VLOOKUP($D43,BDD!$D$5:$AD$50,4,FALSE)))</f>
        <v/>
      </c>
      <c r="I43" s="168" t="str">
        <f>IF(ISERROR(VLOOKUP($D43,BDD!$D$28:$AD$50,5,FALSE)),"",(VLOOKUP($D43,BDD!$D$28:$AD$50,5,FALSE)))</f>
        <v/>
      </c>
      <c r="J43" s="168" t="str">
        <f>IF(ISERROR(VLOOKUP($D43,BDD!$D$28:$AD$50,6,FALSE)),"",(VLOOKUP($D43,BDD!$D$28:$AD$50,6,FALSE)))</f>
        <v/>
      </c>
      <c r="K43" s="168" t="str">
        <f>IF(ISERROR(VLOOKUP($D43,BDD!$D$28:$AD$50,7,FALSE)),"",(VLOOKUP($D43,BDD!$D$28:$AD$50,7,FALSE)))</f>
        <v/>
      </c>
      <c r="L43" s="168" t="str">
        <f>IF(ISERROR(VLOOKUP($D43,BDD!$D$28:$AD$50,8,FALSE)),"",(VLOOKUP($D43,BDD!$D$28:$AD$50,8,FALSE)))</f>
        <v/>
      </c>
      <c r="M43" s="168" t="str">
        <f>IF(ISERROR(VLOOKUP($D43,BDD!$D$28:$AD$50,9,FALSE)),"",(VLOOKUP($D43,BDD!$D$28:$AD$50,9,FALSE)))</f>
        <v/>
      </c>
      <c r="N43" s="168" t="str">
        <f>IF(ISERROR(VLOOKUP($D43,BDD!$D$28:$AD$50,10,FALSE)),"",(VLOOKUP($D43,BDD!$D$28:$AD$50,10,FALSE)))</f>
        <v/>
      </c>
      <c r="O43" s="168" t="str">
        <f>IF(ISERROR(VLOOKUP($D43,BDD!$D$28:$AD$50,11,FALSE)),"",(VLOOKUP($D43,BDD!$D$28:$AD$50,11,FALSE)))</f>
        <v/>
      </c>
      <c r="P43" s="168" t="str">
        <f>IF(ISERROR(VLOOKUP($D43,BDD!$D$28:$AD$50,12,FALSE)),"",(VLOOKUP($D43,BDD!$D$28:$AD$50,12,FALSE)))</f>
        <v/>
      </c>
      <c r="Q43" s="168" t="str">
        <f>IF(ISERROR(VLOOKUP($D43,BDD!$D$28:$AD$50,13,FALSE)),"",(VLOOKUP($D43,BDD!$D$28:$AD$50,13,FALSE)))</f>
        <v/>
      </c>
      <c r="R43" s="168" t="str">
        <f>IF(ISERROR(VLOOKUP($D43,BDD!$D$28:$AD$50,14,FALSE)),"",(VLOOKUP($D43,BDD!$D$28:$AD$50,14,FALSE)))</f>
        <v/>
      </c>
      <c r="S43" s="168" t="str">
        <f>IF(ISERROR(VLOOKUP($D43,BDD!$D$28:$AD$50,15,FALSE)),"",(VLOOKUP($D43,BDD!$D$28:$AD$50,15,FALSE)))</f>
        <v/>
      </c>
      <c r="T43" s="168" t="str">
        <f>IF(ISERROR(VLOOKUP($D43,BDD!$D$28:$AD$50,16,FALSE)),"",(VLOOKUP($D43,BDD!$D$28:$AD$50,16,FALSE)))</f>
        <v/>
      </c>
      <c r="U43" s="168" t="str">
        <f>IF(ISERROR(VLOOKUP($D43,BDD!$D$28:$AD$50,17,FALSE)),"",(VLOOKUP($D43,BDD!$D$28:$AD$50,17,FALSE)))</f>
        <v/>
      </c>
      <c r="V43" s="168" t="str">
        <f>IF(ISERROR(VLOOKUP($D43,BDD!$D$28:$AD$50,18,FALSE)),"",(VLOOKUP($D43,BDD!$D$28:$AD$50,18,FALSE)))</f>
        <v/>
      </c>
      <c r="W43" s="168" t="str">
        <f>IF(ISERROR(VLOOKUP($D43,BDD!$D$28:$AD$50,19,FALSE)),"",(VLOOKUP($D43,BDD!$D$28:$AD$50,19,FALSE)))</f>
        <v/>
      </c>
      <c r="X43" s="168" t="str">
        <f>IF(ISERROR(VLOOKUP($D43,BDD!$D$28:$AD$50,20,FALSE)),"",(VLOOKUP($D43,BDD!$D$28:$AD$50,20,FALSE)))</f>
        <v/>
      </c>
      <c r="Y43" s="168" t="str">
        <f>IF(ISERROR(VLOOKUP($D43,BDD!$D$28:$AD$50,21,FALSE)),"",(VLOOKUP($D43,BDD!$D$28:$AD$50,21,FALSE)))</f>
        <v/>
      </c>
      <c r="Z43" s="169" t="str">
        <f>IF(ISERROR(VLOOKUP($D43,BDD!$D$28:$AD$50,22,FALSE)),"",(VLOOKUP($D43,BDD!$D$28:$AD$50,22,FALSE)))</f>
        <v/>
      </c>
      <c r="AA43" s="119" t="str">
        <f>IF(ISERROR(VLOOKUP($D44,BDD!$D$28:$AD$50,23,FALSE)),"",(VLOOKUP($D44,BDD!$D$28:$AD$50,23,FALSE)))</f>
        <v/>
      </c>
      <c r="AB43" s="116"/>
      <c r="AC43" s="116"/>
      <c r="AD43" s="112"/>
      <c r="AE43" s="116"/>
    </row>
    <row r="44" spans="1:31" ht="16.5" thickBot="1" x14ac:dyDescent="0.25">
      <c r="A44" s="30"/>
      <c r="B44" s="111"/>
      <c r="C44" s="167"/>
      <c r="D44" s="168"/>
      <c r="E44" s="168" t="str">
        <f>IF(ISERROR(VLOOKUP($D44,BDD!$D$28:$AD$50,1,FALSE)),"",(VLOOKUP($D44,BDD!$D$28:$AD$50,2,FALSE)))</f>
        <v/>
      </c>
      <c r="F44" s="168"/>
      <c r="G44" s="168"/>
      <c r="H44" s="168" t="str">
        <f>IF(ISERROR(VLOOKUP($D44,BDD!$D$5:$AD$50,3,FALSE)),"",(VLOOKUP($D44,BDD!$D$5:$AD$50,4,FALSE)))</f>
        <v/>
      </c>
      <c r="I44" s="168" t="str">
        <f>IF(ISERROR(VLOOKUP($D44,BDD!$D$28:$AD$50,5,FALSE)),"",(VLOOKUP($D44,BDD!$D$28:$AD$50,5,FALSE)))</f>
        <v/>
      </c>
      <c r="J44" s="168" t="str">
        <f>IF(ISERROR(VLOOKUP($D44,BDD!$D$28:$AD$50,6,FALSE)),"",(VLOOKUP($D44,BDD!$D$28:$AD$50,6,FALSE)))</f>
        <v/>
      </c>
      <c r="K44" s="168" t="str">
        <f>IF(ISERROR(VLOOKUP($D44,BDD!$D$28:$AD$50,7,FALSE)),"",(VLOOKUP($D44,BDD!$D$28:$AD$50,7,FALSE)))</f>
        <v/>
      </c>
      <c r="L44" s="168" t="str">
        <f>IF(ISERROR(VLOOKUP($D44,BDD!$D$28:$AD$50,8,FALSE)),"",(VLOOKUP($D44,BDD!$D$28:$AD$50,8,FALSE)))</f>
        <v/>
      </c>
      <c r="M44" s="168" t="str">
        <f>IF(ISERROR(VLOOKUP($D44,BDD!$D$28:$AD$50,9,FALSE)),"",(VLOOKUP($D44,BDD!$D$28:$AD$50,9,FALSE)))</f>
        <v/>
      </c>
      <c r="N44" s="168" t="str">
        <f>IF(ISERROR(VLOOKUP($D44,BDD!$D$28:$AD$50,10,FALSE)),"",(VLOOKUP($D44,BDD!$D$28:$AD$50,10,FALSE)))</f>
        <v/>
      </c>
      <c r="O44" s="168" t="str">
        <f>IF(ISERROR(VLOOKUP($D44,BDD!$D$28:$AD$50,11,FALSE)),"",(VLOOKUP($D44,BDD!$D$28:$AD$50,11,FALSE)))</f>
        <v/>
      </c>
      <c r="P44" s="168" t="str">
        <f>IF(ISERROR(VLOOKUP($D44,BDD!$D$28:$AD$50,12,FALSE)),"",(VLOOKUP($D44,BDD!$D$28:$AD$50,12,FALSE)))</f>
        <v/>
      </c>
      <c r="Q44" s="168" t="str">
        <f>IF(ISERROR(VLOOKUP($D44,BDD!$D$28:$AD$50,13,FALSE)),"",(VLOOKUP($D44,BDD!$D$28:$AD$50,13,FALSE)))</f>
        <v/>
      </c>
      <c r="R44" s="168" t="str">
        <f>IF(ISERROR(VLOOKUP($D44,BDD!$D$28:$AD$50,14,FALSE)),"",(VLOOKUP($D44,BDD!$D$28:$AD$50,14,FALSE)))</f>
        <v/>
      </c>
      <c r="S44" s="168" t="str">
        <f>IF(ISERROR(VLOOKUP($D44,BDD!$D$28:$AD$50,15,FALSE)),"",(VLOOKUP($D44,BDD!$D$28:$AD$50,15,FALSE)))</f>
        <v/>
      </c>
      <c r="T44" s="168" t="str">
        <f>IF(ISERROR(VLOOKUP($D44,BDD!$D$28:$AD$50,16,FALSE)),"",(VLOOKUP($D44,BDD!$D$28:$AD$50,16,FALSE)))</f>
        <v/>
      </c>
      <c r="U44" s="168" t="str">
        <f>IF(ISERROR(VLOOKUP($D44,BDD!$D$28:$AD$50,17,FALSE)),"",(VLOOKUP($D44,BDD!$D$28:$AD$50,17,FALSE)))</f>
        <v/>
      </c>
      <c r="V44" s="168" t="str">
        <f>IF(ISERROR(VLOOKUP($D44,BDD!$D$28:$AD$50,18,FALSE)),"",(VLOOKUP($D44,BDD!$D$28:$AD$50,18,FALSE)))</f>
        <v/>
      </c>
      <c r="W44" s="168" t="str">
        <f>IF(ISERROR(VLOOKUP($D44,BDD!$D$28:$AD$50,19,FALSE)),"",(VLOOKUP($D44,BDD!$D$28:$AD$50,19,FALSE)))</f>
        <v/>
      </c>
      <c r="X44" s="168" t="str">
        <f>IF(ISERROR(VLOOKUP($D44,BDD!$D$28:$AD$50,20,FALSE)),"",(VLOOKUP($D44,BDD!$D$28:$AD$50,20,FALSE)))</f>
        <v/>
      </c>
      <c r="Y44" s="168" t="str">
        <f>IF(ISERROR(VLOOKUP($D44,BDD!$D$28:$AD$50,21,FALSE)),"",(VLOOKUP($D44,BDD!$D$28:$AD$50,21,FALSE)))</f>
        <v/>
      </c>
      <c r="Z44" s="169" t="str">
        <f>IF(ISERROR(VLOOKUP($D44,BDD!$D$28:$AD$50,22,FALSE)),"",(VLOOKUP($D44,BDD!$D$28:$AD$50,22,FALSE)))</f>
        <v/>
      </c>
      <c r="AA44" s="119" t="str">
        <f>IF(ISERROR(VLOOKUP($D45,BDD!$D$28:$AD$50,23,FALSE)),"",(VLOOKUP($D45,BDD!$D$28:$AD$50,23,FALSE)))</f>
        <v/>
      </c>
      <c r="AB44" s="116"/>
      <c r="AC44" s="116"/>
      <c r="AD44" s="112"/>
      <c r="AE44" s="116"/>
    </row>
    <row r="45" spans="1:31" ht="16.5" thickBot="1" x14ac:dyDescent="0.25">
      <c r="A45" s="30"/>
      <c r="B45" s="111"/>
      <c r="C45" s="167"/>
      <c r="D45" s="168"/>
      <c r="E45" s="168" t="str">
        <f>IF(ISERROR(VLOOKUP($D45,BDD!$D$28:$AD$50,1,FALSE)),"",(VLOOKUP($D45,BDD!$D$28:$AD$50,2,FALSE)))</f>
        <v/>
      </c>
      <c r="F45" s="168"/>
      <c r="G45" s="168"/>
      <c r="H45" s="168" t="str">
        <f>IF(ISERROR(VLOOKUP($D45,BDD!$D$5:$AD$50,3,FALSE)),"",(VLOOKUP($D45,BDD!$D$5:$AD$50,4,FALSE)))</f>
        <v/>
      </c>
      <c r="I45" s="168" t="str">
        <f>IF(ISERROR(VLOOKUP($D45,BDD!$D$28:$AD$50,5,FALSE)),"",(VLOOKUP($D45,BDD!$D$28:$AD$50,5,FALSE)))</f>
        <v/>
      </c>
      <c r="J45" s="168" t="str">
        <f>IF(ISERROR(VLOOKUP($D45,BDD!$D$28:$AD$50,6,FALSE)),"",(VLOOKUP($D45,BDD!$D$28:$AD$50,6,FALSE)))</f>
        <v/>
      </c>
      <c r="K45" s="168" t="str">
        <f>IF(ISERROR(VLOOKUP($D45,BDD!$D$28:$AD$50,7,FALSE)),"",(VLOOKUP($D45,BDD!$D$28:$AD$50,7,FALSE)))</f>
        <v/>
      </c>
      <c r="L45" s="168" t="str">
        <f>IF(ISERROR(VLOOKUP($D45,BDD!$D$28:$AD$50,8,FALSE)),"",(VLOOKUP($D45,BDD!$D$28:$AD$50,8,FALSE)))</f>
        <v/>
      </c>
      <c r="M45" s="168" t="str">
        <f>IF(ISERROR(VLOOKUP($D45,BDD!$D$28:$AD$50,9,FALSE)),"",(VLOOKUP($D45,BDD!$D$28:$AD$50,9,FALSE)))</f>
        <v/>
      </c>
      <c r="N45" s="168" t="str">
        <f>IF(ISERROR(VLOOKUP($D45,BDD!$D$28:$AD$50,10,FALSE)),"",(VLOOKUP($D45,BDD!$D$28:$AD$50,10,FALSE)))</f>
        <v/>
      </c>
      <c r="O45" s="168" t="str">
        <f>IF(ISERROR(VLOOKUP($D45,BDD!$D$28:$AD$50,11,FALSE)),"",(VLOOKUP($D45,BDD!$D$28:$AD$50,11,FALSE)))</f>
        <v/>
      </c>
      <c r="P45" s="168" t="str">
        <f>IF(ISERROR(VLOOKUP($D45,BDD!$D$28:$AD$50,12,FALSE)),"",(VLOOKUP($D45,BDD!$D$28:$AD$50,12,FALSE)))</f>
        <v/>
      </c>
      <c r="Q45" s="168" t="str">
        <f>IF(ISERROR(VLOOKUP($D45,BDD!$D$28:$AD$50,13,FALSE)),"",(VLOOKUP($D45,BDD!$D$28:$AD$50,13,FALSE)))</f>
        <v/>
      </c>
      <c r="R45" s="168" t="str">
        <f>IF(ISERROR(VLOOKUP($D45,BDD!$D$28:$AD$50,14,FALSE)),"",(VLOOKUP($D45,BDD!$D$28:$AD$50,14,FALSE)))</f>
        <v/>
      </c>
      <c r="S45" s="168" t="str">
        <f>IF(ISERROR(VLOOKUP($D45,BDD!$D$28:$AD$50,15,FALSE)),"",(VLOOKUP($D45,BDD!$D$28:$AD$50,15,FALSE)))</f>
        <v/>
      </c>
      <c r="T45" s="168" t="str">
        <f>IF(ISERROR(VLOOKUP($D45,BDD!$D$28:$AD$50,16,FALSE)),"",(VLOOKUP($D45,BDD!$D$28:$AD$50,16,FALSE)))</f>
        <v/>
      </c>
      <c r="U45" s="168" t="str">
        <f>IF(ISERROR(VLOOKUP($D45,BDD!$D$28:$AD$50,17,FALSE)),"",(VLOOKUP($D45,BDD!$D$28:$AD$50,17,FALSE)))</f>
        <v/>
      </c>
      <c r="V45" s="168" t="str">
        <f>IF(ISERROR(VLOOKUP($D45,BDD!$D$28:$AD$50,18,FALSE)),"",(VLOOKUP($D45,BDD!$D$28:$AD$50,18,FALSE)))</f>
        <v/>
      </c>
      <c r="W45" s="168" t="str">
        <f>IF(ISERROR(VLOOKUP($D45,BDD!$D$28:$AD$50,19,FALSE)),"",(VLOOKUP($D45,BDD!$D$28:$AD$50,19,FALSE)))</f>
        <v/>
      </c>
      <c r="X45" s="168" t="str">
        <f>IF(ISERROR(VLOOKUP($D45,BDD!$D$28:$AD$50,20,FALSE)),"",(VLOOKUP($D45,BDD!$D$28:$AD$50,20,FALSE)))</f>
        <v/>
      </c>
      <c r="Y45" s="168" t="str">
        <f>IF(ISERROR(VLOOKUP($D45,BDD!$D$28:$AD$50,21,FALSE)),"",(VLOOKUP($D45,BDD!$D$28:$AD$50,21,FALSE)))</f>
        <v/>
      </c>
      <c r="Z45" s="169" t="str">
        <f>IF(ISERROR(VLOOKUP($D45,BDD!$D$28:$AD$50,22,FALSE)),"",(VLOOKUP($D45,BDD!$D$28:$AD$50,22,FALSE)))</f>
        <v/>
      </c>
      <c r="AA45" s="119" t="str">
        <f>IF(ISERROR(VLOOKUP($D46,BDD!$D$28:$AD$50,23,FALSE)),"",(VLOOKUP($D46,BDD!$D$28:$AD$50,23,FALSE)))</f>
        <v/>
      </c>
      <c r="AB45" s="116"/>
      <c r="AC45" s="116"/>
      <c r="AD45" s="112"/>
      <c r="AE45" s="116"/>
    </row>
    <row r="46" spans="1:31" ht="16.5" thickBot="1" x14ac:dyDescent="0.25">
      <c r="A46" s="30"/>
      <c r="B46" s="111"/>
      <c r="C46" s="167"/>
      <c r="D46" s="168"/>
      <c r="E46" s="168" t="str">
        <f>IF(ISERROR(VLOOKUP($D46,BDD!$D$28:$AD$50,1,FALSE)),"",(VLOOKUP($D46,BDD!$D$28:$AD$50,2,FALSE)))</f>
        <v/>
      </c>
      <c r="F46" s="168"/>
      <c r="G46" s="168"/>
      <c r="H46" s="168" t="str">
        <f>IF(ISERROR(VLOOKUP($D46,BDD!$D$5:$AD$50,3,FALSE)),"",(VLOOKUP($D46,BDD!$D$5:$AD$50,4,FALSE)))</f>
        <v/>
      </c>
      <c r="I46" s="168" t="str">
        <f>IF(ISERROR(VLOOKUP($D46,BDD!$D$28:$AD$50,5,FALSE)),"",(VLOOKUP($D46,BDD!$D$28:$AD$50,5,FALSE)))</f>
        <v/>
      </c>
      <c r="J46" s="168" t="str">
        <f>IF(ISERROR(VLOOKUP($D46,BDD!$D$28:$AD$50,6,FALSE)),"",(VLOOKUP($D46,BDD!$D$28:$AD$50,6,FALSE)))</f>
        <v/>
      </c>
      <c r="K46" s="168" t="str">
        <f>IF(ISERROR(VLOOKUP($D46,BDD!$D$28:$AD$50,7,FALSE)),"",(VLOOKUP($D46,BDD!$D$28:$AD$50,7,FALSE)))</f>
        <v/>
      </c>
      <c r="L46" s="168" t="str">
        <f>IF(ISERROR(VLOOKUP($D46,BDD!$D$28:$AD$50,8,FALSE)),"",(VLOOKUP($D46,BDD!$D$28:$AD$50,8,FALSE)))</f>
        <v/>
      </c>
      <c r="M46" s="168" t="str">
        <f>IF(ISERROR(VLOOKUP($D46,BDD!$D$28:$AD$50,9,FALSE)),"",(VLOOKUP($D46,BDD!$D$28:$AD$50,9,FALSE)))</f>
        <v/>
      </c>
      <c r="N46" s="168" t="str">
        <f>IF(ISERROR(VLOOKUP($D46,BDD!$D$28:$AD$50,10,FALSE)),"",(VLOOKUP($D46,BDD!$D$28:$AD$50,10,FALSE)))</f>
        <v/>
      </c>
      <c r="O46" s="168" t="str">
        <f>IF(ISERROR(VLOOKUP($D46,BDD!$D$28:$AD$50,11,FALSE)),"",(VLOOKUP($D46,BDD!$D$28:$AD$50,11,FALSE)))</f>
        <v/>
      </c>
      <c r="P46" s="168" t="str">
        <f>IF(ISERROR(VLOOKUP($D46,BDD!$D$28:$AD$50,12,FALSE)),"",(VLOOKUP($D46,BDD!$D$28:$AD$50,12,FALSE)))</f>
        <v/>
      </c>
      <c r="Q46" s="168" t="str">
        <f>IF(ISERROR(VLOOKUP($D46,BDD!$D$28:$AD$50,13,FALSE)),"",(VLOOKUP($D46,BDD!$D$28:$AD$50,13,FALSE)))</f>
        <v/>
      </c>
      <c r="R46" s="168" t="str">
        <f>IF(ISERROR(VLOOKUP($D46,BDD!$D$28:$AD$50,14,FALSE)),"",(VLOOKUP($D46,BDD!$D$28:$AD$50,14,FALSE)))</f>
        <v/>
      </c>
      <c r="S46" s="168" t="str">
        <f>IF(ISERROR(VLOOKUP($D46,BDD!$D$28:$AD$50,15,FALSE)),"",(VLOOKUP($D46,BDD!$D$28:$AD$50,15,FALSE)))</f>
        <v/>
      </c>
      <c r="T46" s="168" t="str">
        <f>IF(ISERROR(VLOOKUP($D46,BDD!$D$28:$AD$50,16,FALSE)),"",(VLOOKUP($D46,BDD!$D$28:$AD$50,16,FALSE)))</f>
        <v/>
      </c>
      <c r="U46" s="168" t="str">
        <f>IF(ISERROR(VLOOKUP($D46,BDD!$D$28:$AD$50,17,FALSE)),"",(VLOOKUP($D46,BDD!$D$28:$AD$50,17,FALSE)))</f>
        <v/>
      </c>
      <c r="V46" s="168" t="str">
        <f>IF(ISERROR(VLOOKUP($D46,BDD!$D$28:$AD$50,18,FALSE)),"",(VLOOKUP($D46,BDD!$D$28:$AD$50,18,FALSE)))</f>
        <v/>
      </c>
      <c r="W46" s="168" t="str">
        <f>IF(ISERROR(VLOOKUP($D46,BDD!$D$28:$AD$50,19,FALSE)),"",(VLOOKUP($D46,BDD!$D$28:$AD$50,19,FALSE)))</f>
        <v/>
      </c>
      <c r="X46" s="168" t="str">
        <f>IF(ISERROR(VLOOKUP($D46,BDD!$D$28:$AD$50,20,FALSE)),"",(VLOOKUP($D46,BDD!$D$28:$AD$50,20,FALSE)))</f>
        <v/>
      </c>
      <c r="Y46" s="168" t="str">
        <f>IF(ISERROR(VLOOKUP($D46,BDD!$D$28:$AD$50,21,FALSE)),"",(VLOOKUP($D46,BDD!$D$28:$AD$50,21,FALSE)))</f>
        <v/>
      </c>
      <c r="Z46" s="169" t="str">
        <f>IF(ISERROR(VLOOKUP($D46,BDD!$D$28:$AD$50,22,FALSE)),"",(VLOOKUP($D46,BDD!$D$28:$AD$50,22,FALSE)))</f>
        <v/>
      </c>
      <c r="AA46" s="119" t="str">
        <f>IF(ISERROR(VLOOKUP($D47,BDD!$D$28:$AD$50,23,FALSE)),"",(VLOOKUP($D47,BDD!$D$28:$AD$50,23,FALSE)))</f>
        <v/>
      </c>
      <c r="AB46" s="116"/>
      <c r="AC46" s="116"/>
      <c r="AD46" s="112"/>
      <c r="AE46" s="116"/>
    </row>
    <row r="47" spans="1:31" ht="16.5" thickBot="1" x14ac:dyDescent="0.25">
      <c r="A47" s="30"/>
      <c r="B47" s="111"/>
      <c r="C47" s="167"/>
      <c r="D47" s="168"/>
      <c r="E47" s="168" t="str">
        <f>IF(ISERROR(VLOOKUP($D47,BDD!$D$28:$AD$50,1,FALSE)),"",(VLOOKUP($D47,BDD!$D$28:$AD$50,2,FALSE)))</f>
        <v/>
      </c>
      <c r="F47" s="168"/>
      <c r="G47" s="168"/>
      <c r="H47" s="168" t="str">
        <f>IF(ISERROR(VLOOKUP($D47,BDD!$D$5:$AD$50,3,FALSE)),"",(VLOOKUP($D47,BDD!$D$5:$AD$50,4,FALSE)))</f>
        <v/>
      </c>
      <c r="I47" s="168" t="str">
        <f>IF(ISERROR(VLOOKUP($D47,BDD!$D$28:$AD$50,5,FALSE)),"",(VLOOKUP($D47,BDD!$D$28:$AD$50,5,FALSE)))</f>
        <v/>
      </c>
      <c r="J47" s="168" t="str">
        <f>IF(ISERROR(VLOOKUP($D47,BDD!$D$28:$AD$50,6,FALSE)),"",(VLOOKUP($D47,BDD!$D$28:$AD$50,6,FALSE)))</f>
        <v/>
      </c>
      <c r="K47" s="168" t="str">
        <f>IF(ISERROR(VLOOKUP($D47,BDD!$D$28:$AD$50,7,FALSE)),"",(VLOOKUP($D47,BDD!$D$28:$AD$50,7,FALSE)))</f>
        <v/>
      </c>
      <c r="L47" s="168" t="str">
        <f>IF(ISERROR(VLOOKUP($D47,BDD!$D$28:$AD$50,8,FALSE)),"",(VLOOKUP($D47,BDD!$D$28:$AD$50,8,FALSE)))</f>
        <v/>
      </c>
      <c r="M47" s="168" t="str">
        <f>IF(ISERROR(VLOOKUP($D47,BDD!$D$28:$AD$50,9,FALSE)),"",(VLOOKUP($D47,BDD!$D$28:$AD$50,9,FALSE)))</f>
        <v/>
      </c>
      <c r="N47" s="168" t="str">
        <f>IF(ISERROR(VLOOKUP($D47,BDD!$D$28:$AD$50,10,FALSE)),"",(VLOOKUP($D47,BDD!$D$28:$AD$50,10,FALSE)))</f>
        <v/>
      </c>
      <c r="O47" s="168" t="str">
        <f>IF(ISERROR(VLOOKUP($D47,BDD!$D$28:$AD$50,11,FALSE)),"",(VLOOKUP($D47,BDD!$D$28:$AD$50,11,FALSE)))</f>
        <v/>
      </c>
      <c r="P47" s="168" t="str">
        <f>IF(ISERROR(VLOOKUP($D47,BDD!$D$28:$AD$50,12,FALSE)),"",(VLOOKUP($D47,BDD!$D$28:$AD$50,12,FALSE)))</f>
        <v/>
      </c>
      <c r="Q47" s="168" t="str">
        <f>IF(ISERROR(VLOOKUP($D47,BDD!$D$28:$AD$50,13,FALSE)),"",(VLOOKUP($D47,BDD!$D$28:$AD$50,13,FALSE)))</f>
        <v/>
      </c>
      <c r="R47" s="168" t="str">
        <f>IF(ISERROR(VLOOKUP($D47,BDD!$D$28:$AD$50,14,FALSE)),"",(VLOOKUP($D47,BDD!$D$28:$AD$50,14,FALSE)))</f>
        <v/>
      </c>
      <c r="S47" s="168" t="str">
        <f>IF(ISERROR(VLOOKUP($D47,BDD!$D$28:$AD$50,15,FALSE)),"",(VLOOKUP($D47,BDD!$D$28:$AD$50,15,FALSE)))</f>
        <v/>
      </c>
      <c r="T47" s="168" t="str">
        <f>IF(ISERROR(VLOOKUP($D47,BDD!$D$28:$AD$50,16,FALSE)),"",(VLOOKUP($D47,BDD!$D$28:$AD$50,16,FALSE)))</f>
        <v/>
      </c>
      <c r="U47" s="168" t="str">
        <f>IF(ISERROR(VLOOKUP($D47,BDD!$D$28:$AD$50,17,FALSE)),"",(VLOOKUP($D47,BDD!$D$28:$AD$50,17,FALSE)))</f>
        <v/>
      </c>
      <c r="V47" s="168" t="str">
        <f>IF(ISERROR(VLOOKUP($D47,BDD!$D$28:$AD$50,18,FALSE)),"",(VLOOKUP($D47,BDD!$D$28:$AD$50,18,FALSE)))</f>
        <v/>
      </c>
      <c r="W47" s="168" t="str">
        <f>IF(ISERROR(VLOOKUP($D47,BDD!$D$28:$AD$50,19,FALSE)),"",(VLOOKUP($D47,BDD!$D$28:$AD$50,19,FALSE)))</f>
        <v/>
      </c>
      <c r="X47" s="168" t="str">
        <f>IF(ISERROR(VLOOKUP($D47,BDD!$D$28:$AD$50,20,FALSE)),"",(VLOOKUP($D47,BDD!$D$28:$AD$50,20,FALSE)))</f>
        <v/>
      </c>
      <c r="Y47" s="168" t="str">
        <f>IF(ISERROR(VLOOKUP($D47,BDD!$D$28:$AD$50,21,FALSE)),"",(VLOOKUP($D47,BDD!$D$28:$AD$50,21,FALSE)))</f>
        <v/>
      </c>
      <c r="Z47" s="169" t="str">
        <f>IF(ISERROR(VLOOKUP($D47,BDD!$D$28:$AD$50,22,FALSE)),"",(VLOOKUP($D47,BDD!$D$28:$AD$50,22,FALSE)))</f>
        <v/>
      </c>
      <c r="AA47" s="119" t="str">
        <f>IF(ISERROR(VLOOKUP($D48,BDD!$D$28:$AD$50,23,FALSE)),"",(VLOOKUP($D48,BDD!$D$28:$AD$50,23,FALSE)))</f>
        <v/>
      </c>
      <c r="AB47" s="116"/>
      <c r="AC47" s="116"/>
      <c r="AD47" s="112"/>
      <c r="AE47" s="116"/>
    </row>
    <row r="48" spans="1:31" ht="16.5" thickBot="1" x14ac:dyDescent="0.25">
      <c r="A48" s="30"/>
      <c r="B48" s="111"/>
      <c r="C48" s="167"/>
      <c r="D48" s="168"/>
      <c r="E48" s="168" t="str">
        <f>IF(ISERROR(VLOOKUP($D48,BDD!$D$28:$AD$50,1,FALSE)),"",(VLOOKUP($D48,BDD!$D$28:$AD$50,2,FALSE)))</f>
        <v/>
      </c>
      <c r="F48" s="168"/>
      <c r="G48" s="168"/>
      <c r="H48" s="168" t="str">
        <f>IF(ISERROR(VLOOKUP($D48,BDD!$D$5:$AD$50,3,FALSE)),"",(VLOOKUP($D48,BDD!$D$5:$AD$50,4,FALSE)))</f>
        <v/>
      </c>
      <c r="I48" s="168" t="str">
        <f>IF(ISERROR(VLOOKUP($D48,BDD!$D$28:$AD$50,5,FALSE)),"",(VLOOKUP($D48,BDD!$D$28:$AD$50,5,FALSE)))</f>
        <v/>
      </c>
      <c r="J48" s="168" t="str">
        <f>IF(ISERROR(VLOOKUP($D48,BDD!$D$28:$AD$50,6,FALSE)),"",(VLOOKUP($D48,BDD!$D$28:$AD$50,6,FALSE)))</f>
        <v/>
      </c>
      <c r="K48" s="168" t="str">
        <f>IF(ISERROR(VLOOKUP($D48,BDD!$D$28:$AD$50,7,FALSE)),"",(VLOOKUP($D48,BDD!$D$28:$AD$50,7,FALSE)))</f>
        <v/>
      </c>
      <c r="L48" s="168" t="str">
        <f>IF(ISERROR(VLOOKUP($D48,BDD!$D$28:$AD$50,8,FALSE)),"",(VLOOKUP($D48,BDD!$D$28:$AD$50,8,FALSE)))</f>
        <v/>
      </c>
      <c r="M48" s="168" t="str">
        <f>IF(ISERROR(VLOOKUP($D48,BDD!$D$28:$AD$50,9,FALSE)),"",(VLOOKUP($D48,BDD!$D$28:$AD$50,9,FALSE)))</f>
        <v/>
      </c>
      <c r="N48" s="168" t="str">
        <f>IF(ISERROR(VLOOKUP($D48,BDD!$D$28:$AD$50,10,FALSE)),"",(VLOOKUP($D48,BDD!$D$28:$AD$50,10,FALSE)))</f>
        <v/>
      </c>
      <c r="O48" s="168" t="str">
        <f>IF(ISERROR(VLOOKUP($D48,BDD!$D$28:$AD$50,11,FALSE)),"",(VLOOKUP($D48,BDD!$D$28:$AD$50,11,FALSE)))</f>
        <v/>
      </c>
      <c r="P48" s="168" t="str">
        <f>IF(ISERROR(VLOOKUP($D48,BDD!$D$28:$AD$50,12,FALSE)),"",(VLOOKUP($D48,BDD!$D$28:$AD$50,12,FALSE)))</f>
        <v/>
      </c>
      <c r="Q48" s="168" t="str">
        <f>IF(ISERROR(VLOOKUP($D48,BDD!$D$28:$AD$50,13,FALSE)),"",(VLOOKUP($D48,BDD!$D$28:$AD$50,13,FALSE)))</f>
        <v/>
      </c>
      <c r="R48" s="168" t="str">
        <f>IF(ISERROR(VLOOKUP($D48,BDD!$D$28:$AD$50,14,FALSE)),"",(VLOOKUP($D48,BDD!$D$28:$AD$50,14,FALSE)))</f>
        <v/>
      </c>
      <c r="S48" s="168" t="str">
        <f>IF(ISERROR(VLOOKUP($D48,BDD!$D$28:$AD$50,15,FALSE)),"",(VLOOKUP($D48,BDD!$D$28:$AD$50,15,FALSE)))</f>
        <v/>
      </c>
      <c r="T48" s="168" t="str">
        <f>IF(ISERROR(VLOOKUP($D48,BDD!$D$28:$AD$50,16,FALSE)),"",(VLOOKUP($D48,BDD!$D$28:$AD$50,16,FALSE)))</f>
        <v/>
      </c>
      <c r="U48" s="168" t="str">
        <f>IF(ISERROR(VLOOKUP($D48,BDD!$D$28:$AD$50,17,FALSE)),"",(VLOOKUP($D48,BDD!$D$28:$AD$50,17,FALSE)))</f>
        <v/>
      </c>
      <c r="V48" s="168" t="str">
        <f>IF(ISERROR(VLOOKUP($D48,BDD!$D$28:$AD$50,18,FALSE)),"",(VLOOKUP($D48,BDD!$D$28:$AD$50,18,FALSE)))</f>
        <v/>
      </c>
      <c r="W48" s="168" t="str">
        <f>IF(ISERROR(VLOOKUP($D48,BDD!$D$28:$AD$50,19,FALSE)),"",(VLOOKUP($D48,BDD!$D$28:$AD$50,19,FALSE)))</f>
        <v/>
      </c>
      <c r="X48" s="168" t="str">
        <f>IF(ISERROR(VLOOKUP($D48,BDD!$D$28:$AD$50,20,FALSE)),"",(VLOOKUP($D48,BDD!$D$28:$AD$50,20,FALSE)))</f>
        <v/>
      </c>
      <c r="Y48" s="168" t="str">
        <f>IF(ISERROR(VLOOKUP($D48,BDD!$D$28:$AD$50,21,FALSE)),"",(VLOOKUP($D48,BDD!$D$28:$AD$50,21,FALSE)))</f>
        <v/>
      </c>
      <c r="Z48" s="169" t="str">
        <f>IF(ISERROR(VLOOKUP($D48,BDD!$D$28:$AD$50,22,FALSE)),"",(VLOOKUP($D48,BDD!$D$28:$AD$50,22,FALSE)))</f>
        <v/>
      </c>
      <c r="AA48" s="119" t="str">
        <f>IF(ISERROR(VLOOKUP($D49,BDD!$D$28:$AD$50,23,FALSE)),"",(VLOOKUP($D49,BDD!$D$28:$AD$50,23,FALSE)))</f>
        <v/>
      </c>
      <c r="AB48" s="116"/>
      <c r="AC48" s="116"/>
      <c r="AD48" s="112"/>
      <c r="AE48" s="116"/>
    </row>
    <row r="49" spans="1:32" ht="16.5" thickBot="1" x14ac:dyDescent="0.25">
      <c r="A49" s="30"/>
      <c r="B49" s="111"/>
      <c r="C49" s="167"/>
      <c r="D49" s="168"/>
      <c r="E49" s="168" t="str">
        <f>IF(ISERROR(VLOOKUP($D49,BDD!$D$28:$AD$50,1,FALSE)),"",(VLOOKUP($D49,BDD!$D$28:$AD$50,2,FALSE)))</f>
        <v/>
      </c>
      <c r="F49" s="168"/>
      <c r="G49" s="168"/>
      <c r="H49" s="168" t="str">
        <f>IF(ISERROR(VLOOKUP($D49,BDD!$D$5:$AD$50,3,FALSE)),"",(VLOOKUP($D49,BDD!$D$5:$AD$50,4,FALSE)))</f>
        <v/>
      </c>
      <c r="I49" s="168" t="str">
        <f>IF(ISERROR(VLOOKUP($D49,BDD!$D$28:$AD$50,5,FALSE)),"",(VLOOKUP($D49,BDD!$D$28:$AD$50,5,FALSE)))</f>
        <v/>
      </c>
      <c r="J49" s="168" t="str">
        <f>IF(ISERROR(VLOOKUP($D49,BDD!$D$28:$AD$50,6,FALSE)),"",(VLOOKUP($D49,BDD!$D$28:$AD$50,6,FALSE)))</f>
        <v/>
      </c>
      <c r="K49" s="168" t="str">
        <f>IF(ISERROR(VLOOKUP($D49,BDD!$D$28:$AD$50,7,FALSE)),"",(VLOOKUP($D49,BDD!$D$28:$AD$50,7,FALSE)))</f>
        <v/>
      </c>
      <c r="L49" s="168" t="str">
        <f>IF(ISERROR(VLOOKUP($D49,BDD!$D$28:$AD$50,8,FALSE)),"",(VLOOKUP($D49,BDD!$D$28:$AD$50,8,FALSE)))</f>
        <v/>
      </c>
      <c r="M49" s="168" t="str">
        <f>IF(ISERROR(VLOOKUP($D49,BDD!$D$28:$AD$50,9,FALSE)),"",(VLOOKUP($D49,BDD!$D$28:$AD$50,9,FALSE)))</f>
        <v/>
      </c>
      <c r="N49" s="168" t="str">
        <f>IF(ISERROR(VLOOKUP($D49,BDD!$D$28:$AD$50,10,FALSE)),"",(VLOOKUP($D49,BDD!$D$28:$AD$50,10,FALSE)))</f>
        <v/>
      </c>
      <c r="O49" s="168" t="str">
        <f>IF(ISERROR(VLOOKUP($D49,BDD!$D$28:$AD$50,11,FALSE)),"",(VLOOKUP($D49,BDD!$D$28:$AD$50,11,FALSE)))</f>
        <v/>
      </c>
      <c r="P49" s="168" t="str">
        <f>IF(ISERROR(VLOOKUP($D49,BDD!$D$28:$AD$50,12,FALSE)),"",(VLOOKUP($D49,BDD!$D$28:$AD$50,12,FALSE)))</f>
        <v/>
      </c>
      <c r="Q49" s="168" t="str">
        <f>IF(ISERROR(VLOOKUP($D49,BDD!$D$28:$AD$50,13,FALSE)),"",(VLOOKUP($D49,BDD!$D$28:$AD$50,13,FALSE)))</f>
        <v/>
      </c>
      <c r="R49" s="168" t="str">
        <f>IF(ISERROR(VLOOKUP($D49,BDD!$D$28:$AD$50,14,FALSE)),"",(VLOOKUP($D49,BDD!$D$28:$AD$50,14,FALSE)))</f>
        <v/>
      </c>
      <c r="S49" s="168" t="str">
        <f>IF(ISERROR(VLOOKUP($D49,BDD!$D$28:$AD$50,15,FALSE)),"",(VLOOKUP($D49,BDD!$D$28:$AD$50,15,FALSE)))</f>
        <v/>
      </c>
      <c r="T49" s="168" t="str">
        <f>IF(ISERROR(VLOOKUP($D49,BDD!$D$28:$AD$50,16,FALSE)),"",(VLOOKUP($D49,BDD!$D$28:$AD$50,16,FALSE)))</f>
        <v/>
      </c>
      <c r="U49" s="168" t="str">
        <f>IF(ISERROR(VLOOKUP($D49,BDD!$D$28:$AD$50,17,FALSE)),"",(VLOOKUP($D49,BDD!$D$28:$AD$50,17,FALSE)))</f>
        <v/>
      </c>
      <c r="V49" s="168" t="str">
        <f>IF(ISERROR(VLOOKUP($D49,BDD!$D$28:$AD$50,18,FALSE)),"",(VLOOKUP($D49,BDD!$D$28:$AD$50,18,FALSE)))</f>
        <v/>
      </c>
      <c r="W49" s="168" t="str">
        <f>IF(ISERROR(VLOOKUP($D49,BDD!$D$28:$AD$50,19,FALSE)),"",(VLOOKUP($D49,BDD!$D$28:$AD$50,19,FALSE)))</f>
        <v/>
      </c>
      <c r="X49" s="168" t="str">
        <f>IF(ISERROR(VLOOKUP($D49,BDD!$D$28:$AD$50,20,FALSE)),"",(VLOOKUP($D49,BDD!$D$28:$AD$50,20,FALSE)))</f>
        <v/>
      </c>
      <c r="Y49" s="168" t="str">
        <f>IF(ISERROR(VLOOKUP($D49,BDD!$D$28:$AD$50,21,FALSE)),"",(VLOOKUP($D49,BDD!$D$28:$AD$50,21,FALSE)))</f>
        <v/>
      </c>
      <c r="Z49" s="169" t="str">
        <f>IF(ISERROR(VLOOKUP($D49,BDD!$D$28:$AD$50,22,FALSE)),"",(VLOOKUP($D49,BDD!$D$28:$AD$50,22,FALSE)))</f>
        <v/>
      </c>
      <c r="AA49" s="119" t="str">
        <f>IF(ISERROR(VLOOKUP($D50,BDD!$D$28:$AD$50,23,FALSE)),"",(VLOOKUP($D50,BDD!$D$28:$AD$50,23,FALSE)))</f>
        <v/>
      </c>
      <c r="AB49" s="116"/>
      <c r="AC49" s="116"/>
      <c r="AD49" s="112"/>
      <c r="AE49" s="116"/>
    </row>
    <row r="50" spans="1:32" ht="16.5" thickBot="1" x14ac:dyDescent="0.25">
      <c r="A50" s="30"/>
      <c r="B50" s="111"/>
      <c r="C50" s="167"/>
      <c r="D50" s="168"/>
      <c r="E50" s="168" t="str">
        <f>IF(ISERROR(VLOOKUP($D50,BDD!$D$28:$AD$50,1,FALSE)),"",(VLOOKUP($D50,BDD!$D$28:$AD$50,2,FALSE)))</f>
        <v/>
      </c>
      <c r="F50" s="168"/>
      <c r="G50" s="168"/>
      <c r="H50" s="168" t="str">
        <f>IF(ISERROR(VLOOKUP($D50,BDD!$D$5:$AD$50,3,FALSE)),"",(VLOOKUP($D50,BDD!$D$5:$AD$50,4,FALSE)))</f>
        <v/>
      </c>
      <c r="I50" s="168" t="str">
        <f>IF(ISERROR(VLOOKUP($D50,BDD!$D$28:$AD$50,5,FALSE)),"",(VLOOKUP($D50,BDD!$D$28:$AD$50,5,FALSE)))</f>
        <v/>
      </c>
      <c r="J50" s="168" t="str">
        <f>IF(ISERROR(VLOOKUP($D50,BDD!$D$28:$AD$50,6,FALSE)),"",(VLOOKUP($D50,BDD!$D$28:$AD$50,6,FALSE)))</f>
        <v/>
      </c>
      <c r="K50" s="168" t="str">
        <f>IF(ISERROR(VLOOKUP($D50,BDD!$D$28:$AD$50,7,FALSE)),"",(VLOOKUP($D50,BDD!$D$28:$AD$50,7,FALSE)))</f>
        <v/>
      </c>
      <c r="L50" s="168" t="str">
        <f>IF(ISERROR(VLOOKUP($D50,BDD!$D$28:$AD$50,8,FALSE)),"",(VLOOKUP($D50,BDD!$D$28:$AD$50,8,FALSE)))</f>
        <v/>
      </c>
      <c r="M50" s="168" t="str">
        <f>IF(ISERROR(VLOOKUP($D50,BDD!$D$28:$AD$50,9,FALSE)),"",(VLOOKUP($D50,BDD!$D$28:$AD$50,9,FALSE)))</f>
        <v/>
      </c>
      <c r="N50" s="168" t="str">
        <f>IF(ISERROR(VLOOKUP($D50,BDD!$D$28:$AD$50,10,FALSE)),"",(VLOOKUP($D50,BDD!$D$28:$AD$50,10,FALSE)))</f>
        <v/>
      </c>
      <c r="O50" s="168" t="str">
        <f>IF(ISERROR(VLOOKUP($D50,BDD!$D$28:$AD$50,11,FALSE)),"",(VLOOKUP($D50,BDD!$D$28:$AD$50,11,FALSE)))</f>
        <v/>
      </c>
      <c r="P50" s="168" t="str">
        <f>IF(ISERROR(VLOOKUP($D50,BDD!$D$28:$AD$50,12,FALSE)),"",(VLOOKUP($D50,BDD!$D$28:$AD$50,12,FALSE)))</f>
        <v/>
      </c>
      <c r="Q50" s="168" t="str">
        <f>IF(ISERROR(VLOOKUP($D50,BDD!$D$28:$AD$50,13,FALSE)),"",(VLOOKUP($D50,BDD!$D$28:$AD$50,13,FALSE)))</f>
        <v/>
      </c>
      <c r="R50" s="168" t="str">
        <f>IF(ISERROR(VLOOKUP($D50,BDD!$D$28:$AD$50,14,FALSE)),"",(VLOOKUP($D50,BDD!$D$28:$AD$50,14,FALSE)))</f>
        <v/>
      </c>
      <c r="S50" s="168" t="str">
        <f>IF(ISERROR(VLOOKUP($D50,BDD!$D$28:$AD$50,15,FALSE)),"",(VLOOKUP($D50,BDD!$D$28:$AD$50,15,FALSE)))</f>
        <v/>
      </c>
      <c r="T50" s="168" t="str">
        <f>IF(ISERROR(VLOOKUP($D50,BDD!$D$28:$AD$50,16,FALSE)),"",(VLOOKUP($D50,BDD!$D$28:$AD$50,16,FALSE)))</f>
        <v/>
      </c>
      <c r="U50" s="168" t="str">
        <f>IF(ISERROR(VLOOKUP($D50,BDD!$D$28:$AD$50,17,FALSE)),"",(VLOOKUP($D50,BDD!$D$28:$AD$50,17,FALSE)))</f>
        <v/>
      </c>
      <c r="V50" s="168" t="str">
        <f>IF(ISERROR(VLOOKUP($D50,BDD!$D$28:$AD$50,18,FALSE)),"",(VLOOKUP($D50,BDD!$D$28:$AD$50,18,FALSE)))</f>
        <v/>
      </c>
      <c r="W50" s="168" t="str">
        <f>IF(ISERROR(VLOOKUP($D50,BDD!$D$28:$AD$50,19,FALSE)),"",(VLOOKUP($D50,BDD!$D$28:$AD$50,19,FALSE)))</f>
        <v/>
      </c>
      <c r="X50" s="168" t="str">
        <f>IF(ISERROR(VLOOKUP($D50,BDD!$D$28:$AD$50,20,FALSE)),"",(VLOOKUP($D50,BDD!$D$28:$AD$50,20,FALSE)))</f>
        <v/>
      </c>
      <c r="Y50" s="168" t="str">
        <f>IF(ISERROR(VLOOKUP($D50,BDD!$D$28:$AD$50,21,FALSE)),"",(VLOOKUP($D50,BDD!$D$28:$AD$50,21,FALSE)))</f>
        <v/>
      </c>
      <c r="Z50" s="169" t="str">
        <f>IF(ISERROR(VLOOKUP($D50,BDD!$D$28:$AD$50,22,FALSE)),"",(VLOOKUP($D50,BDD!$D$28:$AD$50,22,FALSE)))</f>
        <v/>
      </c>
      <c r="AA50" s="119" t="str">
        <f>IF(ISERROR(VLOOKUP($D51,BDD!$D$28:$AD$50,23,FALSE)),"",(VLOOKUP($D51,BDD!$D$28:$AD$50,23,FALSE)))</f>
        <v/>
      </c>
      <c r="AB50" s="116"/>
      <c r="AC50" s="116"/>
      <c r="AD50" s="112"/>
      <c r="AE50" s="116"/>
    </row>
    <row r="51" spans="1:32" ht="16.5" thickBot="1" x14ac:dyDescent="0.25">
      <c r="A51" s="30"/>
      <c r="B51" s="111"/>
      <c r="C51" s="167"/>
      <c r="D51" s="168"/>
      <c r="E51" s="168" t="str">
        <f>IF(ISERROR(VLOOKUP($D51,BDD!$D$28:$AD$50,1,FALSE)),"",(VLOOKUP($D51,BDD!$D$28:$AD$50,2,FALSE)))</f>
        <v/>
      </c>
      <c r="F51" s="168"/>
      <c r="G51" s="168"/>
      <c r="H51" s="168" t="str">
        <f>IF(ISERROR(VLOOKUP($D51,BDD!$D$5:$AD$50,3,FALSE)),"",(VLOOKUP($D51,BDD!$D$5:$AD$50,4,FALSE)))</f>
        <v/>
      </c>
      <c r="I51" s="168" t="str">
        <f>IF(ISERROR(VLOOKUP($D51,BDD!$D$28:$AD$50,5,FALSE)),"",(VLOOKUP($D51,BDD!$D$28:$AD$50,5,FALSE)))</f>
        <v/>
      </c>
      <c r="J51" s="168" t="str">
        <f>IF(ISERROR(VLOOKUP($D51,BDD!$D$28:$AD$50,6,FALSE)),"",(VLOOKUP($D51,BDD!$D$28:$AD$50,6,FALSE)))</f>
        <v/>
      </c>
      <c r="K51" s="168" t="str">
        <f>IF(ISERROR(VLOOKUP($D51,BDD!$D$28:$AD$50,7,FALSE)),"",(VLOOKUP($D51,BDD!$D$28:$AD$50,7,FALSE)))</f>
        <v/>
      </c>
      <c r="L51" s="168" t="str">
        <f>IF(ISERROR(VLOOKUP($D51,BDD!$D$28:$AD$50,8,FALSE)),"",(VLOOKUP($D51,BDD!$D$28:$AD$50,8,FALSE)))</f>
        <v/>
      </c>
      <c r="M51" s="168" t="str">
        <f>IF(ISERROR(VLOOKUP($D51,BDD!$D$28:$AD$50,9,FALSE)),"",(VLOOKUP($D51,BDD!$D$28:$AD$50,9,FALSE)))</f>
        <v/>
      </c>
      <c r="N51" s="168" t="str">
        <f>IF(ISERROR(VLOOKUP($D51,BDD!$D$28:$AD$50,10,FALSE)),"",(VLOOKUP($D51,BDD!$D$28:$AD$50,10,FALSE)))</f>
        <v/>
      </c>
      <c r="O51" s="168" t="str">
        <f>IF(ISERROR(VLOOKUP($D51,BDD!$D$28:$AD$50,11,FALSE)),"",(VLOOKUP($D51,BDD!$D$28:$AD$50,11,FALSE)))</f>
        <v/>
      </c>
      <c r="P51" s="168" t="str">
        <f>IF(ISERROR(VLOOKUP($D51,BDD!$D$28:$AD$50,12,FALSE)),"",(VLOOKUP($D51,BDD!$D$28:$AD$50,12,FALSE)))</f>
        <v/>
      </c>
      <c r="Q51" s="168" t="str">
        <f>IF(ISERROR(VLOOKUP($D51,BDD!$D$28:$AD$50,13,FALSE)),"",(VLOOKUP($D51,BDD!$D$28:$AD$50,13,FALSE)))</f>
        <v/>
      </c>
      <c r="R51" s="168" t="str">
        <f>IF(ISERROR(VLOOKUP($D51,BDD!$D$28:$AD$50,14,FALSE)),"",(VLOOKUP($D51,BDD!$D$28:$AD$50,14,FALSE)))</f>
        <v/>
      </c>
      <c r="S51" s="168" t="str">
        <f>IF(ISERROR(VLOOKUP($D51,BDD!$D$28:$AD$50,15,FALSE)),"",(VLOOKUP($D51,BDD!$D$28:$AD$50,15,FALSE)))</f>
        <v/>
      </c>
      <c r="T51" s="168" t="str">
        <f>IF(ISERROR(VLOOKUP($D51,BDD!$D$28:$AD$50,16,FALSE)),"",(VLOOKUP($D51,BDD!$D$28:$AD$50,16,FALSE)))</f>
        <v/>
      </c>
      <c r="U51" s="168" t="str">
        <f>IF(ISERROR(VLOOKUP($D51,BDD!$D$28:$AD$50,17,FALSE)),"",(VLOOKUP($D51,BDD!$D$28:$AD$50,17,FALSE)))</f>
        <v/>
      </c>
      <c r="V51" s="168" t="str">
        <f>IF(ISERROR(VLOOKUP($D51,BDD!$D$28:$AD$50,18,FALSE)),"",(VLOOKUP($D51,BDD!$D$28:$AD$50,18,FALSE)))</f>
        <v/>
      </c>
      <c r="W51" s="168" t="str">
        <f>IF(ISERROR(VLOOKUP($D51,BDD!$D$28:$AD$50,19,FALSE)),"",(VLOOKUP($D51,BDD!$D$28:$AD$50,19,FALSE)))</f>
        <v/>
      </c>
      <c r="X51" s="168" t="str">
        <f>IF(ISERROR(VLOOKUP($D51,BDD!$D$28:$AD$50,20,FALSE)),"",(VLOOKUP($D51,BDD!$D$28:$AD$50,20,FALSE)))</f>
        <v/>
      </c>
      <c r="Y51" s="168" t="str">
        <f>IF(ISERROR(VLOOKUP($D51,BDD!$D$28:$AD$50,21,FALSE)),"",(VLOOKUP($D51,BDD!$D$28:$AD$50,21,FALSE)))</f>
        <v/>
      </c>
      <c r="Z51" s="169" t="str">
        <f>IF(ISERROR(VLOOKUP($D51,BDD!$D$28:$AD$50,22,FALSE)),"",(VLOOKUP($D51,BDD!$D$28:$AD$50,22,FALSE)))</f>
        <v/>
      </c>
      <c r="AA51" s="119" t="str">
        <f>IF(ISERROR(VLOOKUP($D52,BDD!$D$28:$AD$50,23,FALSE)),"",(VLOOKUP($D52,BDD!$D$28:$AD$50,23,FALSE)))</f>
        <v/>
      </c>
      <c r="AB51" s="116"/>
      <c r="AC51" s="116"/>
      <c r="AD51" s="112"/>
      <c r="AE51" s="116"/>
    </row>
    <row r="52" spans="1:32" ht="16.5" thickBot="1" x14ac:dyDescent="0.25">
      <c r="A52" s="30"/>
      <c r="B52" s="111"/>
      <c r="C52" s="167"/>
      <c r="D52" s="168"/>
      <c r="E52" s="168" t="str">
        <f>IF(ISERROR(VLOOKUP($D52,BDD!$D$28:$AD$50,1,FALSE)),"",(VLOOKUP($D52,BDD!$D$28:$AD$50,2,FALSE)))</f>
        <v/>
      </c>
      <c r="F52" s="168"/>
      <c r="G52" s="168"/>
      <c r="H52" s="168" t="str">
        <f>IF(ISERROR(VLOOKUP($D52,BDD!$D$5:$AD$50,3,FALSE)),"",(VLOOKUP($D52,BDD!$D$5:$AD$50,4,FALSE)))</f>
        <v/>
      </c>
      <c r="I52" s="168" t="str">
        <f>IF(ISERROR(VLOOKUP($D52,BDD!$D$28:$AD$50,5,FALSE)),"",(VLOOKUP($D52,BDD!$D$28:$AD$50,5,FALSE)))</f>
        <v/>
      </c>
      <c r="J52" s="168" t="str">
        <f>IF(ISERROR(VLOOKUP($D52,BDD!$D$28:$AD$50,6,FALSE)),"",(VLOOKUP($D52,BDD!$D$28:$AD$50,6,FALSE)))</f>
        <v/>
      </c>
      <c r="K52" s="168" t="str">
        <f>IF(ISERROR(VLOOKUP($D52,BDD!$D$28:$AD$50,7,FALSE)),"",(VLOOKUP($D52,BDD!$D$28:$AD$50,7,FALSE)))</f>
        <v/>
      </c>
      <c r="L52" s="168" t="str">
        <f>IF(ISERROR(VLOOKUP($D52,BDD!$D$28:$AD$50,8,FALSE)),"",(VLOOKUP($D52,BDD!$D$28:$AD$50,8,FALSE)))</f>
        <v/>
      </c>
      <c r="M52" s="168" t="str">
        <f>IF(ISERROR(VLOOKUP($D52,BDD!$D$28:$AD$50,9,FALSE)),"",(VLOOKUP($D52,BDD!$D$28:$AD$50,9,FALSE)))</f>
        <v/>
      </c>
      <c r="N52" s="168" t="str">
        <f>IF(ISERROR(VLOOKUP($D52,BDD!$D$28:$AD$50,10,FALSE)),"",(VLOOKUP($D52,BDD!$D$28:$AD$50,10,FALSE)))</f>
        <v/>
      </c>
      <c r="O52" s="168" t="str">
        <f>IF(ISERROR(VLOOKUP($D52,BDD!$D$28:$AD$50,11,FALSE)),"",(VLOOKUP($D52,BDD!$D$28:$AD$50,11,FALSE)))</f>
        <v/>
      </c>
      <c r="P52" s="168" t="str">
        <f>IF(ISERROR(VLOOKUP($D52,BDD!$D$28:$AD$50,12,FALSE)),"",(VLOOKUP($D52,BDD!$D$28:$AD$50,12,FALSE)))</f>
        <v/>
      </c>
      <c r="Q52" s="168" t="str">
        <f>IF(ISERROR(VLOOKUP($D52,BDD!$D$28:$AD$50,13,FALSE)),"",(VLOOKUP($D52,BDD!$D$28:$AD$50,13,FALSE)))</f>
        <v/>
      </c>
      <c r="R52" s="168" t="str">
        <f>IF(ISERROR(VLOOKUP($D52,BDD!$D$28:$AD$50,14,FALSE)),"",(VLOOKUP($D52,BDD!$D$28:$AD$50,14,FALSE)))</f>
        <v/>
      </c>
      <c r="S52" s="168" t="str">
        <f>IF(ISERROR(VLOOKUP($D52,BDD!$D$28:$AD$50,15,FALSE)),"",(VLOOKUP($D52,BDD!$D$28:$AD$50,15,FALSE)))</f>
        <v/>
      </c>
      <c r="T52" s="168" t="str">
        <f>IF(ISERROR(VLOOKUP($D52,BDD!$D$28:$AD$50,16,FALSE)),"",(VLOOKUP($D52,BDD!$D$28:$AD$50,16,FALSE)))</f>
        <v/>
      </c>
      <c r="U52" s="168" t="str">
        <f>IF(ISERROR(VLOOKUP($D52,BDD!$D$28:$AD$50,17,FALSE)),"",(VLOOKUP($D52,BDD!$D$28:$AD$50,17,FALSE)))</f>
        <v/>
      </c>
      <c r="V52" s="168" t="str">
        <f>IF(ISERROR(VLOOKUP($D52,BDD!$D$28:$AD$50,18,FALSE)),"",(VLOOKUP($D52,BDD!$D$28:$AD$50,18,FALSE)))</f>
        <v/>
      </c>
      <c r="W52" s="168" t="str">
        <f>IF(ISERROR(VLOOKUP($D52,BDD!$D$28:$AD$50,19,FALSE)),"",(VLOOKUP($D52,BDD!$D$28:$AD$50,19,FALSE)))</f>
        <v/>
      </c>
      <c r="X52" s="168" t="str">
        <f>IF(ISERROR(VLOOKUP($D52,BDD!$D$28:$AD$50,20,FALSE)),"",(VLOOKUP($D52,BDD!$D$28:$AD$50,20,FALSE)))</f>
        <v/>
      </c>
      <c r="Y52" s="168" t="str">
        <f>IF(ISERROR(VLOOKUP($D52,BDD!$D$28:$AD$50,21,FALSE)),"",(VLOOKUP($D52,BDD!$D$28:$AD$50,21,FALSE)))</f>
        <v/>
      </c>
      <c r="Z52" s="169" t="str">
        <f>IF(ISERROR(VLOOKUP($D52,BDD!$D$28:$AD$50,22,FALSE)),"",(VLOOKUP($D52,BDD!$D$28:$AD$50,22,FALSE)))</f>
        <v/>
      </c>
      <c r="AA52" s="119" t="str">
        <f>IF(ISERROR(VLOOKUP($D53,BDD!$D$28:$AD$50,23,FALSE)),"",(VLOOKUP($D53,BDD!$D$28:$AD$50,23,FALSE)))</f>
        <v/>
      </c>
      <c r="AB52" s="116"/>
      <c r="AC52" s="116"/>
      <c r="AD52" s="112"/>
      <c r="AE52" s="116"/>
    </row>
    <row r="53" spans="1:32" ht="16.5" thickBot="1" x14ac:dyDescent="0.25">
      <c r="A53" s="30"/>
      <c r="B53" s="111"/>
      <c r="C53" s="167"/>
      <c r="D53" s="168"/>
      <c r="E53" s="168" t="str">
        <f>IF(ISERROR(VLOOKUP($D53,BDD!$D$28:$AD$50,1,FALSE)),"",(VLOOKUP($D53,BDD!$D$28:$AD$50,2,FALSE)))</f>
        <v/>
      </c>
      <c r="F53" s="168"/>
      <c r="G53" s="168"/>
      <c r="H53" s="168" t="str">
        <f>IF(ISERROR(VLOOKUP($D53,BDD!$D$5:$AD$50,3,FALSE)),"",(VLOOKUP($D53,BDD!$D$5:$AD$50,4,FALSE)))</f>
        <v/>
      </c>
      <c r="I53" s="168" t="str">
        <f>IF(ISERROR(VLOOKUP($D53,BDD!$D$28:$AD$50,5,FALSE)),"",(VLOOKUP($D53,BDD!$D$28:$AD$50,5,FALSE)))</f>
        <v/>
      </c>
      <c r="J53" s="168" t="str">
        <f>IF(ISERROR(VLOOKUP($D53,BDD!$D$28:$AD$50,6,FALSE)),"",(VLOOKUP($D53,BDD!$D$28:$AD$50,6,FALSE)))</f>
        <v/>
      </c>
      <c r="K53" s="168" t="str">
        <f>IF(ISERROR(VLOOKUP($D53,BDD!$D$28:$AD$50,7,FALSE)),"",(VLOOKUP($D53,BDD!$D$28:$AD$50,7,FALSE)))</f>
        <v/>
      </c>
      <c r="L53" s="168" t="str">
        <f>IF(ISERROR(VLOOKUP($D53,BDD!$D$28:$AD$50,8,FALSE)),"",(VLOOKUP($D53,BDD!$D$28:$AD$50,8,FALSE)))</f>
        <v/>
      </c>
      <c r="M53" s="168" t="str">
        <f>IF(ISERROR(VLOOKUP($D53,BDD!$D$28:$AD$50,9,FALSE)),"",(VLOOKUP($D53,BDD!$D$28:$AD$50,9,FALSE)))</f>
        <v/>
      </c>
      <c r="N53" s="168" t="str">
        <f>IF(ISERROR(VLOOKUP($D53,BDD!$D$28:$AD$50,10,FALSE)),"",(VLOOKUP($D53,BDD!$D$28:$AD$50,10,FALSE)))</f>
        <v/>
      </c>
      <c r="O53" s="168" t="str">
        <f>IF(ISERROR(VLOOKUP($D53,BDD!$D$28:$AD$50,11,FALSE)),"",(VLOOKUP($D53,BDD!$D$28:$AD$50,11,FALSE)))</f>
        <v/>
      </c>
      <c r="P53" s="168" t="str">
        <f>IF(ISERROR(VLOOKUP($D53,BDD!$D$28:$AD$50,12,FALSE)),"",(VLOOKUP($D53,BDD!$D$28:$AD$50,12,FALSE)))</f>
        <v/>
      </c>
      <c r="Q53" s="168" t="str">
        <f>IF(ISERROR(VLOOKUP($D53,BDD!$D$28:$AD$50,13,FALSE)),"",(VLOOKUP($D53,BDD!$D$28:$AD$50,13,FALSE)))</f>
        <v/>
      </c>
      <c r="R53" s="168" t="str">
        <f>IF(ISERROR(VLOOKUP($D53,BDD!$D$28:$AD$50,14,FALSE)),"",(VLOOKUP($D53,BDD!$D$28:$AD$50,14,FALSE)))</f>
        <v/>
      </c>
      <c r="S53" s="168" t="str">
        <f>IF(ISERROR(VLOOKUP($D53,BDD!$D$28:$AD$50,15,FALSE)),"",(VLOOKUP($D53,BDD!$D$28:$AD$50,15,FALSE)))</f>
        <v/>
      </c>
      <c r="T53" s="168" t="str">
        <f>IF(ISERROR(VLOOKUP($D53,BDD!$D$28:$AD$50,16,FALSE)),"",(VLOOKUP($D53,BDD!$D$28:$AD$50,16,FALSE)))</f>
        <v/>
      </c>
      <c r="U53" s="168" t="str">
        <f>IF(ISERROR(VLOOKUP($D53,BDD!$D$28:$AD$50,17,FALSE)),"",(VLOOKUP($D53,BDD!$D$28:$AD$50,17,FALSE)))</f>
        <v/>
      </c>
      <c r="V53" s="168" t="str">
        <f>IF(ISERROR(VLOOKUP($D53,BDD!$D$28:$AD$50,18,FALSE)),"",(VLOOKUP($D53,BDD!$D$28:$AD$50,18,FALSE)))</f>
        <v/>
      </c>
      <c r="W53" s="168" t="str">
        <f>IF(ISERROR(VLOOKUP($D53,BDD!$D$28:$AD$50,19,FALSE)),"",(VLOOKUP($D53,BDD!$D$28:$AD$50,19,FALSE)))</f>
        <v/>
      </c>
      <c r="X53" s="168" t="str">
        <f>IF(ISERROR(VLOOKUP($D53,BDD!$D$28:$AD$50,20,FALSE)),"",(VLOOKUP($D53,BDD!$D$28:$AD$50,20,FALSE)))</f>
        <v/>
      </c>
      <c r="Y53" s="168" t="str">
        <f>IF(ISERROR(VLOOKUP($D53,BDD!$D$28:$AD$50,21,FALSE)),"",(VLOOKUP($D53,BDD!$D$28:$AD$50,21,FALSE)))</f>
        <v/>
      </c>
      <c r="Z53" s="169" t="str">
        <f>IF(ISERROR(VLOOKUP($D53,BDD!$D$28:$AD$50,22,FALSE)),"",(VLOOKUP($D53,BDD!$D$28:$AD$50,22,FALSE)))</f>
        <v/>
      </c>
      <c r="AA53" s="119" t="str">
        <f>IF(ISERROR(VLOOKUP($D54,BDD!$D$28:$AD$50,23,FALSE)),"",(VLOOKUP($D54,BDD!$D$28:$AD$50,23,FALSE)))</f>
        <v/>
      </c>
      <c r="AB53" s="116"/>
      <c r="AC53" s="116"/>
      <c r="AD53" s="112"/>
      <c r="AE53" s="116"/>
    </row>
    <row r="54" spans="1:32" s="44" customFormat="1" ht="16.5" thickBot="1" x14ac:dyDescent="0.25">
      <c r="C54" s="167"/>
      <c r="D54" s="168"/>
      <c r="E54" s="168" t="str">
        <f>IF(ISERROR(VLOOKUP($D54,BDD!$D$28:$AD$50,1,FALSE)),"",(VLOOKUP($D54,BDD!$D$28:$AD$50,2,FALSE)))</f>
        <v/>
      </c>
      <c r="F54" s="168"/>
      <c r="G54" s="168"/>
      <c r="H54" s="168" t="str">
        <f>IF(ISERROR(VLOOKUP($D54,BDD!$D$5:$AD$50,3,FALSE)),"",(VLOOKUP($D54,BDD!$D$5:$AD$50,4,FALSE)))</f>
        <v/>
      </c>
      <c r="I54" s="168" t="str">
        <f>IF(ISERROR(VLOOKUP($D54,BDD!$D$28:$AD$50,5,FALSE)),"",(VLOOKUP($D54,BDD!$D$28:$AD$50,5,FALSE)))</f>
        <v/>
      </c>
      <c r="J54" s="168" t="str">
        <f>IF(ISERROR(VLOOKUP($D54,BDD!$D$28:$AD$50,6,FALSE)),"",(VLOOKUP($D54,BDD!$D$28:$AD$50,6,FALSE)))</f>
        <v/>
      </c>
      <c r="K54" s="168" t="str">
        <f>IF(ISERROR(VLOOKUP($D54,BDD!$D$28:$AD$50,7,FALSE)),"",(VLOOKUP($D54,BDD!$D$28:$AD$50,7,FALSE)))</f>
        <v/>
      </c>
      <c r="L54" s="168" t="str">
        <f>IF(ISERROR(VLOOKUP($D54,BDD!$D$28:$AD$50,8,FALSE)),"",(VLOOKUP($D54,BDD!$D$28:$AD$50,8,FALSE)))</f>
        <v/>
      </c>
      <c r="M54" s="168" t="str">
        <f>IF(ISERROR(VLOOKUP($D54,BDD!$D$28:$AD$50,9,FALSE)),"",(VLOOKUP($D54,BDD!$D$28:$AD$50,9,FALSE)))</f>
        <v/>
      </c>
      <c r="N54" s="168" t="str">
        <f>IF(ISERROR(VLOOKUP($D54,BDD!$D$28:$AD$50,10,FALSE)),"",(VLOOKUP($D54,BDD!$D$28:$AD$50,10,FALSE)))</f>
        <v/>
      </c>
      <c r="O54" s="168" t="str">
        <f>IF(ISERROR(VLOOKUP($D54,BDD!$D$28:$AD$50,11,FALSE)),"",(VLOOKUP($D54,BDD!$D$28:$AD$50,11,FALSE)))</f>
        <v/>
      </c>
      <c r="P54" s="168" t="str">
        <f>IF(ISERROR(VLOOKUP($D54,BDD!$D$28:$AD$50,12,FALSE)),"",(VLOOKUP($D54,BDD!$D$28:$AD$50,12,FALSE)))</f>
        <v/>
      </c>
      <c r="Q54" s="168" t="str">
        <f>IF(ISERROR(VLOOKUP($D54,BDD!$D$28:$AD$50,13,FALSE)),"",(VLOOKUP($D54,BDD!$D$28:$AD$50,13,FALSE)))</f>
        <v/>
      </c>
      <c r="R54" s="168" t="str">
        <f>IF(ISERROR(VLOOKUP($D54,BDD!$D$28:$AD$50,14,FALSE)),"",(VLOOKUP($D54,BDD!$D$28:$AD$50,14,FALSE)))</f>
        <v/>
      </c>
      <c r="S54" s="168" t="str">
        <f>IF(ISERROR(VLOOKUP($D54,BDD!$D$28:$AD$50,15,FALSE)),"",(VLOOKUP($D54,BDD!$D$28:$AD$50,15,FALSE)))</f>
        <v/>
      </c>
      <c r="T54" s="168" t="str">
        <f>IF(ISERROR(VLOOKUP($D54,BDD!$D$28:$AD$50,16,FALSE)),"",(VLOOKUP($D54,BDD!$D$28:$AD$50,16,FALSE)))</f>
        <v/>
      </c>
      <c r="U54" s="168" t="str">
        <f>IF(ISERROR(VLOOKUP($D54,BDD!$D$28:$AD$50,17,FALSE)),"",(VLOOKUP($D54,BDD!$D$28:$AD$50,17,FALSE)))</f>
        <v/>
      </c>
      <c r="V54" s="168" t="str">
        <f>IF(ISERROR(VLOOKUP($D54,BDD!$D$28:$AD$50,18,FALSE)),"",(VLOOKUP($D54,BDD!$D$28:$AD$50,18,FALSE)))</f>
        <v/>
      </c>
      <c r="W54" s="168" t="str">
        <f>IF(ISERROR(VLOOKUP($D54,BDD!$D$28:$AD$50,19,FALSE)),"",(VLOOKUP($D54,BDD!$D$28:$AD$50,19,FALSE)))</f>
        <v/>
      </c>
      <c r="X54" s="168" t="str">
        <f>IF(ISERROR(VLOOKUP($D54,BDD!$D$28:$AD$50,20,FALSE)),"",(VLOOKUP($D54,BDD!$D$28:$AD$50,20,FALSE)))</f>
        <v/>
      </c>
      <c r="Y54" s="168" t="str">
        <f>IF(ISERROR(VLOOKUP($D54,BDD!$D$28:$AD$50,21,FALSE)),"",(VLOOKUP($D54,BDD!$D$28:$AD$50,21,FALSE)))</f>
        <v/>
      </c>
      <c r="Z54" s="169" t="str">
        <f>IF(ISERROR(VLOOKUP($D54,BDD!$D$28:$AD$50,22,FALSE)),"",(VLOOKUP($D54,BDD!$D$28:$AD$50,22,FALSE)))</f>
        <v/>
      </c>
      <c r="AA54" s="119" t="str">
        <f>IF(ISERROR(VLOOKUP($D55,BDD!$D$28:$AD$50,23,FALSE)),"",(VLOOKUP($D55,BDD!$D$28:$AD$50,23,FALSE)))</f>
        <v/>
      </c>
      <c r="AB54" s="116"/>
      <c r="AC54" s="116"/>
      <c r="AD54" s="112"/>
      <c r="AE54" s="116"/>
      <c r="AF54" s="84"/>
    </row>
    <row r="55" spans="1:32" s="44" customFormat="1" ht="14.45" customHeight="1" thickBot="1" x14ac:dyDescent="0.25">
      <c r="C55" s="167"/>
      <c r="D55" s="168"/>
      <c r="E55" s="168" t="str">
        <f>IF(ISERROR(VLOOKUP($D55,BDD!$D$28:$AD$50,1,FALSE)),"",(VLOOKUP($D55,BDD!$D$28:$AD$50,2,FALSE)))</f>
        <v/>
      </c>
      <c r="F55" s="168"/>
      <c r="G55" s="168"/>
      <c r="H55" s="168" t="str">
        <f>IF(ISERROR(VLOOKUP($D55,BDD!$D$5:$AD$50,3,FALSE)),"",(VLOOKUP($D55,BDD!$D$5:$AD$50,4,FALSE)))</f>
        <v/>
      </c>
      <c r="I55" s="168" t="str">
        <f>IF(ISERROR(VLOOKUP($D55,BDD!$D$28:$AD$50,5,FALSE)),"",(VLOOKUP($D55,BDD!$D$28:$AD$50,5,FALSE)))</f>
        <v/>
      </c>
      <c r="J55" s="168" t="str">
        <f>IF(ISERROR(VLOOKUP($D55,BDD!$D$28:$AD$50,6,FALSE)),"",(VLOOKUP($D55,BDD!$D$28:$AD$50,6,FALSE)))</f>
        <v/>
      </c>
      <c r="K55" s="168" t="str">
        <f>IF(ISERROR(VLOOKUP($D55,BDD!$D$28:$AD$50,7,FALSE)),"",(VLOOKUP($D55,BDD!$D$28:$AD$50,7,FALSE)))</f>
        <v/>
      </c>
      <c r="L55" s="168" t="str">
        <f>IF(ISERROR(VLOOKUP($D55,BDD!$D$28:$AD$50,8,FALSE)),"",(VLOOKUP($D55,BDD!$D$28:$AD$50,8,FALSE)))</f>
        <v/>
      </c>
      <c r="M55" s="168" t="str">
        <f>IF(ISERROR(VLOOKUP($D55,BDD!$D$28:$AD$50,9,FALSE)),"",(VLOOKUP($D55,BDD!$D$28:$AD$50,9,FALSE)))</f>
        <v/>
      </c>
      <c r="N55" s="168" t="str">
        <f>IF(ISERROR(VLOOKUP($D55,BDD!$D$28:$AD$50,10,FALSE)),"",(VLOOKUP($D55,BDD!$D$28:$AD$50,10,FALSE)))</f>
        <v/>
      </c>
      <c r="O55" s="168" t="str">
        <f>IF(ISERROR(VLOOKUP($D55,BDD!$D$28:$AD$50,11,FALSE)),"",(VLOOKUP($D55,BDD!$D$28:$AD$50,11,FALSE)))</f>
        <v/>
      </c>
      <c r="P55" s="168" t="str">
        <f>IF(ISERROR(VLOOKUP($D55,BDD!$D$28:$AD$50,12,FALSE)),"",(VLOOKUP($D55,BDD!$D$28:$AD$50,12,FALSE)))</f>
        <v/>
      </c>
      <c r="Q55" s="168" t="str">
        <f>IF(ISERROR(VLOOKUP($D55,BDD!$D$28:$AD$50,13,FALSE)),"",(VLOOKUP($D55,BDD!$D$28:$AD$50,13,FALSE)))</f>
        <v/>
      </c>
      <c r="R55" s="168" t="str">
        <f>IF(ISERROR(VLOOKUP($D55,BDD!$D$28:$AD$50,14,FALSE)),"",(VLOOKUP($D55,BDD!$D$28:$AD$50,14,FALSE)))</f>
        <v/>
      </c>
      <c r="S55" s="168" t="str">
        <f>IF(ISERROR(VLOOKUP($D55,BDD!$D$28:$AD$50,15,FALSE)),"",(VLOOKUP($D55,BDD!$D$28:$AD$50,15,FALSE)))</f>
        <v/>
      </c>
      <c r="T55" s="168" t="str">
        <f>IF(ISERROR(VLOOKUP($D55,BDD!$D$28:$AD$50,16,FALSE)),"",(VLOOKUP($D55,BDD!$D$28:$AD$50,16,FALSE)))</f>
        <v/>
      </c>
      <c r="U55" s="168" t="str">
        <f>IF(ISERROR(VLOOKUP($D55,BDD!$D$28:$AD$50,17,FALSE)),"",(VLOOKUP($D55,BDD!$D$28:$AD$50,17,FALSE)))</f>
        <v/>
      </c>
      <c r="V55" s="168" t="str">
        <f>IF(ISERROR(VLOOKUP($D55,BDD!$D$28:$AD$50,18,FALSE)),"",(VLOOKUP($D55,BDD!$D$28:$AD$50,18,FALSE)))</f>
        <v/>
      </c>
      <c r="W55" s="168" t="str">
        <f>IF(ISERROR(VLOOKUP($D55,BDD!$D$28:$AD$50,19,FALSE)),"",(VLOOKUP($D55,BDD!$D$28:$AD$50,19,FALSE)))</f>
        <v/>
      </c>
      <c r="X55" s="168" t="str">
        <f>IF(ISERROR(VLOOKUP($D55,BDD!$D$28:$AD$50,20,FALSE)),"",(VLOOKUP($D55,BDD!$D$28:$AD$50,20,FALSE)))</f>
        <v/>
      </c>
      <c r="Y55" s="168" t="str">
        <f>IF(ISERROR(VLOOKUP($D55,BDD!$D$28:$AD$50,21,FALSE)),"",(VLOOKUP($D55,BDD!$D$28:$AD$50,21,FALSE)))</f>
        <v/>
      </c>
      <c r="Z55" s="169" t="str">
        <f>IF(ISERROR(VLOOKUP($D55,BDD!$D$28:$AD$50,22,FALSE)),"",(VLOOKUP($D55,BDD!$D$28:$AD$50,22,FALSE)))</f>
        <v/>
      </c>
      <c r="AA55" s="119" t="str">
        <f>IF(ISERROR(VLOOKUP($D56,BDD!$D$28:$AD$50,23,FALSE)),"",(VLOOKUP($D56,BDD!$D$28:$AD$50,23,FALSE)))</f>
        <v/>
      </c>
      <c r="AB55" s="116" t="e">
        <f t="shared" si="2"/>
        <v>#VALUE!</v>
      </c>
      <c r="AC55" s="116" t="e">
        <f>AB55*G56</f>
        <v>#VALUE!</v>
      </c>
      <c r="AD55" s="103"/>
      <c r="AE55" s="104"/>
      <c r="AF55" s="84"/>
    </row>
    <row r="56" spans="1:32" ht="28.9" customHeight="1" thickBot="1" x14ac:dyDescent="0.25">
      <c r="C56" s="167"/>
      <c r="D56" s="168"/>
      <c r="E56" s="168" t="str">
        <f>IF(ISERROR(VLOOKUP($D56,BDD!$D$28:$AD$50,1,FALSE)),"",(VLOOKUP($D56,BDD!$D$28:$AD$50,2,FALSE)))</f>
        <v/>
      </c>
      <c r="F56" s="168"/>
      <c r="G56" s="168"/>
      <c r="H56" s="168" t="str">
        <f>IF(ISERROR(VLOOKUP($D56,BDD!$D$5:$AD$50,3,FALSE)),"",(VLOOKUP($D56,BDD!$D$5:$AD$50,4,FALSE)))</f>
        <v/>
      </c>
      <c r="I56" s="168" t="str">
        <f>IF(ISERROR(VLOOKUP($D56,BDD!$D$28:$AD$50,5,FALSE)),"",(VLOOKUP($D56,BDD!$D$28:$AD$50,5,FALSE)))</f>
        <v/>
      </c>
      <c r="J56" s="168" t="str">
        <f>IF(ISERROR(VLOOKUP($D56,BDD!$D$28:$AD$50,6,FALSE)),"",(VLOOKUP($D56,BDD!$D$28:$AD$50,6,FALSE)))</f>
        <v/>
      </c>
      <c r="K56" s="168" t="str">
        <f>IF(ISERROR(VLOOKUP($D56,BDD!$D$28:$AD$50,7,FALSE)),"",(VLOOKUP($D56,BDD!$D$28:$AD$50,7,FALSE)))</f>
        <v/>
      </c>
      <c r="L56" s="168" t="str">
        <f>IF(ISERROR(VLOOKUP($D56,BDD!$D$28:$AD$50,8,FALSE)),"",(VLOOKUP($D56,BDD!$D$28:$AD$50,8,FALSE)))</f>
        <v/>
      </c>
      <c r="M56" s="168" t="str">
        <f>IF(ISERROR(VLOOKUP($D56,BDD!$D$28:$AD$50,9,FALSE)),"",(VLOOKUP($D56,BDD!$D$28:$AD$50,9,FALSE)))</f>
        <v/>
      </c>
      <c r="N56" s="168" t="str">
        <f>IF(ISERROR(VLOOKUP($D56,BDD!$D$28:$AD$50,10,FALSE)),"",(VLOOKUP($D56,BDD!$D$28:$AD$50,10,FALSE)))</f>
        <v/>
      </c>
      <c r="O56" s="168" t="str">
        <f>IF(ISERROR(VLOOKUP($D56,BDD!$D$28:$AD$50,11,FALSE)),"",(VLOOKUP($D56,BDD!$D$28:$AD$50,11,FALSE)))</f>
        <v/>
      </c>
      <c r="P56" s="168" t="str">
        <f>IF(ISERROR(VLOOKUP($D56,BDD!$D$28:$AD$50,12,FALSE)),"",(VLOOKUP($D56,BDD!$D$28:$AD$50,12,FALSE)))</f>
        <v/>
      </c>
      <c r="Q56" s="168" t="str">
        <f>IF(ISERROR(VLOOKUP($D56,BDD!$D$28:$AD$50,13,FALSE)),"",(VLOOKUP($D56,BDD!$D$28:$AD$50,13,FALSE)))</f>
        <v/>
      </c>
      <c r="R56" s="168" t="str">
        <f>IF(ISERROR(VLOOKUP($D56,BDD!$D$28:$AD$50,14,FALSE)),"",(VLOOKUP($D56,BDD!$D$28:$AD$50,14,FALSE)))</f>
        <v/>
      </c>
      <c r="S56" s="168" t="str">
        <f>IF(ISERROR(VLOOKUP($D56,BDD!$D$28:$AD$50,15,FALSE)),"",(VLOOKUP($D56,BDD!$D$28:$AD$50,15,FALSE)))</f>
        <v/>
      </c>
      <c r="T56" s="168" t="str">
        <f>IF(ISERROR(VLOOKUP($D56,BDD!$D$28:$AD$50,16,FALSE)),"",(VLOOKUP($D56,BDD!$D$28:$AD$50,16,FALSE)))</f>
        <v/>
      </c>
      <c r="U56" s="168" t="str">
        <f>IF(ISERROR(VLOOKUP($D56,BDD!$D$28:$AD$50,17,FALSE)),"",(VLOOKUP($D56,BDD!$D$28:$AD$50,17,FALSE)))</f>
        <v/>
      </c>
      <c r="V56" s="168" t="str">
        <f>IF(ISERROR(VLOOKUP($D56,BDD!$D$28:$AD$50,18,FALSE)),"",(VLOOKUP($D56,BDD!$D$28:$AD$50,18,FALSE)))</f>
        <v/>
      </c>
      <c r="W56" s="168" t="str">
        <f>IF(ISERROR(VLOOKUP($D56,BDD!$D$28:$AD$50,19,FALSE)),"",(VLOOKUP($D56,BDD!$D$28:$AD$50,19,FALSE)))</f>
        <v/>
      </c>
      <c r="X56" s="168" t="str">
        <f>IF(ISERROR(VLOOKUP($D56,BDD!$D$28:$AD$50,20,FALSE)),"",(VLOOKUP($D56,BDD!$D$28:$AD$50,20,FALSE)))</f>
        <v/>
      </c>
      <c r="Y56" s="168" t="str">
        <f>IF(ISERROR(VLOOKUP($D56,BDD!$D$28:$AD$50,21,FALSE)),"",(VLOOKUP($D56,BDD!$D$28:$AD$50,21,FALSE)))</f>
        <v/>
      </c>
      <c r="Z56" s="169" t="str">
        <f>IF(ISERROR(VLOOKUP($D56,BDD!$D$28:$AD$50,22,FALSE)),"",(VLOOKUP($D56,BDD!$D$28:$AD$50,22,FALSE)))</f>
        <v/>
      </c>
      <c r="AA56" s="119" t="str">
        <f>IF(ISERROR(VLOOKUP($D57,BDD!$D$28:$AD$50,23,FALSE)),"",(VLOOKUP($D57,BDD!$D$28:$AD$50,23,FALSE)))</f>
        <v/>
      </c>
      <c r="AB56" s="101"/>
      <c r="AC56" s="102" t="e">
        <f>SUM(AC5:AC54)</f>
        <v>#VALUE!</v>
      </c>
      <c r="AD56" s="103"/>
      <c r="AE56" s="104"/>
    </row>
    <row r="57" spans="1:32" s="44" customFormat="1" ht="13.5" thickBot="1" x14ac:dyDescent="0.25">
      <c r="C57" s="173"/>
      <c r="D57" s="174"/>
      <c r="E57" s="174" t="str">
        <f>IF(ISERROR(VLOOKUP($D57,BDD!$D$28:$AD$50,1,FALSE)),"",(VLOOKUP($D57,BDD!$D$28:$AD$50,2,FALSE)))</f>
        <v/>
      </c>
      <c r="F57" s="174"/>
      <c r="G57" s="174"/>
      <c r="H57" s="174" t="str">
        <f>IF(ISERROR(VLOOKUP($D57,BDD!$D$5:$AD$50,3,FALSE)),"",(VLOOKUP($D57,BDD!$D$5:$AD$50,4,FALSE)))</f>
        <v/>
      </c>
      <c r="I57" s="174" t="str">
        <f>IF(ISERROR(VLOOKUP($D57,BDD!$D$28:$AD$50,5,FALSE)),"",(VLOOKUP($D57,BDD!$D$28:$AD$50,5,FALSE)))</f>
        <v/>
      </c>
      <c r="J57" s="174" t="str">
        <f>IF(ISERROR(VLOOKUP($D57,BDD!$D$28:$AD$50,6,FALSE)),"",(VLOOKUP($D57,BDD!$D$28:$AD$50,6,FALSE)))</f>
        <v/>
      </c>
      <c r="K57" s="174" t="str">
        <f>IF(ISERROR(VLOOKUP($D57,BDD!$D$28:$AD$50,7,FALSE)),"",(VLOOKUP($D57,BDD!$D$28:$AD$50,7,FALSE)))</f>
        <v/>
      </c>
      <c r="L57" s="174" t="str">
        <f>IF(ISERROR(VLOOKUP($D57,BDD!$D$28:$AD$50,8,FALSE)),"",(VLOOKUP($D57,BDD!$D$28:$AD$50,8,FALSE)))</f>
        <v/>
      </c>
      <c r="M57" s="174" t="str">
        <f>IF(ISERROR(VLOOKUP($D57,BDD!$D$28:$AD$50,9,FALSE)),"",(VLOOKUP($D57,BDD!$D$28:$AD$50,9,FALSE)))</f>
        <v/>
      </c>
      <c r="N57" s="174" t="str">
        <f>IF(ISERROR(VLOOKUP($D57,BDD!$D$28:$AD$50,10,FALSE)),"",(VLOOKUP($D57,BDD!$D$28:$AD$50,10,FALSE)))</f>
        <v/>
      </c>
      <c r="O57" s="174" t="str">
        <f>IF(ISERROR(VLOOKUP($D57,BDD!$D$28:$AD$50,11,FALSE)),"",(VLOOKUP($D57,BDD!$D$28:$AD$50,11,FALSE)))</f>
        <v/>
      </c>
      <c r="P57" s="174" t="str">
        <f>IF(ISERROR(VLOOKUP($D57,BDD!$D$28:$AD$50,12,FALSE)),"",(VLOOKUP($D57,BDD!$D$28:$AD$50,12,FALSE)))</f>
        <v/>
      </c>
      <c r="Q57" s="174" t="str">
        <f>IF(ISERROR(VLOOKUP($D57,BDD!$D$28:$AD$50,13,FALSE)),"",(VLOOKUP($D57,BDD!$D$28:$AD$50,13,FALSE)))</f>
        <v/>
      </c>
      <c r="R57" s="174" t="str">
        <f>IF(ISERROR(VLOOKUP($D57,BDD!$D$28:$AD$50,14,FALSE)),"",(VLOOKUP($D57,BDD!$D$28:$AD$50,14,FALSE)))</f>
        <v/>
      </c>
      <c r="S57" s="174" t="str">
        <f>IF(ISERROR(VLOOKUP($D57,BDD!$D$28:$AD$50,15,FALSE)),"",(VLOOKUP($D57,BDD!$D$28:$AD$50,15,FALSE)))</f>
        <v/>
      </c>
      <c r="T57" s="174" t="str">
        <f>IF(ISERROR(VLOOKUP($D57,BDD!$D$28:$AD$50,16,FALSE)),"",(VLOOKUP($D57,BDD!$D$28:$AD$50,16,FALSE)))</f>
        <v/>
      </c>
      <c r="U57" s="174" t="str">
        <f>IF(ISERROR(VLOOKUP($D57,BDD!$D$28:$AD$50,17,FALSE)),"",(VLOOKUP($D57,BDD!$D$28:$AD$50,17,FALSE)))</f>
        <v/>
      </c>
      <c r="V57" s="174" t="str">
        <f>IF(ISERROR(VLOOKUP($D57,BDD!$D$28:$AD$50,18,FALSE)),"",(VLOOKUP($D57,BDD!$D$28:$AD$50,18,FALSE)))</f>
        <v/>
      </c>
      <c r="W57" s="174" t="str">
        <f>IF(ISERROR(VLOOKUP($D57,BDD!$D$28:$AD$50,19,FALSE)),"",(VLOOKUP($D57,BDD!$D$28:$AD$50,19,FALSE)))</f>
        <v/>
      </c>
      <c r="X57" s="174" t="str">
        <f>IF(ISERROR(VLOOKUP($D57,BDD!$D$28:$AD$50,20,FALSE)),"",(VLOOKUP($D57,BDD!$D$28:$AD$50,20,FALSE)))</f>
        <v/>
      </c>
      <c r="Y57" s="174" t="str">
        <f>IF(ISERROR(VLOOKUP($D57,BDD!$D$28:$AD$50,21,FALSE)),"",(VLOOKUP($D57,BDD!$D$28:$AD$50,21,FALSE)))</f>
        <v/>
      </c>
      <c r="Z57" s="175" t="str">
        <f>IF(ISERROR(VLOOKUP($D57,BDD!$D$28:$AD$50,22,FALSE)),"",(VLOOKUP($D57,BDD!$D$28:$AD$50,22,FALSE)))</f>
        <v/>
      </c>
      <c r="AA57" s="105"/>
      <c r="AB57" s="105"/>
      <c r="AC57" s="106" t="e">
        <f>SUM(AE7:AE54)</f>
        <v>#VALUE!</v>
      </c>
      <c r="AD57" s="107"/>
      <c r="AE57" s="108"/>
      <c r="AF57" s="84"/>
    </row>
    <row r="58" spans="1:32" s="44" customFormat="1" ht="26.25" thickBot="1" x14ac:dyDescent="0.25">
      <c r="C58" s="35"/>
      <c r="D58" s="36" t="s">
        <v>23</v>
      </c>
      <c r="E58" s="37"/>
      <c r="F58" s="37"/>
      <c r="G58" s="37"/>
      <c r="H58" s="38"/>
      <c r="I58" s="39" t="s">
        <v>22</v>
      </c>
      <c r="J58" s="40">
        <f>SUM(J7:J55)</f>
        <v>29</v>
      </c>
      <c r="K58" s="93"/>
      <c r="L58" s="41" t="s">
        <v>22</v>
      </c>
      <c r="M58" s="42">
        <f>SUM(M7:M55)</f>
        <v>32</v>
      </c>
      <c r="N58" s="93"/>
      <c r="O58" s="41" t="s">
        <v>22</v>
      </c>
      <c r="P58" s="42">
        <f>SUM(P7:P55)</f>
        <v>35</v>
      </c>
      <c r="Q58" s="43"/>
      <c r="R58" s="41"/>
      <c r="S58" s="42"/>
      <c r="T58" s="43"/>
      <c r="U58" s="39"/>
      <c r="V58" s="42"/>
      <c r="W58" s="40"/>
      <c r="X58" s="41"/>
      <c r="Y58" s="40"/>
      <c r="Z58" s="98"/>
      <c r="AA58" s="101"/>
      <c r="AB58" s="101"/>
      <c r="AC58" s="102" t="e">
        <f>AC57</f>
        <v>#VALUE!</v>
      </c>
      <c r="AD58" s="103"/>
      <c r="AE58" s="104"/>
      <c r="AF58" s="84"/>
    </row>
    <row r="59" spans="1:32" ht="13.5" thickBot="1" x14ac:dyDescent="0.25">
      <c r="C59" s="45"/>
      <c r="D59" s="46" t="s">
        <v>77</v>
      </c>
      <c r="E59" s="47"/>
      <c r="F59" s="158"/>
      <c r="G59" s="137"/>
      <c r="H59" s="48" t="e">
        <f>AC56</f>
        <v>#VALUE!</v>
      </c>
      <c r="I59" s="49"/>
      <c r="J59" s="50"/>
      <c r="K59" s="81"/>
      <c r="L59" s="51"/>
      <c r="M59" s="50"/>
      <c r="N59" s="81"/>
      <c r="O59" s="51"/>
      <c r="P59" s="50"/>
      <c r="Q59" s="51"/>
      <c r="R59" s="51"/>
      <c r="S59" s="51"/>
      <c r="T59" s="51"/>
      <c r="U59" s="51"/>
      <c r="V59" s="51"/>
      <c r="W59" s="51"/>
      <c r="X59" s="51"/>
      <c r="Y59" s="51"/>
      <c r="Z59" s="109"/>
      <c r="AA59" s="101"/>
      <c r="AB59" s="101"/>
      <c r="AC59" s="102" t="e">
        <f>AC58+AC56</f>
        <v>#VALUE!</v>
      </c>
      <c r="AD59" s="103"/>
      <c r="AE59" s="104"/>
    </row>
    <row r="60" spans="1:32" ht="13.5" thickBot="1" x14ac:dyDescent="0.25">
      <c r="C60" s="52"/>
      <c r="D60" s="31" t="s">
        <v>19</v>
      </c>
      <c r="E60" s="53"/>
      <c r="F60" s="159"/>
      <c r="G60" s="54"/>
      <c r="H60" s="55" t="e">
        <f>AC57</f>
        <v>#VALUE!</v>
      </c>
      <c r="I60" s="56"/>
      <c r="J60" s="57"/>
      <c r="K60" s="82"/>
      <c r="L60" s="58"/>
      <c r="M60" s="57"/>
      <c r="N60" s="82"/>
      <c r="O60" s="58"/>
      <c r="P60" s="57"/>
      <c r="Q60" s="57"/>
      <c r="R60" s="58"/>
      <c r="S60" s="58"/>
      <c r="T60" s="58"/>
      <c r="U60" s="58"/>
      <c r="V60" s="58"/>
      <c r="W60" s="58"/>
      <c r="X60" s="58"/>
      <c r="Y60" s="58"/>
      <c r="Z60" s="109"/>
      <c r="AA60" s="71"/>
    </row>
    <row r="61" spans="1:32" x14ac:dyDescent="0.2">
      <c r="C61" s="59"/>
      <c r="D61" s="60" t="s">
        <v>20</v>
      </c>
      <c r="E61" s="61"/>
      <c r="F61" s="160"/>
      <c r="G61" s="62"/>
      <c r="H61" s="63" t="e">
        <f>AC58</f>
        <v>#VALUE!</v>
      </c>
      <c r="I61" s="125"/>
      <c r="J61" s="57"/>
      <c r="K61" s="82"/>
      <c r="L61" s="57"/>
      <c r="M61" s="57"/>
      <c r="N61" s="82"/>
      <c r="O61" s="57"/>
      <c r="P61" s="57"/>
      <c r="Q61" s="57"/>
      <c r="R61" s="57"/>
      <c r="S61" s="57"/>
      <c r="T61" s="57"/>
      <c r="U61" s="57"/>
      <c r="V61" s="57"/>
      <c r="W61" s="57"/>
      <c r="X61" s="57"/>
      <c r="Y61" s="57"/>
      <c r="Z61" s="2"/>
      <c r="AA61" s="71"/>
    </row>
    <row r="62" spans="1:32" ht="13.5" thickBot="1" x14ac:dyDescent="0.25">
      <c r="C62" s="65"/>
      <c r="D62" s="66" t="s">
        <v>21</v>
      </c>
      <c r="E62" s="67"/>
      <c r="F62" s="161"/>
      <c r="G62" s="68"/>
      <c r="H62" s="69" t="e">
        <f>AC59</f>
        <v>#VALUE!</v>
      </c>
      <c r="I62" s="126"/>
      <c r="J62" s="127"/>
      <c r="K62" s="128"/>
      <c r="L62" s="127"/>
      <c r="M62" s="127"/>
      <c r="N62" s="128"/>
      <c r="O62" s="127"/>
      <c r="P62" s="127"/>
      <c r="Q62" s="127"/>
      <c r="R62" s="127"/>
      <c r="S62" s="127"/>
      <c r="T62" s="127"/>
      <c r="U62" s="127"/>
      <c r="V62" s="127"/>
      <c r="W62" s="127"/>
      <c r="X62" s="127"/>
      <c r="Y62" s="127"/>
      <c r="Z62" s="2"/>
    </row>
    <row r="63" spans="1:32" x14ac:dyDescent="0.2">
      <c r="C63" s="70"/>
      <c r="D63" s="64" t="s">
        <v>25</v>
      </c>
      <c r="E63" s="2"/>
      <c r="F63" s="2"/>
      <c r="G63" s="2"/>
      <c r="H63" s="2"/>
      <c r="I63" s="2"/>
      <c r="J63" s="2"/>
      <c r="K63" s="114"/>
      <c r="L63" s="2"/>
      <c r="M63" s="2"/>
      <c r="N63" s="114"/>
      <c r="O63" s="2"/>
      <c r="P63" s="2"/>
      <c r="Q63" s="2"/>
      <c r="R63" s="2"/>
      <c r="S63" s="2"/>
      <c r="T63" s="2"/>
      <c r="U63" s="2"/>
      <c r="V63" s="2"/>
      <c r="W63" s="2"/>
      <c r="X63" s="2"/>
      <c r="Y63" s="2"/>
    </row>
    <row r="64" spans="1:32" ht="25.5" x14ac:dyDescent="0.2">
      <c r="C64" s="70"/>
      <c r="D64" s="72" t="s">
        <v>26</v>
      </c>
      <c r="E64" s="2"/>
      <c r="F64" s="2"/>
      <c r="G64" s="2"/>
      <c r="H64" s="2"/>
      <c r="I64" s="2"/>
      <c r="J64" s="2"/>
      <c r="K64" s="114"/>
      <c r="L64" s="2"/>
      <c r="M64" s="2"/>
      <c r="N64" s="114"/>
      <c r="O64" s="2"/>
      <c r="P64" s="2"/>
      <c r="Q64" s="2"/>
      <c r="R64" s="2"/>
      <c r="S64" s="2"/>
      <c r="T64" s="2"/>
      <c r="U64" s="2"/>
      <c r="V64" s="2"/>
      <c r="W64" s="129"/>
      <c r="X64" s="2"/>
      <c r="Y64" s="2"/>
    </row>
    <row r="65" spans="3:28" x14ac:dyDescent="0.2">
      <c r="C65" s="70"/>
      <c r="D65" s="72" t="s">
        <v>27</v>
      </c>
      <c r="AB65" s="110"/>
    </row>
    <row r="66" spans="3:28" x14ac:dyDescent="0.2">
      <c r="C66" s="70"/>
      <c r="D66" s="72"/>
    </row>
    <row r="67" spans="3:28" x14ac:dyDescent="0.2">
      <c r="C67" s="70" t="s">
        <v>28</v>
      </c>
      <c r="D67" s="72" t="s">
        <v>29</v>
      </c>
    </row>
    <row r="68" spans="3:28" x14ac:dyDescent="0.2">
      <c r="C68" s="70" t="s">
        <v>30</v>
      </c>
      <c r="D68" s="72" t="s">
        <v>31</v>
      </c>
    </row>
    <row r="69" spans="3:28" x14ac:dyDescent="0.2">
      <c r="C69" s="78" t="s">
        <v>84</v>
      </c>
      <c r="D69" s="79" t="s">
        <v>85</v>
      </c>
    </row>
    <row r="70" spans="3:28" x14ac:dyDescent="0.2">
      <c r="C70" s="70" t="s">
        <v>32</v>
      </c>
      <c r="D70" s="72" t="s">
        <v>33</v>
      </c>
    </row>
    <row r="71" spans="3:28" x14ac:dyDescent="0.2">
      <c r="C71" s="70" t="s">
        <v>34</v>
      </c>
      <c r="D71" s="72" t="s">
        <v>35</v>
      </c>
    </row>
    <row r="72" spans="3:28" x14ac:dyDescent="0.2">
      <c r="C72" s="78" t="s">
        <v>86</v>
      </c>
      <c r="D72" s="79" t="s">
        <v>87</v>
      </c>
    </row>
    <row r="73" spans="3:28" x14ac:dyDescent="0.2">
      <c r="C73" s="70" t="s">
        <v>36</v>
      </c>
      <c r="D73" s="72" t="s">
        <v>37</v>
      </c>
    </row>
    <row r="74" spans="3:28" x14ac:dyDescent="0.2">
      <c r="C74" s="70" t="s">
        <v>38</v>
      </c>
      <c r="D74" s="72" t="s">
        <v>39</v>
      </c>
    </row>
    <row r="75" spans="3:28" x14ac:dyDescent="0.2">
      <c r="C75" s="70" t="s">
        <v>40</v>
      </c>
      <c r="D75" s="72" t="s">
        <v>41</v>
      </c>
    </row>
    <row r="76" spans="3:28" x14ac:dyDescent="0.2">
      <c r="C76" s="70" t="s">
        <v>42</v>
      </c>
      <c r="D76" s="72" t="s">
        <v>43</v>
      </c>
    </row>
    <row r="77" spans="3:28" x14ac:dyDescent="0.2">
      <c r="C77" s="70" t="s">
        <v>44</v>
      </c>
      <c r="D77" s="72" t="s">
        <v>45</v>
      </c>
    </row>
    <row r="78" spans="3:28" x14ac:dyDescent="0.2">
      <c r="C78" s="70" t="s">
        <v>46</v>
      </c>
      <c r="D78" s="72" t="s">
        <v>47</v>
      </c>
    </row>
    <row r="79" spans="3:28" ht="25.5" x14ac:dyDescent="0.2">
      <c r="C79" s="70" t="s">
        <v>48</v>
      </c>
      <c r="D79" s="72" t="s">
        <v>49</v>
      </c>
    </row>
    <row r="80" spans="3:28" ht="25.5" x14ac:dyDescent="0.2">
      <c r="C80" s="70" t="s">
        <v>50</v>
      </c>
      <c r="D80" s="72" t="s">
        <v>51</v>
      </c>
    </row>
    <row r="81" spans="3:4" x14ac:dyDescent="0.2">
      <c r="C81" s="70"/>
      <c r="D81" s="72"/>
    </row>
    <row r="82" spans="3:4" x14ac:dyDescent="0.2">
      <c r="C82" s="70"/>
      <c r="D82" s="64" t="s">
        <v>52</v>
      </c>
    </row>
    <row r="83" spans="3:4" ht="25.5" x14ac:dyDescent="0.2">
      <c r="C83" s="70"/>
      <c r="D83" s="72" t="s">
        <v>26</v>
      </c>
    </row>
    <row r="84" spans="3:4" x14ac:dyDescent="0.2">
      <c r="C84" s="70"/>
      <c r="D84" s="72" t="s">
        <v>27</v>
      </c>
    </row>
    <row r="85" spans="3:4" x14ac:dyDescent="0.2">
      <c r="C85" s="70"/>
      <c r="D85" s="72"/>
    </row>
    <row r="86" spans="3:4" x14ac:dyDescent="0.2">
      <c r="C86" s="70" t="s">
        <v>53</v>
      </c>
      <c r="D86" s="72" t="s">
        <v>54</v>
      </c>
    </row>
    <row r="87" spans="3:4" x14ac:dyDescent="0.2">
      <c r="C87" s="70" t="s">
        <v>55</v>
      </c>
      <c r="D87" s="72" t="s">
        <v>56</v>
      </c>
    </row>
    <row r="88" spans="3:4" x14ac:dyDescent="0.2">
      <c r="C88" s="70" t="s">
        <v>57</v>
      </c>
      <c r="D88" s="72" t="s">
        <v>58</v>
      </c>
    </row>
    <row r="89" spans="3:4" x14ac:dyDescent="0.2">
      <c r="C89" s="78" t="s">
        <v>81</v>
      </c>
      <c r="D89" s="79" t="s">
        <v>82</v>
      </c>
    </row>
    <row r="90" spans="3:4" x14ac:dyDescent="0.2">
      <c r="C90" s="70" t="s">
        <v>59</v>
      </c>
      <c r="D90" s="72" t="s">
        <v>60</v>
      </c>
    </row>
    <row r="91" spans="3:4" x14ac:dyDescent="0.2">
      <c r="C91" s="70" t="s">
        <v>61</v>
      </c>
      <c r="D91" s="72" t="s">
        <v>62</v>
      </c>
    </row>
    <row r="92" spans="3:4" x14ac:dyDescent="0.2">
      <c r="C92" s="78" t="s">
        <v>79</v>
      </c>
      <c r="D92" s="79" t="s">
        <v>80</v>
      </c>
    </row>
    <row r="93" spans="3:4" x14ac:dyDescent="0.2">
      <c r="C93" s="74"/>
      <c r="D93" s="75"/>
    </row>
  </sheetData>
  <customSheetViews>
    <customSheetView guid="{08CD76E3-8C21-487D-9144-F94AF4AFF119}" scale="87" showPageBreaks="1" showGridLines="0" zeroValues="0" printArea="1" view="pageBreakPreview">
      <pane ySplit="4" topLeftCell="A5" activePane="bottomLeft" state="frozen"/>
      <selection pane="bottomLeft" activeCell="B9" sqref="B9"/>
      <pageMargins left="0.19685039370078741" right="0.19685039370078741" top="0.35433070866141736" bottom="0.70866141732283472" header="0.31496062992125984" footer="0.35433070866141736"/>
      <printOptions horizontalCentered="1"/>
      <pageSetup paperSize="9" scale="72" orientation="landscape" r:id="rId1"/>
      <headerFooter alignWithMargins="0">
        <oddFooter>&amp;RPage &amp;P / &amp;N</oddFooter>
      </headerFooter>
    </customSheetView>
    <customSheetView guid="{BCC82A06-20AF-4242-BBC9-F020A6424404}" scale="87" showPageBreaks="1" showGridLines="0" zeroValues="0" printArea="1" hiddenColumns="1" view="pageBreakPreview">
      <pane ySplit="4" topLeftCell="A5" activePane="bottomLeft" state="frozen"/>
      <selection pane="bottomLeft" activeCell="B10" sqref="B10"/>
      <pageMargins left="0.19685039370078741" right="0.19685039370078741" top="0.35433070866141736" bottom="0.70866141732283472" header="0.31496062992125984" footer="0.35433070866141736"/>
      <printOptions horizontalCentered="1"/>
      <pageSetup paperSize="9" scale="72" orientation="landscape" r:id="rId2"/>
      <headerFooter alignWithMargins="0">
        <oddFooter>&amp;RPage &amp;P / &amp;N</oddFooter>
      </headerFooter>
    </customSheetView>
  </customSheetViews>
  <mergeCells count="9">
    <mergeCell ref="L3:N3"/>
    <mergeCell ref="D1:H1"/>
    <mergeCell ref="I2:N2"/>
    <mergeCell ref="X3:Y3"/>
    <mergeCell ref="R2:Y2"/>
    <mergeCell ref="W1:Z1"/>
    <mergeCell ref="R3:T3"/>
    <mergeCell ref="U3:W3"/>
    <mergeCell ref="O2:Q3"/>
  </mergeCells>
  <phoneticPr fontId="0" type="noConversion"/>
  <conditionalFormatting sqref="C5:AA7 C8:Z57">
    <cfRule type="expression" dxfId="15" priority="3">
      <formula>AND($C5="local")</formula>
    </cfRule>
  </conditionalFormatting>
  <conditionalFormatting sqref="D7">
    <cfRule type="expression" dxfId="14" priority="2">
      <formula>AND($C7="local")</formula>
    </cfRule>
  </conditionalFormatting>
  <dataValidations count="1">
    <dataValidation type="list" allowBlank="1" showInputMessage="1" sqref="D5:D57">
      <formula1>IF(D5&lt;&gt;"",OFFSET(f_locaux,MATCH(D5&amp;"*",f_locaux,0)-1,,COUNTIF(f_locaux,D5&amp;"*"),1),f_locaux)</formula1>
    </dataValidation>
  </dataValidations>
  <printOptions horizontalCentered="1"/>
  <pageMargins left="0.19685039370078741" right="0.19685039370078741" top="0.35433070866141736" bottom="0.70866141732283472" header="0.31496062992125984" footer="0.35433070866141736"/>
  <pageSetup paperSize="9" scale="37" orientation="landscape" r:id="rId3"/>
  <headerFooter alignWithMargins="0">
    <oddFooter>&amp;RPage &amp;P / &amp;N</oddFooter>
  </headerFooter>
  <colBreaks count="1" manualBreakCount="1">
    <brk id="26" max="225" man="1"/>
  </colBreaks>
  <drawing r:id="rId4"/>
  <tableParts count="1">
    <tablePart r:id="rId5"/>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M56"/>
  <sheetViews>
    <sheetView showGridLines="0" showZeros="0" tabSelected="1" zoomScale="70" zoomScaleNormal="70" zoomScaleSheetLayoutView="55" workbookViewId="0">
      <pane ySplit="4" topLeftCell="A5" activePane="bottomLeft" state="frozen"/>
      <selection activeCell="A5" sqref="A5:XFD5"/>
      <selection pane="bottomLeft" activeCell="I5" sqref="I5"/>
    </sheetView>
  </sheetViews>
  <sheetFormatPr baseColWidth="10" defaultColWidth="11.42578125" defaultRowHeight="12.75" x14ac:dyDescent="0.2"/>
  <cols>
    <col min="1" max="1" width="11.42578125" style="3"/>
    <col min="2" max="2" width="13.5703125" style="3" customWidth="1"/>
    <col min="3" max="3" width="91.28515625" style="138" customWidth="1"/>
    <col min="4" max="4" width="32.85546875" style="138" customWidth="1"/>
    <col min="5" max="5" width="18.85546875" style="138" customWidth="1"/>
    <col min="6" max="6" width="17.5703125" style="73" customWidth="1"/>
    <col min="7" max="7" width="23.42578125" style="73" customWidth="1"/>
    <col min="8" max="8" width="25.5703125" style="73" customWidth="1"/>
    <col min="9" max="13" width="30.7109375" style="73" customWidth="1"/>
    <col min="14" max="16384" width="11.42578125" style="3"/>
  </cols>
  <sheetData>
    <row r="1" spans="1:13" ht="62.25" customHeight="1" x14ac:dyDescent="0.2">
      <c r="B1" s="201"/>
      <c r="C1" s="201"/>
      <c r="D1" s="201"/>
      <c r="E1" s="201"/>
      <c r="F1" s="201"/>
      <c r="G1" s="206" t="s">
        <v>76</v>
      </c>
      <c r="H1" s="203">
        <v>0.15</v>
      </c>
      <c r="I1" s="146" t="str">
        <f>'LISTING EQUIPEMENTS'!L1</f>
        <v xml:space="preserve">Affaire : </v>
      </c>
      <c r="J1" s="144"/>
      <c r="K1" s="144"/>
      <c r="L1" s="144"/>
      <c r="M1" s="144"/>
    </row>
    <row r="2" spans="1:13" ht="20.25" x14ac:dyDescent="0.2">
      <c r="B2" s="201"/>
      <c r="C2" s="201"/>
      <c r="D2" s="201"/>
      <c r="E2" s="201"/>
      <c r="F2" s="201"/>
      <c r="G2" s="206"/>
      <c r="H2" s="204"/>
      <c r="I2" s="146"/>
      <c r="J2" s="144"/>
      <c r="K2" s="144"/>
      <c r="L2" s="144"/>
      <c r="M2" s="144"/>
    </row>
    <row r="3" spans="1:13" ht="21" thickBot="1" x14ac:dyDescent="0.25">
      <c r="B3" s="202"/>
      <c r="C3" s="202"/>
      <c r="D3" s="202"/>
      <c r="E3" s="202"/>
      <c r="F3" s="202"/>
      <c r="G3" s="207"/>
      <c r="H3" s="205"/>
      <c r="I3" s="146"/>
      <c r="J3" s="144"/>
      <c r="K3" s="144"/>
      <c r="L3" s="144"/>
      <c r="M3" s="144"/>
    </row>
    <row r="4" spans="1:13" ht="43.5" customHeight="1" thickBot="1" x14ac:dyDescent="0.25">
      <c r="A4" s="83" t="s">
        <v>147</v>
      </c>
      <c r="B4" s="139" t="s">
        <v>94</v>
      </c>
      <c r="C4" s="10" t="s">
        <v>15</v>
      </c>
      <c r="D4" s="10" t="s">
        <v>18</v>
      </c>
      <c r="E4" s="10" t="s">
        <v>199</v>
      </c>
      <c r="F4" s="10" t="s">
        <v>13</v>
      </c>
      <c r="G4" s="101" t="s">
        <v>63</v>
      </c>
      <c r="H4" s="101" t="s">
        <v>67</v>
      </c>
      <c r="I4" s="101" t="s">
        <v>66</v>
      </c>
      <c r="J4" s="103" t="s">
        <v>157</v>
      </c>
      <c r="K4" s="103" t="s">
        <v>156</v>
      </c>
      <c r="L4" s="98" t="s">
        <v>158</v>
      </c>
      <c r="M4" s="98" t="s">
        <v>155</v>
      </c>
    </row>
    <row r="5" spans="1:13" ht="15" x14ac:dyDescent="0.2">
      <c r="B5" s="165">
        <f>'LISTING EQUIPEMENTS'!C5</f>
        <v>0</v>
      </c>
      <c r="C5" s="177" t="str">
        <f>Tableau1[[#This Row],[Colonne2]]</f>
        <v>LOCAL DECHETS</v>
      </c>
      <c r="D5" s="177">
        <f>Tableau1[[#This Row],[Colonne3]]</f>
        <v>1</v>
      </c>
      <c r="E5" s="165">
        <f>Tableau1[[#This Row],[Colonne4]]</f>
        <v>2</v>
      </c>
      <c r="F5" s="177">
        <f>Tableau1[[#This Row],[Colonne5]]</f>
        <v>3</v>
      </c>
      <c r="G5" s="177">
        <f>Tableau1[[#This Row],[Colonne6]]</f>
        <v>4</v>
      </c>
      <c r="H5" s="178">
        <f>IFERROR(Tableau1[[#This Row],[Colonne6]]*(1-$H$1),"")</f>
        <v>3.4</v>
      </c>
      <c r="I5" s="178">
        <f>IFERROR(Tableau3[[#This Row],[Colonne5]]*(Tableau3[[#This Row],[Colonne7]]),"")</f>
        <v>10.199999999999999</v>
      </c>
      <c r="J5" s="166">
        <v>7.0000000000000007E-2</v>
      </c>
      <c r="K5" s="178">
        <f>IFERROR(Tableau3[[#This Row],[Colonne8]]*(Tableau3[[#This Row],[Colonne9]]),"")</f>
        <v>0.71399999999999997</v>
      </c>
      <c r="L5" s="176"/>
      <c r="M5" s="176"/>
    </row>
    <row r="6" spans="1:13" ht="15" x14ac:dyDescent="0.2">
      <c r="B6" s="165">
        <f>'LISTING EQUIPEMENTS'!C7</f>
        <v>0</v>
      </c>
      <c r="C6" s="177">
        <f>Tableau1[[#This Row],[Colonne2]]</f>
        <v>0</v>
      </c>
      <c r="D6" s="177">
        <f>Tableau1[[#This Row],[Colonne3]]</f>
        <v>0</v>
      </c>
      <c r="E6" s="165">
        <f>Tableau1[[#This Row],[Colonne4]]</f>
        <v>0</v>
      </c>
      <c r="F6" s="177">
        <f>Tableau1[[#This Row],[Colonne5]]</f>
        <v>0</v>
      </c>
      <c r="G6" s="177">
        <f>Tableau1[[#This Row],[Colonne6]]</f>
        <v>0</v>
      </c>
      <c r="H6" s="178">
        <f>IFERROR(Tableau1[[#This Row],[Colonne6]]*(1-$H$1),"")</f>
        <v>0</v>
      </c>
      <c r="I6" s="178">
        <f>IFERROR(Tableau3[[#This Row],[Colonne5]]*(Tableau3[[#This Row],[Colonne7]]),"")</f>
        <v>0</v>
      </c>
      <c r="J6" s="166">
        <v>7.0000000000000007E-2</v>
      </c>
      <c r="K6" s="178">
        <f>IFERROR(Tableau3[[#This Row],[Colonne8]]*(Tableau3[[#This Row],[Colonne9]]),"")</f>
        <v>0</v>
      </c>
      <c r="L6" s="176"/>
      <c r="M6" s="176"/>
    </row>
    <row r="7" spans="1:13" ht="15" x14ac:dyDescent="0.2">
      <c r="B7" s="165">
        <f>'LISTING EQUIPEMENTS'!C8</f>
        <v>0</v>
      </c>
      <c r="C7" s="177" t="str">
        <f>Tableau1[[#This Row],[Colonne2]]</f>
        <v>BUREAU</v>
      </c>
      <c r="D7" s="177">
        <f>Tableau1[[#This Row],[Colonne3]]</f>
        <v>24</v>
      </c>
      <c r="E7" s="165">
        <f>Tableau1[[#This Row],[Colonne4]]</f>
        <v>25</v>
      </c>
      <c r="F7" s="177">
        <f>Tableau1[[#This Row],[Colonne5]]</f>
        <v>26</v>
      </c>
      <c r="G7" s="177">
        <f>Tableau1[[#This Row],[Colonne6]]</f>
        <v>27</v>
      </c>
      <c r="H7" s="178">
        <f>IFERROR(Tableau1[[#This Row],[Colonne6]]*(1-$H$1),"")</f>
        <v>22.95</v>
      </c>
      <c r="I7" s="178">
        <f>IFERROR(Tableau3[[#This Row],[Colonne5]]*(Tableau3[[#This Row],[Colonne7]]),"")</f>
        <v>596.69999999999993</v>
      </c>
      <c r="J7" s="166">
        <v>7.0000000000000007E-2</v>
      </c>
      <c r="K7" s="178">
        <f>IFERROR(Tableau3[[#This Row],[Colonne8]]*(Tableau3[[#This Row],[Colonne9]]),"")</f>
        <v>41.768999999999998</v>
      </c>
      <c r="L7" s="176"/>
      <c r="M7" s="176"/>
    </row>
    <row r="8" spans="1:13" ht="15" x14ac:dyDescent="0.2">
      <c r="B8" s="165">
        <f>'LISTING EQUIPEMENTS'!C9</f>
        <v>0</v>
      </c>
      <c r="C8" s="177">
        <f>Tableau1[[#This Row],[Colonne2]]</f>
        <v>0</v>
      </c>
      <c r="D8" s="177" t="str">
        <f>Tableau1[[#This Row],[Colonne3]]</f>
        <v/>
      </c>
      <c r="E8" s="165">
        <f>Tableau1[[#This Row],[Colonne4]]</f>
        <v>0</v>
      </c>
      <c r="F8" s="177">
        <f>Tableau1[[#This Row],[Colonne5]]</f>
        <v>0</v>
      </c>
      <c r="G8" s="177" t="str">
        <f>Tableau1[[#This Row],[Colonne6]]</f>
        <v/>
      </c>
      <c r="H8" s="178" t="str">
        <f>IFERROR(Tableau1[[#This Row],[Colonne6]]*(1-$H$1),"")</f>
        <v/>
      </c>
      <c r="I8" s="178" t="str">
        <f>IFERROR(Tableau3[[#This Row],[Colonne5]]*(Tableau3[[#This Row],[Colonne7]]),"")</f>
        <v/>
      </c>
      <c r="J8" s="166">
        <v>7.0000000000000007E-2</v>
      </c>
      <c r="K8" s="178" t="str">
        <f>IFERROR(Tableau3[[#This Row],[Colonne8]]*(Tableau3[[#This Row],[Colonne9]]),"")</f>
        <v/>
      </c>
      <c r="L8" s="176"/>
      <c r="M8" s="176"/>
    </row>
    <row r="9" spans="1:13" ht="15" x14ac:dyDescent="0.2">
      <c r="B9" s="165">
        <f>'LISTING EQUIPEMENTS'!C10</f>
        <v>0</v>
      </c>
      <c r="C9" s="177">
        <f>Tableau1[[#This Row],[Colonne2]]</f>
        <v>0</v>
      </c>
      <c r="D9" s="177" t="str">
        <f>Tableau1[[#This Row],[Colonne3]]</f>
        <v/>
      </c>
      <c r="E9" s="165">
        <f>Tableau1[[#This Row],[Colonne4]]</f>
        <v>0</v>
      </c>
      <c r="F9" s="177">
        <f>Tableau1[[#This Row],[Colonne5]]</f>
        <v>0</v>
      </c>
      <c r="G9" s="177" t="str">
        <f>Tableau1[[#This Row],[Colonne6]]</f>
        <v/>
      </c>
      <c r="H9" s="178" t="str">
        <f>IFERROR(Tableau1[[#This Row],[Colonne6]]*(1-$H$1),"")</f>
        <v/>
      </c>
      <c r="I9" s="178" t="str">
        <f>IFERROR(Tableau3[[#This Row],[Colonne5]]*(Tableau3[[#This Row],[Colonne7]]),"")</f>
        <v/>
      </c>
      <c r="J9" s="166">
        <v>7.0000000000000007E-2</v>
      </c>
      <c r="K9" s="178" t="str">
        <f>IFERROR(Tableau3[[#This Row],[Colonne8]]*(Tableau3[[#This Row],[Colonne9]]),"")</f>
        <v/>
      </c>
      <c r="L9" s="176"/>
      <c r="M9" s="176"/>
    </row>
    <row r="10" spans="1:13" ht="14.45" customHeight="1" x14ac:dyDescent="0.2">
      <c r="B10" s="165">
        <f>'LISTING EQUIPEMENTS'!C11</f>
        <v>0</v>
      </c>
      <c r="C10" s="177">
        <f>Tableau1[[#This Row],[Colonne2]]</f>
        <v>0</v>
      </c>
      <c r="D10" s="177" t="str">
        <f>Tableau1[[#This Row],[Colonne3]]</f>
        <v/>
      </c>
      <c r="E10" s="165">
        <f>Tableau1[[#This Row],[Colonne4]]</f>
        <v>0</v>
      </c>
      <c r="F10" s="177">
        <f>Tableau1[[#This Row],[Colonne5]]</f>
        <v>0</v>
      </c>
      <c r="G10" s="177" t="str">
        <f>Tableau1[[#This Row],[Colonne6]]</f>
        <v/>
      </c>
      <c r="H10" s="178" t="str">
        <f>IFERROR(Tableau1[[#This Row],[Colonne6]]*(1-$H$1),"")</f>
        <v/>
      </c>
      <c r="I10" s="178" t="str">
        <f>IFERROR(Tableau3[[#This Row],[Colonne5]]*(Tableau3[[#This Row],[Colonne7]]),"")</f>
        <v/>
      </c>
      <c r="J10" s="166">
        <v>7.0000000000000007E-2</v>
      </c>
      <c r="K10" s="178" t="str">
        <f>IFERROR(Tableau3[[#This Row],[Colonne8]]*(Tableau3[[#This Row],[Colonne9]]),"")</f>
        <v/>
      </c>
      <c r="L10" s="176"/>
      <c r="M10" s="176"/>
    </row>
    <row r="11" spans="1:13" ht="15" x14ac:dyDescent="0.2">
      <c r="B11" s="165"/>
      <c r="C11" s="177">
        <f>Tableau1[[#This Row],[Colonne2]]</f>
        <v>0</v>
      </c>
      <c r="D11" s="177" t="str">
        <f>Tableau1[[#This Row],[Colonne3]]</f>
        <v/>
      </c>
      <c r="E11" s="165">
        <f>Tableau1[[#This Row],[Colonne4]]</f>
        <v>0</v>
      </c>
      <c r="F11" s="177">
        <f>Tableau1[[#This Row],[Colonne5]]</f>
        <v>0</v>
      </c>
      <c r="G11" s="177" t="str">
        <f>Tableau1[[#This Row],[Colonne6]]</f>
        <v/>
      </c>
      <c r="H11" s="178" t="str">
        <f>IFERROR(Tableau1[[#This Row],[Colonne6]]*(1-$H$1),"")</f>
        <v/>
      </c>
      <c r="I11" s="178" t="str">
        <f>IFERROR(Tableau3[[#This Row],[Colonne5]]*(Tableau3[[#This Row],[Colonne7]]),"")</f>
        <v/>
      </c>
      <c r="J11" s="166">
        <v>7.0000000000000007E-2</v>
      </c>
      <c r="K11" s="178" t="str">
        <f>IFERROR(Tableau3[[#This Row],[Colonne8]]*(Tableau3[[#This Row],[Colonne9]]),"")</f>
        <v/>
      </c>
      <c r="L11" s="176"/>
      <c r="M11" s="176"/>
    </row>
    <row r="12" spans="1:13" ht="15" x14ac:dyDescent="0.2">
      <c r="B12" s="165">
        <f>'LISTING EQUIPEMENTS'!C12</f>
        <v>0</v>
      </c>
      <c r="C12" s="177">
        <f>Tableau1[[#This Row],[Colonne2]]</f>
        <v>0</v>
      </c>
      <c r="D12" s="177" t="str">
        <f>Tableau1[[#This Row],[Colonne3]]</f>
        <v/>
      </c>
      <c r="E12" s="165">
        <f>Tableau1[[#This Row],[Colonne4]]</f>
        <v>0</v>
      </c>
      <c r="F12" s="177">
        <f>Tableau1[[#This Row],[Colonne5]]</f>
        <v>0</v>
      </c>
      <c r="G12" s="177" t="str">
        <f>Tableau1[[#This Row],[Colonne6]]</f>
        <v/>
      </c>
      <c r="H12" s="178" t="str">
        <f>IFERROR(Tableau1[[#This Row],[Colonne6]]*(1-$H$1),"")</f>
        <v/>
      </c>
      <c r="I12" s="178" t="str">
        <f>IFERROR(Tableau3[[#This Row],[Colonne5]]*(Tableau3[[#This Row],[Colonne7]]),"")</f>
        <v/>
      </c>
      <c r="J12" s="166">
        <v>7.0000000000000007E-2</v>
      </c>
      <c r="K12" s="178" t="str">
        <f>IFERROR(Tableau3[[#This Row],[Colonne8]]*(Tableau3[[#This Row],[Colonne9]]),"")</f>
        <v/>
      </c>
      <c r="L12" s="176"/>
      <c r="M12" s="176"/>
    </row>
    <row r="13" spans="1:13" ht="15" x14ac:dyDescent="0.2">
      <c r="B13" s="165">
        <f>'LISTING EQUIPEMENTS'!C13</f>
        <v>0</v>
      </c>
      <c r="C13" s="177">
        <f>Tableau1[[#This Row],[Colonne2]]</f>
        <v>0</v>
      </c>
      <c r="D13" s="177" t="str">
        <f>Tableau1[[#This Row],[Colonne3]]</f>
        <v/>
      </c>
      <c r="E13" s="165">
        <f>Tableau1[[#This Row],[Colonne4]]</f>
        <v>0</v>
      </c>
      <c r="F13" s="177">
        <f>Tableau1[[#This Row],[Colonne5]]</f>
        <v>0</v>
      </c>
      <c r="G13" s="177" t="str">
        <f>Tableau1[[#This Row],[Colonne6]]</f>
        <v/>
      </c>
      <c r="H13" s="178" t="str">
        <f>IFERROR(Tableau1[[#This Row],[Colonne6]]*(1-$H$1),"")</f>
        <v/>
      </c>
      <c r="I13" s="178" t="str">
        <f>IFERROR(Tableau3[[#This Row],[Colonne5]]*(Tableau3[[#This Row],[Colonne7]]),"")</f>
        <v/>
      </c>
      <c r="J13" s="166">
        <v>7.0000000000000007E-2</v>
      </c>
      <c r="K13" s="178" t="str">
        <f>IFERROR(Tableau3[[#This Row],[Colonne8]]*(Tableau3[[#This Row],[Colonne9]]),"")</f>
        <v/>
      </c>
      <c r="L13" s="176"/>
      <c r="M13" s="176"/>
    </row>
    <row r="14" spans="1:13" ht="15" x14ac:dyDescent="0.2">
      <c r="B14" s="165">
        <f>'LISTING EQUIPEMENTS'!C14</f>
        <v>0</v>
      </c>
      <c r="C14" s="177">
        <f>Tableau1[[#This Row],[Colonne2]]</f>
        <v>0</v>
      </c>
      <c r="D14" s="177" t="str">
        <f>Tableau1[[#This Row],[Colonne3]]</f>
        <v/>
      </c>
      <c r="E14" s="165">
        <f>Tableau1[[#This Row],[Colonne4]]</f>
        <v>0</v>
      </c>
      <c r="F14" s="177">
        <f>Tableau1[[#This Row],[Colonne5]]</f>
        <v>0</v>
      </c>
      <c r="G14" s="177" t="str">
        <f>Tableau1[[#This Row],[Colonne6]]</f>
        <v/>
      </c>
      <c r="H14" s="178" t="str">
        <f>IFERROR(Tableau1[[#This Row],[Colonne6]]*(1-$H$1),"")</f>
        <v/>
      </c>
      <c r="I14" s="178" t="str">
        <f>IFERROR(Tableau3[[#This Row],[Colonne5]]*(Tableau3[[#This Row],[Colonne7]]),"")</f>
        <v/>
      </c>
      <c r="J14" s="166">
        <v>7.0000000000000007E-2</v>
      </c>
      <c r="K14" s="178" t="str">
        <f>IFERROR(Tableau3[[#This Row],[Colonne8]]*(Tableau3[[#This Row],[Colonne9]]),"")</f>
        <v/>
      </c>
      <c r="L14" s="176"/>
      <c r="M14" s="176"/>
    </row>
    <row r="15" spans="1:13" ht="15" x14ac:dyDescent="0.2">
      <c r="B15" s="165">
        <f>'LISTING EQUIPEMENTS'!C15</f>
        <v>0</v>
      </c>
      <c r="C15" s="177">
        <f>Tableau1[[#This Row],[Colonne2]]</f>
        <v>0</v>
      </c>
      <c r="D15" s="177" t="str">
        <f>Tableau1[[#This Row],[Colonne3]]</f>
        <v/>
      </c>
      <c r="E15" s="165">
        <f>Tableau1[[#This Row],[Colonne4]]</f>
        <v>0</v>
      </c>
      <c r="F15" s="177">
        <f>Tableau1[[#This Row],[Colonne5]]</f>
        <v>0</v>
      </c>
      <c r="G15" s="177" t="str">
        <f>Tableau1[[#This Row],[Colonne6]]</f>
        <v/>
      </c>
      <c r="H15" s="178" t="str">
        <f>IFERROR(Tableau1[[#This Row],[Colonne6]]*(1-$H$1),"")</f>
        <v/>
      </c>
      <c r="I15" s="178" t="str">
        <f>IFERROR(Tableau3[[#This Row],[Colonne5]]*(Tableau3[[#This Row],[Colonne7]]),"")</f>
        <v/>
      </c>
      <c r="J15" s="166">
        <v>7.0000000000000007E-2</v>
      </c>
      <c r="K15" s="178" t="str">
        <f>IFERROR(Tableau3[[#This Row],[Colonne8]]*(Tableau3[[#This Row],[Colonne9]]),"")</f>
        <v/>
      </c>
      <c r="L15" s="176"/>
      <c r="M15" s="176"/>
    </row>
    <row r="16" spans="1:13" ht="15" x14ac:dyDescent="0.2">
      <c r="B16" s="165">
        <f>'LISTING EQUIPEMENTS'!C16</f>
        <v>0</v>
      </c>
      <c r="C16" s="177">
        <f>Tableau1[[#This Row],[Colonne2]]</f>
        <v>0</v>
      </c>
      <c r="D16" s="177" t="str">
        <f>Tableau1[[#This Row],[Colonne3]]</f>
        <v/>
      </c>
      <c r="E16" s="165">
        <f>Tableau1[[#This Row],[Colonne4]]</f>
        <v>0</v>
      </c>
      <c r="F16" s="177">
        <f>Tableau1[[#This Row],[Colonne5]]</f>
        <v>0</v>
      </c>
      <c r="G16" s="177" t="str">
        <f>Tableau1[[#This Row],[Colonne6]]</f>
        <v/>
      </c>
      <c r="H16" s="178" t="str">
        <f>IFERROR(Tableau1[[#This Row],[Colonne6]]*(1-$H$1),"")</f>
        <v/>
      </c>
      <c r="I16" s="178" t="str">
        <f>IFERROR(Tableau3[[#This Row],[Colonne5]]*(Tableau3[[#This Row],[Colonne7]]),"")</f>
        <v/>
      </c>
      <c r="J16" s="166">
        <v>7.0000000000000007E-2</v>
      </c>
      <c r="K16" s="178" t="str">
        <f>IFERROR(Tableau3[[#This Row],[Colonne8]]*(Tableau3[[#This Row],[Colonne9]]),"")</f>
        <v/>
      </c>
      <c r="L16" s="176"/>
      <c r="M16" s="176"/>
    </row>
    <row r="17" spans="2:13" ht="15" x14ac:dyDescent="0.2">
      <c r="B17" s="165">
        <f>'LISTING EQUIPEMENTS'!C17</f>
        <v>0</v>
      </c>
      <c r="C17" s="177">
        <f>Tableau1[[#This Row],[Colonne2]]</f>
        <v>0</v>
      </c>
      <c r="D17" s="177" t="str">
        <f>Tableau1[[#This Row],[Colonne3]]</f>
        <v/>
      </c>
      <c r="E17" s="165">
        <f>Tableau1[[#This Row],[Colonne4]]</f>
        <v>0</v>
      </c>
      <c r="F17" s="177">
        <f>Tableau1[[#This Row],[Colonne5]]</f>
        <v>0</v>
      </c>
      <c r="G17" s="177" t="str">
        <f>Tableau1[[#This Row],[Colonne6]]</f>
        <v/>
      </c>
      <c r="H17" s="178" t="str">
        <f>IFERROR(Tableau1[[#This Row],[Colonne6]]*(1-$H$1),"")</f>
        <v/>
      </c>
      <c r="I17" s="178" t="str">
        <f>IFERROR(Tableau3[[#This Row],[Colonne5]]*(Tableau3[[#This Row],[Colonne7]]),"")</f>
        <v/>
      </c>
      <c r="J17" s="166">
        <v>7.0000000000000007E-2</v>
      </c>
      <c r="K17" s="178" t="str">
        <f>IFERROR(Tableau3[[#This Row],[Colonne8]]*(Tableau3[[#This Row],[Colonne9]]),"")</f>
        <v/>
      </c>
      <c r="L17" s="176"/>
      <c r="M17" s="176"/>
    </row>
    <row r="18" spans="2:13" ht="15" x14ac:dyDescent="0.2">
      <c r="B18" s="165">
        <f>'LISTING EQUIPEMENTS'!C18</f>
        <v>0</v>
      </c>
      <c r="C18" s="177">
        <f>Tableau1[[#This Row],[Colonne2]]</f>
        <v>0</v>
      </c>
      <c r="D18" s="177" t="str">
        <f>Tableau1[[#This Row],[Colonne3]]</f>
        <v/>
      </c>
      <c r="E18" s="165">
        <f>Tableau1[[#This Row],[Colonne4]]</f>
        <v>0</v>
      </c>
      <c r="F18" s="177">
        <f>Tableau1[[#This Row],[Colonne5]]</f>
        <v>0</v>
      </c>
      <c r="G18" s="177" t="str">
        <f>Tableau1[[#This Row],[Colonne6]]</f>
        <v/>
      </c>
      <c r="H18" s="178" t="str">
        <f>IFERROR(Tableau1[[#This Row],[Colonne6]]*(1-$H$1),"")</f>
        <v/>
      </c>
      <c r="I18" s="178" t="str">
        <f>IFERROR(Tableau3[[#This Row],[Colonne5]]*(Tableau3[[#This Row],[Colonne7]]),"")</f>
        <v/>
      </c>
      <c r="J18" s="166">
        <v>7.0000000000000007E-2</v>
      </c>
      <c r="K18" s="178" t="str">
        <f>IFERROR(Tableau3[[#This Row],[Colonne8]]*(Tableau3[[#This Row],[Colonne9]]),"")</f>
        <v/>
      </c>
      <c r="L18" s="176"/>
      <c r="M18" s="176"/>
    </row>
    <row r="19" spans="2:13" ht="15" x14ac:dyDescent="0.2">
      <c r="B19" s="165">
        <f>'LISTING EQUIPEMENTS'!C19</f>
        <v>0</v>
      </c>
      <c r="C19" s="177">
        <f>Tableau1[[#This Row],[Colonne2]]</f>
        <v>0</v>
      </c>
      <c r="D19" s="177" t="str">
        <f>Tableau1[[#This Row],[Colonne3]]</f>
        <v/>
      </c>
      <c r="E19" s="165">
        <f>Tableau1[[#This Row],[Colonne4]]</f>
        <v>0</v>
      </c>
      <c r="F19" s="177">
        <f>Tableau1[[#This Row],[Colonne5]]</f>
        <v>0</v>
      </c>
      <c r="G19" s="177" t="str">
        <f>Tableau1[[#This Row],[Colonne6]]</f>
        <v/>
      </c>
      <c r="H19" s="178" t="str">
        <f>IFERROR(Tableau1[[#This Row],[Colonne6]]*(1-$H$1),"")</f>
        <v/>
      </c>
      <c r="I19" s="178" t="str">
        <f>IFERROR(Tableau3[[#This Row],[Colonne5]]*(Tableau3[[#This Row],[Colonne7]]),"")</f>
        <v/>
      </c>
      <c r="J19" s="166">
        <v>7.0000000000000007E-2</v>
      </c>
      <c r="K19" s="178" t="str">
        <f>IFERROR(Tableau3[[#This Row],[Colonne8]]*(Tableau3[[#This Row],[Colonne9]]),"")</f>
        <v/>
      </c>
      <c r="L19" s="176"/>
      <c r="M19" s="176"/>
    </row>
    <row r="20" spans="2:13" ht="15" x14ac:dyDescent="0.2">
      <c r="B20" s="165">
        <f>'LISTING EQUIPEMENTS'!C20</f>
        <v>0</v>
      </c>
      <c r="C20" s="177">
        <f>Tableau1[[#This Row],[Colonne2]]</f>
        <v>0</v>
      </c>
      <c r="D20" s="177" t="str">
        <f>Tableau1[[#This Row],[Colonne3]]</f>
        <v/>
      </c>
      <c r="E20" s="165">
        <f>Tableau1[[#This Row],[Colonne4]]</f>
        <v>0</v>
      </c>
      <c r="F20" s="177">
        <f>Tableau1[[#This Row],[Colonne5]]</f>
        <v>0</v>
      </c>
      <c r="G20" s="177" t="str">
        <f>Tableau1[[#This Row],[Colonne6]]</f>
        <v/>
      </c>
      <c r="H20" s="178" t="str">
        <f>IFERROR(Tableau1[[#This Row],[Colonne6]]*(1-$H$1),"")</f>
        <v/>
      </c>
      <c r="I20" s="178" t="str">
        <f>IFERROR(Tableau3[[#This Row],[Colonne5]]*(Tableau3[[#This Row],[Colonne7]]),"")</f>
        <v/>
      </c>
      <c r="J20" s="166">
        <v>7.0000000000000007E-2</v>
      </c>
      <c r="K20" s="178" t="str">
        <f>IFERROR(Tableau3[[#This Row],[Colonne8]]*(Tableau3[[#This Row],[Colonne9]]),"")</f>
        <v/>
      </c>
      <c r="L20" s="176"/>
      <c r="M20" s="176"/>
    </row>
    <row r="21" spans="2:13" ht="15" x14ac:dyDescent="0.2">
      <c r="B21" s="165">
        <f>'LISTING EQUIPEMENTS'!C21</f>
        <v>0</v>
      </c>
      <c r="C21" s="177">
        <f>Tableau1[[#This Row],[Colonne2]]</f>
        <v>0</v>
      </c>
      <c r="D21" s="177" t="str">
        <f>Tableau1[[#This Row],[Colonne3]]</f>
        <v/>
      </c>
      <c r="E21" s="165">
        <f>Tableau1[[#This Row],[Colonne4]]</f>
        <v>0</v>
      </c>
      <c r="F21" s="177">
        <f>Tableau1[[#This Row],[Colonne5]]</f>
        <v>0</v>
      </c>
      <c r="G21" s="177" t="str">
        <f>Tableau1[[#This Row],[Colonne6]]</f>
        <v/>
      </c>
      <c r="H21" s="178" t="str">
        <f>IFERROR(Tableau1[[#This Row],[Colonne6]]*(1-$H$1),"")</f>
        <v/>
      </c>
      <c r="I21" s="178" t="str">
        <f>IFERROR(Tableau3[[#This Row],[Colonne5]]*(Tableau3[[#This Row],[Colonne7]]),"")</f>
        <v/>
      </c>
      <c r="J21" s="166">
        <v>7.0000000000000007E-2</v>
      </c>
      <c r="K21" s="178" t="str">
        <f>IFERROR(Tableau3[[#This Row],[Colonne8]]*(Tableau3[[#This Row],[Colonne9]]),"")</f>
        <v/>
      </c>
      <c r="L21" s="176"/>
      <c r="M21" s="176"/>
    </row>
    <row r="22" spans="2:13" ht="15" x14ac:dyDescent="0.2">
      <c r="B22" s="165">
        <f>'LISTING EQUIPEMENTS'!C22</f>
        <v>0</v>
      </c>
      <c r="C22" s="177">
        <f>Tableau1[[#This Row],[Colonne2]]</f>
        <v>0</v>
      </c>
      <c r="D22" s="177" t="str">
        <f>Tableau1[[#This Row],[Colonne3]]</f>
        <v/>
      </c>
      <c r="E22" s="165">
        <f>Tableau1[[#This Row],[Colonne4]]</f>
        <v>0</v>
      </c>
      <c r="F22" s="177">
        <f>Tableau1[[#This Row],[Colonne5]]</f>
        <v>0</v>
      </c>
      <c r="G22" s="177" t="str">
        <f>Tableau1[[#This Row],[Colonne6]]</f>
        <v/>
      </c>
      <c r="H22" s="178" t="str">
        <f>IFERROR(Tableau1[[#This Row],[Colonne6]]*(1-$H$1),"")</f>
        <v/>
      </c>
      <c r="I22" s="178" t="str">
        <f>IFERROR(Tableau3[[#This Row],[Colonne5]]*(Tableau3[[#This Row],[Colonne7]]),"")</f>
        <v/>
      </c>
      <c r="J22" s="166">
        <v>7.0000000000000007E-2</v>
      </c>
      <c r="K22" s="178" t="str">
        <f>IFERROR(Tableau3[[#This Row],[Colonne8]]*(Tableau3[[#This Row],[Colonne9]]),"")</f>
        <v/>
      </c>
      <c r="L22" s="176"/>
      <c r="M22" s="176"/>
    </row>
    <row r="23" spans="2:13" ht="15" x14ac:dyDescent="0.2">
      <c r="B23" s="165">
        <f>'LISTING EQUIPEMENTS'!C23</f>
        <v>0</v>
      </c>
      <c r="C23" s="177">
        <f>Tableau1[[#This Row],[Colonne2]]</f>
        <v>0</v>
      </c>
      <c r="D23" s="177" t="str">
        <f>Tableau1[[#This Row],[Colonne3]]</f>
        <v/>
      </c>
      <c r="E23" s="165">
        <f>Tableau1[[#This Row],[Colonne4]]</f>
        <v>0</v>
      </c>
      <c r="F23" s="177">
        <f>Tableau1[[#This Row],[Colonne5]]</f>
        <v>0</v>
      </c>
      <c r="G23" s="177" t="str">
        <f>Tableau1[[#This Row],[Colonne6]]</f>
        <v/>
      </c>
      <c r="H23" s="178" t="str">
        <f>IFERROR(Tableau1[[#This Row],[Colonne6]]*(1-$H$1),"")</f>
        <v/>
      </c>
      <c r="I23" s="178" t="str">
        <f>IFERROR(Tableau3[[#This Row],[Colonne5]]*(Tableau3[[#This Row],[Colonne7]]),"")</f>
        <v/>
      </c>
      <c r="J23" s="166">
        <v>7.0000000000000007E-2</v>
      </c>
      <c r="K23" s="178" t="str">
        <f>IFERROR(Tableau3[[#This Row],[Colonne8]]*(Tableau3[[#This Row],[Colonne9]]),"")</f>
        <v/>
      </c>
      <c r="L23" s="176"/>
      <c r="M23" s="176"/>
    </row>
    <row r="24" spans="2:13" ht="15" x14ac:dyDescent="0.2">
      <c r="B24" s="165">
        <f>'LISTING EQUIPEMENTS'!C24</f>
        <v>0</v>
      </c>
      <c r="C24" s="177">
        <f>Tableau1[[#This Row],[Colonne2]]</f>
        <v>0</v>
      </c>
      <c r="D24" s="177" t="str">
        <f>Tableau1[[#This Row],[Colonne3]]</f>
        <v/>
      </c>
      <c r="E24" s="165">
        <f>Tableau1[[#This Row],[Colonne4]]</f>
        <v>0</v>
      </c>
      <c r="F24" s="177">
        <f>Tableau1[[#This Row],[Colonne5]]</f>
        <v>0</v>
      </c>
      <c r="G24" s="177" t="str">
        <f>Tableau1[[#This Row],[Colonne6]]</f>
        <v/>
      </c>
      <c r="H24" s="178" t="str">
        <f>IFERROR(Tableau1[[#This Row],[Colonne6]]*(1-$H$1),"")</f>
        <v/>
      </c>
      <c r="I24" s="178" t="str">
        <f>IFERROR(Tableau3[[#This Row],[Colonne5]]*(Tableau3[[#This Row],[Colonne7]]),"")</f>
        <v/>
      </c>
      <c r="J24" s="166">
        <v>7.0000000000000007E-2</v>
      </c>
      <c r="K24" s="178" t="str">
        <f>IFERROR(Tableau3[[#This Row],[Colonne8]]*(Tableau3[[#This Row],[Colonne9]]),"")</f>
        <v/>
      </c>
      <c r="L24" s="176"/>
      <c r="M24" s="176"/>
    </row>
    <row r="25" spans="2:13" ht="15" x14ac:dyDescent="0.2">
      <c r="B25" s="165">
        <f>'LISTING EQUIPEMENTS'!C25</f>
        <v>0</v>
      </c>
      <c r="C25" s="177">
        <f>Tableau1[[#This Row],[Colonne2]]</f>
        <v>0</v>
      </c>
      <c r="D25" s="177" t="str">
        <f>Tableau1[[#This Row],[Colonne3]]</f>
        <v/>
      </c>
      <c r="E25" s="165">
        <f>Tableau1[[#This Row],[Colonne4]]</f>
        <v>0</v>
      </c>
      <c r="F25" s="177">
        <f>Tableau1[[#This Row],[Colonne5]]</f>
        <v>0</v>
      </c>
      <c r="G25" s="177" t="str">
        <f>Tableau1[[#This Row],[Colonne6]]</f>
        <v/>
      </c>
      <c r="H25" s="178" t="str">
        <f>IFERROR(Tableau1[[#This Row],[Colonne6]]*(1-$H$1),"")</f>
        <v/>
      </c>
      <c r="I25" s="178" t="str">
        <f>IFERROR(Tableau3[[#This Row],[Colonne5]]*(Tableau3[[#This Row],[Colonne7]]),"")</f>
        <v/>
      </c>
      <c r="J25" s="166">
        <v>7.0000000000000007E-2</v>
      </c>
      <c r="K25" s="178" t="str">
        <f>IFERROR(Tableau3[[#This Row],[Colonne8]]*(Tableau3[[#This Row],[Colonne9]]),"")</f>
        <v/>
      </c>
      <c r="L25" s="176"/>
      <c r="M25" s="176"/>
    </row>
    <row r="26" spans="2:13" ht="15" x14ac:dyDescent="0.2">
      <c r="B26" s="165">
        <f>'LISTING EQUIPEMENTS'!C26</f>
        <v>0</v>
      </c>
      <c r="C26" s="177">
        <f>Tableau1[[#This Row],[Colonne2]]</f>
        <v>0</v>
      </c>
      <c r="D26" s="177" t="str">
        <f>Tableau1[[#This Row],[Colonne3]]</f>
        <v/>
      </c>
      <c r="E26" s="165">
        <f>Tableau1[[#This Row],[Colonne4]]</f>
        <v>0</v>
      </c>
      <c r="F26" s="177">
        <f>Tableau1[[#This Row],[Colonne5]]</f>
        <v>0</v>
      </c>
      <c r="G26" s="177" t="str">
        <f>Tableau1[[#This Row],[Colonne6]]</f>
        <v/>
      </c>
      <c r="H26" s="178" t="str">
        <f>IFERROR(Tableau1[[#This Row],[Colonne6]]*(1-$H$1),"")</f>
        <v/>
      </c>
      <c r="I26" s="178" t="str">
        <f>IFERROR(Tableau3[[#This Row],[Colonne5]]*(Tableau3[[#This Row],[Colonne7]]),"")</f>
        <v/>
      </c>
      <c r="J26" s="166">
        <v>7.0000000000000007E-2</v>
      </c>
      <c r="K26" s="178" t="str">
        <f>IFERROR(Tableau3[[#This Row],[Colonne8]]*(Tableau3[[#This Row],[Colonne9]]),"")</f>
        <v/>
      </c>
      <c r="L26" s="176"/>
      <c r="M26" s="176"/>
    </row>
    <row r="27" spans="2:13" ht="15" x14ac:dyDescent="0.2">
      <c r="B27" s="165">
        <f>'LISTING EQUIPEMENTS'!C27</f>
        <v>0</v>
      </c>
      <c r="C27" s="177">
        <f>Tableau1[[#This Row],[Colonne2]]</f>
        <v>0</v>
      </c>
      <c r="D27" s="177" t="str">
        <f>Tableau1[[#This Row],[Colonne3]]</f>
        <v/>
      </c>
      <c r="E27" s="165">
        <f>Tableau1[[#This Row],[Colonne4]]</f>
        <v>0</v>
      </c>
      <c r="F27" s="177">
        <f>Tableau1[[#This Row],[Colonne5]]</f>
        <v>0</v>
      </c>
      <c r="G27" s="177" t="str">
        <f>Tableau1[[#This Row],[Colonne6]]</f>
        <v/>
      </c>
      <c r="H27" s="178" t="str">
        <f>IFERROR(Tableau1[[#This Row],[Colonne6]]*(1-$H$1),"")</f>
        <v/>
      </c>
      <c r="I27" s="178" t="str">
        <f>IFERROR(Tableau3[[#This Row],[Colonne5]]*(Tableau3[[#This Row],[Colonne7]]),"")</f>
        <v/>
      </c>
      <c r="J27" s="166">
        <v>7.0000000000000007E-2</v>
      </c>
      <c r="K27" s="178" t="str">
        <f>IFERROR(Tableau3[[#This Row],[Colonne8]]*(Tableau3[[#This Row],[Colonne9]]),"")</f>
        <v/>
      </c>
      <c r="L27" s="176"/>
      <c r="M27" s="176"/>
    </row>
    <row r="28" spans="2:13" ht="15" x14ac:dyDescent="0.2">
      <c r="B28" s="165">
        <f>'LISTING EQUIPEMENTS'!C28</f>
        <v>0</v>
      </c>
      <c r="C28" s="177">
        <f>Tableau1[[#This Row],[Colonne2]]</f>
        <v>0</v>
      </c>
      <c r="D28" s="177" t="str">
        <f>Tableau1[[#This Row],[Colonne3]]</f>
        <v/>
      </c>
      <c r="E28" s="165">
        <f>Tableau1[[#This Row],[Colonne4]]</f>
        <v>0</v>
      </c>
      <c r="F28" s="177">
        <f>Tableau1[[#This Row],[Colonne5]]</f>
        <v>0</v>
      </c>
      <c r="G28" s="177" t="str">
        <f>Tableau1[[#This Row],[Colonne6]]</f>
        <v/>
      </c>
      <c r="H28" s="178" t="str">
        <f>IFERROR(Tableau1[[#This Row],[Colonne6]]*(1-$H$1),"")</f>
        <v/>
      </c>
      <c r="I28" s="178" t="str">
        <f>IFERROR(Tableau3[[#This Row],[Colonne5]]*(Tableau3[[#This Row],[Colonne7]]),"")</f>
        <v/>
      </c>
      <c r="J28" s="166">
        <v>7.0000000000000007E-2</v>
      </c>
      <c r="K28" s="178" t="str">
        <f>IFERROR(Tableau3[[#This Row],[Colonne8]]*(Tableau3[[#This Row],[Colonne9]]),"")</f>
        <v/>
      </c>
      <c r="L28" s="176"/>
      <c r="M28" s="176"/>
    </row>
    <row r="29" spans="2:13" ht="15" x14ac:dyDescent="0.2">
      <c r="B29" s="165">
        <f>'LISTING EQUIPEMENTS'!C29</f>
        <v>0</v>
      </c>
      <c r="C29" s="177">
        <f>Tableau1[[#This Row],[Colonne2]]</f>
        <v>0</v>
      </c>
      <c r="D29" s="177" t="str">
        <f>Tableau1[[#This Row],[Colonne3]]</f>
        <v/>
      </c>
      <c r="E29" s="165">
        <f>Tableau1[[#This Row],[Colonne4]]</f>
        <v>0</v>
      </c>
      <c r="F29" s="177">
        <f>Tableau1[[#This Row],[Colonne5]]</f>
        <v>0</v>
      </c>
      <c r="G29" s="177" t="str">
        <f>Tableau1[[#This Row],[Colonne6]]</f>
        <v/>
      </c>
      <c r="H29" s="178" t="str">
        <f>IFERROR(Tableau1[[#This Row],[Colonne6]]*(1-$H$1),"")</f>
        <v/>
      </c>
      <c r="I29" s="178" t="str">
        <f>IFERROR(Tableau3[[#This Row],[Colonne5]]*(Tableau3[[#This Row],[Colonne7]]),"")</f>
        <v/>
      </c>
      <c r="J29" s="166">
        <v>7.0000000000000007E-2</v>
      </c>
      <c r="K29" s="178" t="str">
        <f>IFERROR(Tableau3[[#This Row],[Colonne8]]*(Tableau3[[#This Row],[Colonne9]]),"")</f>
        <v/>
      </c>
      <c r="L29" s="176"/>
      <c r="M29" s="176"/>
    </row>
    <row r="30" spans="2:13" ht="15" x14ac:dyDescent="0.2">
      <c r="B30" s="165">
        <f>'LISTING EQUIPEMENTS'!C30</f>
        <v>0</v>
      </c>
      <c r="C30" s="177">
        <f>Tableau1[[#This Row],[Colonne2]]</f>
        <v>0</v>
      </c>
      <c r="D30" s="177" t="str">
        <f>Tableau1[[#This Row],[Colonne3]]</f>
        <v/>
      </c>
      <c r="E30" s="165">
        <f>Tableau1[[#This Row],[Colonne4]]</f>
        <v>0</v>
      </c>
      <c r="F30" s="177">
        <f>Tableau1[[#This Row],[Colonne5]]</f>
        <v>0</v>
      </c>
      <c r="G30" s="177" t="str">
        <f>Tableau1[[#This Row],[Colonne6]]</f>
        <v/>
      </c>
      <c r="H30" s="178" t="str">
        <f>IFERROR(Tableau1[[#This Row],[Colonne6]]*(1-$H$1),"")</f>
        <v/>
      </c>
      <c r="I30" s="178" t="str">
        <f>IFERROR(Tableau3[[#This Row],[Colonne5]]*(Tableau3[[#This Row],[Colonne7]]),"")</f>
        <v/>
      </c>
      <c r="J30" s="166">
        <v>7.0000000000000007E-2</v>
      </c>
      <c r="K30" s="178" t="str">
        <f>IFERROR(Tableau3[[#This Row],[Colonne8]]*(Tableau3[[#This Row],[Colonne9]]),"")</f>
        <v/>
      </c>
      <c r="L30" s="176"/>
      <c r="M30" s="176"/>
    </row>
    <row r="31" spans="2:13" ht="15" x14ac:dyDescent="0.2">
      <c r="B31" s="165">
        <f>'LISTING EQUIPEMENTS'!C31</f>
        <v>0</v>
      </c>
      <c r="C31" s="177">
        <f>Tableau1[[#This Row],[Colonne2]]</f>
        <v>0</v>
      </c>
      <c r="D31" s="177" t="str">
        <f>Tableau1[[#This Row],[Colonne3]]</f>
        <v/>
      </c>
      <c r="E31" s="165">
        <f>Tableau1[[#This Row],[Colonne4]]</f>
        <v>0</v>
      </c>
      <c r="F31" s="177">
        <f>Tableau1[[#This Row],[Colonne5]]</f>
        <v>0</v>
      </c>
      <c r="G31" s="177" t="str">
        <f>Tableau1[[#This Row],[Colonne6]]</f>
        <v/>
      </c>
      <c r="H31" s="178" t="str">
        <f>IFERROR(Tableau1[[#This Row],[Colonne6]]*(1-$H$1),"")</f>
        <v/>
      </c>
      <c r="I31" s="178" t="str">
        <f>IFERROR(Tableau3[[#This Row],[Colonne5]]*(Tableau3[[#This Row],[Colonne7]]),"")</f>
        <v/>
      </c>
      <c r="J31" s="166">
        <v>7.0000000000000007E-2</v>
      </c>
      <c r="K31" s="178" t="str">
        <f>IFERROR(Tableau3[[#This Row],[Colonne8]]*(Tableau3[[#This Row],[Colonne9]]),"")</f>
        <v/>
      </c>
      <c r="L31" s="176"/>
      <c r="M31" s="176"/>
    </row>
    <row r="32" spans="2:13" ht="15" x14ac:dyDescent="0.2">
      <c r="B32" s="165">
        <f>'LISTING EQUIPEMENTS'!C32</f>
        <v>0</v>
      </c>
      <c r="C32" s="177">
        <f>Tableau1[[#This Row],[Colonne2]]</f>
        <v>0</v>
      </c>
      <c r="D32" s="177" t="str">
        <f>Tableau1[[#This Row],[Colonne3]]</f>
        <v/>
      </c>
      <c r="E32" s="165">
        <f>Tableau1[[#This Row],[Colonne4]]</f>
        <v>0</v>
      </c>
      <c r="F32" s="177">
        <f>Tableau1[[#This Row],[Colonne5]]</f>
        <v>0</v>
      </c>
      <c r="G32" s="177" t="str">
        <f>Tableau1[[#This Row],[Colonne6]]</f>
        <v/>
      </c>
      <c r="H32" s="178" t="str">
        <f>IFERROR(Tableau1[[#This Row],[Colonne6]]*(1-$H$1),"")</f>
        <v/>
      </c>
      <c r="I32" s="178" t="str">
        <f>IFERROR(Tableau3[[#This Row],[Colonne5]]*(Tableau3[[#This Row],[Colonne7]]),"")</f>
        <v/>
      </c>
      <c r="J32" s="166">
        <v>7.0000000000000007E-2</v>
      </c>
      <c r="K32" s="178" t="str">
        <f>IFERROR(Tableau3[[#This Row],[Colonne8]]*(Tableau3[[#This Row],[Colonne9]]),"")</f>
        <v/>
      </c>
      <c r="L32" s="176"/>
      <c r="M32" s="176"/>
    </row>
    <row r="33" spans="2:13" ht="15" x14ac:dyDescent="0.2">
      <c r="B33" s="165">
        <f>'LISTING EQUIPEMENTS'!C33</f>
        <v>0</v>
      </c>
      <c r="C33" s="177">
        <f>Tableau1[[#This Row],[Colonne2]]</f>
        <v>0</v>
      </c>
      <c r="D33" s="177" t="str">
        <f>Tableau1[[#This Row],[Colonne3]]</f>
        <v/>
      </c>
      <c r="E33" s="165">
        <f>Tableau1[[#This Row],[Colonne4]]</f>
        <v>0</v>
      </c>
      <c r="F33" s="177">
        <f>Tableau1[[#This Row],[Colonne5]]</f>
        <v>0</v>
      </c>
      <c r="G33" s="177" t="str">
        <f>Tableau1[[#This Row],[Colonne6]]</f>
        <v/>
      </c>
      <c r="H33" s="178" t="str">
        <f>IFERROR(Tableau1[[#This Row],[Colonne6]]*(1-$H$1),"")</f>
        <v/>
      </c>
      <c r="I33" s="178" t="str">
        <f>IFERROR(Tableau3[[#This Row],[Colonne5]]*(Tableau3[[#This Row],[Colonne7]]),"")</f>
        <v/>
      </c>
      <c r="J33" s="166">
        <v>7.0000000000000007E-2</v>
      </c>
      <c r="K33" s="178" t="str">
        <f>IFERROR(Tableau3[[#This Row],[Colonne8]]*(Tableau3[[#This Row],[Colonne9]]),"")</f>
        <v/>
      </c>
      <c r="L33" s="176"/>
      <c r="M33" s="176"/>
    </row>
    <row r="34" spans="2:13" ht="15" x14ac:dyDescent="0.2">
      <c r="B34" s="165">
        <f>'LISTING EQUIPEMENTS'!C34</f>
        <v>0</v>
      </c>
      <c r="C34" s="177">
        <f>Tableau1[[#This Row],[Colonne2]]</f>
        <v>0</v>
      </c>
      <c r="D34" s="177" t="str">
        <f>Tableau1[[#This Row],[Colonne3]]</f>
        <v/>
      </c>
      <c r="E34" s="165">
        <f>Tableau1[[#This Row],[Colonne4]]</f>
        <v>0</v>
      </c>
      <c r="F34" s="177">
        <f>Tableau1[[#This Row],[Colonne5]]</f>
        <v>0</v>
      </c>
      <c r="G34" s="177" t="str">
        <f>Tableau1[[#This Row],[Colonne6]]</f>
        <v/>
      </c>
      <c r="H34" s="178" t="str">
        <f>IFERROR(Tableau1[[#This Row],[Colonne6]]*(1-$H$1),"")</f>
        <v/>
      </c>
      <c r="I34" s="178" t="str">
        <f>IFERROR(Tableau3[[#This Row],[Colonne5]]*(Tableau3[[#This Row],[Colonne7]]),"")</f>
        <v/>
      </c>
      <c r="J34" s="166">
        <v>7.0000000000000007E-2</v>
      </c>
      <c r="K34" s="178" t="str">
        <f>IFERROR(Tableau3[[#This Row],[Colonne8]]*(Tableau3[[#This Row],[Colonne9]]),"")</f>
        <v/>
      </c>
      <c r="L34" s="176"/>
      <c r="M34" s="176"/>
    </row>
    <row r="35" spans="2:13" ht="15" x14ac:dyDescent="0.2">
      <c r="B35" s="165">
        <f>'LISTING EQUIPEMENTS'!C35</f>
        <v>0</v>
      </c>
      <c r="C35" s="177">
        <f>Tableau1[[#This Row],[Colonne2]]</f>
        <v>0</v>
      </c>
      <c r="D35" s="177" t="str">
        <f>Tableau1[[#This Row],[Colonne3]]</f>
        <v/>
      </c>
      <c r="E35" s="165">
        <f>Tableau1[[#This Row],[Colonne4]]</f>
        <v>0</v>
      </c>
      <c r="F35" s="177">
        <f>Tableau1[[#This Row],[Colonne5]]</f>
        <v>0</v>
      </c>
      <c r="G35" s="177" t="str">
        <f>Tableau1[[#This Row],[Colonne6]]</f>
        <v/>
      </c>
      <c r="H35" s="178" t="str">
        <f>IFERROR(Tableau1[[#This Row],[Colonne6]]*(1-$H$1),"")</f>
        <v/>
      </c>
      <c r="I35" s="178" t="str">
        <f>IFERROR(Tableau3[[#This Row],[Colonne5]]*(Tableau3[[#This Row],[Colonne7]]),"")</f>
        <v/>
      </c>
      <c r="J35" s="166">
        <v>7.0000000000000007E-2</v>
      </c>
      <c r="K35" s="178" t="str">
        <f>IFERROR(Tableau3[[#This Row],[Colonne8]]*(Tableau3[[#This Row],[Colonne9]]),"")</f>
        <v/>
      </c>
      <c r="L35" s="176"/>
      <c r="M35" s="176"/>
    </row>
    <row r="36" spans="2:13" ht="15" x14ac:dyDescent="0.2">
      <c r="B36" s="165">
        <f>'LISTING EQUIPEMENTS'!C36</f>
        <v>0</v>
      </c>
      <c r="C36" s="177">
        <f>Tableau1[[#This Row],[Colonne2]]</f>
        <v>0</v>
      </c>
      <c r="D36" s="177" t="str">
        <f>Tableau1[[#This Row],[Colonne3]]</f>
        <v/>
      </c>
      <c r="E36" s="165">
        <f>Tableau1[[#This Row],[Colonne4]]</f>
        <v>0</v>
      </c>
      <c r="F36" s="177">
        <f>Tableau1[[#This Row],[Colonne5]]</f>
        <v>0</v>
      </c>
      <c r="G36" s="177" t="str">
        <f>Tableau1[[#This Row],[Colonne6]]</f>
        <v/>
      </c>
      <c r="H36" s="178" t="str">
        <f>IFERROR(Tableau1[[#This Row],[Colonne6]]*(1-$H$1),"")</f>
        <v/>
      </c>
      <c r="I36" s="178" t="str">
        <f>IFERROR(Tableau3[[#This Row],[Colonne5]]*(Tableau3[[#This Row],[Colonne7]]),"")</f>
        <v/>
      </c>
      <c r="J36" s="166">
        <v>7.0000000000000007E-2</v>
      </c>
      <c r="K36" s="178" t="str">
        <f>IFERROR(Tableau3[[#This Row],[Colonne8]]*(Tableau3[[#This Row],[Colonne9]]),"")</f>
        <v/>
      </c>
      <c r="L36" s="176"/>
      <c r="M36" s="176"/>
    </row>
    <row r="37" spans="2:13" ht="15" x14ac:dyDescent="0.2">
      <c r="B37" s="165">
        <f>'LISTING EQUIPEMENTS'!C37</f>
        <v>0</v>
      </c>
      <c r="C37" s="177">
        <f>Tableau1[[#This Row],[Colonne2]]</f>
        <v>0</v>
      </c>
      <c r="D37" s="177" t="str">
        <f>Tableau1[[#This Row],[Colonne3]]</f>
        <v/>
      </c>
      <c r="E37" s="165">
        <f>Tableau1[[#This Row],[Colonne4]]</f>
        <v>0</v>
      </c>
      <c r="F37" s="177">
        <f>Tableau1[[#This Row],[Colonne5]]</f>
        <v>0</v>
      </c>
      <c r="G37" s="177" t="str">
        <f>Tableau1[[#This Row],[Colonne6]]</f>
        <v/>
      </c>
      <c r="H37" s="178" t="str">
        <f>IFERROR(Tableau1[[#This Row],[Colonne6]]*(1-$H$1),"")</f>
        <v/>
      </c>
      <c r="I37" s="178" t="str">
        <f>IFERROR(Tableau3[[#This Row],[Colonne5]]*(Tableau3[[#This Row],[Colonne7]]),"")</f>
        <v/>
      </c>
      <c r="J37" s="166">
        <v>7.0000000000000007E-2</v>
      </c>
      <c r="K37" s="178" t="str">
        <f>IFERROR(Tableau3[[#This Row],[Colonne8]]*(Tableau3[[#This Row],[Colonne9]]),"")</f>
        <v/>
      </c>
      <c r="L37" s="176"/>
      <c r="M37" s="176"/>
    </row>
    <row r="38" spans="2:13" ht="15" x14ac:dyDescent="0.2">
      <c r="B38" s="165">
        <f>'LISTING EQUIPEMENTS'!C38</f>
        <v>0</v>
      </c>
      <c r="C38" s="177">
        <f>Tableau1[[#This Row],[Colonne2]]</f>
        <v>0</v>
      </c>
      <c r="D38" s="177" t="str">
        <f>Tableau1[[#This Row],[Colonne3]]</f>
        <v/>
      </c>
      <c r="E38" s="165">
        <f>Tableau1[[#This Row],[Colonne4]]</f>
        <v>0</v>
      </c>
      <c r="F38" s="177">
        <f>Tableau1[[#This Row],[Colonne5]]</f>
        <v>0</v>
      </c>
      <c r="G38" s="177" t="str">
        <f>Tableau1[[#This Row],[Colonne6]]</f>
        <v/>
      </c>
      <c r="H38" s="178" t="str">
        <f>IFERROR(Tableau1[[#This Row],[Colonne6]]*(1-$H$1),"")</f>
        <v/>
      </c>
      <c r="I38" s="178" t="str">
        <f>IFERROR(Tableau3[[#This Row],[Colonne5]]*(Tableau3[[#This Row],[Colonne7]]),"")</f>
        <v/>
      </c>
      <c r="J38" s="166">
        <v>7.0000000000000007E-2</v>
      </c>
      <c r="K38" s="178" t="str">
        <f>IFERROR(Tableau3[[#This Row],[Colonne8]]*(Tableau3[[#This Row],[Colonne9]]),"")</f>
        <v/>
      </c>
      <c r="L38" s="176"/>
      <c r="M38" s="176"/>
    </row>
    <row r="39" spans="2:13" ht="15" x14ac:dyDescent="0.2">
      <c r="B39" s="165">
        <f>'LISTING EQUIPEMENTS'!C39</f>
        <v>0</v>
      </c>
      <c r="C39" s="177">
        <f>Tableau1[[#This Row],[Colonne2]]</f>
        <v>0</v>
      </c>
      <c r="D39" s="177" t="str">
        <f>Tableau1[[#This Row],[Colonne3]]</f>
        <v/>
      </c>
      <c r="E39" s="165">
        <f>Tableau1[[#This Row],[Colonne4]]</f>
        <v>0</v>
      </c>
      <c r="F39" s="177">
        <f>Tableau1[[#This Row],[Colonne5]]</f>
        <v>0</v>
      </c>
      <c r="G39" s="177" t="str">
        <f>Tableau1[[#This Row],[Colonne6]]</f>
        <v/>
      </c>
      <c r="H39" s="178" t="str">
        <f>IFERROR(Tableau1[[#This Row],[Colonne6]]*(1-$H$1),"")</f>
        <v/>
      </c>
      <c r="I39" s="178" t="str">
        <f>IFERROR(Tableau3[[#This Row],[Colonne5]]*(Tableau3[[#This Row],[Colonne7]]),"")</f>
        <v/>
      </c>
      <c r="J39" s="166">
        <v>7.0000000000000007E-2</v>
      </c>
      <c r="K39" s="178" t="str">
        <f>IFERROR(Tableau3[[#This Row],[Colonne8]]*(Tableau3[[#This Row],[Colonne9]]),"")</f>
        <v/>
      </c>
      <c r="L39" s="176"/>
      <c r="M39" s="176"/>
    </row>
    <row r="40" spans="2:13" ht="15" x14ac:dyDescent="0.2">
      <c r="B40" s="165">
        <f>'LISTING EQUIPEMENTS'!C40</f>
        <v>0</v>
      </c>
      <c r="C40" s="177">
        <f>Tableau1[[#This Row],[Colonne2]]</f>
        <v>0</v>
      </c>
      <c r="D40" s="177" t="str">
        <f>Tableau1[[#This Row],[Colonne3]]</f>
        <v/>
      </c>
      <c r="E40" s="165">
        <f>Tableau1[[#This Row],[Colonne4]]</f>
        <v>0</v>
      </c>
      <c r="F40" s="177">
        <f>Tableau1[[#This Row],[Colonne5]]</f>
        <v>0</v>
      </c>
      <c r="G40" s="177" t="str">
        <f>Tableau1[[#This Row],[Colonne6]]</f>
        <v/>
      </c>
      <c r="H40" s="178" t="str">
        <f>IFERROR(Tableau1[[#This Row],[Colonne6]]*(1-$H$1),"")</f>
        <v/>
      </c>
      <c r="I40" s="178" t="str">
        <f>IFERROR(Tableau3[[#This Row],[Colonne5]]*(Tableau3[[#This Row],[Colonne7]]),"")</f>
        <v/>
      </c>
      <c r="J40" s="166">
        <v>7.0000000000000007E-2</v>
      </c>
      <c r="K40" s="178" t="str">
        <f>IFERROR(Tableau3[[#This Row],[Colonne8]]*(Tableau3[[#This Row],[Colonne9]]),"")</f>
        <v/>
      </c>
      <c r="L40" s="176"/>
      <c r="M40" s="176"/>
    </row>
    <row r="41" spans="2:13" ht="15" x14ac:dyDescent="0.2">
      <c r="B41" s="165">
        <f>'LISTING EQUIPEMENTS'!C41</f>
        <v>0</v>
      </c>
      <c r="C41" s="177">
        <f>Tableau1[[#This Row],[Colonne2]]</f>
        <v>0</v>
      </c>
      <c r="D41" s="177" t="str">
        <f>Tableau1[[#This Row],[Colonne3]]</f>
        <v/>
      </c>
      <c r="E41" s="165">
        <f>Tableau1[[#This Row],[Colonne4]]</f>
        <v>0</v>
      </c>
      <c r="F41" s="177">
        <f>Tableau1[[#This Row],[Colonne5]]</f>
        <v>0</v>
      </c>
      <c r="G41" s="177" t="str">
        <f>Tableau1[[#This Row],[Colonne6]]</f>
        <v/>
      </c>
      <c r="H41" s="178" t="str">
        <f>IFERROR(Tableau1[[#This Row],[Colonne6]]*(1-$H$1),"")</f>
        <v/>
      </c>
      <c r="I41" s="178" t="str">
        <f>IFERROR(Tableau3[[#This Row],[Colonne5]]*(Tableau3[[#This Row],[Colonne7]]),"")</f>
        <v/>
      </c>
      <c r="J41" s="166">
        <v>7.0000000000000007E-2</v>
      </c>
      <c r="K41" s="178" t="str">
        <f>IFERROR(Tableau3[[#This Row],[Colonne8]]*(Tableau3[[#This Row],[Colonne9]]),"")</f>
        <v/>
      </c>
      <c r="L41" s="176"/>
      <c r="M41" s="176"/>
    </row>
    <row r="42" spans="2:13" ht="15" x14ac:dyDescent="0.2">
      <c r="B42" s="165">
        <f>'LISTING EQUIPEMENTS'!C42</f>
        <v>0</v>
      </c>
      <c r="C42" s="177">
        <f>Tableau1[[#This Row],[Colonne2]]</f>
        <v>0</v>
      </c>
      <c r="D42" s="177" t="str">
        <f>Tableau1[[#This Row],[Colonne3]]</f>
        <v/>
      </c>
      <c r="E42" s="165">
        <f>Tableau1[[#This Row],[Colonne4]]</f>
        <v>0</v>
      </c>
      <c r="F42" s="177">
        <f>Tableau1[[#This Row],[Colonne5]]</f>
        <v>0</v>
      </c>
      <c r="G42" s="177" t="str">
        <f>Tableau1[[#This Row],[Colonne6]]</f>
        <v/>
      </c>
      <c r="H42" s="178" t="str">
        <f>IFERROR(Tableau1[[#This Row],[Colonne6]]*(1-$H$1),"")</f>
        <v/>
      </c>
      <c r="I42" s="178" t="str">
        <f>IFERROR(Tableau3[[#This Row],[Colonne5]]*(Tableau3[[#This Row],[Colonne7]]),"")</f>
        <v/>
      </c>
      <c r="J42" s="166">
        <v>7.0000000000000007E-2</v>
      </c>
      <c r="K42" s="178" t="str">
        <f>IFERROR(Tableau3[[#This Row],[Colonne8]]*(Tableau3[[#This Row],[Colonne9]]),"")</f>
        <v/>
      </c>
      <c r="L42" s="176"/>
      <c r="M42" s="176"/>
    </row>
    <row r="43" spans="2:13" ht="15" x14ac:dyDescent="0.2">
      <c r="B43" s="165">
        <f>'LISTING EQUIPEMENTS'!C43</f>
        <v>0</v>
      </c>
      <c r="C43" s="177">
        <f>Tableau1[[#This Row],[Colonne2]]</f>
        <v>0</v>
      </c>
      <c r="D43" s="177" t="str">
        <f>Tableau1[[#This Row],[Colonne3]]</f>
        <v/>
      </c>
      <c r="E43" s="165">
        <f>Tableau1[[#This Row],[Colonne4]]</f>
        <v>0</v>
      </c>
      <c r="F43" s="177">
        <f>Tableau1[[#This Row],[Colonne5]]</f>
        <v>0</v>
      </c>
      <c r="G43" s="177" t="str">
        <f>Tableau1[[#This Row],[Colonne6]]</f>
        <v/>
      </c>
      <c r="H43" s="178" t="str">
        <f>IFERROR(Tableau1[[#This Row],[Colonne6]]*(1-$H$1),"")</f>
        <v/>
      </c>
      <c r="I43" s="178" t="str">
        <f>IFERROR(Tableau3[[#This Row],[Colonne5]]*(Tableau3[[#This Row],[Colonne7]]),"")</f>
        <v/>
      </c>
      <c r="J43" s="166">
        <v>7.0000000000000007E-2</v>
      </c>
      <c r="K43" s="178" t="str">
        <f>IFERROR(Tableau3[[#This Row],[Colonne8]]*(Tableau3[[#This Row],[Colonne9]]),"")</f>
        <v/>
      </c>
      <c r="L43" s="176"/>
      <c r="M43" s="176"/>
    </row>
    <row r="44" spans="2:13" ht="15" x14ac:dyDescent="0.2">
      <c r="B44" s="165">
        <f>'LISTING EQUIPEMENTS'!C44</f>
        <v>0</v>
      </c>
      <c r="C44" s="177">
        <f>Tableau1[[#This Row],[Colonne2]]</f>
        <v>0</v>
      </c>
      <c r="D44" s="177" t="str">
        <f>Tableau1[[#This Row],[Colonne3]]</f>
        <v/>
      </c>
      <c r="E44" s="165">
        <f>Tableau1[[#This Row],[Colonne4]]</f>
        <v>0</v>
      </c>
      <c r="F44" s="177">
        <f>Tableau1[[#This Row],[Colonne5]]</f>
        <v>0</v>
      </c>
      <c r="G44" s="177" t="str">
        <f>Tableau1[[#This Row],[Colonne6]]</f>
        <v/>
      </c>
      <c r="H44" s="178" t="str">
        <f>IFERROR(Tableau1[[#This Row],[Colonne6]]*(1-$H$1),"")</f>
        <v/>
      </c>
      <c r="I44" s="178" t="str">
        <f>IFERROR(Tableau3[[#This Row],[Colonne5]]*(Tableau3[[#This Row],[Colonne7]]),"")</f>
        <v/>
      </c>
      <c r="J44" s="166">
        <v>7.0000000000000007E-2</v>
      </c>
      <c r="K44" s="178" t="str">
        <f>IFERROR(Tableau3[[#This Row],[Colonne8]]*(Tableau3[[#This Row],[Colonne9]]),"")</f>
        <v/>
      </c>
      <c r="L44" s="176"/>
      <c r="M44" s="176"/>
    </row>
    <row r="45" spans="2:13" ht="15" x14ac:dyDescent="0.2">
      <c r="B45" s="165">
        <f>'LISTING EQUIPEMENTS'!C45</f>
        <v>0</v>
      </c>
      <c r="C45" s="177">
        <f>Tableau1[[#This Row],[Colonne2]]</f>
        <v>0</v>
      </c>
      <c r="D45" s="177" t="str">
        <f>Tableau1[[#This Row],[Colonne3]]</f>
        <v/>
      </c>
      <c r="E45" s="165">
        <f>Tableau1[[#This Row],[Colonne4]]</f>
        <v>0</v>
      </c>
      <c r="F45" s="177">
        <f>Tableau1[[#This Row],[Colonne5]]</f>
        <v>0</v>
      </c>
      <c r="G45" s="177" t="str">
        <f>Tableau1[[#This Row],[Colonne6]]</f>
        <v/>
      </c>
      <c r="H45" s="178" t="str">
        <f>IFERROR(Tableau1[[#This Row],[Colonne6]]*(1-$H$1),"")</f>
        <v/>
      </c>
      <c r="I45" s="178" t="str">
        <f>IFERROR(Tableau3[[#This Row],[Colonne5]]*(Tableau3[[#This Row],[Colonne7]]),"")</f>
        <v/>
      </c>
      <c r="J45" s="166">
        <v>7.0000000000000007E-2</v>
      </c>
      <c r="K45" s="178" t="str">
        <f>IFERROR(Tableau3[[#This Row],[Colonne8]]*(Tableau3[[#This Row],[Colonne9]]),"")</f>
        <v/>
      </c>
      <c r="L45" s="176"/>
      <c r="M45" s="176"/>
    </row>
    <row r="46" spans="2:13" ht="15" x14ac:dyDescent="0.2">
      <c r="B46" s="165">
        <f>'LISTING EQUIPEMENTS'!C46</f>
        <v>0</v>
      </c>
      <c r="C46" s="177">
        <f>Tableau1[[#This Row],[Colonne2]]</f>
        <v>0</v>
      </c>
      <c r="D46" s="177" t="str">
        <f>Tableau1[[#This Row],[Colonne3]]</f>
        <v/>
      </c>
      <c r="E46" s="165">
        <f>Tableau1[[#This Row],[Colonne4]]</f>
        <v>0</v>
      </c>
      <c r="F46" s="177">
        <f>Tableau1[[#This Row],[Colonne5]]</f>
        <v>0</v>
      </c>
      <c r="G46" s="177" t="str">
        <f>Tableau1[[#This Row],[Colonne6]]</f>
        <v/>
      </c>
      <c r="H46" s="178" t="str">
        <f>IFERROR(Tableau1[[#This Row],[Colonne6]]*(1-$H$1),"")</f>
        <v/>
      </c>
      <c r="I46" s="178" t="str">
        <f>IFERROR(Tableau3[[#This Row],[Colonne5]]*(Tableau3[[#This Row],[Colonne7]]),"")</f>
        <v/>
      </c>
      <c r="J46" s="166">
        <v>7.0000000000000007E-2</v>
      </c>
      <c r="K46" s="178" t="str">
        <f>IFERROR(Tableau3[[#This Row],[Colonne8]]*(Tableau3[[#This Row],[Colonne9]]),"")</f>
        <v/>
      </c>
      <c r="L46" s="176"/>
      <c r="M46" s="176"/>
    </row>
    <row r="47" spans="2:13" ht="15" x14ac:dyDescent="0.2">
      <c r="B47" s="165">
        <f>'LISTING EQUIPEMENTS'!C47</f>
        <v>0</v>
      </c>
      <c r="C47" s="177">
        <f>Tableau1[[#This Row],[Colonne2]]</f>
        <v>0</v>
      </c>
      <c r="D47" s="177" t="str">
        <f>Tableau1[[#This Row],[Colonne3]]</f>
        <v/>
      </c>
      <c r="E47" s="165">
        <f>Tableau1[[#This Row],[Colonne4]]</f>
        <v>0</v>
      </c>
      <c r="F47" s="177">
        <f>Tableau1[[#This Row],[Colonne5]]</f>
        <v>0</v>
      </c>
      <c r="G47" s="177" t="str">
        <f>Tableau1[[#This Row],[Colonne6]]</f>
        <v/>
      </c>
      <c r="H47" s="178" t="str">
        <f>IFERROR(Tableau1[[#This Row],[Colonne6]]*(1-$H$1),"")</f>
        <v/>
      </c>
      <c r="I47" s="178" t="str">
        <f>IFERROR(Tableau3[[#This Row],[Colonne5]]*(Tableau3[[#This Row],[Colonne7]]),"")</f>
        <v/>
      </c>
      <c r="J47" s="166">
        <v>7.0000000000000007E-2</v>
      </c>
      <c r="K47" s="178" t="str">
        <f>IFERROR(Tableau3[[#This Row],[Colonne8]]*(Tableau3[[#This Row],[Colonne9]]),"")</f>
        <v/>
      </c>
      <c r="L47" s="176"/>
      <c r="M47" s="176"/>
    </row>
    <row r="48" spans="2:13" ht="15" x14ac:dyDescent="0.2">
      <c r="B48" s="165">
        <f>'LISTING EQUIPEMENTS'!C48</f>
        <v>0</v>
      </c>
      <c r="C48" s="177">
        <f>Tableau1[[#This Row],[Colonne2]]</f>
        <v>0</v>
      </c>
      <c r="D48" s="177" t="str">
        <f>Tableau1[[#This Row],[Colonne3]]</f>
        <v/>
      </c>
      <c r="E48" s="165">
        <f>Tableau1[[#This Row],[Colonne4]]</f>
        <v>0</v>
      </c>
      <c r="F48" s="177">
        <f>Tableau1[[#This Row],[Colonne5]]</f>
        <v>0</v>
      </c>
      <c r="G48" s="177" t="str">
        <f>Tableau1[[#This Row],[Colonne6]]</f>
        <v/>
      </c>
      <c r="H48" s="178" t="str">
        <f>IFERROR(Tableau1[[#This Row],[Colonne6]]*(1-$H$1),"")</f>
        <v/>
      </c>
      <c r="I48" s="178" t="str">
        <f>IFERROR(Tableau3[[#This Row],[Colonne5]]*(Tableau3[[#This Row],[Colonne7]]),"")</f>
        <v/>
      </c>
      <c r="J48" s="166">
        <v>7.0000000000000007E-2</v>
      </c>
      <c r="K48" s="178" t="str">
        <f>IFERROR(Tableau3[[#This Row],[Colonne8]]*(Tableau3[[#This Row],[Colonne9]]),"")</f>
        <v/>
      </c>
      <c r="L48" s="176"/>
      <c r="M48" s="176"/>
    </row>
    <row r="49" spans="2:13" ht="15" x14ac:dyDescent="0.2">
      <c r="B49" s="165">
        <f>'LISTING EQUIPEMENTS'!C49</f>
        <v>0</v>
      </c>
      <c r="C49" s="177">
        <f>Tableau1[[#This Row],[Colonne2]]</f>
        <v>0</v>
      </c>
      <c r="D49" s="177" t="str">
        <f>Tableau1[[#This Row],[Colonne3]]</f>
        <v/>
      </c>
      <c r="E49" s="165">
        <f>Tableau1[[#This Row],[Colonne4]]</f>
        <v>0</v>
      </c>
      <c r="F49" s="177">
        <f>Tableau1[[#This Row],[Colonne5]]</f>
        <v>0</v>
      </c>
      <c r="G49" s="177" t="str">
        <f>Tableau1[[#This Row],[Colonne6]]</f>
        <v/>
      </c>
      <c r="H49" s="178" t="str">
        <f>IFERROR(Tableau1[[#This Row],[Colonne6]]*(1-$H$1),"")</f>
        <v/>
      </c>
      <c r="I49" s="178" t="str">
        <f>IFERROR(Tableau3[[#This Row],[Colonne5]]*(Tableau3[[#This Row],[Colonne7]]),"")</f>
        <v/>
      </c>
      <c r="J49" s="166">
        <v>7.0000000000000007E-2</v>
      </c>
      <c r="K49" s="178" t="str">
        <f>IFERROR(Tableau3[[#This Row],[Colonne8]]*(Tableau3[[#This Row],[Colonne9]]),"")</f>
        <v/>
      </c>
      <c r="L49" s="176"/>
      <c r="M49" s="176"/>
    </row>
    <row r="50" spans="2:13" ht="15" x14ac:dyDescent="0.2">
      <c r="B50" s="165">
        <f>'LISTING EQUIPEMENTS'!C50</f>
        <v>0</v>
      </c>
      <c r="C50" s="177">
        <f>Tableau1[[#This Row],[Colonne2]]</f>
        <v>0</v>
      </c>
      <c r="D50" s="177" t="str">
        <f>Tableau1[[#This Row],[Colonne3]]</f>
        <v/>
      </c>
      <c r="E50" s="165">
        <f>Tableau1[[#This Row],[Colonne4]]</f>
        <v>0</v>
      </c>
      <c r="F50" s="177">
        <f>Tableau1[[#This Row],[Colonne5]]</f>
        <v>0</v>
      </c>
      <c r="G50" s="177" t="str">
        <f>Tableau1[[#This Row],[Colonne6]]</f>
        <v/>
      </c>
      <c r="H50" s="178" t="str">
        <f>IFERROR(Tableau1[[#This Row],[Colonne6]]*(1-$H$1),"")</f>
        <v/>
      </c>
      <c r="I50" s="178" t="str">
        <f>IFERROR(Tableau3[[#This Row],[Colonne5]]*(Tableau3[[#This Row],[Colonne7]]),"")</f>
        <v/>
      </c>
      <c r="J50" s="166">
        <v>7.0000000000000007E-2</v>
      </c>
      <c r="K50" s="178" t="str">
        <f>IFERROR(Tableau3[[#This Row],[Colonne8]]*(Tableau3[[#This Row],[Colonne9]]),"")</f>
        <v/>
      </c>
      <c r="L50" s="176"/>
      <c r="M50" s="176"/>
    </row>
    <row r="51" spans="2:13" ht="15" x14ac:dyDescent="0.2">
      <c r="B51" s="165">
        <f>'LISTING EQUIPEMENTS'!C51</f>
        <v>0</v>
      </c>
      <c r="C51" s="177">
        <f>Tableau1[[#This Row],[Colonne2]]</f>
        <v>0</v>
      </c>
      <c r="D51" s="177" t="str">
        <f>Tableau1[[#This Row],[Colonne3]]</f>
        <v/>
      </c>
      <c r="E51" s="165">
        <f>Tableau1[[#This Row],[Colonne4]]</f>
        <v>0</v>
      </c>
      <c r="F51" s="177">
        <f>Tableau1[[#This Row],[Colonne5]]</f>
        <v>0</v>
      </c>
      <c r="G51" s="177" t="str">
        <f>Tableau1[[#This Row],[Colonne6]]</f>
        <v/>
      </c>
      <c r="H51" s="178" t="str">
        <f>IFERROR(Tableau1[[#This Row],[Colonne6]]*(1-$H$1),"")</f>
        <v/>
      </c>
      <c r="I51" s="178" t="str">
        <f>IFERROR(Tableau3[[#This Row],[Colonne5]]*(Tableau3[[#This Row],[Colonne7]]),"")</f>
        <v/>
      </c>
      <c r="J51" s="166">
        <v>7.0000000000000007E-2</v>
      </c>
      <c r="K51" s="178" t="str">
        <f>IFERROR(Tableau3[[#This Row],[Colonne8]]*(Tableau3[[#This Row],[Colonne9]]),"")</f>
        <v/>
      </c>
      <c r="L51" s="176"/>
      <c r="M51" s="176"/>
    </row>
    <row r="52" spans="2:13" ht="15" x14ac:dyDescent="0.2">
      <c r="B52" s="165">
        <f>'LISTING EQUIPEMENTS'!C52</f>
        <v>0</v>
      </c>
      <c r="C52" s="177">
        <f>Tableau1[[#This Row],[Colonne2]]</f>
        <v>0</v>
      </c>
      <c r="D52" s="177" t="str">
        <f>Tableau1[[#This Row],[Colonne3]]</f>
        <v/>
      </c>
      <c r="E52" s="165">
        <f>Tableau1[[#This Row],[Colonne4]]</f>
        <v>0</v>
      </c>
      <c r="F52" s="177">
        <f>Tableau1[[#This Row],[Colonne5]]</f>
        <v>0</v>
      </c>
      <c r="G52" s="177" t="str">
        <f>Tableau1[[#This Row],[Colonne6]]</f>
        <v/>
      </c>
      <c r="H52" s="178" t="str">
        <f>IFERROR(Tableau1[[#This Row],[Colonne6]]*(1-$H$1),"")</f>
        <v/>
      </c>
      <c r="I52" s="178" t="str">
        <f>IFERROR(Tableau3[[#This Row],[Colonne5]]*(Tableau3[[#This Row],[Colonne7]]),"")</f>
        <v/>
      </c>
      <c r="J52" s="166">
        <v>7.0000000000000007E-2</v>
      </c>
      <c r="K52" s="178" t="str">
        <f>IFERROR(Tableau3[[#This Row],[Colonne8]]*(Tableau3[[#This Row],[Colonne9]]),"")</f>
        <v/>
      </c>
      <c r="L52" s="176"/>
      <c r="M52" s="176"/>
    </row>
    <row r="53" spans="2:13" ht="15" x14ac:dyDescent="0.2">
      <c r="B53" s="165">
        <f>'LISTING EQUIPEMENTS'!C53</f>
        <v>0</v>
      </c>
      <c r="C53" s="177">
        <f>Tableau1[[#This Row],[Colonne2]]</f>
        <v>0</v>
      </c>
      <c r="D53" s="177" t="str">
        <f>Tableau1[[#This Row],[Colonne3]]</f>
        <v/>
      </c>
      <c r="E53" s="165">
        <f>Tableau1[[#This Row],[Colonne4]]</f>
        <v>0</v>
      </c>
      <c r="F53" s="177">
        <f>Tableau1[[#This Row],[Colonne5]]</f>
        <v>0</v>
      </c>
      <c r="G53" s="177" t="str">
        <f>Tableau1[[#This Row],[Colonne6]]</f>
        <v/>
      </c>
      <c r="H53" s="178" t="str">
        <f>IFERROR(Tableau1[[#This Row],[Colonne6]]*(1-$H$1),"")</f>
        <v/>
      </c>
      <c r="I53" s="178" t="str">
        <f>IFERROR(Tableau3[[#This Row],[Colonne5]]*(Tableau3[[#This Row],[Colonne7]]),"")</f>
        <v/>
      </c>
      <c r="J53" s="166">
        <v>7.0000000000000007E-2</v>
      </c>
      <c r="K53" s="178" t="str">
        <f>IFERROR(Tableau3[[#This Row],[Colonne8]]*(Tableau3[[#This Row],[Colonne9]]),"")</f>
        <v/>
      </c>
      <c r="L53" s="176"/>
      <c r="M53" s="176"/>
    </row>
    <row r="54" spans="2:13" ht="15" x14ac:dyDescent="0.2">
      <c r="B54" s="165">
        <f>'LISTING EQUIPEMENTS'!C54</f>
        <v>0</v>
      </c>
      <c r="C54" s="177">
        <f>Tableau1[[#This Row],[Colonne2]]</f>
        <v>0</v>
      </c>
      <c r="D54" s="177" t="str">
        <f>Tableau1[[#This Row],[Colonne3]]</f>
        <v/>
      </c>
      <c r="E54" s="165">
        <f>Tableau1[[#This Row],[Colonne4]]</f>
        <v>0</v>
      </c>
      <c r="F54" s="177">
        <f>Tableau1[[#This Row],[Colonne5]]</f>
        <v>0</v>
      </c>
      <c r="G54" s="177" t="str">
        <f>Tableau1[[#This Row],[Colonne6]]</f>
        <v/>
      </c>
      <c r="H54" s="178" t="str">
        <f>IFERROR(Tableau1[[#This Row],[Colonne6]]*(1-$H$1),"")</f>
        <v/>
      </c>
      <c r="I54" s="178" t="str">
        <f>IFERROR(Tableau3[[#This Row],[Colonne5]]*(Tableau3[[#This Row],[Colonne7]]),"")</f>
        <v/>
      </c>
      <c r="J54" s="166">
        <v>7.0000000000000007E-2</v>
      </c>
      <c r="K54" s="178" t="str">
        <f>IFERROR(Tableau3[[#This Row],[Colonne8]]*(Tableau3[[#This Row],[Colonne9]]),"")</f>
        <v/>
      </c>
      <c r="L54" s="176"/>
      <c r="M54" s="176"/>
    </row>
    <row r="55" spans="2:13" ht="15" x14ac:dyDescent="0.2">
      <c r="B55" s="165">
        <f>'LISTING EQUIPEMENTS'!C55</f>
        <v>0</v>
      </c>
      <c r="C55" s="177">
        <f>Tableau1[[#This Row],[Colonne2]]</f>
        <v>0</v>
      </c>
      <c r="D55" s="177" t="str">
        <f>Tableau1[[#This Row],[Colonne3]]</f>
        <v/>
      </c>
      <c r="E55" s="165">
        <f>Tableau1[[#This Row],[Colonne4]]</f>
        <v>0</v>
      </c>
      <c r="F55" s="177">
        <f>Tableau1[[#This Row],[Colonne5]]</f>
        <v>0</v>
      </c>
      <c r="G55" s="177" t="str">
        <f>Tableau1[[#This Row],[Colonne6]]</f>
        <v/>
      </c>
      <c r="H55" s="178" t="str">
        <f>IFERROR(Tableau1[[#This Row],[Colonne6]]*(1-$H$1),"")</f>
        <v/>
      </c>
      <c r="I55" s="178" t="str">
        <f>IFERROR(Tableau3[[#This Row],[Colonne5]]*(Tableau3[[#This Row],[Colonne7]]),"")</f>
        <v/>
      </c>
      <c r="J55" s="166">
        <v>7.0000000000000007E-2</v>
      </c>
      <c r="K55" s="178" t="str">
        <f>IFERROR(Tableau3[[#This Row],[Colonne8]]*(Tableau3[[#This Row],[Colonne9]]),"")</f>
        <v/>
      </c>
      <c r="L55" s="176"/>
      <c r="M55" s="176"/>
    </row>
    <row r="56" spans="2:13" ht="15" x14ac:dyDescent="0.2">
      <c r="B56" s="165">
        <f>'LISTING EQUIPEMENTS'!C56</f>
        <v>0</v>
      </c>
      <c r="C56" s="177">
        <f>Tableau1[[#This Row],[Colonne2]]</f>
        <v>0</v>
      </c>
      <c r="D56" s="177" t="str">
        <f>Tableau1[[#This Row],[Colonne3]]</f>
        <v/>
      </c>
      <c r="E56" s="165">
        <f>Tableau1[[#This Row],[Colonne4]]</f>
        <v>0</v>
      </c>
      <c r="F56" s="177">
        <f>Tableau1[[#This Row],[Colonne5]]</f>
        <v>0</v>
      </c>
      <c r="G56" s="177" t="str">
        <f>Tableau1[[#This Row],[Colonne6]]</f>
        <v/>
      </c>
      <c r="H56" s="178" t="str">
        <f>IFERROR(Tableau1[[#This Row],[Colonne6]]*(1-$H$1),"")</f>
        <v/>
      </c>
      <c r="I56" s="178" t="str">
        <f>IFERROR(Tableau3[[#This Row],[Colonne5]]*(Tableau3[[#This Row],[Colonne7]]),"")</f>
        <v/>
      </c>
      <c r="J56" s="166">
        <v>7.0000000000000007E-2</v>
      </c>
      <c r="K56" s="178" t="str">
        <f>IFERROR(Tableau3[[#This Row],[Colonne8]]*(Tableau3[[#This Row],[Colonne9]]),"")</f>
        <v/>
      </c>
      <c r="L56" s="176"/>
      <c r="M56" s="176"/>
    </row>
  </sheetData>
  <mergeCells count="3">
    <mergeCell ref="B1:F3"/>
    <mergeCell ref="H1:H3"/>
    <mergeCell ref="G1:G3"/>
  </mergeCells>
  <conditionalFormatting sqref="L5:M56">
    <cfRule type="expression" dxfId="13" priority="4">
      <formula>AND($E5="OPTION")</formula>
    </cfRule>
  </conditionalFormatting>
  <conditionalFormatting sqref="G5:K56">
    <cfRule type="expression" dxfId="12" priority="2">
      <formula>AND($D5="LOT PRESTATAIRE")</formula>
    </cfRule>
    <cfRule type="expression" dxfId="11" priority="3">
      <formula>AND($E5="OPTION")</formula>
    </cfRule>
  </conditionalFormatting>
  <conditionalFormatting sqref="B5:K5 C5:K56">
    <cfRule type="expression" dxfId="10" priority="1">
      <formula>AND($B5="LOCAL")</formula>
    </cfRule>
  </conditionalFormatting>
  <printOptions horizontalCentered="1"/>
  <pageMargins left="0.19685039370078741" right="0.19685039370078741" top="0.35433070866141736" bottom="0.70866141732283472" header="0.31496062992125984" footer="0.35433070866141736"/>
  <pageSetup paperSize="9" scale="39" orientation="landscape" r:id="rId1"/>
  <headerFooter alignWithMargins="0">
    <oddFooter>&amp;RPage &amp;P / &amp;N</oddFooter>
  </headerFooter>
  <drawing r:id="rId2"/>
  <tableParts count="1">
    <tablePart r:id="rId3"/>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L56"/>
  <sheetViews>
    <sheetView showGridLines="0" showZeros="0" zoomScale="70" zoomScaleNormal="70" zoomScaleSheetLayoutView="55" workbookViewId="0">
      <pane ySplit="4" topLeftCell="A5" activePane="bottomLeft" state="frozen"/>
      <selection activeCell="A5" sqref="A5:XFD5"/>
      <selection pane="bottomLeft" activeCell="J5" sqref="J5"/>
    </sheetView>
  </sheetViews>
  <sheetFormatPr baseColWidth="10" defaultColWidth="11.42578125" defaultRowHeight="12.75" x14ac:dyDescent="0.2"/>
  <cols>
    <col min="1" max="2" width="11.42578125" style="3"/>
    <col min="3" max="3" width="45.85546875" style="138" customWidth="1"/>
    <col min="4" max="4" width="10.7109375" style="73" customWidth="1"/>
    <col min="5" max="6" width="17.42578125" style="73" customWidth="1"/>
    <col min="7" max="12" width="30.7109375" style="73" customWidth="1"/>
    <col min="13" max="16384" width="11.42578125" style="3"/>
  </cols>
  <sheetData>
    <row r="1" spans="1:12" ht="55.5" customHeight="1" x14ac:dyDescent="0.2">
      <c r="B1" s="201"/>
      <c r="C1" s="201"/>
      <c r="D1" s="201"/>
      <c r="E1" s="201"/>
      <c r="F1" s="164"/>
      <c r="G1" s="145" t="str">
        <f>'LISTING EQUIPEMENTS'!L1</f>
        <v xml:space="preserve">Affaire : </v>
      </c>
      <c r="H1" s="145"/>
      <c r="I1" s="144"/>
      <c r="J1" s="144"/>
      <c r="K1" s="144"/>
      <c r="L1" s="144"/>
    </row>
    <row r="2" spans="1:12" ht="22.5" customHeight="1" x14ac:dyDescent="0.2">
      <c r="B2" s="201"/>
      <c r="C2" s="201"/>
      <c r="D2" s="201"/>
      <c r="E2" s="201"/>
      <c r="F2" s="164"/>
      <c r="G2" s="145"/>
      <c r="H2" s="145"/>
      <c r="I2" s="144"/>
      <c r="J2" s="144"/>
      <c r="K2" s="144"/>
      <c r="L2" s="144"/>
    </row>
    <row r="3" spans="1:12" ht="13.5" customHeight="1" thickBot="1" x14ac:dyDescent="0.25">
      <c r="B3" s="202"/>
      <c r="C3" s="202"/>
      <c r="D3" s="202"/>
      <c r="E3" s="202"/>
      <c r="F3" s="163"/>
      <c r="G3" s="145"/>
      <c r="H3" s="145"/>
      <c r="I3" s="144"/>
      <c r="J3" s="144"/>
      <c r="K3" s="144"/>
      <c r="L3" s="144"/>
    </row>
    <row r="4" spans="1:12" ht="23.45" customHeight="1" x14ac:dyDescent="0.2">
      <c r="A4" s="83"/>
      <c r="B4" s="139" t="s">
        <v>94</v>
      </c>
      <c r="C4" s="10" t="s">
        <v>15</v>
      </c>
      <c r="D4" s="10" t="s">
        <v>13</v>
      </c>
      <c r="E4" s="143" t="s">
        <v>18</v>
      </c>
      <c r="F4" s="143" t="s">
        <v>199</v>
      </c>
      <c r="G4" s="143" t="s">
        <v>150</v>
      </c>
      <c r="H4" s="143" t="s">
        <v>152</v>
      </c>
      <c r="I4" s="143" t="s">
        <v>151</v>
      </c>
      <c r="J4" s="8" t="s">
        <v>153</v>
      </c>
      <c r="K4" s="143" t="s">
        <v>154</v>
      </c>
      <c r="L4" s="8" t="s">
        <v>155</v>
      </c>
    </row>
    <row r="5" spans="1:12" s="83" customFormat="1" ht="15" x14ac:dyDescent="0.2">
      <c r="B5" s="115">
        <f>'LISTING EQUIPEMENTS'!C5</f>
        <v>0</v>
      </c>
      <c r="C5" s="133" t="str">
        <f>'LISTING EQUIPEMENTS'!D5</f>
        <v>LOCAL DECHETS</v>
      </c>
      <c r="D5" s="134">
        <f>'LISTING EQUIPEMENTS'!G5</f>
        <v>3</v>
      </c>
      <c r="E5" s="134">
        <f>'LISTING EQUIPEMENTS'!E5</f>
        <v>1</v>
      </c>
      <c r="F5" s="134">
        <f>Tableau1[[#This Row],[Colonne4]]</f>
        <v>2</v>
      </c>
      <c r="G5" s="134"/>
      <c r="H5" s="134"/>
      <c r="I5" s="134">
        <f>'LISTING EQUIPEMENTS'!AA5</f>
        <v>23</v>
      </c>
      <c r="J5" s="134">
        <f>'LISTING EQUIPEMENTS'!AB5</f>
        <v>19.55</v>
      </c>
      <c r="K5" s="118"/>
      <c r="L5" s="118"/>
    </row>
    <row r="6" spans="1:12" ht="15" x14ac:dyDescent="0.2">
      <c r="B6" s="115">
        <f>'LISTING EQUIPEMENTS'!C7</f>
        <v>0</v>
      </c>
      <c r="C6" s="133" t="str">
        <f>'LISTING EQUIPEMENTS'!D7</f>
        <v>BUREAU</v>
      </c>
      <c r="D6" s="134">
        <f>'LISTING EQUIPEMENTS'!G7</f>
        <v>26</v>
      </c>
      <c r="E6" s="134">
        <f>'LISTING EQUIPEMENTS'!E7</f>
        <v>24</v>
      </c>
      <c r="F6" s="134">
        <f>Tableau1[[#This Row],[Colonne4]]</f>
        <v>0</v>
      </c>
      <c r="G6" s="118"/>
      <c r="H6" s="118"/>
      <c r="I6" s="134">
        <f>'LISTING EQUIPEMENTS'!AA7</f>
        <v>46</v>
      </c>
      <c r="J6" s="134">
        <f>'LISTING EQUIPEMENTS'!AB7</f>
        <v>39.1</v>
      </c>
      <c r="K6" s="118"/>
      <c r="L6" s="118"/>
    </row>
    <row r="7" spans="1:12" ht="15" x14ac:dyDescent="0.2">
      <c r="B7" s="115">
        <f>'LISTING EQUIPEMENTS'!C8</f>
        <v>0</v>
      </c>
      <c r="C7" s="133">
        <f>'LISTING EQUIPEMENTS'!D8</f>
        <v>0</v>
      </c>
      <c r="D7" s="134">
        <f>'LISTING EQUIPEMENTS'!G8</f>
        <v>0</v>
      </c>
      <c r="E7" s="134" t="str">
        <f>'LISTING EQUIPEMENTS'!E8</f>
        <v/>
      </c>
      <c r="F7" s="134">
        <f>Tableau1[[#This Row],[Colonne4]]</f>
        <v>25</v>
      </c>
      <c r="G7" s="118"/>
      <c r="H7" s="118"/>
      <c r="I7" s="134" t="str">
        <f>'LISTING EQUIPEMENTS'!AA8</f>
        <v/>
      </c>
      <c r="J7" s="134" t="e">
        <f>'LISTING EQUIPEMENTS'!AB8</f>
        <v>#VALUE!</v>
      </c>
      <c r="K7" s="118"/>
      <c r="L7" s="118"/>
    </row>
    <row r="8" spans="1:12" ht="15" x14ac:dyDescent="0.2">
      <c r="B8" s="115">
        <f>'LISTING EQUIPEMENTS'!C9</f>
        <v>0</v>
      </c>
      <c r="C8" s="133">
        <f>'LISTING EQUIPEMENTS'!D9</f>
        <v>0</v>
      </c>
      <c r="D8" s="134">
        <f>'LISTING EQUIPEMENTS'!G9</f>
        <v>0</v>
      </c>
      <c r="E8" s="134" t="str">
        <f>'LISTING EQUIPEMENTS'!E9</f>
        <v/>
      </c>
      <c r="F8" s="134">
        <f>Tableau1[[#This Row],[Colonne4]]</f>
        <v>0</v>
      </c>
      <c r="G8" s="118"/>
      <c r="H8" s="118"/>
      <c r="I8" s="134" t="str">
        <f>'LISTING EQUIPEMENTS'!AA9</f>
        <v/>
      </c>
      <c r="J8" s="134" t="e">
        <f>'LISTING EQUIPEMENTS'!AB9</f>
        <v>#VALUE!</v>
      </c>
      <c r="K8" s="118"/>
      <c r="L8" s="118"/>
    </row>
    <row r="9" spans="1:12" ht="15" x14ac:dyDescent="0.2">
      <c r="B9" s="115">
        <f>'LISTING EQUIPEMENTS'!C10</f>
        <v>0</v>
      </c>
      <c r="C9" s="133">
        <f>'LISTING EQUIPEMENTS'!D10</f>
        <v>0</v>
      </c>
      <c r="D9" s="134">
        <f>'LISTING EQUIPEMENTS'!G10</f>
        <v>0</v>
      </c>
      <c r="E9" s="134" t="str">
        <f>'LISTING EQUIPEMENTS'!E10</f>
        <v/>
      </c>
      <c r="F9" s="134">
        <f>Tableau1[[#This Row],[Colonne4]]</f>
        <v>0</v>
      </c>
      <c r="G9" s="118"/>
      <c r="H9" s="118"/>
      <c r="I9" s="134" t="str">
        <f>'LISTING EQUIPEMENTS'!AA10</f>
        <v/>
      </c>
      <c r="J9" s="134" t="e">
        <f>'LISTING EQUIPEMENTS'!AB10</f>
        <v>#VALUE!</v>
      </c>
      <c r="K9" s="118"/>
      <c r="L9" s="118"/>
    </row>
    <row r="10" spans="1:12" ht="15" x14ac:dyDescent="0.2">
      <c r="B10" s="115">
        <f>'LISTING EQUIPEMENTS'!C11</f>
        <v>0</v>
      </c>
      <c r="C10" s="133">
        <f>'LISTING EQUIPEMENTS'!D11</f>
        <v>0</v>
      </c>
      <c r="D10" s="134">
        <f>'LISTING EQUIPEMENTS'!G11</f>
        <v>0</v>
      </c>
      <c r="E10" s="134" t="str">
        <f>'LISTING EQUIPEMENTS'!E11</f>
        <v/>
      </c>
      <c r="F10" s="134">
        <f>Tableau1[[#This Row],[Colonne4]]</f>
        <v>0</v>
      </c>
      <c r="G10" s="118"/>
      <c r="H10" s="118"/>
      <c r="I10" s="134" t="str">
        <f>'LISTING EQUIPEMENTS'!AA11</f>
        <v/>
      </c>
      <c r="J10" s="134" t="e">
        <f>'LISTING EQUIPEMENTS'!AB11</f>
        <v>#VALUE!</v>
      </c>
      <c r="K10" s="118"/>
      <c r="L10" s="118"/>
    </row>
    <row r="11" spans="1:12" ht="14.45" customHeight="1" x14ac:dyDescent="0.2">
      <c r="B11" s="115" t="e">
        <f>'LISTING EQUIPEMENTS'!#REF!</f>
        <v>#REF!</v>
      </c>
      <c r="C11" s="133" t="e">
        <f>'LISTING EQUIPEMENTS'!#REF!</f>
        <v>#REF!</v>
      </c>
      <c r="D11" s="134" t="e">
        <f>'LISTING EQUIPEMENTS'!#REF!</f>
        <v>#REF!</v>
      </c>
      <c r="E11" s="134" t="e">
        <f>'LISTING EQUIPEMENTS'!#REF!</f>
        <v>#REF!</v>
      </c>
      <c r="F11" s="134">
        <f>Tableau1[[#This Row],[Colonne4]]</f>
        <v>0</v>
      </c>
      <c r="G11" s="118"/>
      <c r="H11" s="118"/>
      <c r="I11" s="134" t="e">
        <f>'LISTING EQUIPEMENTS'!#REF!</f>
        <v>#REF!</v>
      </c>
      <c r="J11" s="134" t="e">
        <f>'LISTING EQUIPEMENTS'!#REF!</f>
        <v>#REF!</v>
      </c>
      <c r="K11" s="118"/>
      <c r="L11" s="118"/>
    </row>
    <row r="12" spans="1:12" ht="15" x14ac:dyDescent="0.2">
      <c r="B12" s="115">
        <f>'LISTING EQUIPEMENTS'!C12</f>
        <v>0</v>
      </c>
      <c r="C12" s="133">
        <f>'LISTING EQUIPEMENTS'!D12</f>
        <v>0</v>
      </c>
      <c r="D12" s="134">
        <f>'LISTING EQUIPEMENTS'!G12</f>
        <v>0</v>
      </c>
      <c r="E12" s="134" t="str">
        <f>'LISTING EQUIPEMENTS'!E12</f>
        <v/>
      </c>
      <c r="F12" s="134">
        <f>Tableau1[[#This Row],[Colonne4]]</f>
        <v>0</v>
      </c>
      <c r="G12" s="118"/>
      <c r="H12" s="118"/>
      <c r="I12" s="134" t="str">
        <f>'LISTING EQUIPEMENTS'!AA12</f>
        <v/>
      </c>
      <c r="J12" s="134" t="e">
        <f>'LISTING EQUIPEMENTS'!AB12</f>
        <v>#VALUE!</v>
      </c>
      <c r="K12" s="118"/>
      <c r="L12" s="118"/>
    </row>
    <row r="13" spans="1:12" ht="15" x14ac:dyDescent="0.2">
      <c r="B13" s="115">
        <f>'LISTING EQUIPEMENTS'!C13</f>
        <v>0</v>
      </c>
      <c r="C13" s="133">
        <f>'LISTING EQUIPEMENTS'!D13</f>
        <v>0</v>
      </c>
      <c r="D13" s="134">
        <f>'LISTING EQUIPEMENTS'!G13</f>
        <v>0</v>
      </c>
      <c r="E13" s="134" t="str">
        <f>'LISTING EQUIPEMENTS'!E13</f>
        <v/>
      </c>
      <c r="F13" s="134">
        <f>Tableau1[[#This Row],[Colonne4]]</f>
        <v>0</v>
      </c>
      <c r="G13" s="118"/>
      <c r="H13" s="118"/>
      <c r="I13" s="134" t="str">
        <f>'LISTING EQUIPEMENTS'!AA13</f>
        <v/>
      </c>
      <c r="J13" s="134" t="e">
        <f>'LISTING EQUIPEMENTS'!AB13</f>
        <v>#VALUE!</v>
      </c>
      <c r="K13" s="118"/>
      <c r="L13" s="118"/>
    </row>
    <row r="14" spans="1:12" ht="15" x14ac:dyDescent="0.2">
      <c r="B14" s="115">
        <f>'LISTING EQUIPEMENTS'!C14</f>
        <v>0</v>
      </c>
      <c r="C14" s="133">
        <f>'LISTING EQUIPEMENTS'!D14</f>
        <v>0</v>
      </c>
      <c r="D14" s="134">
        <f>'LISTING EQUIPEMENTS'!G14</f>
        <v>0</v>
      </c>
      <c r="E14" s="134" t="str">
        <f>'LISTING EQUIPEMENTS'!E14</f>
        <v/>
      </c>
      <c r="F14" s="134">
        <f>Tableau1[[#This Row],[Colonne4]]</f>
        <v>0</v>
      </c>
      <c r="G14" s="118"/>
      <c r="H14" s="118"/>
      <c r="I14" s="134" t="str">
        <f>'LISTING EQUIPEMENTS'!AA14</f>
        <v/>
      </c>
      <c r="J14" s="134">
        <f>'LISTING EQUIPEMENTS'!AB14</f>
        <v>0</v>
      </c>
      <c r="K14" s="118"/>
      <c r="L14" s="118"/>
    </row>
    <row r="15" spans="1:12" ht="15" x14ac:dyDescent="0.2">
      <c r="B15" s="115">
        <f>'LISTING EQUIPEMENTS'!C15</f>
        <v>0</v>
      </c>
      <c r="C15" s="133">
        <f>'LISTING EQUIPEMENTS'!D15</f>
        <v>0</v>
      </c>
      <c r="D15" s="134">
        <f>'LISTING EQUIPEMENTS'!G15</f>
        <v>0</v>
      </c>
      <c r="E15" s="134" t="str">
        <f>'LISTING EQUIPEMENTS'!E15</f>
        <v/>
      </c>
      <c r="F15" s="134">
        <f>Tableau1[[#This Row],[Colonne4]]</f>
        <v>0</v>
      </c>
      <c r="G15" s="118"/>
      <c r="H15" s="118"/>
      <c r="I15" s="134" t="str">
        <f>'LISTING EQUIPEMENTS'!AA15</f>
        <v/>
      </c>
      <c r="J15" s="134">
        <f>'LISTING EQUIPEMENTS'!AB15</f>
        <v>0</v>
      </c>
      <c r="K15" s="118"/>
      <c r="L15" s="118"/>
    </row>
    <row r="16" spans="1:12" ht="15" x14ac:dyDescent="0.2">
      <c r="B16" s="115">
        <f>'LISTING EQUIPEMENTS'!C16</f>
        <v>0</v>
      </c>
      <c r="C16" s="133">
        <f>'LISTING EQUIPEMENTS'!D16</f>
        <v>0</v>
      </c>
      <c r="D16" s="134">
        <f>'LISTING EQUIPEMENTS'!G16</f>
        <v>0</v>
      </c>
      <c r="E16" s="134" t="str">
        <f>'LISTING EQUIPEMENTS'!E16</f>
        <v/>
      </c>
      <c r="F16" s="134">
        <f>Tableau1[[#This Row],[Colonne4]]</f>
        <v>0</v>
      </c>
      <c r="G16" s="118"/>
      <c r="H16" s="118"/>
      <c r="I16" s="134" t="str">
        <f>'LISTING EQUIPEMENTS'!AA16</f>
        <v/>
      </c>
      <c r="J16" s="134">
        <f>'LISTING EQUIPEMENTS'!AB16</f>
        <v>0</v>
      </c>
      <c r="K16" s="118"/>
      <c r="L16" s="118"/>
    </row>
    <row r="17" spans="2:12" ht="15" x14ac:dyDescent="0.2">
      <c r="B17" s="115">
        <f>'LISTING EQUIPEMENTS'!C17</f>
        <v>0</v>
      </c>
      <c r="C17" s="133">
        <f>'LISTING EQUIPEMENTS'!D17</f>
        <v>0</v>
      </c>
      <c r="D17" s="134">
        <f>'LISTING EQUIPEMENTS'!G17</f>
        <v>0</v>
      </c>
      <c r="E17" s="134" t="str">
        <f>'LISTING EQUIPEMENTS'!E17</f>
        <v/>
      </c>
      <c r="F17" s="134">
        <f>Tableau1[[#This Row],[Colonne4]]</f>
        <v>0</v>
      </c>
      <c r="G17" s="118"/>
      <c r="H17" s="118"/>
      <c r="I17" s="134" t="str">
        <f>'LISTING EQUIPEMENTS'!AA17</f>
        <v/>
      </c>
      <c r="J17" s="134">
        <f>'LISTING EQUIPEMENTS'!AB17</f>
        <v>0</v>
      </c>
      <c r="K17" s="118"/>
      <c r="L17" s="118"/>
    </row>
    <row r="18" spans="2:12" ht="15" x14ac:dyDescent="0.2">
      <c r="B18" s="115">
        <f>'LISTING EQUIPEMENTS'!C18</f>
        <v>0</v>
      </c>
      <c r="C18" s="133">
        <f>'LISTING EQUIPEMENTS'!D18</f>
        <v>0</v>
      </c>
      <c r="D18" s="134">
        <f>'LISTING EQUIPEMENTS'!G18</f>
        <v>0</v>
      </c>
      <c r="E18" s="134" t="str">
        <f>'LISTING EQUIPEMENTS'!E18</f>
        <v/>
      </c>
      <c r="F18" s="134">
        <f>Tableau1[[#This Row],[Colonne4]]</f>
        <v>0</v>
      </c>
      <c r="G18" s="118"/>
      <c r="H18" s="118"/>
      <c r="I18" s="134" t="str">
        <f>'LISTING EQUIPEMENTS'!AA18</f>
        <v/>
      </c>
      <c r="J18" s="134">
        <f>'LISTING EQUIPEMENTS'!AB18</f>
        <v>0</v>
      </c>
      <c r="K18" s="118"/>
      <c r="L18" s="118"/>
    </row>
    <row r="19" spans="2:12" ht="15" x14ac:dyDescent="0.2">
      <c r="B19" s="115">
        <f>'LISTING EQUIPEMENTS'!C19</f>
        <v>0</v>
      </c>
      <c r="C19" s="133">
        <f>'LISTING EQUIPEMENTS'!D19</f>
        <v>0</v>
      </c>
      <c r="D19" s="134">
        <f>'LISTING EQUIPEMENTS'!G19</f>
        <v>0</v>
      </c>
      <c r="E19" s="134" t="str">
        <f>'LISTING EQUIPEMENTS'!E19</f>
        <v/>
      </c>
      <c r="F19" s="134">
        <f>Tableau1[[#This Row],[Colonne4]]</f>
        <v>0</v>
      </c>
      <c r="G19" s="118"/>
      <c r="H19" s="118"/>
      <c r="I19" s="134" t="str">
        <f>'LISTING EQUIPEMENTS'!AA19</f>
        <v/>
      </c>
      <c r="J19" s="134">
        <f>'LISTING EQUIPEMENTS'!AB19</f>
        <v>0</v>
      </c>
      <c r="K19" s="118"/>
      <c r="L19" s="118"/>
    </row>
    <row r="20" spans="2:12" ht="15" x14ac:dyDescent="0.2">
      <c r="B20" s="115">
        <f>'LISTING EQUIPEMENTS'!C20</f>
        <v>0</v>
      </c>
      <c r="C20" s="133">
        <f>'LISTING EQUIPEMENTS'!D20</f>
        <v>0</v>
      </c>
      <c r="D20" s="134">
        <f>'LISTING EQUIPEMENTS'!G20</f>
        <v>0</v>
      </c>
      <c r="E20" s="134" t="str">
        <f>'LISTING EQUIPEMENTS'!E20</f>
        <v/>
      </c>
      <c r="F20" s="134">
        <f>Tableau1[[#This Row],[Colonne4]]</f>
        <v>0</v>
      </c>
      <c r="G20" s="118"/>
      <c r="H20" s="118"/>
      <c r="I20" s="134" t="str">
        <f>'LISTING EQUIPEMENTS'!AA20</f>
        <v/>
      </c>
      <c r="J20" s="134">
        <f>'LISTING EQUIPEMENTS'!AB20</f>
        <v>0</v>
      </c>
      <c r="K20" s="118"/>
      <c r="L20" s="118"/>
    </row>
    <row r="21" spans="2:12" ht="15" x14ac:dyDescent="0.2">
      <c r="B21" s="115">
        <f>'LISTING EQUIPEMENTS'!C21</f>
        <v>0</v>
      </c>
      <c r="C21" s="133">
        <f>'LISTING EQUIPEMENTS'!D21</f>
        <v>0</v>
      </c>
      <c r="D21" s="134">
        <f>'LISTING EQUIPEMENTS'!G21</f>
        <v>0</v>
      </c>
      <c r="E21" s="134" t="str">
        <f>'LISTING EQUIPEMENTS'!E21</f>
        <v/>
      </c>
      <c r="F21" s="134">
        <f>Tableau1[[#This Row],[Colonne4]]</f>
        <v>0</v>
      </c>
      <c r="G21" s="118"/>
      <c r="H21" s="118"/>
      <c r="I21" s="134" t="str">
        <f>'LISTING EQUIPEMENTS'!AA21</f>
        <v/>
      </c>
      <c r="J21" s="134">
        <f>'LISTING EQUIPEMENTS'!AB21</f>
        <v>0</v>
      </c>
      <c r="K21" s="118"/>
      <c r="L21" s="118"/>
    </row>
    <row r="22" spans="2:12" ht="15" x14ac:dyDescent="0.2">
      <c r="B22" s="115">
        <f>'LISTING EQUIPEMENTS'!C22</f>
        <v>0</v>
      </c>
      <c r="C22" s="133">
        <f>'LISTING EQUIPEMENTS'!D22</f>
        <v>0</v>
      </c>
      <c r="D22" s="134">
        <f>'LISTING EQUIPEMENTS'!G22</f>
        <v>0</v>
      </c>
      <c r="E22" s="134" t="str">
        <f>'LISTING EQUIPEMENTS'!E22</f>
        <v/>
      </c>
      <c r="F22" s="134">
        <f>Tableau1[[#This Row],[Colonne4]]</f>
        <v>0</v>
      </c>
      <c r="G22" s="118"/>
      <c r="H22" s="118"/>
      <c r="I22" s="134" t="str">
        <f>'LISTING EQUIPEMENTS'!AA22</f>
        <v/>
      </c>
      <c r="J22" s="134">
        <f>'LISTING EQUIPEMENTS'!AB22</f>
        <v>0</v>
      </c>
      <c r="K22" s="118"/>
      <c r="L22" s="118"/>
    </row>
    <row r="23" spans="2:12" ht="15" x14ac:dyDescent="0.2">
      <c r="B23" s="115">
        <f>'LISTING EQUIPEMENTS'!C23</f>
        <v>0</v>
      </c>
      <c r="C23" s="133">
        <f>'LISTING EQUIPEMENTS'!D23</f>
        <v>0</v>
      </c>
      <c r="D23" s="134">
        <f>'LISTING EQUIPEMENTS'!G23</f>
        <v>0</v>
      </c>
      <c r="E23" s="134" t="str">
        <f>'LISTING EQUIPEMENTS'!E23</f>
        <v/>
      </c>
      <c r="F23" s="134">
        <f>Tableau1[[#This Row],[Colonne4]]</f>
        <v>0</v>
      </c>
      <c r="G23" s="118"/>
      <c r="H23" s="118"/>
      <c r="I23" s="134" t="str">
        <f>'LISTING EQUIPEMENTS'!AA23</f>
        <v/>
      </c>
      <c r="J23" s="134">
        <f>'LISTING EQUIPEMENTS'!AB23</f>
        <v>0</v>
      </c>
      <c r="K23" s="118"/>
      <c r="L23" s="118"/>
    </row>
    <row r="24" spans="2:12" ht="15" x14ac:dyDescent="0.2">
      <c r="B24" s="115">
        <f>'LISTING EQUIPEMENTS'!C24</f>
        <v>0</v>
      </c>
      <c r="C24" s="133">
        <f>'LISTING EQUIPEMENTS'!D24</f>
        <v>0</v>
      </c>
      <c r="D24" s="134">
        <f>'LISTING EQUIPEMENTS'!G24</f>
        <v>0</v>
      </c>
      <c r="E24" s="134" t="str">
        <f>'LISTING EQUIPEMENTS'!E24</f>
        <v/>
      </c>
      <c r="F24" s="134">
        <f>Tableau1[[#This Row],[Colonne4]]</f>
        <v>0</v>
      </c>
      <c r="G24" s="118"/>
      <c r="H24" s="118"/>
      <c r="I24" s="134" t="str">
        <f>'LISTING EQUIPEMENTS'!AA24</f>
        <v/>
      </c>
      <c r="J24" s="134">
        <f>'LISTING EQUIPEMENTS'!AB24</f>
        <v>0</v>
      </c>
      <c r="K24" s="118"/>
      <c r="L24" s="118"/>
    </row>
    <row r="25" spans="2:12" ht="15" x14ac:dyDescent="0.2">
      <c r="B25" s="115">
        <f>'LISTING EQUIPEMENTS'!C25</f>
        <v>0</v>
      </c>
      <c r="C25" s="133">
        <f>'LISTING EQUIPEMENTS'!D25</f>
        <v>0</v>
      </c>
      <c r="D25" s="134">
        <f>'LISTING EQUIPEMENTS'!G25</f>
        <v>0</v>
      </c>
      <c r="E25" s="134" t="str">
        <f>'LISTING EQUIPEMENTS'!E25</f>
        <v/>
      </c>
      <c r="F25" s="134">
        <f>Tableau1[[#This Row],[Colonne4]]</f>
        <v>0</v>
      </c>
      <c r="G25" s="118"/>
      <c r="H25" s="118"/>
      <c r="I25" s="134" t="str">
        <f>'LISTING EQUIPEMENTS'!AA25</f>
        <v/>
      </c>
      <c r="J25" s="134">
        <f>'LISTING EQUIPEMENTS'!AB25</f>
        <v>0</v>
      </c>
      <c r="K25" s="118"/>
      <c r="L25" s="118"/>
    </row>
    <row r="26" spans="2:12" ht="15" x14ac:dyDescent="0.2">
      <c r="B26" s="115">
        <f>'LISTING EQUIPEMENTS'!C26</f>
        <v>0</v>
      </c>
      <c r="C26" s="133">
        <f>'LISTING EQUIPEMENTS'!D26</f>
        <v>0</v>
      </c>
      <c r="D26" s="134">
        <f>'LISTING EQUIPEMENTS'!G26</f>
        <v>0</v>
      </c>
      <c r="E26" s="134" t="str">
        <f>'LISTING EQUIPEMENTS'!E26</f>
        <v/>
      </c>
      <c r="F26" s="134">
        <f>Tableau1[[#This Row],[Colonne4]]</f>
        <v>0</v>
      </c>
      <c r="G26" s="118"/>
      <c r="H26" s="118"/>
      <c r="I26" s="134" t="str">
        <f>'LISTING EQUIPEMENTS'!AA26</f>
        <v/>
      </c>
      <c r="J26" s="134">
        <f>'LISTING EQUIPEMENTS'!AB26</f>
        <v>0</v>
      </c>
      <c r="K26" s="118"/>
      <c r="L26" s="118"/>
    </row>
    <row r="27" spans="2:12" ht="15" x14ac:dyDescent="0.2">
      <c r="B27" s="115">
        <f>'LISTING EQUIPEMENTS'!C27</f>
        <v>0</v>
      </c>
      <c r="C27" s="133">
        <f>'LISTING EQUIPEMENTS'!D27</f>
        <v>0</v>
      </c>
      <c r="D27" s="134">
        <f>'LISTING EQUIPEMENTS'!G27</f>
        <v>0</v>
      </c>
      <c r="E27" s="134" t="str">
        <f>'LISTING EQUIPEMENTS'!E27</f>
        <v/>
      </c>
      <c r="F27" s="134">
        <f>Tableau1[[#This Row],[Colonne4]]</f>
        <v>0</v>
      </c>
      <c r="G27" s="118"/>
      <c r="H27" s="118"/>
      <c r="I27" s="134" t="str">
        <f>'LISTING EQUIPEMENTS'!AA27</f>
        <v/>
      </c>
      <c r="J27" s="134">
        <f>'LISTING EQUIPEMENTS'!AB27</f>
        <v>0</v>
      </c>
      <c r="K27" s="118"/>
      <c r="L27" s="118"/>
    </row>
    <row r="28" spans="2:12" ht="15" x14ac:dyDescent="0.2">
      <c r="B28" s="115">
        <f>'LISTING EQUIPEMENTS'!C28</f>
        <v>0</v>
      </c>
      <c r="C28" s="133">
        <f>'LISTING EQUIPEMENTS'!D28</f>
        <v>0</v>
      </c>
      <c r="D28" s="134">
        <f>'LISTING EQUIPEMENTS'!G28</f>
        <v>0</v>
      </c>
      <c r="E28" s="134" t="str">
        <f>'LISTING EQUIPEMENTS'!E28</f>
        <v/>
      </c>
      <c r="F28" s="134">
        <f>Tableau1[[#This Row],[Colonne4]]</f>
        <v>0</v>
      </c>
      <c r="G28" s="118"/>
      <c r="H28" s="118"/>
      <c r="I28" s="134" t="str">
        <f>'LISTING EQUIPEMENTS'!AA28</f>
        <v/>
      </c>
      <c r="J28" s="134">
        <f>'LISTING EQUIPEMENTS'!AB28</f>
        <v>0</v>
      </c>
      <c r="K28" s="118"/>
      <c r="L28" s="118"/>
    </row>
    <row r="29" spans="2:12" ht="15" x14ac:dyDescent="0.2">
      <c r="B29" s="115">
        <f>'LISTING EQUIPEMENTS'!C29</f>
        <v>0</v>
      </c>
      <c r="C29" s="133">
        <f>'LISTING EQUIPEMENTS'!D29</f>
        <v>0</v>
      </c>
      <c r="D29" s="134">
        <f>'LISTING EQUIPEMENTS'!G29</f>
        <v>0</v>
      </c>
      <c r="E29" s="134" t="str">
        <f>'LISTING EQUIPEMENTS'!E29</f>
        <v/>
      </c>
      <c r="F29" s="134">
        <f>Tableau1[[#This Row],[Colonne4]]</f>
        <v>0</v>
      </c>
      <c r="G29" s="118"/>
      <c r="H29" s="118"/>
      <c r="I29" s="134" t="str">
        <f>'LISTING EQUIPEMENTS'!AA29</f>
        <v/>
      </c>
      <c r="J29" s="134">
        <f>'LISTING EQUIPEMENTS'!AB29</f>
        <v>0</v>
      </c>
      <c r="K29" s="118"/>
      <c r="L29" s="118"/>
    </row>
    <row r="30" spans="2:12" ht="15" x14ac:dyDescent="0.2">
      <c r="B30" s="115">
        <f>'LISTING EQUIPEMENTS'!C30</f>
        <v>0</v>
      </c>
      <c r="C30" s="133">
        <f>'LISTING EQUIPEMENTS'!D30</f>
        <v>0</v>
      </c>
      <c r="D30" s="134">
        <f>'LISTING EQUIPEMENTS'!G30</f>
        <v>0</v>
      </c>
      <c r="E30" s="134" t="str">
        <f>'LISTING EQUIPEMENTS'!E30</f>
        <v/>
      </c>
      <c r="F30" s="134">
        <f>Tableau1[[#This Row],[Colonne4]]</f>
        <v>0</v>
      </c>
      <c r="G30" s="118"/>
      <c r="H30" s="118"/>
      <c r="I30" s="134" t="str">
        <f>'LISTING EQUIPEMENTS'!AA30</f>
        <v/>
      </c>
      <c r="J30" s="134">
        <f>'LISTING EQUIPEMENTS'!AB30</f>
        <v>0</v>
      </c>
      <c r="K30" s="118"/>
      <c r="L30" s="118"/>
    </row>
    <row r="31" spans="2:12" ht="15" x14ac:dyDescent="0.2">
      <c r="B31" s="115">
        <f>'LISTING EQUIPEMENTS'!C31</f>
        <v>0</v>
      </c>
      <c r="C31" s="133">
        <f>'LISTING EQUIPEMENTS'!D31</f>
        <v>0</v>
      </c>
      <c r="D31" s="134">
        <f>'LISTING EQUIPEMENTS'!G31</f>
        <v>0</v>
      </c>
      <c r="E31" s="134" t="str">
        <f>'LISTING EQUIPEMENTS'!E31</f>
        <v/>
      </c>
      <c r="F31" s="134">
        <f>Tableau1[[#This Row],[Colonne4]]</f>
        <v>0</v>
      </c>
      <c r="G31" s="118"/>
      <c r="H31" s="118"/>
      <c r="I31" s="134" t="str">
        <f>'LISTING EQUIPEMENTS'!AA31</f>
        <v/>
      </c>
      <c r="J31" s="134">
        <f>'LISTING EQUIPEMENTS'!AB31</f>
        <v>0</v>
      </c>
      <c r="K31" s="118"/>
      <c r="L31" s="118"/>
    </row>
    <row r="32" spans="2:12" ht="15" x14ac:dyDescent="0.2">
      <c r="B32" s="115">
        <f>'LISTING EQUIPEMENTS'!C32</f>
        <v>0</v>
      </c>
      <c r="C32" s="133">
        <f>'LISTING EQUIPEMENTS'!D32</f>
        <v>0</v>
      </c>
      <c r="D32" s="134">
        <f>'LISTING EQUIPEMENTS'!G32</f>
        <v>0</v>
      </c>
      <c r="E32" s="134" t="str">
        <f>'LISTING EQUIPEMENTS'!E32</f>
        <v/>
      </c>
      <c r="F32" s="134">
        <f>Tableau1[[#This Row],[Colonne4]]</f>
        <v>0</v>
      </c>
      <c r="G32" s="118"/>
      <c r="H32" s="118"/>
      <c r="I32" s="134" t="str">
        <f>'LISTING EQUIPEMENTS'!AA32</f>
        <v/>
      </c>
      <c r="J32" s="134">
        <f>'LISTING EQUIPEMENTS'!AB32</f>
        <v>0</v>
      </c>
      <c r="K32" s="118"/>
      <c r="L32" s="118"/>
    </row>
    <row r="33" spans="2:12" ht="15" x14ac:dyDescent="0.2">
      <c r="B33" s="115">
        <f>'LISTING EQUIPEMENTS'!C33</f>
        <v>0</v>
      </c>
      <c r="C33" s="133">
        <f>'LISTING EQUIPEMENTS'!D33</f>
        <v>0</v>
      </c>
      <c r="D33" s="134">
        <f>'LISTING EQUIPEMENTS'!G33</f>
        <v>0</v>
      </c>
      <c r="E33" s="134" t="str">
        <f>'LISTING EQUIPEMENTS'!E33</f>
        <v/>
      </c>
      <c r="F33" s="134">
        <f>Tableau1[[#This Row],[Colonne4]]</f>
        <v>0</v>
      </c>
      <c r="G33" s="118"/>
      <c r="H33" s="118"/>
      <c r="I33" s="134" t="str">
        <f>'LISTING EQUIPEMENTS'!AA33</f>
        <v/>
      </c>
      <c r="J33" s="134">
        <f>'LISTING EQUIPEMENTS'!AB33</f>
        <v>0</v>
      </c>
      <c r="K33" s="118"/>
      <c r="L33" s="118"/>
    </row>
    <row r="34" spans="2:12" ht="15" x14ac:dyDescent="0.2">
      <c r="B34" s="115">
        <f>'LISTING EQUIPEMENTS'!C34</f>
        <v>0</v>
      </c>
      <c r="C34" s="133">
        <f>'LISTING EQUIPEMENTS'!D34</f>
        <v>0</v>
      </c>
      <c r="D34" s="134">
        <f>'LISTING EQUIPEMENTS'!G34</f>
        <v>0</v>
      </c>
      <c r="E34" s="134" t="str">
        <f>'LISTING EQUIPEMENTS'!E34</f>
        <v/>
      </c>
      <c r="F34" s="134">
        <f>Tableau1[[#This Row],[Colonne4]]</f>
        <v>0</v>
      </c>
      <c r="G34" s="118"/>
      <c r="H34" s="118"/>
      <c r="I34" s="134" t="str">
        <f>'LISTING EQUIPEMENTS'!AA34</f>
        <v/>
      </c>
      <c r="J34" s="134">
        <f>'LISTING EQUIPEMENTS'!AB34</f>
        <v>0</v>
      </c>
      <c r="K34" s="118"/>
      <c r="L34" s="118"/>
    </row>
    <row r="35" spans="2:12" ht="15" x14ac:dyDescent="0.2">
      <c r="B35" s="115">
        <f>'LISTING EQUIPEMENTS'!C35</f>
        <v>0</v>
      </c>
      <c r="C35" s="133">
        <f>'LISTING EQUIPEMENTS'!D35</f>
        <v>0</v>
      </c>
      <c r="D35" s="134">
        <f>'LISTING EQUIPEMENTS'!G35</f>
        <v>0</v>
      </c>
      <c r="E35" s="134" t="str">
        <f>'LISTING EQUIPEMENTS'!E35</f>
        <v/>
      </c>
      <c r="F35" s="134">
        <f>Tableau1[[#This Row],[Colonne4]]</f>
        <v>0</v>
      </c>
      <c r="G35" s="118"/>
      <c r="H35" s="118"/>
      <c r="I35" s="134" t="str">
        <f>'LISTING EQUIPEMENTS'!AA35</f>
        <v/>
      </c>
      <c r="J35" s="134">
        <f>'LISTING EQUIPEMENTS'!AB35</f>
        <v>0</v>
      </c>
      <c r="K35" s="118"/>
      <c r="L35" s="118"/>
    </row>
    <row r="36" spans="2:12" ht="15" x14ac:dyDescent="0.2">
      <c r="B36" s="115">
        <f>'LISTING EQUIPEMENTS'!C36</f>
        <v>0</v>
      </c>
      <c r="C36" s="133">
        <f>'LISTING EQUIPEMENTS'!D36</f>
        <v>0</v>
      </c>
      <c r="D36" s="134">
        <f>'LISTING EQUIPEMENTS'!G36</f>
        <v>0</v>
      </c>
      <c r="E36" s="134" t="str">
        <f>'LISTING EQUIPEMENTS'!E36</f>
        <v/>
      </c>
      <c r="F36" s="134">
        <f>Tableau1[[#This Row],[Colonne4]]</f>
        <v>0</v>
      </c>
      <c r="G36" s="118"/>
      <c r="H36" s="118"/>
      <c r="I36" s="134" t="str">
        <f>'LISTING EQUIPEMENTS'!AA36</f>
        <v/>
      </c>
      <c r="J36" s="134">
        <f>'LISTING EQUIPEMENTS'!AB36</f>
        <v>0</v>
      </c>
      <c r="K36" s="118"/>
      <c r="L36" s="118"/>
    </row>
    <row r="37" spans="2:12" ht="15" x14ac:dyDescent="0.2">
      <c r="B37" s="115">
        <f>'LISTING EQUIPEMENTS'!C37</f>
        <v>0</v>
      </c>
      <c r="C37" s="133">
        <f>'LISTING EQUIPEMENTS'!D37</f>
        <v>0</v>
      </c>
      <c r="D37" s="134">
        <f>'LISTING EQUIPEMENTS'!G37</f>
        <v>0</v>
      </c>
      <c r="E37" s="134" t="str">
        <f>'LISTING EQUIPEMENTS'!E37</f>
        <v/>
      </c>
      <c r="F37" s="134">
        <f>Tableau1[[#This Row],[Colonne4]]</f>
        <v>0</v>
      </c>
      <c r="G37" s="118"/>
      <c r="H37" s="118"/>
      <c r="I37" s="134" t="str">
        <f>'LISTING EQUIPEMENTS'!AA37</f>
        <v/>
      </c>
      <c r="J37" s="134">
        <f>'LISTING EQUIPEMENTS'!AB37</f>
        <v>0</v>
      </c>
      <c r="K37" s="118"/>
      <c r="L37" s="118"/>
    </row>
    <row r="38" spans="2:12" ht="15" x14ac:dyDescent="0.2">
      <c r="B38" s="115">
        <f>'LISTING EQUIPEMENTS'!C38</f>
        <v>0</v>
      </c>
      <c r="C38" s="133">
        <f>'LISTING EQUIPEMENTS'!D38</f>
        <v>0</v>
      </c>
      <c r="D38" s="134">
        <f>'LISTING EQUIPEMENTS'!G38</f>
        <v>0</v>
      </c>
      <c r="E38" s="134" t="str">
        <f>'LISTING EQUIPEMENTS'!E38</f>
        <v/>
      </c>
      <c r="F38" s="134">
        <f>Tableau1[[#This Row],[Colonne4]]</f>
        <v>0</v>
      </c>
      <c r="G38" s="118"/>
      <c r="H38" s="118"/>
      <c r="I38" s="134" t="str">
        <f>'LISTING EQUIPEMENTS'!AA38</f>
        <v/>
      </c>
      <c r="J38" s="134">
        <f>'LISTING EQUIPEMENTS'!AB38</f>
        <v>0</v>
      </c>
      <c r="K38" s="118"/>
      <c r="L38" s="118"/>
    </row>
    <row r="39" spans="2:12" ht="15" x14ac:dyDescent="0.2">
      <c r="B39" s="115">
        <f>'LISTING EQUIPEMENTS'!C39</f>
        <v>0</v>
      </c>
      <c r="C39" s="133">
        <f>'LISTING EQUIPEMENTS'!D39</f>
        <v>0</v>
      </c>
      <c r="D39" s="134">
        <f>'LISTING EQUIPEMENTS'!G39</f>
        <v>0</v>
      </c>
      <c r="E39" s="134" t="str">
        <f>'LISTING EQUIPEMENTS'!E39</f>
        <v/>
      </c>
      <c r="F39" s="134">
        <f>Tableau1[[#This Row],[Colonne4]]</f>
        <v>0</v>
      </c>
      <c r="G39" s="118"/>
      <c r="H39" s="118"/>
      <c r="I39" s="134" t="str">
        <f>'LISTING EQUIPEMENTS'!AA39</f>
        <v/>
      </c>
      <c r="J39" s="134">
        <f>'LISTING EQUIPEMENTS'!AB39</f>
        <v>0</v>
      </c>
      <c r="K39" s="118"/>
      <c r="L39" s="118"/>
    </row>
    <row r="40" spans="2:12" ht="15" x14ac:dyDescent="0.2">
      <c r="B40" s="115">
        <f>'LISTING EQUIPEMENTS'!C40</f>
        <v>0</v>
      </c>
      <c r="C40" s="133">
        <f>'LISTING EQUIPEMENTS'!D40</f>
        <v>0</v>
      </c>
      <c r="D40" s="134">
        <f>'LISTING EQUIPEMENTS'!G40</f>
        <v>0</v>
      </c>
      <c r="E40" s="134" t="str">
        <f>'LISTING EQUIPEMENTS'!E40</f>
        <v/>
      </c>
      <c r="F40" s="134">
        <f>Tableau1[[#This Row],[Colonne4]]</f>
        <v>0</v>
      </c>
      <c r="G40" s="118"/>
      <c r="H40" s="118"/>
      <c r="I40" s="134" t="str">
        <f>'LISTING EQUIPEMENTS'!AA40</f>
        <v/>
      </c>
      <c r="J40" s="134">
        <f>'LISTING EQUIPEMENTS'!AB40</f>
        <v>0</v>
      </c>
      <c r="K40" s="118"/>
      <c r="L40" s="118"/>
    </row>
    <row r="41" spans="2:12" ht="15" x14ac:dyDescent="0.2">
      <c r="B41" s="115">
        <f>'LISTING EQUIPEMENTS'!C41</f>
        <v>0</v>
      </c>
      <c r="C41" s="133">
        <f>'LISTING EQUIPEMENTS'!D41</f>
        <v>0</v>
      </c>
      <c r="D41" s="134">
        <f>'LISTING EQUIPEMENTS'!G41</f>
        <v>0</v>
      </c>
      <c r="E41" s="134" t="str">
        <f>'LISTING EQUIPEMENTS'!E41</f>
        <v/>
      </c>
      <c r="F41" s="134">
        <f>Tableau1[[#This Row],[Colonne4]]</f>
        <v>0</v>
      </c>
      <c r="G41" s="118"/>
      <c r="H41" s="118"/>
      <c r="I41" s="134" t="str">
        <f>'LISTING EQUIPEMENTS'!AA41</f>
        <v/>
      </c>
      <c r="J41" s="134">
        <f>'LISTING EQUIPEMENTS'!AB41</f>
        <v>0</v>
      </c>
      <c r="K41" s="118"/>
      <c r="L41" s="118"/>
    </row>
    <row r="42" spans="2:12" ht="15" x14ac:dyDescent="0.2">
      <c r="B42" s="115">
        <f>'LISTING EQUIPEMENTS'!C42</f>
        <v>0</v>
      </c>
      <c r="C42" s="133">
        <f>'LISTING EQUIPEMENTS'!D42</f>
        <v>0</v>
      </c>
      <c r="D42" s="134">
        <f>'LISTING EQUIPEMENTS'!G42</f>
        <v>0</v>
      </c>
      <c r="E42" s="134" t="str">
        <f>'LISTING EQUIPEMENTS'!E42</f>
        <v/>
      </c>
      <c r="F42" s="134">
        <f>Tableau1[[#This Row],[Colonne4]]</f>
        <v>0</v>
      </c>
      <c r="G42" s="118"/>
      <c r="H42" s="118"/>
      <c r="I42" s="134" t="str">
        <f>'LISTING EQUIPEMENTS'!AA42</f>
        <v/>
      </c>
      <c r="J42" s="134">
        <f>'LISTING EQUIPEMENTS'!AB42</f>
        <v>0</v>
      </c>
      <c r="K42" s="118"/>
      <c r="L42" s="118"/>
    </row>
    <row r="43" spans="2:12" ht="15" x14ac:dyDescent="0.2">
      <c r="B43" s="115">
        <f>'LISTING EQUIPEMENTS'!C43</f>
        <v>0</v>
      </c>
      <c r="C43" s="133">
        <f>'LISTING EQUIPEMENTS'!D43</f>
        <v>0</v>
      </c>
      <c r="D43" s="134">
        <f>'LISTING EQUIPEMENTS'!G43</f>
        <v>0</v>
      </c>
      <c r="E43" s="134" t="str">
        <f>'LISTING EQUIPEMENTS'!E43</f>
        <v/>
      </c>
      <c r="F43" s="134">
        <f>Tableau1[[#This Row],[Colonne4]]</f>
        <v>0</v>
      </c>
      <c r="G43" s="118"/>
      <c r="H43" s="118"/>
      <c r="I43" s="134" t="str">
        <f>'LISTING EQUIPEMENTS'!AA43</f>
        <v/>
      </c>
      <c r="J43" s="134">
        <f>'LISTING EQUIPEMENTS'!AB43</f>
        <v>0</v>
      </c>
      <c r="K43" s="118"/>
      <c r="L43" s="118"/>
    </row>
    <row r="44" spans="2:12" ht="15" x14ac:dyDescent="0.2">
      <c r="B44" s="115">
        <f>'LISTING EQUIPEMENTS'!C44</f>
        <v>0</v>
      </c>
      <c r="C44" s="133">
        <f>'LISTING EQUIPEMENTS'!D44</f>
        <v>0</v>
      </c>
      <c r="D44" s="134">
        <f>'LISTING EQUIPEMENTS'!G44</f>
        <v>0</v>
      </c>
      <c r="E44" s="134" t="str">
        <f>'LISTING EQUIPEMENTS'!E44</f>
        <v/>
      </c>
      <c r="F44" s="134">
        <f>Tableau1[[#This Row],[Colonne4]]</f>
        <v>0</v>
      </c>
      <c r="G44" s="118"/>
      <c r="H44" s="118"/>
      <c r="I44" s="134" t="str">
        <f>'LISTING EQUIPEMENTS'!AA44</f>
        <v/>
      </c>
      <c r="J44" s="134">
        <f>'LISTING EQUIPEMENTS'!AB44</f>
        <v>0</v>
      </c>
      <c r="K44" s="118"/>
      <c r="L44" s="118"/>
    </row>
    <row r="45" spans="2:12" ht="15" x14ac:dyDescent="0.2">
      <c r="B45" s="115">
        <f>'LISTING EQUIPEMENTS'!C45</f>
        <v>0</v>
      </c>
      <c r="C45" s="133">
        <f>'LISTING EQUIPEMENTS'!D45</f>
        <v>0</v>
      </c>
      <c r="D45" s="134">
        <f>'LISTING EQUIPEMENTS'!G45</f>
        <v>0</v>
      </c>
      <c r="E45" s="134" t="str">
        <f>'LISTING EQUIPEMENTS'!E45</f>
        <v/>
      </c>
      <c r="F45" s="134">
        <f>Tableau1[[#This Row],[Colonne4]]</f>
        <v>0</v>
      </c>
      <c r="G45" s="118"/>
      <c r="H45" s="118"/>
      <c r="I45" s="134" t="str">
        <f>'LISTING EQUIPEMENTS'!AA45</f>
        <v/>
      </c>
      <c r="J45" s="134">
        <f>'LISTING EQUIPEMENTS'!AB45</f>
        <v>0</v>
      </c>
      <c r="K45" s="118"/>
      <c r="L45" s="118"/>
    </row>
    <row r="46" spans="2:12" ht="15" x14ac:dyDescent="0.2">
      <c r="B46" s="115">
        <f>'LISTING EQUIPEMENTS'!C46</f>
        <v>0</v>
      </c>
      <c r="C46" s="133">
        <f>'LISTING EQUIPEMENTS'!D46</f>
        <v>0</v>
      </c>
      <c r="D46" s="134">
        <f>'LISTING EQUIPEMENTS'!G46</f>
        <v>0</v>
      </c>
      <c r="E46" s="134" t="str">
        <f>'LISTING EQUIPEMENTS'!E46</f>
        <v/>
      </c>
      <c r="F46" s="134">
        <f>Tableau1[[#This Row],[Colonne4]]</f>
        <v>0</v>
      </c>
      <c r="G46" s="118"/>
      <c r="H46" s="118"/>
      <c r="I46" s="134" t="str">
        <f>'LISTING EQUIPEMENTS'!AA46</f>
        <v/>
      </c>
      <c r="J46" s="134">
        <f>'LISTING EQUIPEMENTS'!AB46</f>
        <v>0</v>
      </c>
      <c r="K46" s="118"/>
      <c r="L46" s="118"/>
    </row>
    <row r="47" spans="2:12" ht="15" x14ac:dyDescent="0.2">
      <c r="B47" s="115">
        <f>'LISTING EQUIPEMENTS'!C47</f>
        <v>0</v>
      </c>
      <c r="C47" s="133">
        <f>'LISTING EQUIPEMENTS'!D47</f>
        <v>0</v>
      </c>
      <c r="D47" s="134">
        <f>'LISTING EQUIPEMENTS'!G47</f>
        <v>0</v>
      </c>
      <c r="E47" s="134" t="str">
        <f>'LISTING EQUIPEMENTS'!E47</f>
        <v/>
      </c>
      <c r="F47" s="134">
        <f>Tableau1[[#This Row],[Colonne4]]</f>
        <v>0</v>
      </c>
      <c r="G47" s="118"/>
      <c r="H47" s="118"/>
      <c r="I47" s="134" t="str">
        <f>'LISTING EQUIPEMENTS'!AA47</f>
        <v/>
      </c>
      <c r="J47" s="134">
        <f>'LISTING EQUIPEMENTS'!AB47</f>
        <v>0</v>
      </c>
      <c r="K47" s="118"/>
      <c r="L47" s="118"/>
    </row>
    <row r="48" spans="2:12" ht="15" x14ac:dyDescent="0.2">
      <c r="B48" s="115">
        <f>'LISTING EQUIPEMENTS'!C48</f>
        <v>0</v>
      </c>
      <c r="C48" s="133">
        <f>'LISTING EQUIPEMENTS'!D48</f>
        <v>0</v>
      </c>
      <c r="D48" s="134">
        <f>'LISTING EQUIPEMENTS'!G48</f>
        <v>0</v>
      </c>
      <c r="E48" s="134" t="str">
        <f>'LISTING EQUIPEMENTS'!E48</f>
        <v/>
      </c>
      <c r="F48" s="134">
        <f>Tableau1[[#This Row],[Colonne4]]</f>
        <v>0</v>
      </c>
      <c r="G48" s="118"/>
      <c r="H48" s="118"/>
      <c r="I48" s="134" t="str">
        <f>'LISTING EQUIPEMENTS'!AA48</f>
        <v/>
      </c>
      <c r="J48" s="134">
        <f>'LISTING EQUIPEMENTS'!AB48</f>
        <v>0</v>
      </c>
      <c r="K48" s="118"/>
      <c r="L48" s="118"/>
    </row>
    <row r="49" spans="2:12" ht="15" x14ac:dyDescent="0.2">
      <c r="B49" s="115">
        <f>'LISTING EQUIPEMENTS'!C49</f>
        <v>0</v>
      </c>
      <c r="C49" s="133">
        <f>'LISTING EQUIPEMENTS'!D49</f>
        <v>0</v>
      </c>
      <c r="D49" s="134">
        <f>'LISTING EQUIPEMENTS'!G49</f>
        <v>0</v>
      </c>
      <c r="E49" s="134" t="str">
        <f>'LISTING EQUIPEMENTS'!E49</f>
        <v/>
      </c>
      <c r="F49" s="134">
        <f>Tableau1[[#This Row],[Colonne4]]</f>
        <v>0</v>
      </c>
      <c r="G49" s="118"/>
      <c r="H49" s="118"/>
      <c r="I49" s="134" t="str">
        <f>'LISTING EQUIPEMENTS'!AA49</f>
        <v/>
      </c>
      <c r="J49" s="134">
        <f>'LISTING EQUIPEMENTS'!AB49</f>
        <v>0</v>
      </c>
      <c r="K49" s="118"/>
      <c r="L49" s="118"/>
    </row>
    <row r="50" spans="2:12" ht="15" x14ac:dyDescent="0.2">
      <c r="B50" s="115">
        <f>'LISTING EQUIPEMENTS'!C50</f>
        <v>0</v>
      </c>
      <c r="C50" s="133">
        <f>'LISTING EQUIPEMENTS'!D50</f>
        <v>0</v>
      </c>
      <c r="D50" s="134">
        <f>'LISTING EQUIPEMENTS'!G50</f>
        <v>0</v>
      </c>
      <c r="E50" s="134" t="str">
        <f>'LISTING EQUIPEMENTS'!E50</f>
        <v/>
      </c>
      <c r="F50" s="134">
        <f>Tableau1[[#This Row],[Colonne4]]</f>
        <v>0</v>
      </c>
      <c r="G50" s="118"/>
      <c r="H50" s="118"/>
      <c r="I50" s="134" t="str">
        <f>'LISTING EQUIPEMENTS'!AA50</f>
        <v/>
      </c>
      <c r="J50" s="134">
        <f>'LISTING EQUIPEMENTS'!AB50</f>
        <v>0</v>
      </c>
      <c r="K50" s="118"/>
      <c r="L50" s="118"/>
    </row>
    <row r="51" spans="2:12" ht="15" x14ac:dyDescent="0.2">
      <c r="B51" s="115">
        <f>'LISTING EQUIPEMENTS'!C51</f>
        <v>0</v>
      </c>
      <c r="C51" s="133">
        <f>'LISTING EQUIPEMENTS'!D51</f>
        <v>0</v>
      </c>
      <c r="D51" s="134">
        <f>'LISTING EQUIPEMENTS'!G51</f>
        <v>0</v>
      </c>
      <c r="E51" s="134" t="str">
        <f>'LISTING EQUIPEMENTS'!E51</f>
        <v/>
      </c>
      <c r="F51" s="134">
        <f>Tableau1[[#This Row],[Colonne4]]</f>
        <v>0</v>
      </c>
      <c r="G51" s="118"/>
      <c r="H51" s="118"/>
      <c r="I51" s="134" t="str">
        <f>'LISTING EQUIPEMENTS'!AA51</f>
        <v/>
      </c>
      <c r="J51" s="134">
        <f>'LISTING EQUIPEMENTS'!AB51</f>
        <v>0</v>
      </c>
      <c r="K51" s="118"/>
      <c r="L51" s="118"/>
    </row>
    <row r="52" spans="2:12" ht="15" x14ac:dyDescent="0.2">
      <c r="B52" s="115">
        <f>'LISTING EQUIPEMENTS'!C52</f>
        <v>0</v>
      </c>
      <c r="C52" s="133">
        <f>'LISTING EQUIPEMENTS'!D52</f>
        <v>0</v>
      </c>
      <c r="D52" s="134">
        <f>'LISTING EQUIPEMENTS'!G52</f>
        <v>0</v>
      </c>
      <c r="E52" s="134" t="str">
        <f>'LISTING EQUIPEMENTS'!E52</f>
        <v/>
      </c>
      <c r="F52" s="134">
        <f>Tableau1[[#This Row],[Colonne4]]</f>
        <v>0</v>
      </c>
      <c r="G52" s="118"/>
      <c r="H52" s="118"/>
      <c r="I52" s="134" t="str">
        <f>'LISTING EQUIPEMENTS'!AA52</f>
        <v/>
      </c>
      <c r="J52" s="134">
        <f>'LISTING EQUIPEMENTS'!AB52</f>
        <v>0</v>
      </c>
      <c r="K52" s="118"/>
      <c r="L52" s="118"/>
    </row>
    <row r="53" spans="2:12" ht="15" x14ac:dyDescent="0.2">
      <c r="B53" s="115">
        <f>'LISTING EQUIPEMENTS'!C53</f>
        <v>0</v>
      </c>
      <c r="C53" s="133">
        <f>'LISTING EQUIPEMENTS'!D53</f>
        <v>0</v>
      </c>
      <c r="D53" s="134">
        <f>'LISTING EQUIPEMENTS'!G53</f>
        <v>0</v>
      </c>
      <c r="E53" s="134" t="str">
        <f>'LISTING EQUIPEMENTS'!E53</f>
        <v/>
      </c>
      <c r="F53" s="134">
        <f>Tableau1[[#This Row],[Colonne4]]</f>
        <v>0</v>
      </c>
      <c r="G53" s="118"/>
      <c r="H53" s="118"/>
      <c r="I53" s="134" t="str">
        <f>'LISTING EQUIPEMENTS'!AA53</f>
        <v/>
      </c>
      <c r="J53" s="134">
        <f>'LISTING EQUIPEMENTS'!AB53</f>
        <v>0</v>
      </c>
      <c r="K53" s="118"/>
      <c r="L53" s="118"/>
    </row>
    <row r="54" spans="2:12" ht="15" x14ac:dyDescent="0.2">
      <c r="B54" s="115">
        <f>'LISTING EQUIPEMENTS'!C54</f>
        <v>0</v>
      </c>
      <c r="C54" s="133">
        <f>'LISTING EQUIPEMENTS'!D54</f>
        <v>0</v>
      </c>
      <c r="D54" s="134">
        <f>'LISTING EQUIPEMENTS'!G54</f>
        <v>0</v>
      </c>
      <c r="E54" s="134" t="str">
        <f>'LISTING EQUIPEMENTS'!E54</f>
        <v/>
      </c>
      <c r="F54" s="134">
        <f>Tableau1[[#This Row],[Colonne4]]</f>
        <v>0</v>
      </c>
      <c r="G54" s="118"/>
      <c r="H54" s="118"/>
      <c r="I54" s="134" t="str">
        <f>'LISTING EQUIPEMENTS'!AA54</f>
        <v/>
      </c>
      <c r="J54" s="134">
        <f>'LISTING EQUIPEMENTS'!AB54</f>
        <v>0</v>
      </c>
      <c r="K54" s="118"/>
      <c r="L54" s="118"/>
    </row>
    <row r="55" spans="2:12" ht="15" x14ac:dyDescent="0.2">
      <c r="B55" s="115">
        <f>'LISTING EQUIPEMENTS'!C55</f>
        <v>0</v>
      </c>
      <c r="C55" s="133">
        <f>'LISTING EQUIPEMENTS'!D55</f>
        <v>0</v>
      </c>
      <c r="D55" s="134">
        <f>'LISTING EQUIPEMENTS'!G55</f>
        <v>0</v>
      </c>
      <c r="E55" s="134" t="str">
        <f>'LISTING EQUIPEMENTS'!E55</f>
        <v/>
      </c>
      <c r="F55" s="134">
        <f>Tableau1[[#This Row],[Colonne4]]</f>
        <v>0</v>
      </c>
      <c r="G55" s="118"/>
      <c r="H55" s="118"/>
      <c r="I55" s="134" t="str">
        <f>'LISTING EQUIPEMENTS'!AA55</f>
        <v/>
      </c>
      <c r="J55" s="134" t="e">
        <f>'LISTING EQUIPEMENTS'!AB55</f>
        <v>#VALUE!</v>
      </c>
      <c r="K55" s="118"/>
      <c r="L55" s="118"/>
    </row>
    <row r="56" spans="2:12" ht="15" x14ac:dyDescent="0.2">
      <c r="B56" s="115">
        <f>'LISTING EQUIPEMENTS'!C56</f>
        <v>0</v>
      </c>
      <c r="C56" s="133">
        <f>'LISTING EQUIPEMENTS'!D56</f>
        <v>0</v>
      </c>
      <c r="D56" s="134">
        <f>'LISTING EQUIPEMENTS'!G56</f>
        <v>0</v>
      </c>
      <c r="E56" s="134" t="str">
        <f>'LISTING EQUIPEMENTS'!E56</f>
        <v/>
      </c>
      <c r="F56" s="134">
        <f>Tableau1[[#This Row],[Colonne4]]</f>
        <v>0</v>
      </c>
      <c r="G56" s="118"/>
      <c r="H56" s="118"/>
      <c r="I56" s="134" t="str">
        <f>'LISTING EQUIPEMENTS'!AA56</f>
        <v/>
      </c>
      <c r="J56" s="134">
        <f>'LISTING EQUIPEMENTS'!AB56</f>
        <v>0</v>
      </c>
      <c r="K56" s="118"/>
      <c r="L56" s="118"/>
    </row>
  </sheetData>
  <mergeCells count="1">
    <mergeCell ref="B1:E3"/>
  </mergeCells>
  <conditionalFormatting sqref="I5:J56">
    <cfRule type="expression" dxfId="9" priority="6">
      <formula>AND($F5="OPTION")</formula>
    </cfRule>
    <cfRule type="expression" dxfId="8" priority="10">
      <formula>AND($E5="LOT PRESTATAIRE")</formula>
    </cfRule>
  </conditionalFormatting>
  <conditionalFormatting sqref="J5:J56">
    <cfRule type="expression" dxfId="7" priority="9">
      <formula>AND($E5="LOT PRESTATAIRE")</formula>
    </cfRule>
  </conditionalFormatting>
  <conditionalFormatting sqref="K5:L56">
    <cfRule type="expression" dxfId="6" priority="5">
      <formula>AND($E5="")</formula>
    </cfRule>
  </conditionalFormatting>
  <conditionalFormatting sqref="K5:L56">
    <cfRule type="expression" dxfId="5" priority="8">
      <formula>AND($F5="LOT PRESTATAIRE")</formula>
    </cfRule>
  </conditionalFormatting>
  <conditionalFormatting sqref="K5:L5">
    <cfRule type="expression" dxfId="4" priority="4">
      <formula>AND($F5="OPTION")</formula>
    </cfRule>
  </conditionalFormatting>
  <conditionalFormatting sqref="B5:J5">
    <cfRule type="expression" dxfId="3" priority="3">
      <formula>AND($B5="LOCAL")</formula>
    </cfRule>
  </conditionalFormatting>
  <conditionalFormatting sqref="G5:H5">
    <cfRule type="expression" dxfId="2" priority="1">
      <formula>AND($F5="OPTION")</formula>
    </cfRule>
    <cfRule type="expression" dxfId="1" priority="2">
      <formula>AND($E5="LOT PRESTATAIRE")</formula>
    </cfRule>
  </conditionalFormatting>
  <printOptions horizontalCentered="1"/>
  <pageMargins left="0.19685039370078741" right="0.19685039370078741" top="0.35433070866141736" bottom="0.70866141732283472" header="0.31496062992125984" footer="0.35433070866141736"/>
  <pageSetup paperSize="9" scale="49" orientation="landscape" r:id="rId1"/>
  <headerFooter alignWithMargins="0">
    <oddFooter>&amp;RPage &amp;P / &amp;N</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G56"/>
  <sheetViews>
    <sheetView showGridLines="0" showZeros="0" zoomScale="70" zoomScaleNormal="70" zoomScaleSheetLayoutView="55" workbookViewId="0">
      <pane ySplit="4" topLeftCell="A5" activePane="bottomLeft" state="frozen"/>
      <selection activeCell="A5" sqref="A5:XFD5"/>
      <selection pane="bottomLeft" activeCell="A5" sqref="A5:XFD5"/>
    </sheetView>
  </sheetViews>
  <sheetFormatPr baseColWidth="10" defaultColWidth="11.42578125" defaultRowHeight="12.75" x14ac:dyDescent="0.2"/>
  <cols>
    <col min="1" max="1" width="11.42578125" style="3"/>
    <col min="2" max="2" width="13" style="3" customWidth="1"/>
    <col min="3" max="3" width="45.85546875" style="138" customWidth="1"/>
    <col min="4" max="4" width="17.5703125" style="73" bestFit="1" customWidth="1"/>
    <col min="5" max="5" width="13.42578125" style="73" customWidth="1"/>
    <col min="6" max="6" width="18.28515625" style="73" bestFit="1" customWidth="1"/>
    <col min="7" max="7" width="170.42578125" style="2" customWidth="1"/>
    <col min="8" max="16384" width="11.42578125" style="3"/>
  </cols>
  <sheetData>
    <row r="1" spans="1:7" x14ac:dyDescent="0.2">
      <c r="A1" s="208" t="s">
        <v>147</v>
      </c>
      <c r="B1" s="208" t="s">
        <v>94</v>
      </c>
      <c r="C1" s="213" t="s">
        <v>15</v>
      </c>
      <c r="D1" s="210" t="s">
        <v>18</v>
      </c>
      <c r="E1" s="208" t="s">
        <v>13</v>
      </c>
      <c r="F1" s="208" t="s">
        <v>12</v>
      </c>
      <c r="G1" s="208" t="s">
        <v>146</v>
      </c>
    </row>
    <row r="2" spans="1:7" x14ac:dyDescent="0.2">
      <c r="A2" s="208"/>
      <c r="B2" s="208"/>
      <c r="C2" s="214"/>
      <c r="D2" s="210"/>
      <c r="E2" s="208"/>
      <c r="F2" s="208"/>
      <c r="G2" s="208"/>
    </row>
    <row r="3" spans="1:7" x14ac:dyDescent="0.2">
      <c r="A3" s="208"/>
      <c r="B3" s="208"/>
      <c r="C3" s="214"/>
      <c r="D3" s="210"/>
      <c r="E3" s="208"/>
      <c r="F3" s="208"/>
      <c r="G3" s="208"/>
    </row>
    <row r="4" spans="1:7" ht="13.5" customHeight="1" x14ac:dyDescent="0.2">
      <c r="A4" s="209"/>
      <c r="B4" s="209"/>
      <c r="C4" s="215"/>
      <c r="D4" s="211"/>
      <c r="E4" s="212"/>
      <c r="F4" s="212"/>
      <c r="G4" s="208"/>
    </row>
    <row r="5" spans="1:7" ht="15" x14ac:dyDescent="0.2">
      <c r="A5" s="120"/>
      <c r="B5" s="153">
        <f>'LISTING EQUIPEMENTS'!C5</f>
        <v>0</v>
      </c>
      <c r="C5" s="154" t="str">
        <f>'LISTING EQUIPEMENTS'!D5</f>
        <v>LOCAL DECHETS</v>
      </c>
      <c r="D5" s="155">
        <f>'LISTING EQUIPEMENTS'!E5</f>
        <v>1</v>
      </c>
      <c r="E5" s="155">
        <f>'LISTING EQUIPEMENTS'!G5</f>
        <v>3</v>
      </c>
      <c r="F5" s="154">
        <f>'LISTING EQUIPEMENTS'!H5</f>
        <v>4</v>
      </c>
      <c r="G5" s="156" t="str">
        <f>IF(ISERROR(VLOOKUP('LISTING EQUIPEMENTS'!D5,BDD!D28:AB50,24,FALSE)),"",(VLOOKUP('LISTING EQUIPEMENTS'!D5,BDD!D28:AB50,24,FALSE)))</f>
        <v/>
      </c>
    </row>
    <row r="6" spans="1:7" s="117" customFormat="1" ht="15" x14ac:dyDescent="0.2">
      <c r="A6" s="3"/>
      <c r="B6" s="153">
        <f>'LISTING EQUIPEMENTS'!C7</f>
        <v>0</v>
      </c>
      <c r="C6" s="154" t="str">
        <f>'LISTING EQUIPEMENTS'!D7</f>
        <v>BUREAU</v>
      </c>
      <c r="D6" s="155">
        <f>'LISTING EQUIPEMENTS'!E7</f>
        <v>24</v>
      </c>
      <c r="E6" s="155">
        <f>'LISTING EQUIPEMENTS'!G7</f>
        <v>26</v>
      </c>
      <c r="F6" s="154">
        <f>'LISTING EQUIPEMENTS'!H7</f>
        <v>27</v>
      </c>
      <c r="G6" s="156" t="str">
        <f>IF(ISERROR(VLOOKUP('LISTING EQUIPEMENTS'!D7,BDD!D29:AB51,24,FALSE)),"",(VLOOKUP('LISTING EQUIPEMENTS'!D7,BDD!D29:AB51,24,FALSE)))</f>
        <v/>
      </c>
    </row>
    <row r="7" spans="1:7" s="83" customFormat="1" ht="15" x14ac:dyDescent="0.2">
      <c r="A7" s="117"/>
      <c r="B7" s="153">
        <f>'LISTING EQUIPEMENTS'!C8</f>
        <v>0</v>
      </c>
      <c r="C7" s="154">
        <f>'LISTING EQUIPEMENTS'!D8</f>
        <v>0</v>
      </c>
      <c r="D7" s="155" t="str">
        <f>'LISTING EQUIPEMENTS'!E8</f>
        <v/>
      </c>
      <c r="E7" s="155">
        <f>'LISTING EQUIPEMENTS'!G8</f>
        <v>0</v>
      </c>
      <c r="F7" s="154" t="str">
        <f>'LISTING EQUIPEMENTS'!H8</f>
        <v/>
      </c>
      <c r="G7" s="156" t="str">
        <f>IF(ISERROR(VLOOKUP('LISTING EQUIPEMENTS'!D8,BDD!D30:AB52,24,FALSE)),"",(VLOOKUP('LISTING EQUIPEMENTS'!D8,BDD!D30:AB52,24,FALSE)))</f>
        <v/>
      </c>
    </row>
    <row r="8" spans="1:7" ht="15" x14ac:dyDescent="0.2">
      <c r="A8" s="83"/>
      <c r="B8" s="153">
        <f>'LISTING EQUIPEMENTS'!C9</f>
        <v>0</v>
      </c>
      <c r="C8" s="154">
        <f>'LISTING EQUIPEMENTS'!D9</f>
        <v>0</v>
      </c>
      <c r="D8" s="155" t="str">
        <f>'LISTING EQUIPEMENTS'!E9</f>
        <v/>
      </c>
      <c r="E8" s="155">
        <f>'LISTING EQUIPEMENTS'!G9</f>
        <v>0</v>
      </c>
      <c r="F8" s="154" t="str">
        <f>'LISTING EQUIPEMENTS'!H9</f>
        <v/>
      </c>
      <c r="G8" s="156" t="str">
        <f>IF(ISERROR(VLOOKUP('LISTING EQUIPEMENTS'!D9,BDD!D30:AB53,24,FALSE)),"",(VLOOKUP('LISTING EQUIPEMENTS'!D9,BDD!D30:AB53,24,FALSE)))</f>
        <v/>
      </c>
    </row>
    <row r="9" spans="1:7" ht="15" x14ac:dyDescent="0.2">
      <c r="B9" s="153">
        <f>'LISTING EQUIPEMENTS'!C10</f>
        <v>0</v>
      </c>
      <c r="C9" s="154">
        <f>'LISTING EQUIPEMENTS'!D10</f>
        <v>0</v>
      </c>
      <c r="D9" s="155" t="str">
        <f>'LISTING EQUIPEMENTS'!E10</f>
        <v/>
      </c>
      <c r="E9" s="155">
        <f>'LISTING EQUIPEMENTS'!G10</f>
        <v>0</v>
      </c>
      <c r="F9" s="154" t="str">
        <f>'LISTING EQUIPEMENTS'!H10</f>
        <v/>
      </c>
      <c r="G9" s="156" t="str">
        <f>IF(ISERROR(VLOOKUP('LISTING EQUIPEMENTS'!D10,BDD!D31:AB54,24,FALSE)),"",(VLOOKUP('LISTING EQUIPEMENTS'!D10,BDD!D31:AB54,24,FALSE)))</f>
        <v/>
      </c>
    </row>
    <row r="10" spans="1:7" ht="15" x14ac:dyDescent="0.2">
      <c r="B10" s="153">
        <f>'LISTING EQUIPEMENTS'!C11</f>
        <v>0</v>
      </c>
      <c r="C10" s="154">
        <f>'LISTING EQUIPEMENTS'!D11</f>
        <v>0</v>
      </c>
      <c r="D10" s="155" t="str">
        <f>'LISTING EQUIPEMENTS'!E11</f>
        <v/>
      </c>
      <c r="E10" s="155">
        <f>'LISTING EQUIPEMENTS'!G11</f>
        <v>0</v>
      </c>
      <c r="F10" s="154" t="str">
        <f>'LISTING EQUIPEMENTS'!H11</f>
        <v/>
      </c>
      <c r="G10" s="156" t="str">
        <f>IF(ISERROR(VLOOKUP('LISTING EQUIPEMENTS'!D11,BDD!D32:AB55,24,FALSE)),"",(VLOOKUP('LISTING EQUIPEMENTS'!D11,BDD!D32:AB55,24,FALSE)))</f>
        <v/>
      </c>
    </row>
    <row r="11" spans="1:7" ht="15" x14ac:dyDescent="0.2">
      <c r="B11" s="153" t="e">
        <f>'LISTING EQUIPEMENTS'!#REF!</f>
        <v>#REF!</v>
      </c>
      <c r="C11" s="154" t="e">
        <f>'LISTING EQUIPEMENTS'!#REF!</f>
        <v>#REF!</v>
      </c>
      <c r="D11" s="155" t="e">
        <f>'LISTING EQUIPEMENTS'!#REF!</f>
        <v>#REF!</v>
      </c>
      <c r="E11" s="155" t="e">
        <f>'LISTING EQUIPEMENTS'!#REF!</f>
        <v>#REF!</v>
      </c>
      <c r="F11" s="154" t="e">
        <f>'LISTING EQUIPEMENTS'!#REF!</f>
        <v>#REF!</v>
      </c>
      <c r="G11" s="156" t="str">
        <f>IF(ISERROR(VLOOKUP('LISTING EQUIPEMENTS'!#REF!,BDD!D33:AB56,24,FALSE)),"",(VLOOKUP('LISTING EQUIPEMENTS'!#REF!,BDD!D33:AB56,24,FALSE)))</f>
        <v/>
      </c>
    </row>
    <row r="12" spans="1:7" ht="15" x14ac:dyDescent="0.2">
      <c r="B12" s="153">
        <f>'LISTING EQUIPEMENTS'!C12</f>
        <v>0</v>
      </c>
      <c r="C12" s="154">
        <f>'LISTING EQUIPEMENTS'!D12</f>
        <v>0</v>
      </c>
      <c r="D12" s="155" t="str">
        <f>'LISTING EQUIPEMENTS'!E12</f>
        <v/>
      </c>
      <c r="E12" s="155">
        <f>'LISTING EQUIPEMENTS'!G12</f>
        <v>0</v>
      </c>
      <c r="F12" s="154" t="str">
        <f>'LISTING EQUIPEMENTS'!H12</f>
        <v/>
      </c>
      <c r="G12" s="156" t="str">
        <f>IF(ISERROR(VLOOKUP('LISTING EQUIPEMENTS'!D12,BDD!D34:AB57,24,FALSE)),"",(VLOOKUP('LISTING EQUIPEMENTS'!D12,BDD!D34:AB57,24,FALSE)))</f>
        <v/>
      </c>
    </row>
    <row r="13" spans="1:7" ht="14.45" customHeight="1" x14ac:dyDescent="0.2">
      <c r="B13" s="153">
        <f>'LISTING EQUIPEMENTS'!C13</f>
        <v>0</v>
      </c>
      <c r="C13" s="154">
        <f>'LISTING EQUIPEMENTS'!D13</f>
        <v>0</v>
      </c>
      <c r="D13" s="155" t="str">
        <f>'LISTING EQUIPEMENTS'!E13</f>
        <v/>
      </c>
      <c r="E13" s="155">
        <f>'LISTING EQUIPEMENTS'!G13</f>
        <v>0</v>
      </c>
      <c r="F13" s="154" t="str">
        <f>'LISTING EQUIPEMENTS'!H13</f>
        <v/>
      </c>
      <c r="G13" s="156" t="str">
        <f>IF(ISERROR(VLOOKUP('LISTING EQUIPEMENTS'!D13,BDD!D35:AB58,24,FALSE)),"",(VLOOKUP('LISTING EQUIPEMENTS'!D13,BDD!D35:AB58,24,FALSE)))</f>
        <v/>
      </c>
    </row>
    <row r="14" spans="1:7" ht="15" x14ac:dyDescent="0.2">
      <c r="B14" s="153">
        <f>'LISTING EQUIPEMENTS'!C14</f>
        <v>0</v>
      </c>
      <c r="C14" s="154">
        <f>'LISTING EQUIPEMENTS'!D14</f>
        <v>0</v>
      </c>
      <c r="D14" s="155" t="str">
        <f>'LISTING EQUIPEMENTS'!E14</f>
        <v/>
      </c>
      <c r="E14" s="155">
        <f>'LISTING EQUIPEMENTS'!G14</f>
        <v>0</v>
      </c>
      <c r="F14" s="154" t="str">
        <f>'LISTING EQUIPEMENTS'!H14</f>
        <v/>
      </c>
      <c r="G14" s="156" t="str">
        <f>IF(ISERROR(VLOOKUP('LISTING EQUIPEMENTS'!D14,BDD!D36:AB59,24,FALSE)),"",(VLOOKUP('LISTING EQUIPEMENTS'!D14,BDD!D36:AB59,24,FALSE)))</f>
        <v/>
      </c>
    </row>
    <row r="15" spans="1:7" ht="15" x14ac:dyDescent="0.2">
      <c r="B15" s="153">
        <f>'LISTING EQUIPEMENTS'!C15</f>
        <v>0</v>
      </c>
      <c r="C15" s="154">
        <f>'LISTING EQUIPEMENTS'!D15</f>
        <v>0</v>
      </c>
      <c r="D15" s="155" t="str">
        <f>'LISTING EQUIPEMENTS'!E15</f>
        <v/>
      </c>
      <c r="E15" s="155">
        <f>'LISTING EQUIPEMENTS'!G15</f>
        <v>0</v>
      </c>
      <c r="F15" s="154" t="str">
        <f>'LISTING EQUIPEMENTS'!H15</f>
        <v/>
      </c>
      <c r="G15" s="156" t="str">
        <f>IF(ISERROR(VLOOKUP('LISTING EQUIPEMENTS'!D15,BDD!D37:AB60,24,FALSE)),"",(VLOOKUP('LISTING EQUIPEMENTS'!D15,BDD!D37:AB60,24,FALSE)))</f>
        <v/>
      </c>
    </row>
    <row r="16" spans="1:7" ht="15" x14ac:dyDescent="0.2">
      <c r="B16" s="153">
        <f>'LISTING EQUIPEMENTS'!C16</f>
        <v>0</v>
      </c>
      <c r="C16" s="154">
        <f>'LISTING EQUIPEMENTS'!D16</f>
        <v>0</v>
      </c>
      <c r="D16" s="155" t="str">
        <f>'LISTING EQUIPEMENTS'!E16</f>
        <v/>
      </c>
      <c r="E16" s="155">
        <f>'LISTING EQUIPEMENTS'!G16</f>
        <v>0</v>
      </c>
      <c r="F16" s="154" t="str">
        <f>'LISTING EQUIPEMENTS'!H16</f>
        <v/>
      </c>
      <c r="G16" s="156" t="str">
        <f>IF(ISERROR(VLOOKUP('LISTING EQUIPEMENTS'!D16,BDD!D38:AB61,24,FALSE)),"",(VLOOKUP('LISTING EQUIPEMENTS'!D16,BDD!D38:AB61,24,FALSE)))</f>
        <v/>
      </c>
    </row>
    <row r="17" spans="2:7" ht="18.75" customHeight="1" x14ac:dyDescent="0.2">
      <c r="B17" s="153">
        <f>'LISTING EQUIPEMENTS'!C17</f>
        <v>0</v>
      </c>
      <c r="C17" s="154">
        <f>'LISTING EQUIPEMENTS'!D17</f>
        <v>0</v>
      </c>
      <c r="D17" s="155" t="str">
        <f>'LISTING EQUIPEMENTS'!E17</f>
        <v/>
      </c>
      <c r="E17" s="155">
        <f>'LISTING EQUIPEMENTS'!G17</f>
        <v>0</v>
      </c>
      <c r="F17" s="154" t="str">
        <f>'LISTING EQUIPEMENTS'!H17</f>
        <v/>
      </c>
      <c r="G17" s="156" t="str">
        <f>IF(ISERROR(VLOOKUP('LISTING EQUIPEMENTS'!D17,BDD!D39:AB62,24,FALSE)),"",(VLOOKUP('LISTING EQUIPEMENTS'!D17,BDD!D39:AB62,24,FALSE)))</f>
        <v/>
      </c>
    </row>
    <row r="18" spans="2:7" ht="15" x14ac:dyDescent="0.2">
      <c r="B18" s="153">
        <f>'LISTING EQUIPEMENTS'!C18</f>
        <v>0</v>
      </c>
      <c r="C18" s="154">
        <f>'LISTING EQUIPEMENTS'!D18</f>
        <v>0</v>
      </c>
      <c r="D18" s="155" t="str">
        <f>'LISTING EQUIPEMENTS'!E18</f>
        <v/>
      </c>
      <c r="E18" s="155">
        <f>'LISTING EQUIPEMENTS'!G18</f>
        <v>0</v>
      </c>
      <c r="F18" s="154" t="str">
        <f>'LISTING EQUIPEMENTS'!H18</f>
        <v/>
      </c>
      <c r="G18" s="156" t="str">
        <f>IF(ISERROR(VLOOKUP('LISTING EQUIPEMENTS'!D18,BDD!D40:AB63,24,FALSE)),"",(VLOOKUP('LISTING EQUIPEMENTS'!D18,BDD!D40:AB63,24,FALSE)))</f>
        <v/>
      </c>
    </row>
    <row r="19" spans="2:7" ht="15" x14ac:dyDescent="0.2">
      <c r="B19" s="153">
        <f>'LISTING EQUIPEMENTS'!C19</f>
        <v>0</v>
      </c>
      <c r="C19" s="154">
        <f>'LISTING EQUIPEMENTS'!D19</f>
        <v>0</v>
      </c>
      <c r="D19" s="155" t="str">
        <f>'LISTING EQUIPEMENTS'!E19</f>
        <v/>
      </c>
      <c r="E19" s="155">
        <f>'LISTING EQUIPEMENTS'!G19</f>
        <v>0</v>
      </c>
      <c r="F19" s="154" t="str">
        <f>'LISTING EQUIPEMENTS'!H19</f>
        <v/>
      </c>
      <c r="G19" s="156" t="str">
        <f>IF(ISERROR(VLOOKUP('LISTING EQUIPEMENTS'!D19,BDD!D41:AB64,24,FALSE)),"",(VLOOKUP('LISTING EQUIPEMENTS'!D19,BDD!D41:AB64,24,FALSE)))</f>
        <v/>
      </c>
    </row>
    <row r="20" spans="2:7" ht="15" x14ac:dyDescent="0.2">
      <c r="B20" s="153">
        <f>'LISTING EQUIPEMENTS'!C20</f>
        <v>0</v>
      </c>
      <c r="C20" s="154">
        <f>'LISTING EQUIPEMENTS'!D20</f>
        <v>0</v>
      </c>
      <c r="D20" s="155" t="str">
        <f>'LISTING EQUIPEMENTS'!E20</f>
        <v/>
      </c>
      <c r="E20" s="155">
        <f>'LISTING EQUIPEMENTS'!G20</f>
        <v>0</v>
      </c>
      <c r="F20" s="154" t="str">
        <f>'LISTING EQUIPEMENTS'!H20</f>
        <v/>
      </c>
      <c r="G20" s="156" t="str">
        <f>IF(ISERROR(VLOOKUP('LISTING EQUIPEMENTS'!D20,BDD!D42:AB65,24,FALSE)),"",(VLOOKUP('LISTING EQUIPEMENTS'!D20,BDD!D42:AB65,24,FALSE)))</f>
        <v/>
      </c>
    </row>
    <row r="21" spans="2:7" ht="15" x14ac:dyDescent="0.2">
      <c r="B21" s="153">
        <f>'LISTING EQUIPEMENTS'!C21</f>
        <v>0</v>
      </c>
      <c r="C21" s="154">
        <f>'LISTING EQUIPEMENTS'!D21</f>
        <v>0</v>
      </c>
      <c r="D21" s="155" t="str">
        <f>'LISTING EQUIPEMENTS'!E21</f>
        <v/>
      </c>
      <c r="E21" s="155">
        <f>'LISTING EQUIPEMENTS'!G21</f>
        <v>0</v>
      </c>
      <c r="F21" s="154" t="str">
        <f>'LISTING EQUIPEMENTS'!H21</f>
        <v/>
      </c>
      <c r="G21" s="156" t="str">
        <f>IF(ISERROR(VLOOKUP('LISTING EQUIPEMENTS'!D21,BDD!D43:AB66,24,FALSE)),"",(VLOOKUP('LISTING EQUIPEMENTS'!D21,BDD!D43:AB66,24,FALSE)))</f>
        <v/>
      </c>
    </row>
    <row r="22" spans="2:7" ht="15" x14ac:dyDescent="0.2">
      <c r="B22" s="153">
        <f>'LISTING EQUIPEMENTS'!C22</f>
        <v>0</v>
      </c>
      <c r="C22" s="154">
        <f>'LISTING EQUIPEMENTS'!D22</f>
        <v>0</v>
      </c>
      <c r="D22" s="155" t="str">
        <f>'LISTING EQUIPEMENTS'!E22</f>
        <v/>
      </c>
      <c r="E22" s="155">
        <f>'LISTING EQUIPEMENTS'!G22</f>
        <v>0</v>
      </c>
      <c r="F22" s="154" t="str">
        <f>'LISTING EQUIPEMENTS'!H22</f>
        <v/>
      </c>
      <c r="G22" s="156" t="str">
        <f>IF(ISERROR(VLOOKUP('LISTING EQUIPEMENTS'!D22,BDD!D44:AB67,24,FALSE)),"",(VLOOKUP('LISTING EQUIPEMENTS'!D22,BDD!D44:AB67,24,FALSE)))</f>
        <v/>
      </c>
    </row>
    <row r="23" spans="2:7" ht="15" x14ac:dyDescent="0.2">
      <c r="B23" s="153">
        <f>'LISTING EQUIPEMENTS'!C23</f>
        <v>0</v>
      </c>
      <c r="C23" s="154">
        <f>'LISTING EQUIPEMENTS'!D23</f>
        <v>0</v>
      </c>
      <c r="D23" s="155" t="str">
        <f>'LISTING EQUIPEMENTS'!E23</f>
        <v/>
      </c>
      <c r="E23" s="155">
        <f>'LISTING EQUIPEMENTS'!G23</f>
        <v>0</v>
      </c>
      <c r="F23" s="154" t="str">
        <f>'LISTING EQUIPEMENTS'!H23</f>
        <v/>
      </c>
      <c r="G23" s="156" t="str">
        <f>IF(ISERROR(VLOOKUP('LISTING EQUIPEMENTS'!D23,BDD!D45:AB68,24,FALSE)),"",(VLOOKUP('LISTING EQUIPEMENTS'!D23,BDD!D45:AB68,24,FALSE)))</f>
        <v/>
      </c>
    </row>
    <row r="24" spans="2:7" ht="15" x14ac:dyDescent="0.2">
      <c r="B24" s="153">
        <f>'LISTING EQUIPEMENTS'!C24</f>
        <v>0</v>
      </c>
      <c r="C24" s="154">
        <f>'LISTING EQUIPEMENTS'!D24</f>
        <v>0</v>
      </c>
      <c r="D24" s="155" t="str">
        <f>'LISTING EQUIPEMENTS'!E24</f>
        <v/>
      </c>
      <c r="E24" s="155">
        <f>'LISTING EQUIPEMENTS'!G24</f>
        <v>0</v>
      </c>
      <c r="F24" s="154" t="str">
        <f>'LISTING EQUIPEMENTS'!H24</f>
        <v/>
      </c>
      <c r="G24" s="156" t="str">
        <f>IF(ISERROR(VLOOKUP('LISTING EQUIPEMENTS'!D24,BDD!D46:AB69,24,FALSE)),"",(VLOOKUP('LISTING EQUIPEMENTS'!D24,BDD!D46:AB69,24,FALSE)))</f>
        <v/>
      </c>
    </row>
    <row r="25" spans="2:7" ht="15" x14ac:dyDescent="0.2">
      <c r="B25" s="153">
        <f>'LISTING EQUIPEMENTS'!C25</f>
        <v>0</v>
      </c>
      <c r="C25" s="154">
        <f>'LISTING EQUIPEMENTS'!D25</f>
        <v>0</v>
      </c>
      <c r="D25" s="155" t="str">
        <f>'LISTING EQUIPEMENTS'!E25</f>
        <v/>
      </c>
      <c r="E25" s="155">
        <f>'LISTING EQUIPEMENTS'!G25</f>
        <v>0</v>
      </c>
      <c r="F25" s="154" t="str">
        <f>'LISTING EQUIPEMENTS'!H25</f>
        <v/>
      </c>
      <c r="G25" s="156" t="str">
        <f>IF(ISERROR(VLOOKUP('LISTING EQUIPEMENTS'!D25,BDD!D47:AB70,24,FALSE)),"",(VLOOKUP('LISTING EQUIPEMENTS'!D25,BDD!D47:AB70,24,FALSE)))</f>
        <v/>
      </c>
    </row>
    <row r="26" spans="2:7" ht="15" x14ac:dyDescent="0.2">
      <c r="B26" s="153">
        <f>'LISTING EQUIPEMENTS'!C26</f>
        <v>0</v>
      </c>
      <c r="C26" s="154">
        <f>'LISTING EQUIPEMENTS'!D26</f>
        <v>0</v>
      </c>
      <c r="D26" s="155" t="str">
        <f>'LISTING EQUIPEMENTS'!E26</f>
        <v/>
      </c>
      <c r="E26" s="155">
        <f>'LISTING EQUIPEMENTS'!G26</f>
        <v>0</v>
      </c>
      <c r="F26" s="154" t="str">
        <f>'LISTING EQUIPEMENTS'!H26</f>
        <v/>
      </c>
      <c r="G26" s="156" t="str">
        <f>IF(ISERROR(VLOOKUP('LISTING EQUIPEMENTS'!D26,BDD!D48:AB71,24,FALSE)),"",(VLOOKUP('LISTING EQUIPEMENTS'!D26,BDD!D48:AB71,24,FALSE)))</f>
        <v/>
      </c>
    </row>
    <row r="27" spans="2:7" ht="15" x14ac:dyDescent="0.2">
      <c r="B27" s="153">
        <f>'LISTING EQUIPEMENTS'!C27</f>
        <v>0</v>
      </c>
      <c r="C27" s="154">
        <f>'LISTING EQUIPEMENTS'!D27</f>
        <v>0</v>
      </c>
      <c r="D27" s="155" t="str">
        <f>'LISTING EQUIPEMENTS'!E27</f>
        <v/>
      </c>
      <c r="E27" s="155">
        <f>'LISTING EQUIPEMENTS'!G27</f>
        <v>0</v>
      </c>
      <c r="F27" s="154" t="str">
        <f>'LISTING EQUIPEMENTS'!H27</f>
        <v/>
      </c>
      <c r="G27" s="156" t="str">
        <f>IF(ISERROR(VLOOKUP('LISTING EQUIPEMENTS'!D27,BDD!D49:AB72,24,FALSE)),"",(VLOOKUP('LISTING EQUIPEMENTS'!D27,BDD!D49:AB72,24,FALSE)))</f>
        <v/>
      </c>
    </row>
    <row r="28" spans="2:7" ht="15" x14ac:dyDescent="0.2">
      <c r="B28" s="153">
        <f>'LISTING EQUIPEMENTS'!C28</f>
        <v>0</v>
      </c>
      <c r="C28" s="154">
        <f>'LISTING EQUIPEMENTS'!D28</f>
        <v>0</v>
      </c>
      <c r="D28" s="155" t="str">
        <f>'LISTING EQUIPEMENTS'!E28</f>
        <v/>
      </c>
      <c r="E28" s="155">
        <f>'LISTING EQUIPEMENTS'!G28</f>
        <v>0</v>
      </c>
      <c r="F28" s="154" t="str">
        <f>'LISTING EQUIPEMENTS'!H28</f>
        <v/>
      </c>
      <c r="G28" s="156" t="str">
        <f>IF(ISERROR(VLOOKUP('LISTING EQUIPEMENTS'!D28,BDD!D50:AB73,24,FALSE)),"",(VLOOKUP('LISTING EQUIPEMENTS'!D28,BDD!D50:AB73,24,FALSE)))</f>
        <v/>
      </c>
    </row>
    <row r="29" spans="2:7" ht="15" x14ac:dyDescent="0.2">
      <c r="B29" s="153">
        <f>'LISTING EQUIPEMENTS'!C29</f>
        <v>0</v>
      </c>
      <c r="C29" s="154">
        <f>'LISTING EQUIPEMENTS'!D29</f>
        <v>0</v>
      </c>
      <c r="D29" s="155" t="str">
        <f>'LISTING EQUIPEMENTS'!E29</f>
        <v/>
      </c>
      <c r="E29" s="155">
        <f>'LISTING EQUIPEMENTS'!G29</f>
        <v>0</v>
      </c>
      <c r="F29" s="154" t="str">
        <f>'LISTING EQUIPEMENTS'!H29</f>
        <v/>
      </c>
      <c r="G29" s="156" t="str">
        <f>IF(ISERROR(VLOOKUP('LISTING EQUIPEMENTS'!D29,BDD!D51:AB74,24,FALSE)),"",(VLOOKUP('LISTING EQUIPEMENTS'!D29,BDD!D51:AB74,24,FALSE)))</f>
        <v/>
      </c>
    </row>
    <row r="30" spans="2:7" ht="15" x14ac:dyDescent="0.2">
      <c r="B30" s="153">
        <f>'LISTING EQUIPEMENTS'!C30</f>
        <v>0</v>
      </c>
      <c r="C30" s="154">
        <f>'LISTING EQUIPEMENTS'!D30</f>
        <v>0</v>
      </c>
      <c r="D30" s="155" t="str">
        <f>'LISTING EQUIPEMENTS'!E30</f>
        <v/>
      </c>
      <c r="E30" s="155">
        <f>'LISTING EQUIPEMENTS'!G30</f>
        <v>0</v>
      </c>
      <c r="F30" s="154" t="str">
        <f>'LISTING EQUIPEMENTS'!H30</f>
        <v/>
      </c>
      <c r="G30" s="156" t="str">
        <f>IF(ISERROR(VLOOKUP('LISTING EQUIPEMENTS'!D30,BDD!D52:AB75,24,FALSE)),"",(VLOOKUP('LISTING EQUIPEMENTS'!D30,BDD!D52:AB75,24,FALSE)))</f>
        <v/>
      </c>
    </row>
    <row r="31" spans="2:7" ht="15" x14ac:dyDescent="0.2">
      <c r="B31" s="153">
        <f>'LISTING EQUIPEMENTS'!C31</f>
        <v>0</v>
      </c>
      <c r="C31" s="154">
        <f>'LISTING EQUIPEMENTS'!D31</f>
        <v>0</v>
      </c>
      <c r="D31" s="155" t="str">
        <f>'LISTING EQUIPEMENTS'!E31</f>
        <v/>
      </c>
      <c r="E31" s="155">
        <f>'LISTING EQUIPEMENTS'!G31</f>
        <v>0</v>
      </c>
      <c r="F31" s="154" t="str">
        <f>'LISTING EQUIPEMENTS'!H31</f>
        <v/>
      </c>
      <c r="G31" s="156" t="str">
        <f>IF(ISERROR(VLOOKUP('LISTING EQUIPEMENTS'!D31,BDD!D53:AB76,24,FALSE)),"",(VLOOKUP('LISTING EQUIPEMENTS'!D31,BDD!D53:AB76,24,FALSE)))</f>
        <v/>
      </c>
    </row>
    <row r="32" spans="2:7" ht="15" x14ac:dyDescent="0.2">
      <c r="B32" s="153">
        <f>'LISTING EQUIPEMENTS'!C32</f>
        <v>0</v>
      </c>
      <c r="C32" s="154">
        <f>'LISTING EQUIPEMENTS'!D32</f>
        <v>0</v>
      </c>
      <c r="D32" s="155" t="str">
        <f>'LISTING EQUIPEMENTS'!E32</f>
        <v/>
      </c>
      <c r="E32" s="155">
        <f>'LISTING EQUIPEMENTS'!G32</f>
        <v>0</v>
      </c>
      <c r="F32" s="154" t="str">
        <f>'LISTING EQUIPEMENTS'!H32</f>
        <v/>
      </c>
      <c r="G32" s="156" t="str">
        <f>IF(ISERROR(VLOOKUP('LISTING EQUIPEMENTS'!D32,BDD!D54:AB77,24,FALSE)),"",(VLOOKUP('LISTING EQUIPEMENTS'!D32,BDD!D54:AB77,24,FALSE)))</f>
        <v/>
      </c>
    </row>
    <row r="33" spans="2:7" ht="15" x14ac:dyDescent="0.2">
      <c r="B33" s="153">
        <f>'LISTING EQUIPEMENTS'!C33</f>
        <v>0</v>
      </c>
      <c r="C33" s="154">
        <f>'LISTING EQUIPEMENTS'!D33</f>
        <v>0</v>
      </c>
      <c r="D33" s="155" t="str">
        <f>'LISTING EQUIPEMENTS'!E33</f>
        <v/>
      </c>
      <c r="E33" s="155">
        <f>'LISTING EQUIPEMENTS'!G33</f>
        <v>0</v>
      </c>
      <c r="F33" s="154" t="str">
        <f>'LISTING EQUIPEMENTS'!H33</f>
        <v/>
      </c>
      <c r="G33" s="156" t="str">
        <f>IF(ISERROR(VLOOKUP('LISTING EQUIPEMENTS'!D33,BDD!D55:AB78,24,FALSE)),"",(VLOOKUP('LISTING EQUIPEMENTS'!D33,BDD!D55:AB78,24,FALSE)))</f>
        <v/>
      </c>
    </row>
    <row r="34" spans="2:7" ht="15" x14ac:dyDescent="0.2">
      <c r="B34" s="153">
        <f>'LISTING EQUIPEMENTS'!C34</f>
        <v>0</v>
      </c>
      <c r="C34" s="154">
        <f>'LISTING EQUIPEMENTS'!D34</f>
        <v>0</v>
      </c>
      <c r="D34" s="155" t="str">
        <f>'LISTING EQUIPEMENTS'!E34</f>
        <v/>
      </c>
      <c r="E34" s="155">
        <f>'LISTING EQUIPEMENTS'!G34</f>
        <v>0</v>
      </c>
      <c r="F34" s="154" t="str">
        <f>'LISTING EQUIPEMENTS'!H34</f>
        <v/>
      </c>
      <c r="G34" s="156" t="str">
        <f>IF(ISERROR(VLOOKUP('LISTING EQUIPEMENTS'!D34,BDD!D56:AB79,24,FALSE)),"",(VLOOKUP('LISTING EQUIPEMENTS'!D34,BDD!D56:AB79,24,FALSE)))</f>
        <v/>
      </c>
    </row>
    <row r="35" spans="2:7" ht="15" x14ac:dyDescent="0.2">
      <c r="B35" s="153">
        <f>'LISTING EQUIPEMENTS'!C35</f>
        <v>0</v>
      </c>
      <c r="C35" s="154">
        <f>'LISTING EQUIPEMENTS'!D35</f>
        <v>0</v>
      </c>
      <c r="D35" s="155" t="str">
        <f>'LISTING EQUIPEMENTS'!E35</f>
        <v/>
      </c>
      <c r="E35" s="155">
        <f>'LISTING EQUIPEMENTS'!G35</f>
        <v>0</v>
      </c>
      <c r="F35" s="154" t="str">
        <f>'LISTING EQUIPEMENTS'!H35</f>
        <v/>
      </c>
      <c r="G35" s="156" t="str">
        <f>IF(ISERROR(VLOOKUP('LISTING EQUIPEMENTS'!D35,BDD!D57:AB80,24,FALSE)),"",(VLOOKUP('LISTING EQUIPEMENTS'!D35,BDD!D57:AB80,24,FALSE)))</f>
        <v/>
      </c>
    </row>
    <row r="36" spans="2:7" ht="15" x14ac:dyDescent="0.2">
      <c r="B36" s="153">
        <f>'LISTING EQUIPEMENTS'!C36</f>
        <v>0</v>
      </c>
      <c r="C36" s="154">
        <f>'LISTING EQUIPEMENTS'!D36</f>
        <v>0</v>
      </c>
      <c r="D36" s="155" t="str">
        <f>'LISTING EQUIPEMENTS'!E36</f>
        <v/>
      </c>
      <c r="E36" s="155">
        <f>'LISTING EQUIPEMENTS'!G36</f>
        <v>0</v>
      </c>
      <c r="F36" s="154" t="str">
        <f>'LISTING EQUIPEMENTS'!H36</f>
        <v/>
      </c>
      <c r="G36" s="156" t="str">
        <f>IF(ISERROR(VLOOKUP('LISTING EQUIPEMENTS'!D36,BDD!D58:AB81,24,FALSE)),"",(VLOOKUP('LISTING EQUIPEMENTS'!D36,BDD!D58:AB81,24,FALSE)))</f>
        <v/>
      </c>
    </row>
    <row r="37" spans="2:7" ht="15" x14ac:dyDescent="0.2">
      <c r="B37" s="153">
        <f>'LISTING EQUIPEMENTS'!C37</f>
        <v>0</v>
      </c>
      <c r="C37" s="154">
        <f>'LISTING EQUIPEMENTS'!D37</f>
        <v>0</v>
      </c>
      <c r="D37" s="155" t="str">
        <f>'LISTING EQUIPEMENTS'!E37</f>
        <v/>
      </c>
      <c r="E37" s="155">
        <f>'LISTING EQUIPEMENTS'!G37</f>
        <v>0</v>
      </c>
      <c r="F37" s="154" t="str">
        <f>'LISTING EQUIPEMENTS'!H37</f>
        <v/>
      </c>
      <c r="G37" s="156" t="str">
        <f>IF(ISERROR(VLOOKUP('LISTING EQUIPEMENTS'!D37,BDD!D59:AB82,24,FALSE)),"",(VLOOKUP('LISTING EQUIPEMENTS'!D37,BDD!D59:AB82,24,FALSE)))</f>
        <v/>
      </c>
    </row>
    <row r="38" spans="2:7" ht="15" x14ac:dyDescent="0.2">
      <c r="B38" s="153">
        <f>'LISTING EQUIPEMENTS'!C38</f>
        <v>0</v>
      </c>
      <c r="C38" s="154">
        <f>'LISTING EQUIPEMENTS'!D38</f>
        <v>0</v>
      </c>
      <c r="D38" s="155" t="str">
        <f>'LISTING EQUIPEMENTS'!E38</f>
        <v/>
      </c>
      <c r="E38" s="155">
        <f>'LISTING EQUIPEMENTS'!G38</f>
        <v>0</v>
      </c>
      <c r="F38" s="154" t="str">
        <f>'LISTING EQUIPEMENTS'!H38</f>
        <v/>
      </c>
      <c r="G38" s="156" t="str">
        <f>IF(ISERROR(VLOOKUP('LISTING EQUIPEMENTS'!D38,BDD!D60:AB83,24,FALSE)),"",(VLOOKUP('LISTING EQUIPEMENTS'!D38,BDD!D60:AB83,24,FALSE)))</f>
        <v/>
      </c>
    </row>
    <row r="39" spans="2:7" ht="15" x14ac:dyDescent="0.2">
      <c r="B39" s="153">
        <f>'LISTING EQUIPEMENTS'!C39</f>
        <v>0</v>
      </c>
      <c r="C39" s="154">
        <f>'LISTING EQUIPEMENTS'!D39</f>
        <v>0</v>
      </c>
      <c r="D39" s="155" t="str">
        <f>'LISTING EQUIPEMENTS'!E39</f>
        <v/>
      </c>
      <c r="E39" s="155">
        <f>'LISTING EQUIPEMENTS'!G39</f>
        <v>0</v>
      </c>
      <c r="F39" s="154" t="str">
        <f>'LISTING EQUIPEMENTS'!H39</f>
        <v/>
      </c>
      <c r="G39" s="156" t="str">
        <f>IF(ISERROR(VLOOKUP('LISTING EQUIPEMENTS'!D39,BDD!D61:AB84,24,FALSE)),"",(VLOOKUP('LISTING EQUIPEMENTS'!D39,BDD!D61:AB84,24,FALSE)))</f>
        <v/>
      </c>
    </row>
    <row r="40" spans="2:7" ht="15" x14ac:dyDescent="0.2">
      <c r="B40" s="153">
        <f>'LISTING EQUIPEMENTS'!C40</f>
        <v>0</v>
      </c>
      <c r="C40" s="154">
        <f>'LISTING EQUIPEMENTS'!D40</f>
        <v>0</v>
      </c>
      <c r="D40" s="155" t="str">
        <f>'LISTING EQUIPEMENTS'!E40</f>
        <v/>
      </c>
      <c r="E40" s="155">
        <f>'LISTING EQUIPEMENTS'!G40</f>
        <v>0</v>
      </c>
      <c r="F40" s="154" t="str">
        <f>'LISTING EQUIPEMENTS'!H40</f>
        <v/>
      </c>
      <c r="G40" s="156" t="str">
        <f>IF(ISERROR(VLOOKUP('LISTING EQUIPEMENTS'!D40,BDD!D62:AB85,24,FALSE)),"",(VLOOKUP('LISTING EQUIPEMENTS'!D40,BDD!D62:AB85,24,FALSE)))</f>
        <v/>
      </c>
    </row>
    <row r="41" spans="2:7" ht="15" x14ac:dyDescent="0.2">
      <c r="B41" s="153">
        <f>'LISTING EQUIPEMENTS'!C41</f>
        <v>0</v>
      </c>
      <c r="C41" s="154">
        <f>'LISTING EQUIPEMENTS'!D41</f>
        <v>0</v>
      </c>
      <c r="D41" s="155" t="str">
        <f>'LISTING EQUIPEMENTS'!E41</f>
        <v/>
      </c>
      <c r="E41" s="155">
        <f>'LISTING EQUIPEMENTS'!G41</f>
        <v>0</v>
      </c>
      <c r="F41" s="154" t="str">
        <f>'LISTING EQUIPEMENTS'!H41</f>
        <v/>
      </c>
      <c r="G41" s="156" t="str">
        <f>IF(ISERROR(VLOOKUP('LISTING EQUIPEMENTS'!D41,BDD!D63:AB86,24,FALSE)),"",(VLOOKUP('LISTING EQUIPEMENTS'!D41,BDD!D63:AB86,24,FALSE)))</f>
        <v/>
      </c>
    </row>
    <row r="42" spans="2:7" ht="15" x14ac:dyDescent="0.2">
      <c r="B42" s="153">
        <f>'LISTING EQUIPEMENTS'!C42</f>
        <v>0</v>
      </c>
      <c r="C42" s="154">
        <f>'LISTING EQUIPEMENTS'!D42</f>
        <v>0</v>
      </c>
      <c r="D42" s="155" t="str">
        <f>'LISTING EQUIPEMENTS'!E42</f>
        <v/>
      </c>
      <c r="E42" s="155">
        <f>'LISTING EQUIPEMENTS'!G42</f>
        <v>0</v>
      </c>
      <c r="F42" s="154" t="str">
        <f>'LISTING EQUIPEMENTS'!H42</f>
        <v/>
      </c>
      <c r="G42" s="156" t="str">
        <f>IF(ISERROR(VLOOKUP('LISTING EQUIPEMENTS'!D42,BDD!D64:AB87,24,FALSE)),"",(VLOOKUP('LISTING EQUIPEMENTS'!D42,BDD!D64:AB87,24,FALSE)))</f>
        <v/>
      </c>
    </row>
    <row r="43" spans="2:7" ht="15" x14ac:dyDescent="0.2">
      <c r="B43" s="153">
        <f>'LISTING EQUIPEMENTS'!C43</f>
        <v>0</v>
      </c>
      <c r="C43" s="154">
        <f>'LISTING EQUIPEMENTS'!D43</f>
        <v>0</v>
      </c>
      <c r="D43" s="155" t="str">
        <f>'LISTING EQUIPEMENTS'!E43</f>
        <v/>
      </c>
      <c r="E43" s="155">
        <f>'LISTING EQUIPEMENTS'!G43</f>
        <v>0</v>
      </c>
      <c r="F43" s="154" t="str">
        <f>'LISTING EQUIPEMENTS'!H43</f>
        <v/>
      </c>
      <c r="G43" s="156" t="str">
        <f>IF(ISERROR(VLOOKUP('LISTING EQUIPEMENTS'!D43,BDD!D65:AB88,24,FALSE)),"",(VLOOKUP('LISTING EQUIPEMENTS'!D43,BDD!D65:AB88,24,FALSE)))</f>
        <v/>
      </c>
    </row>
    <row r="44" spans="2:7" ht="15" x14ac:dyDescent="0.2">
      <c r="B44" s="153">
        <f>'LISTING EQUIPEMENTS'!C44</f>
        <v>0</v>
      </c>
      <c r="C44" s="154">
        <f>'LISTING EQUIPEMENTS'!D44</f>
        <v>0</v>
      </c>
      <c r="D44" s="155" t="str">
        <f>'LISTING EQUIPEMENTS'!E44</f>
        <v/>
      </c>
      <c r="E44" s="155">
        <f>'LISTING EQUIPEMENTS'!G44</f>
        <v>0</v>
      </c>
      <c r="F44" s="154" t="str">
        <f>'LISTING EQUIPEMENTS'!H44</f>
        <v/>
      </c>
      <c r="G44" s="156" t="str">
        <f>IF(ISERROR(VLOOKUP('LISTING EQUIPEMENTS'!D44,BDD!D66:AB89,24,FALSE)),"",(VLOOKUP('LISTING EQUIPEMENTS'!D44,BDD!D66:AB89,24,FALSE)))</f>
        <v/>
      </c>
    </row>
    <row r="45" spans="2:7" ht="15" x14ac:dyDescent="0.2">
      <c r="B45" s="153">
        <f>'LISTING EQUIPEMENTS'!C45</f>
        <v>0</v>
      </c>
      <c r="C45" s="154">
        <f>'LISTING EQUIPEMENTS'!D45</f>
        <v>0</v>
      </c>
      <c r="D45" s="155" t="str">
        <f>'LISTING EQUIPEMENTS'!E45</f>
        <v/>
      </c>
      <c r="E45" s="155">
        <f>'LISTING EQUIPEMENTS'!G45</f>
        <v>0</v>
      </c>
      <c r="F45" s="154" t="str">
        <f>'LISTING EQUIPEMENTS'!H45</f>
        <v/>
      </c>
      <c r="G45" s="156" t="str">
        <f>IF(ISERROR(VLOOKUP('LISTING EQUIPEMENTS'!D45,BDD!D67:AB90,24,FALSE)),"",(VLOOKUP('LISTING EQUIPEMENTS'!D45,BDD!D67:AB90,24,FALSE)))</f>
        <v/>
      </c>
    </row>
    <row r="46" spans="2:7" ht="15" x14ac:dyDescent="0.2">
      <c r="B46" s="153">
        <f>'LISTING EQUIPEMENTS'!C46</f>
        <v>0</v>
      </c>
      <c r="C46" s="154">
        <f>'LISTING EQUIPEMENTS'!D46</f>
        <v>0</v>
      </c>
      <c r="D46" s="155" t="str">
        <f>'LISTING EQUIPEMENTS'!E46</f>
        <v/>
      </c>
      <c r="E46" s="155">
        <f>'LISTING EQUIPEMENTS'!G46</f>
        <v>0</v>
      </c>
      <c r="F46" s="154" t="str">
        <f>'LISTING EQUIPEMENTS'!H46</f>
        <v/>
      </c>
      <c r="G46" s="156" t="str">
        <f>IF(ISERROR(VLOOKUP('LISTING EQUIPEMENTS'!D46,BDD!D68:AB91,24,FALSE)),"",(VLOOKUP('LISTING EQUIPEMENTS'!D46,BDD!D68:AB91,24,FALSE)))</f>
        <v/>
      </c>
    </row>
    <row r="47" spans="2:7" ht="15" x14ac:dyDescent="0.2">
      <c r="B47" s="153">
        <f>'LISTING EQUIPEMENTS'!C47</f>
        <v>0</v>
      </c>
      <c r="C47" s="154">
        <f>'LISTING EQUIPEMENTS'!D47</f>
        <v>0</v>
      </c>
      <c r="D47" s="155" t="str">
        <f>'LISTING EQUIPEMENTS'!E47</f>
        <v/>
      </c>
      <c r="E47" s="155">
        <f>'LISTING EQUIPEMENTS'!G47</f>
        <v>0</v>
      </c>
      <c r="F47" s="154" t="str">
        <f>'LISTING EQUIPEMENTS'!H47</f>
        <v/>
      </c>
      <c r="G47" s="156" t="str">
        <f>IF(ISERROR(VLOOKUP('LISTING EQUIPEMENTS'!D47,BDD!D69:AB92,24,FALSE)),"",(VLOOKUP('LISTING EQUIPEMENTS'!D47,BDD!D69:AB92,24,FALSE)))</f>
        <v/>
      </c>
    </row>
    <row r="48" spans="2:7" ht="15" x14ac:dyDescent="0.2">
      <c r="B48" s="153">
        <f>'LISTING EQUIPEMENTS'!C48</f>
        <v>0</v>
      </c>
      <c r="C48" s="154">
        <f>'LISTING EQUIPEMENTS'!D48</f>
        <v>0</v>
      </c>
      <c r="D48" s="155" t="str">
        <f>'LISTING EQUIPEMENTS'!E48</f>
        <v/>
      </c>
      <c r="E48" s="155">
        <f>'LISTING EQUIPEMENTS'!G48</f>
        <v>0</v>
      </c>
      <c r="F48" s="154" t="str">
        <f>'LISTING EQUIPEMENTS'!H48</f>
        <v/>
      </c>
      <c r="G48" s="156" t="str">
        <f>IF(ISERROR(VLOOKUP('LISTING EQUIPEMENTS'!D48,BDD!D70:AB93,24,FALSE)),"",(VLOOKUP('LISTING EQUIPEMENTS'!D48,BDD!D70:AB93,24,FALSE)))</f>
        <v/>
      </c>
    </row>
    <row r="49" spans="1:7" s="44" customFormat="1" ht="15" x14ac:dyDescent="0.2">
      <c r="A49" s="3"/>
      <c r="B49" s="153">
        <f>'LISTING EQUIPEMENTS'!C49</f>
        <v>0</v>
      </c>
      <c r="C49" s="154">
        <f>'LISTING EQUIPEMENTS'!D49</f>
        <v>0</v>
      </c>
      <c r="D49" s="155" t="str">
        <f>'LISTING EQUIPEMENTS'!E49</f>
        <v/>
      </c>
      <c r="E49" s="155">
        <f>'LISTING EQUIPEMENTS'!G49</f>
        <v>0</v>
      </c>
      <c r="F49" s="154" t="str">
        <f>'LISTING EQUIPEMENTS'!H49</f>
        <v/>
      </c>
      <c r="G49" s="156" t="str">
        <f>IF(ISERROR(VLOOKUP('LISTING EQUIPEMENTS'!D49,BDD!D71:AB94,24,FALSE)),"",(VLOOKUP('LISTING EQUIPEMENTS'!D49,BDD!D71:AB94,24,FALSE)))</f>
        <v/>
      </c>
    </row>
    <row r="50" spans="1:7" ht="15" x14ac:dyDescent="0.2">
      <c r="A50" s="44"/>
      <c r="B50" s="153">
        <f>'LISTING EQUIPEMENTS'!C50</f>
        <v>0</v>
      </c>
      <c r="C50" s="154">
        <f>'LISTING EQUIPEMENTS'!D50</f>
        <v>0</v>
      </c>
      <c r="D50" s="155" t="str">
        <f>'LISTING EQUIPEMENTS'!E50</f>
        <v/>
      </c>
      <c r="E50" s="155">
        <f>'LISTING EQUIPEMENTS'!G50</f>
        <v>0</v>
      </c>
      <c r="F50" s="154" t="str">
        <f>'LISTING EQUIPEMENTS'!H50</f>
        <v/>
      </c>
      <c r="G50" s="156" t="str">
        <f>IF(ISERROR(VLOOKUP('LISTING EQUIPEMENTS'!D50,BDD!D72:AB95,24,FALSE)),"",(VLOOKUP('LISTING EQUIPEMENTS'!D50,BDD!D72:AB95,24,FALSE)))</f>
        <v/>
      </c>
    </row>
    <row r="51" spans="1:7" ht="17.25" customHeight="1" x14ac:dyDescent="0.2">
      <c r="B51" s="153">
        <f>'LISTING EQUIPEMENTS'!C51</f>
        <v>0</v>
      </c>
      <c r="C51" s="154">
        <f>'LISTING EQUIPEMENTS'!D51</f>
        <v>0</v>
      </c>
      <c r="D51" s="155" t="str">
        <f>'LISTING EQUIPEMENTS'!E51</f>
        <v/>
      </c>
      <c r="E51" s="155">
        <f>'LISTING EQUIPEMENTS'!G51</f>
        <v>0</v>
      </c>
      <c r="F51" s="154" t="str">
        <f>'LISTING EQUIPEMENTS'!H51</f>
        <v/>
      </c>
      <c r="G51" s="156" t="str">
        <f>IF(ISERROR(VLOOKUP('LISTING EQUIPEMENTS'!D51,BDD!D73:AB96,24,FALSE)),"",(VLOOKUP('LISTING EQUIPEMENTS'!D51,BDD!D73:AB96,24,FALSE)))</f>
        <v/>
      </c>
    </row>
    <row r="52" spans="1:7" ht="15" x14ac:dyDescent="0.2">
      <c r="B52" s="153">
        <f>'LISTING EQUIPEMENTS'!C52</f>
        <v>0</v>
      </c>
      <c r="C52" s="154">
        <f>'LISTING EQUIPEMENTS'!D52</f>
        <v>0</v>
      </c>
      <c r="D52" s="155" t="str">
        <f>'LISTING EQUIPEMENTS'!E52</f>
        <v/>
      </c>
      <c r="E52" s="155">
        <f>'LISTING EQUIPEMENTS'!G52</f>
        <v>0</v>
      </c>
      <c r="F52" s="154" t="str">
        <f>'LISTING EQUIPEMENTS'!H52</f>
        <v/>
      </c>
      <c r="G52" s="156" t="str">
        <f>IF(ISERROR(VLOOKUP('LISTING EQUIPEMENTS'!D52,BDD!D74:AB97,24,FALSE)),"",(VLOOKUP('LISTING EQUIPEMENTS'!D52,BDD!D74:AB97,24,FALSE)))</f>
        <v/>
      </c>
    </row>
    <row r="53" spans="1:7" ht="15" x14ac:dyDescent="0.2">
      <c r="B53" s="153">
        <f>'LISTING EQUIPEMENTS'!C53</f>
        <v>0</v>
      </c>
      <c r="C53" s="154">
        <f>'LISTING EQUIPEMENTS'!D53</f>
        <v>0</v>
      </c>
      <c r="D53" s="155" t="str">
        <f>'LISTING EQUIPEMENTS'!E53</f>
        <v/>
      </c>
      <c r="E53" s="155">
        <f>'LISTING EQUIPEMENTS'!G53</f>
        <v>0</v>
      </c>
      <c r="F53" s="154" t="str">
        <f>'LISTING EQUIPEMENTS'!H53</f>
        <v/>
      </c>
      <c r="G53" s="156" t="str">
        <f>IF(ISERROR(VLOOKUP('LISTING EQUIPEMENTS'!D53,BDD!D75:AB98,24,FALSE)),"",(VLOOKUP('LISTING EQUIPEMENTS'!D53,BDD!D75:AB98,24,FALSE)))</f>
        <v/>
      </c>
    </row>
    <row r="54" spans="1:7" ht="15" x14ac:dyDescent="0.2">
      <c r="B54" s="153">
        <f>'LISTING EQUIPEMENTS'!C54</f>
        <v>0</v>
      </c>
      <c r="C54" s="154">
        <f>'LISTING EQUIPEMENTS'!D54</f>
        <v>0</v>
      </c>
      <c r="D54" s="155" t="str">
        <f>'LISTING EQUIPEMENTS'!E54</f>
        <v/>
      </c>
      <c r="E54" s="155">
        <f>'LISTING EQUIPEMENTS'!G54</f>
        <v>0</v>
      </c>
      <c r="F54" s="154" t="str">
        <f>'LISTING EQUIPEMENTS'!H54</f>
        <v/>
      </c>
      <c r="G54" s="156" t="str">
        <f>IF(ISERROR(VLOOKUP('LISTING EQUIPEMENTS'!D54,BDD!D76:AB99,24,FALSE)),"",(VLOOKUP('LISTING EQUIPEMENTS'!D54,BDD!D76:AB99,24,FALSE)))</f>
        <v/>
      </c>
    </row>
    <row r="55" spans="1:7" ht="15" x14ac:dyDescent="0.2">
      <c r="B55" s="153">
        <f>'LISTING EQUIPEMENTS'!C55</f>
        <v>0</v>
      </c>
      <c r="C55" s="154">
        <f>'LISTING EQUIPEMENTS'!D55</f>
        <v>0</v>
      </c>
      <c r="D55" s="155" t="str">
        <f>'LISTING EQUIPEMENTS'!E55</f>
        <v/>
      </c>
      <c r="E55" s="155">
        <f>'LISTING EQUIPEMENTS'!G55</f>
        <v>0</v>
      </c>
      <c r="F55" s="154" t="str">
        <f>'LISTING EQUIPEMENTS'!H55</f>
        <v/>
      </c>
      <c r="G55" s="156" t="str">
        <f>IF(ISERROR(VLOOKUP('LISTING EQUIPEMENTS'!D55,BDD!D77:AB100,24,FALSE)),"",(VLOOKUP('LISTING EQUIPEMENTS'!D55,BDD!D77:AB100,24,FALSE)))</f>
        <v/>
      </c>
    </row>
    <row r="56" spans="1:7" ht="15" x14ac:dyDescent="0.2">
      <c r="B56" s="153">
        <f>'LISTING EQUIPEMENTS'!C56</f>
        <v>0</v>
      </c>
      <c r="C56" s="154">
        <f>'LISTING EQUIPEMENTS'!D56</f>
        <v>0</v>
      </c>
      <c r="D56" s="155" t="str">
        <f>'LISTING EQUIPEMENTS'!E56</f>
        <v/>
      </c>
      <c r="E56" s="155">
        <f>'LISTING EQUIPEMENTS'!G56</f>
        <v>0</v>
      </c>
      <c r="F56" s="154" t="str">
        <f>'LISTING EQUIPEMENTS'!H56</f>
        <v/>
      </c>
      <c r="G56" s="156" t="str">
        <f>IF(ISERROR(VLOOKUP('LISTING EQUIPEMENTS'!D56,BDD!D78:AB101,24,FALSE)),"",(VLOOKUP('LISTING EQUIPEMENTS'!D56,BDD!D78:AB101,24,FALSE)))</f>
        <v/>
      </c>
    </row>
  </sheetData>
  <mergeCells count="7">
    <mergeCell ref="G1:G4"/>
    <mergeCell ref="B1:B4"/>
    <mergeCell ref="A1:A4"/>
    <mergeCell ref="D1:D4"/>
    <mergeCell ref="E1:E4"/>
    <mergeCell ref="F1:F4"/>
    <mergeCell ref="C1:C4"/>
  </mergeCells>
  <conditionalFormatting sqref="A5:G5">
    <cfRule type="expression" dxfId="0" priority="1">
      <formula>AND($B5="LOCAL")</formula>
    </cfRule>
  </conditionalFormatting>
  <printOptions horizontalCentered="1"/>
  <pageMargins left="0.19685039370078741" right="0.19685039370078741" top="0.35433070866141736" bottom="0.70866141732283472" header="0.31496062992125984" footer="0.35433070866141736"/>
  <pageSetup paperSize="9" scale="50" orientation="landscape" r:id="rId1"/>
  <headerFooter alignWithMargins="0">
    <oddFooter>&amp;RPage &amp;P / &amp;N</oddFooter>
  </headerFooter>
  <drawing r:id="rId2"/>
  <tableParts count="1">
    <tablePart r:id="rId3"/>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B1:AC50"/>
  <sheetViews>
    <sheetView topLeftCell="B1" zoomScale="70" zoomScaleNormal="70" workbookViewId="0">
      <selection activeCell="D28" sqref="D28"/>
    </sheetView>
  </sheetViews>
  <sheetFormatPr baseColWidth="10" defaultRowHeight="12.75" x14ac:dyDescent="0.2"/>
  <cols>
    <col min="4" max="4" width="65.85546875" customWidth="1"/>
    <col min="5" max="5" width="23.7109375" customWidth="1"/>
    <col min="7" max="7" width="23.140625" customWidth="1"/>
    <col min="8" max="8" width="9.42578125" bestFit="1" customWidth="1"/>
    <col min="9" max="9" width="8.7109375" bestFit="1" customWidth="1"/>
    <col min="10" max="10" width="5.140625" bestFit="1" customWidth="1"/>
    <col min="11" max="11" width="9.42578125" bestFit="1" customWidth="1"/>
    <col min="12" max="12" width="9.28515625" bestFit="1" customWidth="1"/>
    <col min="13" max="13" width="5.140625" bestFit="1" customWidth="1"/>
    <col min="14" max="14" width="9.42578125" bestFit="1" customWidth="1"/>
    <col min="15" max="15" width="9.28515625" bestFit="1" customWidth="1"/>
    <col min="16" max="16" width="5.140625" bestFit="1" customWidth="1"/>
    <col min="17" max="17" width="10.7109375" bestFit="1" customWidth="1"/>
    <col min="18" max="18" width="12" bestFit="1" customWidth="1"/>
    <col min="19" max="19" width="5.140625" bestFit="1" customWidth="1"/>
    <col min="20" max="20" width="10.7109375" bestFit="1" customWidth="1"/>
    <col min="21" max="21" width="12" bestFit="1" customWidth="1"/>
    <col min="22" max="22" width="5.140625" bestFit="1" customWidth="1"/>
    <col min="23" max="23" width="6.5703125" bestFit="1" customWidth="1"/>
    <col min="24" max="24" width="5" bestFit="1" customWidth="1"/>
    <col min="27" max="27" width="154" customWidth="1"/>
  </cols>
  <sheetData>
    <row r="1" spans="2:27" ht="13.5" thickBot="1" x14ac:dyDescent="0.25">
      <c r="E1">
        <v>2</v>
      </c>
      <c r="F1">
        <v>3</v>
      </c>
      <c r="G1">
        <v>4</v>
      </c>
      <c r="H1">
        <v>5</v>
      </c>
      <c r="I1">
        <v>6</v>
      </c>
      <c r="J1">
        <v>7</v>
      </c>
      <c r="K1">
        <v>8</v>
      </c>
      <c r="L1">
        <v>9</v>
      </c>
      <c r="M1">
        <v>10</v>
      </c>
      <c r="N1">
        <v>11</v>
      </c>
      <c r="O1">
        <v>12</v>
      </c>
      <c r="P1">
        <v>13</v>
      </c>
      <c r="Q1">
        <v>14</v>
      </c>
      <c r="R1">
        <v>15</v>
      </c>
      <c r="S1">
        <v>16</v>
      </c>
      <c r="T1">
        <v>17</v>
      </c>
      <c r="U1">
        <v>18</v>
      </c>
      <c r="V1">
        <v>19</v>
      </c>
      <c r="W1">
        <v>20</v>
      </c>
      <c r="X1">
        <v>21</v>
      </c>
      <c r="Y1">
        <v>22</v>
      </c>
      <c r="Z1">
        <v>23</v>
      </c>
    </row>
    <row r="2" spans="2:27" x14ac:dyDescent="0.2">
      <c r="B2" s="5"/>
      <c r="C2" s="5"/>
      <c r="D2" s="6"/>
      <c r="E2" s="7"/>
      <c r="F2" s="7"/>
      <c r="G2" s="8" t="s">
        <v>12</v>
      </c>
      <c r="H2" s="216" t="s">
        <v>0</v>
      </c>
      <c r="I2" s="217"/>
      <c r="J2" s="217"/>
      <c r="K2" s="217"/>
      <c r="L2" s="217"/>
      <c r="M2" s="218"/>
      <c r="N2" s="189" t="s">
        <v>75</v>
      </c>
      <c r="O2" s="196"/>
      <c r="P2" s="197"/>
      <c r="Q2" s="216" t="s">
        <v>1</v>
      </c>
      <c r="R2" s="217"/>
      <c r="S2" s="217"/>
      <c r="T2" s="217"/>
      <c r="U2" s="217"/>
      <c r="V2" s="217"/>
      <c r="W2" s="217"/>
      <c r="X2" s="219"/>
      <c r="Y2" s="9" t="s">
        <v>73</v>
      </c>
      <c r="Z2" s="10"/>
      <c r="AA2" s="10"/>
    </row>
    <row r="3" spans="2:27" x14ac:dyDescent="0.2">
      <c r="B3" s="11" t="s">
        <v>94</v>
      </c>
      <c r="C3" s="11" t="s">
        <v>173</v>
      </c>
      <c r="D3" s="12" t="s">
        <v>15</v>
      </c>
      <c r="E3" s="12" t="s">
        <v>18</v>
      </c>
      <c r="F3" s="12" t="s">
        <v>13</v>
      </c>
      <c r="G3" s="13"/>
      <c r="H3" s="124" t="s">
        <v>2</v>
      </c>
      <c r="I3" s="25"/>
      <c r="J3" s="141"/>
      <c r="K3" s="193" t="s">
        <v>3</v>
      </c>
      <c r="L3" s="194"/>
      <c r="M3" s="195"/>
      <c r="N3" s="198"/>
      <c r="O3" s="199"/>
      <c r="P3" s="200"/>
      <c r="Q3" s="193" t="s">
        <v>4</v>
      </c>
      <c r="R3" s="194"/>
      <c r="S3" s="195"/>
      <c r="T3" s="193" t="s">
        <v>5</v>
      </c>
      <c r="U3" s="194"/>
      <c r="V3" s="195"/>
      <c r="W3" s="187" t="s">
        <v>78</v>
      </c>
      <c r="X3" s="220"/>
      <c r="Y3" s="14" t="s">
        <v>74</v>
      </c>
      <c r="Z3" s="15" t="s">
        <v>63</v>
      </c>
      <c r="AA3" s="15" t="s">
        <v>146</v>
      </c>
    </row>
    <row r="4" spans="2:27" ht="25.5" x14ac:dyDescent="0.2">
      <c r="B4" s="16"/>
      <c r="C4" s="16"/>
      <c r="D4" s="17"/>
      <c r="E4" s="18"/>
      <c r="F4" s="18"/>
      <c r="G4" s="19" t="s">
        <v>14</v>
      </c>
      <c r="H4" s="20" t="s">
        <v>6</v>
      </c>
      <c r="I4" s="21" t="s">
        <v>7</v>
      </c>
      <c r="J4" s="140" t="s">
        <v>17</v>
      </c>
      <c r="K4" s="22" t="s">
        <v>6</v>
      </c>
      <c r="L4" s="23" t="s">
        <v>8</v>
      </c>
      <c r="M4" s="140" t="s">
        <v>17</v>
      </c>
      <c r="N4" s="22" t="s">
        <v>6</v>
      </c>
      <c r="O4" s="23" t="s">
        <v>8</v>
      </c>
      <c r="P4" s="140" t="s">
        <v>17</v>
      </c>
      <c r="Q4" s="22" t="s">
        <v>9</v>
      </c>
      <c r="R4" s="24" t="s">
        <v>10</v>
      </c>
      <c r="S4" s="140" t="s">
        <v>17</v>
      </c>
      <c r="T4" s="20" t="s">
        <v>11</v>
      </c>
      <c r="U4" s="24" t="s">
        <v>10</v>
      </c>
      <c r="V4" s="25" t="s">
        <v>17</v>
      </c>
      <c r="W4" s="26" t="s">
        <v>16</v>
      </c>
      <c r="X4" s="140" t="s">
        <v>17</v>
      </c>
      <c r="Y4" s="27" t="s">
        <v>24</v>
      </c>
      <c r="Z4" s="28" t="s">
        <v>64</v>
      </c>
      <c r="AA4" s="28"/>
    </row>
    <row r="5" spans="2:27" x14ac:dyDescent="0.2">
      <c r="B5" s="130"/>
      <c r="C5" s="130" t="s">
        <v>173</v>
      </c>
      <c r="D5" s="149" t="s">
        <v>140</v>
      </c>
      <c r="E5" s="148"/>
      <c r="F5" s="148"/>
      <c r="G5" s="148"/>
      <c r="H5" s="148"/>
      <c r="I5" s="148"/>
      <c r="J5" s="148"/>
      <c r="K5" s="148"/>
      <c r="L5" s="148"/>
      <c r="M5" s="148"/>
      <c r="N5" s="148"/>
      <c r="O5" s="148"/>
      <c r="P5" s="148"/>
      <c r="Q5" s="148"/>
      <c r="R5" s="148"/>
      <c r="S5" s="148"/>
      <c r="T5" s="148"/>
      <c r="U5" s="148"/>
      <c r="V5" s="148"/>
      <c r="W5" s="148"/>
      <c r="X5" s="148"/>
      <c r="Y5" s="148"/>
      <c r="Z5" s="148"/>
      <c r="AA5" s="147"/>
    </row>
    <row r="6" spans="2:27" x14ac:dyDescent="0.2">
      <c r="B6" s="130"/>
      <c r="C6" s="130" t="s">
        <v>173</v>
      </c>
      <c r="D6" s="150" t="s">
        <v>174</v>
      </c>
      <c r="E6" s="148"/>
      <c r="F6" s="148"/>
      <c r="G6" s="148"/>
      <c r="H6" s="148"/>
      <c r="I6" s="148"/>
      <c r="J6" s="148"/>
      <c r="K6" s="148"/>
      <c r="L6" s="148"/>
      <c r="M6" s="148"/>
      <c r="N6" s="148"/>
      <c r="O6" s="148"/>
      <c r="P6" s="148"/>
      <c r="Q6" s="148"/>
      <c r="R6" s="148"/>
      <c r="S6" s="148"/>
      <c r="T6" s="148"/>
      <c r="U6" s="148"/>
      <c r="V6" s="148"/>
      <c r="W6" s="148"/>
      <c r="X6" s="148"/>
      <c r="Y6" s="148"/>
      <c r="Z6" s="148"/>
      <c r="AA6" s="147"/>
    </row>
    <row r="7" spans="2:27" x14ac:dyDescent="0.2">
      <c r="B7" s="130"/>
      <c r="C7" s="130" t="s">
        <v>173</v>
      </c>
      <c r="D7" s="149" t="s">
        <v>175</v>
      </c>
      <c r="E7" s="148"/>
      <c r="F7" s="148"/>
      <c r="G7" s="148"/>
      <c r="H7" s="148"/>
      <c r="I7" s="148"/>
      <c r="J7" s="148"/>
      <c r="K7" s="148"/>
      <c r="L7" s="148"/>
      <c r="M7" s="148"/>
      <c r="N7" s="148"/>
      <c r="O7" s="148"/>
      <c r="P7" s="148"/>
      <c r="Q7" s="148"/>
      <c r="R7" s="148"/>
      <c r="S7" s="148"/>
      <c r="T7" s="148"/>
      <c r="U7" s="148"/>
      <c r="V7" s="148"/>
      <c r="W7" s="148"/>
      <c r="X7" s="148"/>
      <c r="Y7" s="148"/>
      <c r="Z7" s="148"/>
      <c r="AA7" s="147"/>
    </row>
    <row r="8" spans="2:27" x14ac:dyDescent="0.2">
      <c r="B8" s="130"/>
      <c r="C8" s="130" t="s">
        <v>173</v>
      </c>
      <c r="D8" s="150" t="s">
        <v>176</v>
      </c>
      <c r="E8" s="148"/>
      <c r="F8" s="148"/>
      <c r="G8" s="148"/>
      <c r="H8" s="148"/>
      <c r="I8" s="148"/>
      <c r="J8" s="148"/>
      <c r="K8" s="148"/>
      <c r="L8" s="148"/>
      <c r="M8" s="148"/>
      <c r="N8" s="148"/>
      <c r="O8" s="148"/>
      <c r="P8" s="148"/>
      <c r="Q8" s="148"/>
      <c r="R8" s="148"/>
      <c r="S8" s="148"/>
      <c r="T8" s="148"/>
      <c r="U8" s="148"/>
      <c r="V8" s="148"/>
      <c r="W8" s="148"/>
      <c r="X8" s="148"/>
      <c r="Y8" s="148"/>
      <c r="Z8" s="148"/>
      <c r="AA8" s="147"/>
    </row>
    <row r="9" spans="2:27" x14ac:dyDescent="0.2">
      <c r="B9" s="130"/>
      <c r="C9" s="130" t="s">
        <v>173</v>
      </c>
      <c r="D9" s="149" t="s">
        <v>177</v>
      </c>
      <c r="E9" s="148"/>
      <c r="F9" s="148"/>
      <c r="G9" s="148"/>
      <c r="H9" s="148"/>
      <c r="I9" s="148"/>
      <c r="J9" s="148"/>
      <c r="K9" s="148"/>
      <c r="L9" s="148"/>
      <c r="M9" s="148"/>
      <c r="N9" s="148"/>
      <c r="O9" s="148"/>
      <c r="P9" s="148"/>
      <c r="Q9" s="148"/>
      <c r="R9" s="148"/>
      <c r="S9" s="148"/>
      <c r="T9" s="148"/>
      <c r="U9" s="148"/>
      <c r="V9" s="148"/>
      <c r="W9" s="148"/>
      <c r="X9" s="148"/>
      <c r="Y9" s="148"/>
      <c r="Z9" s="148"/>
      <c r="AA9" s="147"/>
    </row>
    <row r="10" spans="2:27" x14ac:dyDescent="0.2">
      <c r="B10" s="130"/>
      <c r="C10" s="130" t="s">
        <v>173</v>
      </c>
      <c r="D10" s="150" t="s">
        <v>178</v>
      </c>
      <c r="E10" s="148"/>
      <c r="F10" s="148"/>
      <c r="G10" s="148"/>
      <c r="H10" s="148"/>
      <c r="I10" s="148"/>
      <c r="J10" s="148"/>
      <c r="K10" s="148"/>
      <c r="L10" s="148"/>
      <c r="M10" s="148"/>
      <c r="N10" s="148"/>
      <c r="O10" s="148"/>
      <c r="P10" s="148"/>
      <c r="Q10" s="148"/>
      <c r="R10" s="148"/>
      <c r="S10" s="148"/>
      <c r="T10" s="148"/>
      <c r="U10" s="148"/>
      <c r="V10" s="148"/>
      <c r="W10" s="148"/>
      <c r="X10" s="148"/>
      <c r="Y10" s="148"/>
      <c r="Z10" s="148"/>
      <c r="AA10" s="147"/>
    </row>
    <row r="11" spans="2:27" x14ac:dyDescent="0.2">
      <c r="B11" s="130"/>
      <c r="C11" s="130" t="s">
        <v>173</v>
      </c>
      <c r="D11" s="149" t="s">
        <v>179</v>
      </c>
      <c r="E11" s="148"/>
      <c r="F11" s="148"/>
      <c r="G11" s="148"/>
      <c r="H11" s="148"/>
      <c r="I11" s="148"/>
      <c r="J11" s="148"/>
      <c r="K11" s="148"/>
      <c r="L11" s="148"/>
      <c r="M11" s="148"/>
      <c r="N11" s="148"/>
      <c r="O11" s="148"/>
      <c r="P11" s="148"/>
      <c r="Q11" s="148"/>
      <c r="R11" s="148"/>
      <c r="S11" s="148"/>
      <c r="T11" s="148"/>
      <c r="U11" s="148"/>
      <c r="V11" s="148"/>
      <c r="W11" s="148"/>
      <c r="X11" s="148"/>
      <c r="Y11" s="148"/>
      <c r="Z11" s="148"/>
      <c r="AA11" s="147"/>
    </row>
    <row r="12" spans="2:27" x14ac:dyDescent="0.2">
      <c r="B12" s="130"/>
      <c r="C12" s="130" t="s">
        <v>173</v>
      </c>
      <c r="D12" s="150" t="s">
        <v>180</v>
      </c>
      <c r="E12" s="148"/>
      <c r="F12" s="148"/>
      <c r="G12" s="148"/>
      <c r="H12" s="148"/>
      <c r="I12" s="148"/>
      <c r="J12" s="148"/>
      <c r="K12" s="148"/>
      <c r="L12" s="148"/>
      <c r="M12" s="148"/>
      <c r="N12" s="148"/>
      <c r="O12" s="148"/>
      <c r="P12" s="148"/>
      <c r="Q12" s="148"/>
      <c r="R12" s="148"/>
      <c r="S12" s="148"/>
      <c r="T12" s="148"/>
      <c r="U12" s="148"/>
      <c r="V12" s="148"/>
      <c r="W12" s="148"/>
      <c r="X12" s="148"/>
      <c r="Y12" s="148"/>
      <c r="Z12" s="148"/>
      <c r="AA12" s="147"/>
    </row>
    <row r="13" spans="2:27" x14ac:dyDescent="0.2">
      <c r="B13" s="130"/>
      <c r="C13" s="130" t="s">
        <v>173</v>
      </c>
      <c r="D13" s="149" t="s">
        <v>181</v>
      </c>
      <c r="E13" s="148"/>
      <c r="F13" s="148"/>
      <c r="G13" s="148"/>
      <c r="H13" s="148"/>
      <c r="I13" s="148"/>
      <c r="J13" s="148"/>
      <c r="K13" s="148"/>
      <c r="L13" s="148"/>
      <c r="M13" s="148"/>
      <c r="N13" s="148"/>
      <c r="O13" s="148"/>
      <c r="P13" s="148"/>
      <c r="Q13" s="148"/>
      <c r="R13" s="148"/>
      <c r="S13" s="148"/>
      <c r="T13" s="148"/>
      <c r="U13" s="148"/>
      <c r="V13" s="148"/>
      <c r="W13" s="148"/>
      <c r="X13" s="148"/>
      <c r="Y13" s="148"/>
      <c r="Z13" s="148"/>
      <c r="AA13" s="147"/>
    </row>
    <row r="14" spans="2:27" x14ac:dyDescent="0.2">
      <c r="B14" s="130"/>
      <c r="C14" s="130" t="s">
        <v>173</v>
      </c>
      <c r="D14" s="150" t="s">
        <v>182</v>
      </c>
      <c r="E14" s="148"/>
      <c r="F14" s="148"/>
      <c r="G14" s="148"/>
      <c r="H14" s="148"/>
      <c r="I14" s="148"/>
      <c r="J14" s="148"/>
      <c r="K14" s="148"/>
      <c r="L14" s="148"/>
      <c r="M14" s="148"/>
      <c r="N14" s="148"/>
      <c r="O14" s="148"/>
      <c r="P14" s="148"/>
      <c r="Q14" s="148"/>
      <c r="R14" s="148"/>
      <c r="S14" s="148"/>
      <c r="T14" s="148"/>
      <c r="U14" s="148"/>
      <c r="V14" s="148"/>
      <c r="W14" s="148"/>
      <c r="X14" s="148"/>
      <c r="Y14" s="148"/>
      <c r="Z14" s="148"/>
      <c r="AA14" s="147"/>
    </row>
    <row r="15" spans="2:27" x14ac:dyDescent="0.2">
      <c r="B15" s="130"/>
      <c r="C15" s="130" t="s">
        <v>173</v>
      </c>
      <c r="D15" s="149" t="s">
        <v>183</v>
      </c>
      <c r="E15" s="148"/>
      <c r="F15" s="148"/>
      <c r="G15" s="148"/>
      <c r="H15" s="148"/>
      <c r="I15" s="148"/>
      <c r="J15" s="148"/>
      <c r="K15" s="148"/>
      <c r="L15" s="148"/>
      <c r="M15" s="148"/>
      <c r="N15" s="148"/>
      <c r="O15" s="148"/>
      <c r="P15" s="148"/>
      <c r="Q15" s="148"/>
      <c r="R15" s="148"/>
      <c r="S15" s="148"/>
      <c r="T15" s="148"/>
      <c r="U15" s="148"/>
      <c r="V15" s="148"/>
      <c r="W15" s="148"/>
      <c r="X15" s="148"/>
      <c r="Y15" s="148"/>
      <c r="Z15" s="148"/>
      <c r="AA15" s="147"/>
    </row>
    <row r="16" spans="2:27" x14ac:dyDescent="0.2">
      <c r="B16" s="130"/>
      <c r="C16" s="130" t="s">
        <v>173</v>
      </c>
      <c r="D16" s="150" t="s">
        <v>184</v>
      </c>
      <c r="E16" s="148"/>
      <c r="F16" s="148"/>
      <c r="G16" s="148"/>
      <c r="H16" s="148"/>
      <c r="I16" s="148"/>
      <c r="J16" s="148"/>
      <c r="K16" s="148"/>
      <c r="L16" s="148"/>
      <c r="M16" s="148"/>
      <c r="N16" s="148"/>
      <c r="O16" s="148"/>
      <c r="P16" s="148"/>
      <c r="Q16" s="148"/>
      <c r="R16" s="148"/>
      <c r="S16" s="148"/>
      <c r="T16" s="148"/>
      <c r="U16" s="148"/>
      <c r="V16" s="148"/>
      <c r="W16" s="148"/>
      <c r="X16" s="148"/>
      <c r="Y16" s="148"/>
      <c r="Z16" s="148"/>
      <c r="AA16" s="147"/>
    </row>
    <row r="17" spans="2:29" x14ac:dyDescent="0.2">
      <c r="B17" s="130"/>
      <c r="C17" s="130" t="s">
        <v>173</v>
      </c>
      <c r="D17" s="149" t="s">
        <v>185</v>
      </c>
      <c r="E17" s="148"/>
      <c r="F17" s="148"/>
      <c r="G17" s="148"/>
      <c r="H17" s="148"/>
      <c r="I17" s="148"/>
      <c r="J17" s="148"/>
      <c r="K17" s="148"/>
      <c r="L17" s="148"/>
      <c r="M17" s="148"/>
      <c r="N17" s="148"/>
      <c r="O17" s="148"/>
      <c r="P17" s="148"/>
      <c r="Q17" s="148"/>
      <c r="R17" s="148"/>
      <c r="S17" s="148"/>
      <c r="T17" s="148"/>
      <c r="U17" s="148"/>
      <c r="V17" s="148"/>
      <c r="W17" s="148"/>
      <c r="X17" s="148"/>
      <c r="Y17" s="148"/>
      <c r="Z17" s="148"/>
      <c r="AA17" s="147"/>
    </row>
    <row r="18" spans="2:29" x14ac:dyDescent="0.2">
      <c r="B18" s="130"/>
      <c r="C18" s="130" t="s">
        <v>173</v>
      </c>
      <c r="D18" s="150" t="s">
        <v>186</v>
      </c>
      <c r="E18" s="148"/>
      <c r="F18" s="148"/>
      <c r="G18" s="148"/>
      <c r="H18" s="148"/>
      <c r="I18" s="148"/>
      <c r="J18" s="148"/>
      <c r="K18" s="148"/>
      <c r="L18" s="148"/>
      <c r="M18" s="148"/>
      <c r="N18" s="148"/>
      <c r="O18" s="148"/>
      <c r="P18" s="148"/>
      <c r="Q18" s="148"/>
      <c r="R18" s="148"/>
      <c r="S18" s="148"/>
      <c r="T18" s="148"/>
      <c r="U18" s="148"/>
      <c r="V18" s="148"/>
      <c r="W18" s="148"/>
      <c r="X18" s="148"/>
      <c r="Y18" s="148"/>
      <c r="Z18" s="148"/>
      <c r="AA18" s="147"/>
    </row>
    <row r="19" spans="2:29" x14ac:dyDescent="0.2">
      <c r="B19" s="130"/>
      <c r="C19" s="130" t="s">
        <v>173</v>
      </c>
      <c r="D19" s="149" t="s">
        <v>187</v>
      </c>
      <c r="E19" s="148"/>
      <c r="F19" s="148"/>
      <c r="G19" s="148"/>
      <c r="H19" s="148"/>
      <c r="I19" s="148"/>
      <c r="J19" s="148"/>
      <c r="K19" s="148"/>
      <c r="L19" s="148"/>
      <c r="M19" s="148"/>
      <c r="N19" s="148"/>
      <c r="O19" s="148"/>
      <c r="P19" s="148"/>
      <c r="Q19" s="148"/>
      <c r="R19" s="148"/>
      <c r="S19" s="148"/>
      <c r="T19" s="148"/>
      <c r="U19" s="148"/>
      <c r="V19" s="148"/>
      <c r="W19" s="148"/>
      <c r="X19" s="148"/>
      <c r="Y19" s="148"/>
      <c r="Z19" s="148"/>
      <c r="AA19" s="147"/>
    </row>
    <row r="20" spans="2:29" x14ac:dyDescent="0.2">
      <c r="B20" s="130"/>
      <c r="C20" s="130" t="s">
        <v>173</v>
      </c>
      <c r="D20" s="150" t="s">
        <v>188</v>
      </c>
      <c r="E20" s="148"/>
      <c r="F20" s="148"/>
      <c r="G20" s="148"/>
      <c r="H20" s="148"/>
      <c r="I20" s="148"/>
      <c r="J20" s="148"/>
      <c r="K20" s="148"/>
      <c r="L20" s="148"/>
      <c r="M20" s="148"/>
      <c r="N20" s="148"/>
      <c r="O20" s="148"/>
      <c r="P20" s="148"/>
      <c r="Q20" s="148"/>
      <c r="R20" s="148"/>
      <c r="S20" s="148"/>
      <c r="T20" s="148"/>
      <c r="U20" s="148"/>
      <c r="V20" s="148"/>
      <c r="W20" s="148"/>
      <c r="X20" s="148"/>
      <c r="Y20" s="148"/>
      <c r="Z20" s="148"/>
      <c r="AA20" s="147"/>
    </row>
    <row r="21" spans="2:29" x14ac:dyDescent="0.2">
      <c r="B21" s="130"/>
      <c r="C21" s="130" t="s">
        <v>173</v>
      </c>
      <c r="D21" s="149" t="s">
        <v>189</v>
      </c>
      <c r="E21" s="148"/>
      <c r="F21" s="148"/>
      <c r="G21" s="148"/>
      <c r="H21" s="148"/>
      <c r="I21" s="148"/>
      <c r="J21" s="148"/>
      <c r="K21" s="148"/>
      <c r="L21" s="148"/>
      <c r="M21" s="148"/>
      <c r="N21" s="148"/>
      <c r="O21" s="148"/>
      <c r="P21" s="148"/>
      <c r="Q21" s="148"/>
      <c r="R21" s="148"/>
      <c r="S21" s="148"/>
      <c r="T21" s="148"/>
      <c r="U21" s="148"/>
      <c r="V21" s="148"/>
      <c r="W21" s="148"/>
      <c r="X21" s="148"/>
      <c r="Y21" s="148"/>
      <c r="Z21" s="148"/>
      <c r="AA21" s="147"/>
    </row>
    <row r="22" spans="2:29" x14ac:dyDescent="0.2">
      <c r="B22" s="130"/>
      <c r="C22" s="130" t="s">
        <v>173</v>
      </c>
      <c r="D22" s="150" t="s">
        <v>190</v>
      </c>
      <c r="E22" s="148"/>
      <c r="F22" s="148"/>
      <c r="G22" s="148"/>
      <c r="H22" s="148"/>
      <c r="I22" s="148"/>
      <c r="J22" s="148"/>
      <c r="K22" s="148"/>
      <c r="L22" s="148"/>
      <c r="M22" s="148"/>
      <c r="N22" s="148"/>
      <c r="O22" s="148"/>
      <c r="P22" s="148"/>
      <c r="Q22" s="148"/>
      <c r="R22" s="148"/>
      <c r="S22" s="148"/>
      <c r="T22" s="148"/>
      <c r="U22" s="148"/>
      <c r="V22" s="148"/>
      <c r="W22" s="148"/>
      <c r="X22" s="148"/>
      <c r="Y22" s="148"/>
      <c r="Z22" s="148"/>
      <c r="AA22" s="147"/>
    </row>
    <row r="23" spans="2:29" x14ac:dyDescent="0.2">
      <c r="B23" s="130"/>
      <c r="C23" s="130" t="s">
        <v>173</v>
      </c>
      <c r="D23" s="149" t="s">
        <v>191</v>
      </c>
      <c r="E23" s="148"/>
      <c r="F23" s="148"/>
      <c r="G23" s="148"/>
      <c r="H23" s="148"/>
      <c r="I23" s="148"/>
      <c r="J23" s="148"/>
      <c r="K23" s="148"/>
      <c r="L23" s="148"/>
      <c r="M23" s="148"/>
      <c r="N23" s="148"/>
      <c r="O23" s="148"/>
      <c r="P23" s="148"/>
      <c r="Q23" s="148"/>
      <c r="R23" s="148"/>
      <c r="S23" s="148"/>
      <c r="T23" s="148"/>
      <c r="U23" s="148"/>
      <c r="V23" s="148"/>
      <c r="W23" s="148"/>
      <c r="X23" s="148"/>
      <c r="Y23" s="148"/>
      <c r="Z23" s="148"/>
      <c r="AA23" s="147"/>
    </row>
    <row r="24" spans="2:29" x14ac:dyDescent="0.2">
      <c r="B24" s="130"/>
      <c r="C24" s="130" t="s">
        <v>173</v>
      </c>
      <c r="D24" s="150" t="s">
        <v>192</v>
      </c>
      <c r="E24" s="148"/>
      <c r="F24" s="148"/>
      <c r="G24" s="148"/>
      <c r="H24" s="148"/>
      <c r="I24" s="148"/>
      <c r="J24" s="148"/>
      <c r="K24" s="148"/>
      <c r="L24" s="148"/>
      <c r="M24" s="148"/>
      <c r="N24" s="148"/>
      <c r="O24" s="148"/>
      <c r="P24" s="148"/>
      <c r="Q24" s="148"/>
      <c r="R24" s="148"/>
      <c r="S24" s="148"/>
      <c r="T24" s="148"/>
      <c r="U24" s="148"/>
      <c r="V24" s="148"/>
      <c r="W24" s="148"/>
      <c r="X24" s="148"/>
      <c r="Y24" s="148"/>
      <c r="Z24" s="148"/>
      <c r="AA24" s="147"/>
    </row>
    <row r="25" spans="2:29" x14ac:dyDescent="0.2">
      <c r="B25" s="130"/>
      <c r="C25" s="130" t="s">
        <v>173</v>
      </c>
      <c r="D25" s="149" t="s">
        <v>193</v>
      </c>
      <c r="E25" s="148"/>
      <c r="F25" s="148"/>
      <c r="G25" s="148"/>
      <c r="H25" s="148"/>
      <c r="I25" s="148"/>
      <c r="J25" s="148"/>
      <c r="K25" s="148"/>
      <c r="L25" s="148"/>
      <c r="M25" s="148"/>
      <c r="N25" s="148"/>
      <c r="O25" s="148"/>
      <c r="P25" s="148"/>
      <c r="Q25" s="148"/>
      <c r="R25" s="148"/>
      <c r="S25" s="148"/>
      <c r="T25" s="148"/>
      <c r="U25" s="148"/>
      <c r="V25" s="148"/>
      <c r="W25" s="148"/>
      <c r="X25" s="148"/>
      <c r="Y25" s="148"/>
      <c r="Z25" s="148"/>
      <c r="AA25" s="147"/>
    </row>
    <row r="26" spans="2:29" x14ac:dyDescent="0.2">
      <c r="B26" s="130"/>
      <c r="C26" s="130" t="s">
        <v>173</v>
      </c>
      <c r="D26" s="150" t="s">
        <v>194</v>
      </c>
      <c r="E26" s="148"/>
      <c r="F26" s="148"/>
      <c r="G26" s="148"/>
      <c r="H26" s="148"/>
      <c r="I26" s="148"/>
      <c r="J26" s="148"/>
      <c r="K26" s="148"/>
      <c r="L26" s="148"/>
      <c r="M26" s="148"/>
      <c r="N26" s="148"/>
      <c r="O26" s="148"/>
      <c r="P26" s="148"/>
      <c r="Q26" s="148"/>
      <c r="R26" s="148"/>
      <c r="S26" s="148"/>
      <c r="T26" s="148"/>
      <c r="U26" s="148"/>
      <c r="V26" s="148"/>
      <c r="W26" s="148"/>
      <c r="X26" s="148"/>
      <c r="Y26" s="148"/>
      <c r="Z26" s="148"/>
      <c r="AA26" s="147"/>
    </row>
    <row r="27" spans="2:29" x14ac:dyDescent="0.2">
      <c r="B27" s="130"/>
      <c r="C27" s="130" t="s">
        <v>173</v>
      </c>
      <c r="D27" s="151" t="s">
        <v>195</v>
      </c>
      <c r="E27" s="148"/>
      <c r="F27" s="148"/>
      <c r="G27" s="148"/>
      <c r="H27" s="148"/>
      <c r="I27" s="148"/>
      <c r="J27" s="148"/>
      <c r="K27" s="148"/>
      <c r="L27" s="148"/>
      <c r="M27" s="148"/>
      <c r="N27" s="148"/>
      <c r="O27" s="148"/>
      <c r="P27" s="148"/>
      <c r="Q27" s="148"/>
      <c r="R27" s="148"/>
      <c r="S27" s="148"/>
      <c r="T27" s="148"/>
      <c r="U27" s="148"/>
      <c r="V27" s="148"/>
      <c r="W27" s="148"/>
      <c r="X27" s="148"/>
      <c r="Y27" s="148"/>
      <c r="Z27" s="148"/>
      <c r="AA27" s="147"/>
    </row>
    <row r="28" spans="2:29" ht="280.5" x14ac:dyDescent="0.2">
      <c r="C28" s="130"/>
      <c r="D28" s="76" t="s">
        <v>120</v>
      </c>
      <c r="E28" s="86"/>
      <c r="F28" s="86"/>
      <c r="G28" s="87" t="s">
        <v>121</v>
      </c>
      <c r="H28" s="86">
        <v>1.27</v>
      </c>
      <c r="I28" s="32"/>
      <c r="J28" s="80" t="s">
        <v>40</v>
      </c>
      <c r="K28" s="86"/>
      <c r="L28" s="33"/>
      <c r="M28" s="34"/>
      <c r="N28" s="86"/>
      <c r="O28" s="33"/>
      <c r="P28" s="34"/>
      <c r="Q28" s="86"/>
      <c r="R28" s="86"/>
      <c r="S28" s="80"/>
      <c r="T28" s="86"/>
      <c r="U28" s="86"/>
      <c r="V28" s="86"/>
      <c r="W28" s="77"/>
      <c r="X28" s="80"/>
      <c r="Y28" s="86"/>
      <c r="Z28" s="90">
        <v>5150</v>
      </c>
      <c r="AA28" s="142" t="s">
        <v>172</v>
      </c>
      <c r="AC28" s="91"/>
    </row>
    <row r="29" spans="2:29" ht="140.25" x14ac:dyDescent="0.2">
      <c r="B29" s="92"/>
      <c r="C29" s="130"/>
      <c r="D29" s="76" t="s">
        <v>111</v>
      </c>
      <c r="E29" s="86"/>
      <c r="F29" s="86"/>
      <c r="G29" s="80" t="s">
        <v>112</v>
      </c>
      <c r="H29" s="88">
        <v>0.5</v>
      </c>
      <c r="I29" s="32"/>
      <c r="J29" s="80" t="s">
        <v>42</v>
      </c>
      <c r="K29" s="77"/>
      <c r="L29" s="33"/>
      <c r="M29" s="34"/>
      <c r="N29" s="77"/>
      <c r="O29" s="33"/>
      <c r="P29" s="34"/>
      <c r="Q29" s="77"/>
      <c r="R29" s="86"/>
      <c r="S29" s="80"/>
      <c r="T29" s="88"/>
      <c r="U29" s="86"/>
      <c r="V29" s="89"/>
      <c r="W29" s="77"/>
      <c r="X29" s="80"/>
      <c r="Y29" s="77"/>
      <c r="Z29" s="90">
        <v>428</v>
      </c>
      <c r="AA29" s="142" t="s">
        <v>171</v>
      </c>
      <c r="AC29" s="91"/>
    </row>
    <row r="30" spans="2:29" ht="114.75" x14ac:dyDescent="0.2">
      <c r="C30" s="92"/>
      <c r="D30" s="76" t="s">
        <v>95</v>
      </c>
      <c r="E30" s="85"/>
      <c r="F30" s="86"/>
      <c r="G30" s="87" t="s">
        <v>96</v>
      </c>
      <c r="H30" s="88">
        <v>0.5</v>
      </c>
      <c r="I30" s="32"/>
      <c r="J30" s="80" t="s">
        <v>40</v>
      </c>
      <c r="K30" s="77"/>
      <c r="L30" s="33"/>
      <c r="M30" s="34"/>
      <c r="N30" s="77"/>
      <c r="O30" s="33"/>
      <c r="P30" s="34"/>
      <c r="Q30" s="77"/>
      <c r="R30" s="86"/>
      <c r="S30" s="80"/>
      <c r="T30" s="88"/>
      <c r="U30" s="86"/>
      <c r="V30" s="89"/>
      <c r="W30" s="77"/>
      <c r="X30" s="80"/>
      <c r="Y30" s="77"/>
      <c r="Z30" s="90">
        <v>740</v>
      </c>
      <c r="AA30" s="142" t="s">
        <v>160</v>
      </c>
    </row>
    <row r="31" spans="2:29" ht="165.75" x14ac:dyDescent="0.2">
      <c r="C31" s="130"/>
      <c r="D31" s="76" t="s">
        <v>126</v>
      </c>
      <c r="E31" s="86"/>
      <c r="F31" s="86"/>
      <c r="G31" s="87" t="s">
        <v>127</v>
      </c>
      <c r="H31" s="88">
        <v>0.5</v>
      </c>
      <c r="I31" s="32"/>
      <c r="J31" s="34" t="s">
        <v>40</v>
      </c>
      <c r="K31" s="77"/>
      <c r="L31" s="33"/>
      <c r="M31" s="34"/>
      <c r="N31" s="77"/>
      <c r="O31" s="33"/>
      <c r="P31" s="34"/>
      <c r="Q31" s="77"/>
      <c r="R31" s="86"/>
      <c r="S31" s="80"/>
      <c r="T31" s="88"/>
      <c r="U31" s="86"/>
      <c r="V31" s="89"/>
      <c r="W31" s="77"/>
      <c r="X31" s="80"/>
      <c r="Y31" s="77"/>
      <c r="Z31" s="90">
        <v>420</v>
      </c>
      <c r="AA31" s="142" t="s">
        <v>161</v>
      </c>
    </row>
    <row r="32" spans="2:29" x14ac:dyDescent="0.2">
      <c r="C32" s="130"/>
      <c r="D32" s="76" t="s">
        <v>132</v>
      </c>
      <c r="E32" s="86"/>
      <c r="F32" s="86"/>
      <c r="G32" s="87" t="s">
        <v>133</v>
      </c>
      <c r="H32" s="88"/>
      <c r="I32" s="32"/>
      <c r="J32" s="34"/>
      <c r="K32" s="77"/>
      <c r="L32" s="33"/>
      <c r="M32" s="34"/>
      <c r="N32" s="77"/>
      <c r="O32" s="33"/>
      <c r="P32" s="34"/>
      <c r="Q32" s="77"/>
      <c r="R32" s="86"/>
      <c r="S32" s="80"/>
      <c r="T32" s="88"/>
      <c r="U32" s="86"/>
      <c r="V32" s="89"/>
      <c r="W32" s="77"/>
      <c r="X32" s="80"/>
      <c r="Y32" s="77"/>
      <c r="Z32" s="90">
        <v>1479</v>
      </c>
    </row>
    <row r="33" spans="3:27" x14ac:dyDescent="0.2">
      <c r="C33" s="130"/>
      <c r="D33" s="76" t="s">
        <v>107</v>
      </c>
      <c r="E33" s="86" t="s">
        <v>142</v>
      </c>
      <c r="F33" s="86">
        <v>1</v>
      </c>
      <c r="G33" s="80" t="s">
        <v>108</v>
      </c>
      <c r="H33" s="88"/>
      <c r="I33" s="32"/>
      <c r="J33" s="34"/>
      <c r="K33" s="77"/>
      <c r="L33" s="33"/>
      <c r="M33" s="34"/>
      <c r="N33" s="77"/>
      <c r="O33" s="33"/>
      <c r="P33" s="34"/>
      <c r="Q33" s="77"/>
      <c r="R33" s="86"/>
      <c r="S33" s="80"/>
      <c r="T33" s="88"/>
      <c r="U33" s="86"/>
      <c r="V33" s="89"/>
      <c r="W33" s="77"/>
      <c r="X33" s="80"/>
      <c r="Y33" s="77"/>
      <c r="Z33" s="86"/>
      <c r="AA33" s="142" t="s">
        <v>142</v>
      </c>
    </row>
    <row r="34" spans="3:27" ht="102" x14ac:dyDescent="0.2">
      <c r="C34" s="130"/>
      <c r="D34" s="76" t="s">
        <v>116</v>
      </c>
      <c r="E34" s="86"/>
      <c r="F34" s="86"/>
      <c r="G34" s="80" t="s">
        <v>117</v>
      </c>
      <c r="H34" s="88"/>
      <c r="I34" s="32"/>
      <c r="J34" s="34"/>
      <c r="K34" s="77"/>
      <c r="L34" s="33"/>
      <c r="M34" s="34"/>
      <c r="N34" s="77"/>
      <c r="O34" s="33"/>
      <c r="P34" s="34"/>
      <c r="Q34" s="77"/>
      <c r="R34" s="86"/>
      <c r="S34" s="80"/>
      <c r="T34" s="88"/>
      <c r="U34" s="86"/>
      <c r="V34" s="89"/>
      <c r="W34" s="77"/>
      <c r="X34" s="80"/>
      <c r="Y34" s="77"/>
      <c r="Z34" s="90">
        <v>470</v>
      </c>
      <c r="AA34" s="142" t="s">
        <v>162</v>
      </c>
    </row>
    <row r="35" spans="3:27" ht="114.75" x14ac:dyDescent="0.2">
      <c r="C35" s="92"/>
      <c r="D35" s="76" t="s">
        <v>144</v>
      </c>
      <c r="E35" s="86" t="s">
        <v>143</v>
      </c>
      <c r="F35" s="86"/>
      <c r="G35" s="80" t="s">
        <v>93</v>
      </c>
      <c r="H35" s="88"/>
      <c r="I35" s="32"/>
      <c r="J35" s="34"/>
      <c r="K35" s="77"/>
      <c r="L35" s="33"/>
      <c r="M35" s="34"/>
      <c r="N35" s="77"/>
      <c r="O35" s="33"/>
      <c r="P35" s="34"/>
      <c r="Q35" s="77"/>
      <c r="R35" s="86"/>
      <c r="S35" s="80"/>
      <c r="T35" s="88"/>
      <c r="U35" s="86"/>
      <c r="V35" s="89"/>
      <c r="W35" s="77" t="s">
        <v>83</v>
      </c>
      <c r="X35" s="80" t="s">
        <v>61</v>
      </c>
      <c r="Y35" s="77"/>
      <c r="Z35" s="90">
        <v>767</v>
      </c>
      <c r="AA35" s="142" t="s">
        <v>149</v>
      </c>
    </row>
    <row r="36" spans="3:27" ht="114.75" x14ac:dyDescent="0.2">
      <c r="C36" s="130"/>
      <c r="D36" s="76" t="s">
        <v>145</v>
      </c>
      <c r="E36" s="86" t="s">
        <v>143</v>
      </c>
      <c r="F36" s="86"/>
      <c r="G36" s="80" t="s">
        <v>115</v>
      </c>
      <c r="H36" s="88"/>
      <c r="I36" s="32"/>
      <c r="J36" s="34"/>
      <c r="K36" s="77"/>
      <c r="L36" s="33"/>
      <c r="M36" s="34"/>
      <c r="N36" s="77"/>
      <c r="O36" s="33"/>
      <c r="P36" s="34"/>
      <c r="Q36" s="77"/>
      <c r="R36" s="86"/>
      <c r="S36" s="80"/>
      <c r="T36" s="88"/>
      <c r="U36" s="86"/>
      <c r="V36" s="89"/>
      <c r="W36" s="77" t="s">
        <v>83</v>
      </c>
      <c r="X36" s="80" t="s">
        <v>59</v>
      </c>
      <c r="Y36" s="77"/>
      <c r="Z36" s="132">
        <v>767</v>
      </c>
      <c r="AA36" s="142" t="s">
        <v>149</v>
      </c>
    </row>
    <row r="37" spans="3:27" ht="114.75" x14ac:dyDescent="0.2">
      <c r="C37" s="130"/>
      <c r="D37" s="76" t="s">
        <v>99</v>
      </c>
      <c r="E37" s="86" t="s">
        <v>143</v>
      </c>
      <c r="F37" s="86"/>
      <c r="G37" s="87" t="s">
        <v>100</v>
      </c>
      <c r="H37" s="88"/>
      <c r="I37" s="32"/>
      <c r="J37" s="80"/>
      <c r="K37" s="77"/>
      <c r="L37" s="33"/>
      <c r="M37" s="34"/>
      <c r="N37" s="77"/>
      <c r="O37" s="33"/>
      <c r="P37" s="34"/>
      <c r="Q37" s="77"/>
      <c r="R37" s="86"/>
      <c r="S37" s="80"/>
      <c r="T37" s="88"/>
      <c r="U37" s="86"/>
      <c r="V37" s="89"/>
      <c r="W37" s="77" t="s">
        <v>101</v>
      </c>
      <c r="X37" s="80" t="s">
        <v>61</v>
      </c>
      <c r="Y37" s="77"/>
      <c r="Z37" s="90">
        <v>1073</v>
      </c>
      <c r="AA37" s="142" t="s">
        <v>149</v>
      </c>
    </row>
    <row r="38" spans="3:27" ht="114.75" x14ac:dyDescent="0.2">
      <c r="C38" s="130"/>
      <c r="D38" s="76" t="s">
        <v>122</v>
      </c>
      <c r="E38" s="86" t="s">
        <v>143</v>
      </c>
      <c r="F38" s="86"/>
      <c r="G38" s="87" t="s">
        <v>123</v>
      </c>
      <c r="H38" s="88"/>
      <c r="I38" s="32"/>
      <c r="J38" s="34"/>
      <c r="K38" s="77"/>
      <c r="L38" s="33"/>
      <c r="M38" s="34"/>
      <c r="N38" s="77"/>
      <c r="O38" s="33"/>
      <c r="P38" s="34"/>
      <c r="Q38" s="77"/>
      <c r="R38" s="86"/>
      <c r="S38" s="80"/>
      <c r="T38" s="88"/>
      <c r="U38" s="86"/>
      <c r="V38" s="89"/>
      <c r="W38" s="77" t="s">
        <v>101</v>
      </c>
      <c r="X38" s="80" t="s">
        <v>61</v>
      </c>
      <c r="Y38" s="77"/>
      <c r="Z38" s="90">
        <v>604</v>
      </c>
      <c r="AA38" s="142" t="s">
        <v>149</v>
      </c>
    </row>
    <row r="39" spans="3:27" ht="127.5" x14ac:dyDescent="0.2">
      <c r="C39" s="130"/>
      <c r="D39" s="76" t="s">
        <v>97</v>
      </c>
      <c r="E39" s="86"/>
      <c r="F39" s="86"/>
      <c r="G39" s="80" t="s">
        <v>98</v>
      </c>
      <c r="H39" s="88">
        <v>0.5</v>
      </c>
      <c r="I39" s="32"/>
      <c r="J39" s="80" t="s">
        <v>42</v>
      </c>
      <c r="K39" s="77"/>
      <c r="L39" s="33"/>
      <c r="M39" s="34"/>
      <c r="N39" s="77"/>
      <c r="O39" s="33"/>
      <c r="P39" s="34"/>
      <c r="Q39" s="77"/>
      <c r="R39" s="86"/>
      <c r="S39" s="80"/>
      <c r="T39" s="88"/>
      <c r="U39" s="86"/>
      <c r="V39" s="89"/>
      <c r="W39" s="77"/>
      <c r="X39" s="80"/>
      <c r="Y39" s="77"/>
      <c r="Z39" s="90">
        <v>244</v>
      </c>
      <c r="AA39" s="142" t="s">
        <v>163</v>
      </c>
    </row>
    <row r="40" spans="3:27" ht="409.15" customHeight="1" x14ac:dyDescent="0.2">
      <c r="C40" s="130"/>
      <c r="D40" s="76" t="s">
        <v>138</v>
      </c>
      <c r="E40" s="86"/>
      <c r="F40" s="86"/>
      <c r="G40" s="80" t="s">
        <v>139</v>
      </c>
      <c r="H40" s="88"/>
      <c r="I40" s="32"/>
      <c r="J40" s="34"/>
      <c r="K40" s="77">
        <v>41.3</v>
      </c>
      <c r="L40" s="33"/>
      <c r="M40" s="80" t="s">
        <v>28</v>
      </c>
      <c r="N40" s="77"/>
      <c r="O40" s="33"/>
      <c r="P40" s="34"/>
      <c r="Q40" s="77"/>
      <c r="R40" s="86" t="s">
        <v>136</v>
      </c>
      <c r="S40" s="80" t="s">
        <v>55</v>
      </c>
      <c r="T40" s="88"/>
      <c r="U40" s="86" t="s">
        <v>136</v>
      </c>
      <c r="V40" s="89" t="s">
        <v>55</v>
      </c>
      <c r="W40" s="77" t="s">
        <v>90</v>
      </c>
      <c r="X40" s="80" t="s">
        <v>59</v>
      </c>
      <c r="Y40" s="77"/>
      <c r="Z40" s="90">
        <v>21840</v>
      </c>
      <c r="AA40" s="142" t="s">
        <v>148</v>
      </c>
    </row>
    <row r="41" spans="3:27" ht="140.25" x14ac:dyDescent="0.2">
      <c r="C41" s="130"/>
      <c r="D41" s="76" t="s">
        <v>106</v>
      </c>
      <c r="E41" s="86"/>
      <c r="F41" s="86"/>
      <c r="G41" s="80" t="s">
        <v>141</v>
      </c>
      <c r="H41" s="88"/>
      <c r="I41" s="32"/>
      <c r="J41" s="34"/>
      <c r="K41" s="77"/>
      <c r="L41" s="33"/>
      <c r="M41" s="34"/>
      <c r="N41" s="77"/>
      <c r="O41" s="33"/>
      <c r="P41" s="34"/>
      <c r="Q41" s="77" t="s">
        <v>105</v>
      </c>
      <c r="R41" s="86"/>
      <c r="S41" s="80" t="s">
        <v>55</v>
      </c>
      <c r="T41" s="88" t="s">
        <v>105</v>
      </c>
      <c r="U41" s="86"/>
      <c r="V41" s="89" t="s">
        <v>55</v>
      </c>
      <c r="W41" s="77" t="s">
        <v>83</v>
      </c>
      <c r="X41" s="80" t="s">
        <v>59</v>
      </c>
      <c r="Y41" s="77"/>
      <c r="Z41" s="90">
        <v>465</v>
      </c>
      <c r="AA41" s="142" t="s">
        <v>164</v>
      </c>
    </row>
    <row r="42" spans="3:27" x14ac:dyDescent="0.2">
      <c r="C42" s="130"/>
      <c r="D42" s="76" t="s">
        <v>130</v>
      </c>
      <c r="E42" s="86"/>
      <c r="F42" s="86"/>
      <c r="G42" s="80" t="s">
        <v>131</v>
      </c>
      <c r="H42" s="88"/>
      <c r="I42" s="32"/>
      <c r="J42" s="34"/>
      <c r="K42" s="77"/>
      <c r="L42" s="33"/>
      <c r="M42" s="34"/>
      <c r="N42" s="77"/>
      <c r="O42" s="33"/>
      <c r="P42" s="34"/>
      <c r="Q42" s="77"/>
      <c r="R42" s="86"/>
      <c r="S42" s="80"/>
      <c r="T42" s="88"/>
      <c r="U42" s="86"/>
      <c r="V42" s="89"/>
      <c r="W42" s="77"/>
      <c r="X42" s="80"/>
      <c r="Y42" s="77"/>
      <c r="Z42" s="90">
        <v>1977</v>
      </c>
    </row>
    <row r="43" spans="3:27" ht="153" x14ac:dyDescent="0.2">
      <c r="C43" s="130"/>
      <c r="D43" s="131" t="s">
        <v>134</v>
      </c>
      <c r="E43" s="86"/>
      <c r="F43" s="86"/>
      <c r="G43" s="87" t="s">
        <v>135</v>
      </c>
      <c r="H43" s="88"/>
      <c r="I43" s="32"/>
      <c r="J43" s="34"/>
      <c r="K43" s="77"/>
      <c r="L43" s="33"/>
      <c r="M43" s="34"/>
      <c r="N43" s="77"/>
      <c r="O43" s="86"/>
      <c r="P43" s="80"/>
      <c r="Q43" s="77" t="s">
        <v>136</v>
      </c>
      <c r="R43" s="86"/>
      <c r="S43" s="80" t="s">
        <v>55</v>
      </c>
      <c r="T43" s="88" t="s">
        <v>136</v>
      </c>
      <c r="U43" s="86"/>
      <c r="V43" s="89" t="s">
        <v>55</v>
      </c>
      <c r="W43" s="77" t="s">
        <v>137</v>
      </c>
      <c r="X43" s="80" t="s">
        <v>59</v>
      </c>
      <c r="Y43" s="77"/>
      <c r="Z43" s="90">
        <v>3360</v>
      </c>
      <c r="AA43" s="142" t="s">
        <v>166</v>
      </c>
    </row>
    <row r="44" spans="3:27" x14ac:dyDescent="0.2">
      <c r="C44" s="130"/>
      <c r="D44" s="76" t="s">
        <v>102</v>
      </c>
      <c r="E44" s="86" t="s">
        <v>103</v>
      </c>
      <c r="F44" s="86">
        <v>1</v>
      </c>
      <c r="G44" s="80" t="s">
        <v>104</v>
      </c>
      <c r="H44" s="88"/>
      <c r="I44" s="32"/>
      <c r="J44" s="34"/>
      <c r="K44" s="77"/>
      <c r="L44" s="33"/>
      <c r="M44" s="34"/>
      <c r="N44" s="77"/>
      <c r="O44" s="33"/>
      <c r="P44" s="34"/>
      <c r="Q44" s="77" t="s">
        <v>105</v>
      </c>
      <c r="R44" s="86"/>
      <c r="S44" s="80" t="s">
        <v>81</v>
      </c>
      <c r="T44" s="88" t="s">
        <v>105</v>
      </c>
      <c r="U44" s="86"/>
      <c r="V44" s="89" t="s">
        <v>81</v>
      </c>
      <c r="W44" s="77"/>
      <c r="X44" s="80"/>
      <c r="Y44" s="77"/>
      <c r="Z44" s="90"/>
      <c r="AA44" s="83" t="s">
        <v>103</v>
      </c>
    </row>
    <row r="45" spans="3:27" ht="89.25" x14ac:dyDescent="0.2">
      <c r="C45" s="130"/>
      <c r="D45" s="76" t="s">
        <v>128</v>
      </c>
      <c r="E45" s="86"/>
      <c r="F45" s="86"/>
      <c r="G45" s="87" t="s">
        <v>129</v>
      </c>
      <c r="H45" s="88"/>
      <c r="I45" s="32"/>
      <c r="J45" s="34"/>
      <c r="K45" s="77"/>
      <c r="L45" s="33"/>
      <c r="M45" s="34"/>
      <c r="N45" s="77"/>
      <c r="O45" s="33"/>
      <c r="P45" s="34"/>
      <c r="Q45" s="77"/>
      <c r="R45" s="86"/>
      <c r="S45" s="80"/>
      <c r="T45" s="88"/>
      <c r="U45" s="86"/>
      <c r="V45" s="89"/>
      <c r="W45" s="77"/>
      <c r="X45" s="80"/>
      <c r="Y45" s="77"/>
      <c r="Z45" s="90">
        <v>1076</v>
      </c>
      <c r="AA45" s="142" t="s">
        <v>168</v>
      </c>
    </row>
    <row r="46" spans="3:27" ht="76.5" x14ac:dyDescent="0.2">
      <c r="C46" s="130"/>
      <c r="D46" s="76" t="s">
        <v>113</v>
      </c>
      <c r="E46" s="86"/>
      <c r="F46" s="86"/>
      <c r="G46" s="87" t="s">
        <v>114</v>
      </c>
      <c r="H46" s="88"/>
      <c r="I46" s="32"/>
      <c r="J46" s="34"/>
      <c r="K46" s="77"/>
      <c r="L46" s="33"/>
      <c r="M46" s="34"/>
      <c r="N46" s="77"/>
      <c r="O46" s="33"/>
      <c r="P46" s="34"/>
      <c r="Q46" s="77"/>
      <c r="R46" s="86"/>
      <c r="S46" s="80"/>
      <c r="T46" s="88"/>
      <c r="U46" s="86"/>
      <c r="V46" s="89"/>
      <c r="W46" s="77"/>
      <c r="X46" s="80"/>
      <c r="Y46" s="77"/>
      <c r="Z46" s="90">
        <v>244</v>
      </c>
      <c r="AA46" s="142" t="s">
        <v>167</v>
      </c>
    </row>
    <row r="47" spans="3:27" ht="76.5" x14ac:dyDescent="0.2">
      <c r="C47" s="130"/>
      <c r="D47" s="76" t="s">
        <v>109</v>
      </c>
      <c r="E47" s="86"/>
      <c r="F47" s="86"/>
      <c r="G47" s="87" t="s">
        <v>110</v>
      </c>
      <c r="H47" s="88"/>
      <c r="I47" s="32"/>
      <c r="J47" s="34"/>
      <c r="K47" s="77"/>
      <c r="L47" s="33"/>
      <c r="M47" s="34"/>
      <c r="N47" s="77"/>
      <c r="O47" s="33"/>
      <c r="P47" s="34"/>
      <c r="Q47" s="77"/>
      <c r="R47" s="86"/>
      <c r="S47" s="80"/>
      <c r="T47" s="88"/>
      <c r="U47" s="86"/>
      <c r="V47" s="89"/>
      <c r="W47" s="77"/>
      <c r="X47" s="80"/>
      <c r="Y47" s="77"/>
      <c r="Z47" s="90">
        <v>384</v>
      </c>
      <c r="AA47" s="142" t="s">
        <v>170</v>
      </c>
    </row>
    <row r="48" spans="3:27" ht="114.75" x14ac:dyDescent="0.2">
      <c r="D48" s="76" t="s">
        <v>88</v>
      </c>
      <c r="E48" s="85"/>
      <c r="F48" s="86"/>
      <c r="G48" s="87" t="s">
        <v>89</v>
      </c>
      <c r="H48" s="88"/>
      <c r="I48" s="32"/>
      <c r="J48" s="34"/>
      <c r="K48" s="77"/>
      <c r="L48" s="86"/>
      <c r="M48" s="34"/>
      <c r="N48" s="77"/>
      <c r="O48" s="86"/>
      <c r="P48" s="34"/>
      <c r="Q48" s="77"/>
      <c r="R48" s="86"/>
      <c r="S48" s="34"/>
      <c r="T48" s="88"/>
      <c r="U48" s="86"/>
      <c r="V48" s="89"/>
      <c r="W48" s="77" t="s">
        <v>90</v>
      </c>
      <c r="X48" s="80" t="s">
        <v>61</v>
      </c>
      <c r="Y48" s="77"/>
      <c r="Z48" s="90">
        <v>345</v>
      </c>
      <c r="AA48" s="142" t="s">
        <v>165</v>
      </c>
    </row>
    <row r="49" spans="3:27" ht="140.25" x14ac:dyDescent="0.2">
      <c r="C49" s="130"/>
      <c r="D49" s="76" t="s">
        <v>124</v>
      </c>
      <c r="E49" s="86"/>
      <c r="F49" s="86"/>
      <c r="G49" s="80" t="s">
        <v>125</v>
      </c>
      <c r="H49" s="88"/>
      <c r="I49" s="32"/>
      <c r="J49" s="34"/>
      <c r="K49" s="77"/>
      <c r="L49" s="33"/>
      <c r="M49" s="34"/>
      <c r="N49" s="77"/>
      <c r="O49" s="33"/>
      <c r="P49" s="34"/>
      <c r="Q49" s="77" t="s">
        <v>105</v>
      </c>
      <c r="R49" s="86"/>
      <c r="S49" s="80" t="s">
        <v>55</v>
      </c>
      <c r="T49" s="88" t="s">
        <v>105</v>
      </c>
      <c r="U49" s="86"/>
      <c r="V49" s="89" t="s">
        <v>55</v>
      </c>
      <c r="W49" s="77" t="s">
        <v>83</v>
      </c>
      <c r="X49" s="80" t="s">
        <v>59</v>
      </c>
      <c r="Y49" s="77"/>
      <c r="Z49" s="90">
        <v>1119</v>
      </c>
      <c r="AA49" s="142" t="s">
        <v>169</v>
      </c>
    </row>
    <row r="50" spans="3:27" x14ac:dyDescent="0.2">
      <c r="C50" s="130"/>
      <c r="D50" s="76" t="s">
        <v>118</v>
      </c>
      <c r="E50" s="86"/>
      <c r="F50" s="86"/>
      <c r="G50" s="87" t="s">
        <v>119</v>
      </c>
      <c r="H50" s="88"/>
      <c r="I50" s="32"/>
      <c r="J50" s="34"/>
      <c r="K50" s="77"/>
      <c r="L50" s="33"/>
      <c r="M50" s="34"/>
      <c r="N50" s="77"/>
      <c r="O50" s="33"/>
      <c r="P50" s="34"/>
      <c r="Q50" s="77"/>
      <c r="R50" s="86"/>
      <c r="S50" s="80"/>
      <c r="T50" s="88"/>
      <c r="U50" s="86"/>
      <c r="V50" s="89"/>
      <c r="W50" s="77"/>
      <c r="X50" s="80"/>
      <c r="Y50" s="77"/>
      <c r="Z50" s="90">
        <v>594</v>
      </c>
    </row>
  </sheetData>
  <sortState ref="C5:Z28">
    <sortCondition ref="C5:C28"/>
  </sortState>
  <mergeCells count="7">
    <mergeCell ref="H2:M2"/>
    <mergeCell ref="N2:P3"/>
    <mergeCell ref="Q2:X2"/>
    <mergeCell ref="K3:M3"/>
    <mergeCell ref="Q3:S3"/>
    <mergeCell ref="T3:V3"/>
    <mergeCell ref="W3:X3"/>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5</vt:i4>
      </vt:variant>
      <vt:variant>
        <vt:lpstr>Plages nommées</vt:lpstr>
      </vt:variant>
      <vt:variant>
        <vt:i4>9</vt:i4>
      </vt:variant>
    </vt:vector>
  </HeadingPairs>
  <TitlesOfParts>
    <vt:vector size="14" baseType="lpstr">
      <vt:lpstr>LISTING EQUIPEMENTS</vt:lpstr>
      <vt:lpstr>BUDGET</vt:lpstr>
      <vt:lpstr>DPGF</vt:lpstr>
      <vt:lpstr>CCTP</vt:lpstr>
      <vt:lpstr>BDD</vt:lpstr>
      <vt:lpstr>CCTP!Impression_des_titres</vt:lpstr>
      <vt:lpstr>DPGF!Impression_des_titres</vt:lpstr>
      <vt:lpstr>'LISTING EQUIPEMENTS'!Impression_des_titres</vt:lpstr>
      <vt:lpstr>l_locaux</vt:lpstr>
      <vt:lpstr>p_locaux</vt:lpstr>
      <vt:lpstr>BUDGET!Zone_d_impression</vt:lpstr>
      <vt:lpstr>CCTP!Zone_d_impression</vt:lpstr>
      <vt:lpstr>DPGF!Zone_d_impression</vt:lpstr>
      <vt:lpstr>'LISTING EQUIPEMENTS'!Zone_d_impression</vt:lpstr>
    </vt:vector>
  </TitlesOfParts>
  <Company>MOSAIC</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Clément FESSEL</dc:creator>
  <cp:lastModifiedBy>isabelle</cp:lastModifiedBy>
  <cp:lastPrinted>2018-03-27T13:34:44Z</cp:lastPrinted>
  <dcterms:created xsi:type="dcterms:W3CDTF">2001-08-27T07:15:05Z</dcterms:created>
  <dcterms:modified xsi:type="dcterms:W3CDTF">2018-03-29T02:36:05Z</dcterms:modified>
</cp:coreProperties>
</file>